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mc:AlternateContent xmlns:mc="http://schemas.openxmlformats.org/markup-compatibility/2006">
    <mc:Choice Requires="x15">
      <x15ac:absPath xmlns:x15ac="http://schemas.microsoft.com/office/spreadsheetml/2010/11/ac" url="C:\Users\Mavis\Documents\Data Analysis\"/>
    </mc:Choice>
  </mc:AlternateContent>
  <xr:revisionPtr revIDLastSave="0" documentId="13_ncr:1_{3488FBE6-47CD-4B3D-8279-D82F8DB01E3D}" xr6:coauthVersionLast="47" xr6:coauthVersionMax="47" xr10:uidLastSave="{00000000-0000-0000-0000-000000000000}"/>
  <bookViews>
    <workbookView xWindow="-104" yWindow="-104" windowWidth="22326" windowHeight="12649" firstSheet="5" activeTab="5" xr2:uid="{38E957A7-95EA-4A12-8A17-A9CCF3F40AF1}"/>
  </bookViews>
  <sheets>
    <sheet name="Data" sheetId="1" state="hidden" r:id="rId1"/>
    <sheet name="Assets" sheetId="4" state="hidden" r:id="rId2"/>
    <sheet name="Pivot" sheetId="2" state="hidden" r:id="rId3"/>
    <sheet name="Dashboard" sheetId="3" state="hidden" r:id="rId4"/>
    <sheet name="Call Pivot" sheetId="6" state="hidden" r:id="rId5"/>
    <sheet name="Call Dashboard" sheetId="5" r:id="rId6"/>
  </sheets>
  <definedNames>
    <definedName name="_xlcn.WorksheetConnection_CallsProject.xlsxCalls" hidden="1">Calls[]</definedName>
    <definedName name="_xlcn.WorksheetConnection_CallsProject.xlsxcustomers" hidden="1">customers[]</definedName>
    <definedName name="Slicer_Months__Date_of_Call">#N/A</definedName>
    <definedName name="Slicer_Representative">#N/A</definedName>
    <definedName name="Slicer_Representative1">#N/A</definedName>
  </definedNames>
  <calcPr calcId="191029"/>
  <pivotCaches>
    <pivotCache cacheId="0" r:id="rId7"/>
    <pivotCache cacheId="1" r:id="rId8"/>
    <pivotCache cacheId="2" r:id="rId9"/>
    <pivotCache cacheId="3" r:id="rId10"/>
    <pivotCache cacheId="4" r:id="rId11"/>
    <pivotCache cacheId="5" r:id="rId12"/>
    <pivotCache cacheId="6" r:id="rId13"/>
    <pivotCache cacheId="7" r:id="rId14"/>
    <pivotCache cacheId="8" r:id="rId15"/>
    <pivotCache cacheId="9" r:id="rId16"/>
  </pivotCaches>
  <extLst>
    <ext xmlns:x14="http://schemas.microsoft.com/office/spreadsheetml/2009/9/main" uri="{876F7934-8845-4945-9796-88D515C7AA90}">
      <x14:pivotCaches>
        <pivotCache cacheId="10" r:id="rId17"/>
      </x14:pivotCaches>
    </ext>
    <ext xmlns:x14="http://schemas.microsoft.com/office/spreadsheetml/2009/9/main" uri="{BBE1A952-AA13-448e-AADC-164F8A28A991}">
      <x14:slicerCaches>
        <x14:slicerCache r:id="rId18"/>
        <x14:slicerCache r:id="rId19"/>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Calls-Project.xlsx!customers"/>
          <x15:modelTable id="Calls" name="Calls" connection="WorksheetConnection_Calls-Project.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77" i="6" l="1"/>
  <c r="L30" i="5" s="1"/>
  <c r="J68" i="6"/>
  <c r="J70" i="6" s="1"/>
  <c r="J76" i="6" s="1"/>
  <c r="L36" i="5" s="1"/>
  <c r="J67" i="6"/>
  <c r="J69" i="6" s="1"/>
  <c r="J75" i="6" s="1"/>
  <c r="L35" i="5" s="1"/>
  <c r="J66" i="6"/>
  <c r="J74" i="6" s="1"/>
  <c r="L34" i="5" s="1"/>
  <c r="O19" i="5" a="1"/>
  <c r="O19" i="5" s="1"/>
  <c r="N20" i="5" a="1"/>
  <c r="N20" i="5" s="1"/>
  <c r="I34" i="6"/>
  <c r="E38" i="6" a="1"/>
  <c r="E38" i="6" s="1"/>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I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H2"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I39" i="6" l="1"/>
  <c r="H41" i="6"/>
  <c r="H40" i="6"/>
  <c r="H39" i="6"/>
  <c r="I38" i="6"/>
  <c r="I42" i="6"/>
  <c r="I41" i="6"/>
  <c r="H38" i="6"/>
  <c r="I40" i="6"/>
  <c r="H42"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AB61B96-C47D-4334-86FD-FC05B399323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F31A5318-4D37-4499-ADF3-994419160D5E}" name="WorksheetConnection_Calls-Project.xlsx!Calls" type="102" refreshedVersion="8" minRefreshableVersion="5">
    <extLst>
      <ext xmlns:x15="http://schemas.microsoft.com/office/spreadsheetml/2010/11/main" uri="{DE250136-89BD-433C-8126-D09CA5730AF9}">
        <x15:connection id="Calls" autoDelete="1">
          <x15:rangePr sourceName="_xlcn.WorksheetConnection_CallsProject.xlsxCalls"/>
        </x15:connection>
      </ext>
    </extLst>
  </connection>
  <connection id="3" xr16:uid="{C6CC6CF5-4A91-4D1F-A082-607D921C7C2F}" name="WorksheetConnection_Calls-Project.xlsx!customers" type="102" refreshedVersion="8" minRefreshableVersion="5">
    <extLst>
      <ext xmlns:x15="http://schemas.microsoft.com/office/spreadsheetml/2010/11/main" uri="{DE250136-89BD-433C-8126-D09CA5730AF9}">
        <x15:connection id="customers">
          <x15:rangePr sourceName="_xlcn.WorksheetConnection_CallsProject.xlsxcustomers"/>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6">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futureMetadata>
  <futureMetadata name="XLDAPR" count="1">
    <bk>
      <extLst>
        <ext uri="{bdbb8cdc-fa1e-496e-a857-3c3f30c029c3}">
          <xda:dynamicArrayProperties fDynamic="1" fCollapsed="0"/>
        </ext>
      </extLst>
    </bk>
  </futureMetadata>
  <cellMetadata count="1">
    <bk>
      <rc t="2" v="0"/>
    </bk>
  </cellMetadata>
  <valueMetadata count="6">
    <bk>
      <rc t="1" v="0"/>
    </bk>
    <bk>
      <rc t="1" v="1"/>
    </bk>
    <bk>
      <rc t="1" v="2"/>
    </bk>
    <bk>
      <rc t="1" v="3"/>
    </bk>
    <bk>
      <rc t="1" v="4"/>
    </bk>
    <bk>
      <rc t="1" v="5"/>
    </bk>
  </valueMetadata>
</metadata>
</file>

<file path=xl/sharedStrings.xml><?xml version="1.0" encoding="utf-8"?>
<sst xmlns="http://schemas.openxmlformats.org/spreadsheetml/2006/main" count="3339" uniqueCount="1088">
  <si>
    <t>Call number</t>
  </si>
  <si>
    <t>Customer ID</t>
  </si>
  <si>
    <t>Duration</t>
  </si>
  <si>
    <t>Representative</t>
  </si>
  <si>
    <t>Date of Call</t>
  </si>
  <si>
    <t>Purchase Amount</t>
  </si>
  <si>
    <t>Satisfaction Rating</t>
  </si>
  <si>
    <t>Call_7271</t>
  </si>
  <si>
    <t>C0003</t>
  </si>
  <si>
    <t>R05</t>
  </si>
  <si>
    <t>Call_7272</t>
  </si>
  <si>
    <t>C0004</t>
  </si>
  <si>
    <t>Call_7273</t>
  </si>
  <si>
    <t>C0005</t>
  </si>
  <si>
    <t>R02</t>
  </si>
  <si>
    <t>Call_7274</t>
  </si>
  <si>
    <t>C0014</t>
  </si>
  <si>
    <t>Call_7275</t>
  </si>
  <si>
    <t>C0011</t>
  </si>
  <si>
    <t>R01</t>
  </si>
  <si>
    <t>Call_7276</t>
  </si>
  <si>
    <t>Call_7277</t>
  </si>
  <si>
    <t>C0007</t>
  </si>
  <si>
    <t>Call_7278</t>
  </si>
  <si>
    <t>R04</t>
  </si>
  <si>
    <t>Call_7279</t>
  </si>
  <si>
    <t>Call_7280</t>
  </si>
  <si>
    <t>C0010</t>
  </si>
  <si>
    <t>R03</t>
  </si>
  <si>
    <t>Call_7281</t>
  </si>
  <si>
    <t>Call_7282</t>
  </si>
  <si>
    <t>C0013</t>
  </si>
  <si>
    <t>Call_7283</t>
  </si>
  <si>
    <t>C0002</t>
  </si>
  <si>
    <t>Call_7284</t>
  </si>
  <si>
    <t>Call_7285</t>
  </si>
  <si>
    <t>Call_7286</t>
  </si>
  <si>
    <t>Call_7287</t>
  </si>
  <si>
    <t>Call_7288</t>
  </si>
  <si>
    <t>C0009</t>
  </si>
  <si>
    <t>Call_7289</t>
  </si>
  <si>
    <t>Call_7290</t>
  </si>
  <si>
    <t>C0006</t>
  </si>
  <si>
    <t>Call_7291</t>
  </si>
  <si>
    <t>Call_7292</t>
  </si>
  <si>
    <t>Call_7293</t>
  </si>
  <si>
    <t>Call_7294</t>
  </si>
  <si>
    <t>C0015</t>
  </si>
  <si>
    <t>Call_7295</t>
  </si>
  <si>
    <t>Call_7296</t>
  </si>
  <si>
    <t>C0012</t>
  </si>
  <si>
    <t>Call_7297</t>
  </si>
  <si>
    <t>Call_7298</t>
  </si>
  <si>
    <t>Call_7299</t>
  </si>
  <si>
    <t>Call_7300</t>
  </si>
  <si>
    <t>Call_7301</t>
  </si>
  <si>
    <t>Call_7302</t>
  </si>
  <si>
    <t>Call_7303</t>
  </si>
  <si>
    <t>Call_7304</t>
  </si>
  <si>
    <t>Call_7305</t>
  </si>
  <si>
    <t>C0001</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</si>
  <si>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</si>
  <si>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</si>
  <si>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</si>
  <si>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</si>
  <si>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</si>
  <si>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</si>
  <si>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</si>
  <si>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</si>
  <si>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</si>
  <si>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</si>
  <si>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</si>
  <si>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</si>
  <si>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</si>
  <si>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</si>
  <si>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</si>
  <si>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</si>
  <si>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</si>
  <si>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</si>
  <si>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</si>
  <si>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C0008</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</si>
  <si>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</si>
  <si>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</si>
  <si>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</si>
  <si>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</si>
  <si>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</si>
  <si>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</si>
  <si>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</si>
  <si>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</si>
  <si>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</si>
  <si>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</si>
  <si>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</si>
  <si>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</si>
  <si>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</si>
  <si>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</si>
  <si>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</si>
  <si>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</si>
  <si>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</si>
  <si>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</si>
  <si>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</si>
  <si>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</si>
  <si>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</si>
  <si>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</si>
  <si>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</si>
  <si>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</si>
  <si>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</si>
  <si>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</si>
  <si>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</si>
  <si>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</si>
  <si>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</si>
  <si>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</si>
  <si>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</si>
  <si>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</si>
  <si>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</si>
  <si>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</si>
  <si>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</si>
  <si>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</si>
  <si>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</si>
  <si>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</si>
  <si>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</si>
  <si>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</si>
  <si>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</si>
  <si>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</si>
  <si>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</si>
  <si>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</si>
  <si>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</si>
  <si>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</si>
  <si>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</si>
  <si>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</si>
  <si>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</si>
  <si>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</si>
  <si>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</si>
  <si>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</si>
  <si>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</si>
  <si>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</si>
  <si>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</si>
  <si>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</si>
  <si>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</si>
  <si>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</si>
  <si>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</si>
  <si>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</si>
  <si>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</si>
  <si>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</si>
  <si>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</si>
  <si>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</si>
  <si>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</si>
  <si>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</si>
  <si>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</si>
  <si>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</si>
  <si>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</si>
  <si>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</si>
  <si>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</si>
  <si>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</si>
  <si>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</si>
  <si>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</si>
  <si>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</si>
  <si>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</si>
  <si>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</si>
  <si>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</si>
  <si>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</si>
  <si>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</si>
  <si>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</si>
  <si>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</si>
  <si>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</si>
  <si>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</si>
  <si>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</si>
  <si>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</si>
  <si>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</si>
  <si>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</si>
  <si>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</si>
  <si>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</si>
  <si>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</si>
  <si>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</si>
  <si>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</si>
  <si>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</si>
  <si>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</si>
  <si>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</si>
  <si>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</si>
  <si>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</si>
  <si>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</si>
  <si>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</si>
  <si>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</si>
  <si>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</si>
  <si>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</si>
  <si>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</si>
  <si>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</si>
  <si>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</si>
  <si>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</si>
  <si>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</si>
  <si>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</si>
  <si>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</si>
  <si>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</si>
  <si>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</si>
  <si>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</si>
  <si>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</si>
  <si>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</si>
  <si>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</si>
  <si>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</si>
  <si>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</si>
  <si>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</si>
  <si>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</si>
  <si>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</si>
  <si>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</si>
  <si>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</si>
  <si>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</si>
  <si>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</si>
  <si>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</si>
  <si>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</si>
  <si>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</si>
  <si>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</si>
  <si>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</si>
  <si>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</si>
  <si>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</si>
  <si>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</si>
  <si>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</si>
  <si>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</si>
  <si>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</si>
  <si>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</si>
  <si>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</si>
  <si>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</si>
  <si>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</si>
  <si>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</si>
  <si>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</si>
  <si>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</si>
  <si>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</si>
  <si>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</si>
  <si>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</si>
  <si>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</si>
  <si>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</si>
  <si>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</si>
  <si>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</si>
  <si>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</si>
  <si>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</si>
  <si>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</si>
  <si>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</si>
  <si>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</si>
  <si>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</si>
  <si>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</si>
  <si>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</si>
  <si>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</si>
  <si>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</si>
  <si>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</si>
  <si>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</si>
  <si>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</si>
  <si>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</si>
  <si>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</si>
  <si>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</si>
  <si>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</si>
  <si>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</si>
  <si>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</si>
  <si>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</si>
  <si>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</si>
  <si>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</si>
  <si>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</si>
  <si>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</si>
  <si>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</si>
  <si>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</si>
  <si>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</si>
  <si>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</si>
  <si>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</si>
  <si>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</si>
  <si>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</si>
  <si>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</si>
  <si>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</si>
  <si>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</si>
  <si>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</si>
  <si>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</si>
  <si>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</si>
  <si>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</si>
  <si>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</si>
  <si>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</si>
  <si>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</si>
  <si>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</si>
  <si>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</si>
  <si>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</si>
  <si>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</si>
  <si>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</si>
  <si>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</si>
  <si>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</si>
  <si>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</si>
  <si>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</si>
  <si>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</si>
  <si>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</si>
  <si>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</si>
  <si>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</si>
  <si>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</si>
  <si>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</si>
  <si>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</si>
  <si>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</si>
  <si>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</si>
  <si>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</si>
  <si>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</si>
  <si>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</si>
  <si>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</si>
  <si>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</si>
  <si>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</si>
  <si>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</si>
  <si>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</si>
  <si>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</si>
  <si>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</si>
  <si>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</si>
  <si>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</si>
  <si>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</si>
  <si>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</si>
  <si>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</si>
  <si>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</si>
  <si>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</si>
  <si>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</si>
  <si>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</si>
  <si>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</si>
  <si>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</si>
  <si>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</si>
  <si>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</si>
  <si>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</si>
  <si>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</si>
  <si>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</si>
  <si>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</si>
  <si>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</si>
  <si>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</si>
  <si>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</si>
  <si>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</si>
  <si>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</si>
  <si>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</si>
  <si>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</si>
  <si>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</si>
  <si>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</si>
  <si>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</si>
  <si>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</si>
  <si>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</si>
  <si>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</si>
  <si>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</si>
  <si>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</si>
  <si>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</si>
  <si>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</si>
  <si>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</si>
  <si>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</si>
  <si>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</si>
  <si>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</si>
  <si>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</si>
  <si>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</si>
  <si>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</si>
  <si>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</si>
  <si>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</si>
  <si>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</si>
  <si>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</si>
  <si>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</si>
  <si>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</si>
  <si>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</si>
  <si>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</si>
  <si>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</si>
  <si>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</si>
  <si>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</si>
  <si>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</si>
  <si>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</si>
  <si>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</si>
  <si>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</si>
  <si>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</si>
  <si>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</si>
  <si>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</si>
  <si>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</si>
  <si>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</si>
  <si>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</si>
  <si>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</si>
  <si>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</si>
  <si>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</si>
  <si>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</si>
  <si>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</si>
  <si>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</si>
  <si>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</si>
  <si>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</si>
  <si>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</si>
  <si>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</si>
  <si>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</si>
  <si>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</si>
  <si>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</si>
  <si>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</si>
  <si>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</si>
  <si>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</si>
  <si>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</si>
  <si>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</si>
  <si>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</si>
  <si>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</si>
  <si>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</si>
  <si>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</si>
  <si>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</si>
  <si>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</si>
  <si>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</si>
  <si>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</si>
  <si>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</si>
  <si>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</si>
  <si>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</si>
  <si>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</si>
  <si>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</si>
  <si>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</si>
  <si>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</si>
  <si>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</si>
  <si>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</si>
  <si>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</si>
  <si>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</si>
  <si>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</si>
  <si>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</si>
  <si>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</si>
  <si>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</si>
  <si>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</si>
  <si>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</si>
  <si>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</si>
  <si>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</si>
  <si>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</si>
  <si>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</si>
  <si>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</si>
  <si>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</si>
  <si>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</si>
  <si>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</si>
  <si>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</si>
  <si>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</si>
  <si>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</si>
  <si>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</si>
  <si>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</si>
  <si>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</si>
  <si>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</si>
  <si>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</si>
  <si>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</si>
  <si>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</si>
  <si>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</si>
  <si>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</si>
  <si>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</si>
  <si>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</si>
  <si>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</si>
  <si>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</si>
  <si>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</si>
  <si>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</si>
  <si>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</si>
  <si>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</si>
  <si>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</si>
  <si>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</si>
  <si>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</si>
  <si>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</si>
  <si>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</si>
  <si>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</si>
  <si>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</si>
  <si>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</si>
  <si>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</si>
  <si>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</si>
  <si>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</si>
  <si>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</si>
  <si>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</si>
  <si>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</si>
  <si>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</si>
  <si>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</si>
  <si>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</si>
  <si>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</si>
  <si>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</si>
  <si>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</si>
  <si>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</si>
  <si>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</si>
  <si>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</si>
  <si>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</si>
  <si>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</si>
  <si>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</si>
  <si>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</si>
  <si>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</si>
  <si>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</si>
  <si>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</si>
  <si>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</si>
  <si>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</si>
  <si>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</si>
  <si>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</si>
  <si>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</si>
  <si>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</si>
  <si>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</si>
  <si>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</si>
  <si>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</si>
  <si>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</si>
  <si>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</si>
  <si>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</si>
  <si>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</si>
  <si>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</si>
  <si>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</si>
  <si>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</si>
  <si>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</si>
  <si>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</si>
  <si>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</si>
  <si>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</si>
  <si>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</si>
  <si>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</si>
  <si>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</si>
  <si>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</si>
  <si>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</si>
  <si>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</si>
  <si>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</si>
  <si>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</si>
  <si>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</si>
  <si>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</si>
  <si>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</si>
  <si>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</si>
  <si>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</si>
  <si>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</si>
  <si>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</si>
  <si>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</si>
  <si>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</si>
  <si>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</si>
  <si>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</si>
  <si>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</si>
  <si>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</si>
  <si>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</si>
  <si>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</si>
  <si>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</si>
  <si>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</si>
  <si>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</si>
  <si>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</si>
  <si>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</si>
  <si>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</si>
  <si>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</si>
  <si>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</si>
  <si>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</si>
  <si>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</si>
  <si>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</si>
  <si>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</si>
  <si>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</si>
  <si>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</si>
  <si>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</si>
  <si>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</si>
  <si>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</si>
  <si>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</si>
  <si>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</si>
  <si>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</si>
  <si>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</si>
  <si>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</si>
  <si>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</si>
  <si>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</si>
  <si>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</si>
  <si>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</si>
  <si>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</si>
  <si>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</si>
  <si>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</si>
  <si>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</si>
  <si>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</si>
  <si>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</si>
  <si>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</si>
  <si>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</si>
  <si>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</si>
  <si>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</si>
  <si>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</si>
  <si>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</si>
  <si>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</si>
  <si>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</si>
  <si>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</si>
  <si>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</si>
  <si>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</si>
  <si>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</si>
  <si>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</si>
  <si>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</si>
  <si>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</si>
  <si>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</si>
  <si>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</si>
  <si>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</si>
  <si>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</si>
  <si>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</si>
  <si>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</si>
  <si>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</si>
  <si>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</si>
  <si>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</si>
  <si>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</si>
  <si>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</si>
  <si>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</si>
  <si>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</si>
  <si>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</si>
  <si>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</si>
  <si>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</si>
  <si>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</si>
  <si>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</si>
  <si>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</si>
  <si>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</si>
  <si>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</si>
  <si>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</si>
  <si>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</si>
  <si>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</si>
  <si>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</si>
  <si>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</si>
  <si>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</si>
  <si>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</si>
  <si>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</si>
  <si>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</si>
  <si>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</si>
  <si>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</si>
  <si>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</si>
  <si>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</si>
  <si>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</si>
  <si>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</si>
  <si>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</si>
  <si>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</si>
  <si>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</si>
  <si>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</si>
  <si>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</si>
  <si>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</si>
  <si>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</si>
  <si>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</si>
  <si>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</si>
  <si>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</si>
  <si>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</si>
  <si>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</si>
  <si>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</si>
  <si>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</si>
  <si>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</si>
  <si>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</si>
  <si>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</si>
  <si>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</si>
  <si>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</si>
  <si>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</si>
  <si>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</si>
  <si>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</si>
  <si>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</si>
  <si>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</si>
  <si>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</si>
  <si>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</si>
  <si>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</si>
  <si>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</si>
  <si>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</si>
  <si>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</si>
  <si>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</si>
  <si>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</si>
  <si>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</si>
  <si>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</si>
  <si>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</si>
  <si>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</si>
  <si>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</si>
  <si>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</si>
  <si>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</si>
  <si>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</si>
  <si>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</si>
  <si>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</si>
  <si>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</si>
  <si>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</si>
  <si>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</si>
  <si>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</si>
  <si>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</si>
  <si>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</si>
  <si>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</si>
  <si>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</si>
  <si>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</si>
  <si>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</si>
  <si>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</si>
  <si>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</si>
  <si>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</si>
  <si>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</si>
  <si>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</si>
  <si>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</si>
  <si>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</si>
  <si>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</si>
  <si>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</si>
  <si>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</si>
  <si>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</si>
  <si>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</si>
  <si>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</si>
  <si>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</si>
  <si>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</si>
  <si>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</si>
  <si>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</si>
  <si>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</si>
  <si>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</si>
  <si>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</si>
  <si>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</si>
  <si>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</si>
  <si>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</si>
  <si>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</si>
  <si>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</si>
  <si>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</si>
  <si>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</si>
  <si>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</si>
  <si>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</si>
  <si>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</si>
  <si>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</si>
  <si>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</si>
  <si>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</si>
  <si>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</si>
  <si>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</si>
  <si>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</si>
  <si>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</si>
  <si>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</si>
  <si>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</si>
  <si>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</si>
  <si>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</si>
  <si>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</si>
  <si>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</si>
  <si>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</si>
  <si>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</si>
  <si>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</si>
  <si>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</si>
  <si>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</si>
  <si>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</si>
  <si>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</si>
  <si>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</si>
  <si>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</si>
  <si>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</si>
  <si>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</si>
  <si>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</si>
  <si>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</si>
  <si>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</si>
  <si>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</si>
  <si>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</si>
  <si>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</si>
  <si>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</si>
  <si>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</si>
  <si>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</si>
  <si>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</si>
  <si>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</si>
  <si>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</si>
  <si>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</si>
  <si>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</si>
  <si>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</si>
  <si>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</si>
  <si>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</si>
  <si>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</si>
  <si>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</si>
  <si>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</si>
  <si>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</si>
  <si>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</si>
  <si>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</si>
  <si>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</si>
  <si>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</si>
  <si>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</si>
  <si>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</si>
  <si>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</si>
  <si>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</si>
  <si>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</si>
  <si>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</si>
  <si>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</si>
  <si>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</si>
  <si>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</si>
  <si>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</si>
  <si>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</si>
  <si>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</si>
  <si>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</si>
  <si>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</si>
  <si>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</si>
  <si>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</si>
  <si>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</si>
  <si>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</si>
  <si>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</si>
  <si>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</si>
  <si>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</si>
  <si>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</si>
  <si>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</si>
  <si>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</si>
  <si>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</si>
  <si>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</si>
  <si>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</si>
  <si>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</si>
  <si>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</si>
  <si>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</si>
  <si>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</si>
  <si>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</si>
  <si>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</si>
  <si>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</si>
  <si>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</si>
  <si>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</si>
  <si>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</si>
  <si>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</si>
  <si>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</si>
  <si>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</si>
  <si>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</si>
  <si>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</si>
  <si>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</si>
  <si>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</si>
  <si>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</si>
  <si>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</si>
  <si>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</si>
  <si>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</si>
  <si>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</si>
  <si>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</si>
  <si>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</si>
  <si>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</si>
  <si>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</si>
  <si>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</si>
  <si>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</si>
  <si>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</si>
  <si>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</si>
  <si>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</si>
  <si>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</si>
  <si>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</si>
  <si>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</si>
  <si>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</si>
  <si>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</si>
  <si>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</si>
  <si>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</si>
  <si>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</si>
  <si>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</si>
  <si>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</si>
  <si>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</si>
  <si>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</si>
  <si>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</si>
  <si>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</si>
  <si>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</si>
  <si>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</si>
  <si>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</si>
  <si>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</si>
  <si>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</si>
  <si>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</si>
  <si>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</si>
  <si>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</si>
  <si>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</si>
  <si>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</si>
  <si>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</si>
  <si>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</si>
  <si>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</si>
  <si>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</si>
  <si>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</si>
  <si>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</si>
  <si>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</si>
  <si>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</si>
  <si>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</si>
  <si>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</si>
  <si>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</si>
  <si>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</si>
  <si>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</si>
  <si>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</si>
  <si>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</si>
  <si>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</si>
  <si>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</si>
  <si>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</si>
  <si>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</si>
  <si>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</si>
  <si>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</si>
  <si>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</si>
  <si>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</si>
  <si>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</si>
  <si>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</si>
  <si>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</si>
  <si>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</si>
  <si>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</si>
  <si>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</si>
  <si>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</si>
  <si>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</si>
  <si>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</si>
  <si>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</si>
  <si>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</si>
  <si>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</si>
  <si>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</si>
  <si>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</si>
  <si>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</si>
  <si>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</si>
  <si>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</si>
  <si>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</si>
  <si>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</si>
  <si>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</si>
  <si>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</si>
  <si>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</si>
  <si>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</si>
  <si>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</si>
  <si>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</si>
  <si>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</si>
  <si>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</si>
  <si>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</si>
  <si>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</si>
  <si>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</si>
  <si>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</si>
  <si>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</si>
  <si>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</si>
  <si>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</si>
  <si>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</si>
  <si>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</si>
  <si>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</si>
  <si>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</si>
  <si>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</si>
  <si>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</si>
  <si>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</si>
  <si>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</si>
  <si>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</si>
  <si>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</si>
  <si>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</si>
  <si>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</si>
  <si>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</si>
  <si>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</si>
  <si>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</si>
  <si>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</si>
  <si>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</si>
  <si>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</si>
  <si>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</si>
  <si>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</si>
  <si>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</si>
  <si>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</si>
  <si>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</si>
  <si>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</si>
  <si>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</si>
  <si>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</si>
  <si>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</si>
  <si>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</si>
  <si>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</si>
  <si>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</si>
  <si>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</si>
  <si>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</si>
  <si>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</si>
  <si>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</si>
  <si>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</si>
  <si>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</si>
  <si>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</si>
  <si>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</si>
  <si>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</si>
  <si>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</si>
  <si>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</si>
  <si>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</si>
  <si>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</si>
  <si>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</si>
  <si>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</si>
  <si>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</si>
  <si>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</si>
  <si>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</si>
  <si>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</si>
  <si>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</si>
  <si>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</si>
  <si>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</si>
  <si>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</si>
  <si>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</si>
  <si>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</si>
  <si>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</si>
  <si>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</si>
  <si>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</si>
  <si>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</si>
  <si>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</si>
  <si>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</si>
  <si>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</si>
  <si>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</si>
  <si>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</si>
  <si>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</si>
  <si>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</si>
  <si>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</si>
  <si>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</si>
  <si>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</si>
  <si>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</si>
  <si>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</si>
  <si>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</si>
  <si>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</si>
  <si>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</si>
  <si>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</si>
  <si>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</si>
  <si>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</si>
  <si>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</si>
  <si>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</si>
  <si>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</si>
  <si>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</si>
  <si>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</si>
  <si>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</si>
  <si>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</si>
  <si>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</si>
  <si>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</si>
  <si>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</si>
  <si>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</si>
  <si>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</si>
  <si>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</si>
  <si>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</si>
  <si>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</si>
  <si>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</si>
  <si>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</si>
  <si>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</si>
  <si>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</si>
  <si>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</si>
  <si>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</si>
  <si>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</si>
  <si>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</si>
  <si>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</si>
  <si>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</si>
  <si>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</si>
  <si>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</si>
  <si>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</si>
  <si>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</si>
  <si>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</si>
  <si>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</si>
  <si>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</si>
  <si>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</si>
  <si>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</si>
  <si>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</si>
  <si>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</si>
  <si>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</si>
  <si>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</si>
  <si>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</si>
  <si>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</si>
  <si>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</si>
  <si>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</si>
  <si>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</si>
  <si>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</si>
  <si>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</si>
  <si>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</si>
  <si>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</si>
  <si>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</si>
  <si>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</si>
  <si>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</si>
  <si>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</si>
  <si>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</si>
  <si>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</si>
  <si>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</si>
  <si>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</si>
  <si>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</si>
  <si>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</si>
  <si>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</si>
  <si>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</si>
  <si>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</si>
  <si>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</si>
  <si>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</si>
  <si>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</si>
  <si>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</si>
  <si>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</si>
  <si>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</si>
  <si>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</si>
  <si>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</si>
  <si>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</si>
  <si>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</si>
  <si>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</si>
  <si>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</si>
  <si>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</si>
  <si>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</si>
  <si>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</si>
  <si>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</si>
  <si>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</si>
  <si>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</si>
  <si>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</si>
  <si>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</si>
  <si>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</si>
  <si>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</si>
  <si>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</si>
  <si>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</si>
  <si>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</si>
  <si>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</si>
  <si>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</si>
  <si>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</si>
  <si>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</si>
  <si>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</si>
  <si>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</si>
  <si>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Row Labels</t>
  </si>
  <si>
    <t>Grand Total</t>
  </si>
  <si>
    <t>Count of Call number</t>
  </si>
  <si>
    <t>Average of Satisfaction Rating</t>
  </si>
  <si>
    <t>Sum of Purchase Amount</t>
  </si>
  <si>
    <t>Jan</t>
  </si>
  <si>
    <t>Feb</t>
  </si>
  <si>
    <t>Mar</t>
  </si>
  <si>
    <t>Apr</t>
  </si>
  <si>
    <t>May</t>
  </si>
  <si>
    <t>Jun</t>
  </si>
  <si>
    <t>Jul</t>
  </si>
  <si>
    <t>Aug</t>
  </si>
  <si>
    <t>Sept</t>
  </si>
  <si>
    <t>Oct</t>
  </si>
  <si>
    <t>Nov</t>
  </si>
  <si>
    <t>Dec</t>
  </si>
  <si>
    <t>Day of the Week</t>
  </si>
  <si>
    <t>Financial Year</t>
  </si>
  <si>
    <t>Column Labels</t>
  </si>
  <si>
    <t>Sunday</t>
  </si>
  <si>
    <t>Monday</t>
  </si>
  <si>
    <t>Tuesday</t>
  </si>
  <si>
    <t>Wednesday</t>
  </si>
  <si>
    <t>Thursday</t>
  </si>
  <si>
    <t>Friday</t>
  </si>
  <si>
    <t>Saturday</t>
  </si>
  <si>
    <t>Most busy day of the week per representative</t>
  </si>
  <si>
    <t>Gedner</t>
  </si>
  <si>
    <t>Age</t>
  </si>
  <si>
    <t>City</t>
  </si>
  <si>
    <t>Male</t>
  </si>
  <si>
    <t>Columbus</t>
  </si>
  <si>
    <t>Cleveland</t>
  </si>
  <si>
    <t>Cincinnati</t>
  </si>
  <si>
    <t>Female</t>
  </si>
  <si>
    <t>Rep ID</t>
  </si>
  <si>
    <t>Rep Image</t>
  </si>
  <si>
    <t>Call count</t>
  </si>
  <si>
    <t>Total amount</t>
  </si>
  <si>
    <t>Call duration</t>
  </si>
  <si>
    <t>Avg. ratings</t>
  </si>
  <si>
    <t>Rating rounded</t>
  </si>
  <si>
    <t>5* Calls</t>
  </si>
  <si>
    <t>Sep</t>
  </si>
  <si>
    <t>Count of Call number2</t>
  </si>
  <si>
    <t>Reps</t>
  </si>
  <si>
    <t>Calls</t>
  </si>
  <si>
    <t>Amount</t>
  </si>
  <si>
    <t>Selected Call</t>
  </si>
  <si>
    <t>Selected Amount</t>
  </si>
  <si>
    <t>For Graph</t>
  </si>
  <si>
    <t>Selected rep</t>
  </si>
  <si>
    <t>Total</t>
  </si>
  <si>
    <t>Reps Summary</t>
  </si>
  <si>
    <t>% of calls</t>
  </si>
  <si>
    <t>Call Rank</t>
  </si>
  <si>
    <t>Amount Rank</t>
  </si>
  <si>
    <t>Labels:</t>
  </si>
  <si>
    <t>Image:</t>
  </si>
  <si>
    <t>Call Center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</si>
</sst>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2" formatCode="_-&quot;$&quot;* #,##0_-;\-&quot;$&quot;* #,##0_-;_-&quot;$&quot;* &quot;-&quot;_-;_-@_-"/>
    <numFmt numFmtId="164" formatCode="[$-409]d\-mmm\-yy;@"/>
    <numFmt numFmtId="165" formatCode="0.0"/>
    <numFmt numFmtId="166" formatCode="\$#,##0;\-\$#,##0;\$#,##0"/>
    <numFmt numFmtId="167" formatCode="&quot;$&quot;#,###,.&quot;K&quot;"/>
    <numFmt numFmtId="168" formatCode="&quot;$&quot;#,##0"/>
  </numFmts>
  <fonts count="6" x14ac:knownFonts="1">
    <font>
      <sz val="11"/>
      <color theme="1"/>
      <name val="Calibri"/>
      <family val="2"/>
      <scheme val="minor"/>
    </font>
    <font>
      <b/>
      <sz val="11"/>
      <color theme="1"/>
      <name val="Calibri"/>
      <family val="2"/>
      <scheme val="minor"/>
    </font>
    <font>
      <sz val="11"/>
      <color theme="1"/>
      <name val="Calibri"/>
      <family val="2"/>
      <scheme val="minor"/>
    </font>
    <font>
      <sz val="10"/>
      <color theme="1"/>
      <name val="Calibri"/>
      <family val="2"/>
      <scheme val="minor"/>
    </font>
    <font>
      <sz val="11"/>
      <color rgb="FF7030A0"/>
      <name val="Calibri"/>
      <family val="2"/>
      <scheme val="minor"/>
    </font>
    <font>
      <sz val="36"/>
      <color theme="0"/>
      <name val="Verdana"/>
      <family val="2"/>
    </font>
  </fonts>
  <fills count="5">
    <fill>
      <patternFill patternType="none"/>
    </fill>
    <fill>
      <patternFill patternType="gray125"/>
    </fill>
    <fill>
      <patternFill patternType="solid">
        <fgColor theme="0" tint="-0.14999847407452621"/>
        <bgColor indexed="64"/>
      </patternFill>
    </fill>
    <fill>
      <patternFill patternType="solid">
        <fgColor theme="0"/>
        <bgColor indexed="64"/>
      </patternFill>
    </fill>
    <fill>
      <patternFill patternType="solid">
        <fgColor rgb="FF7030A0"/>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theme="0" tint="-0.24994659260841701"/>
      </left>
      <right/>
      <top style="thin">
        <color theme="0" tint="-0.24994659260841701"/>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bottom/>
      <diagonal/>
    </border>
    <border>
      <left/>
      <right style="thin">
        <color theme="0" tint="-0.24994659260841701"/>
      </right>
      <top/>
      <bottom/>
      <diagonal/>
    </border>
    <border>
      <left style="thin">
        <color theme="0" tint="-0.24994659260841701"/>
      </left>
      <right/>
      <top/>
      <bottom style="thin">
        <color theme="0" tint="-0.24994659260841701"/>
      </bottom>
      <diagonal/>
    </border>
    <border>
      <left/>
      <right/>
      <top/>
      <bottom style="thin">
        <color theme="0" tint="-0.24994659260841701"/>
      </bottom>
      <diagonal/>
    </border>
    <border>
      <left/>
      <right style="thin">
        <color theme="0" tint="-0.24994659260841701"/>
      </right>
      <top/>
      <bottom style="thin">
        <color theme="0" tint="-0.24994659260841701"/>
      </bottom>
      <diagonal/>
    </border>
  </borders>
  <cellStyleXfs count="2">
    <xf numFmtId="0" fontId="0" fillId="0" borderId="0"/>
    <xf numFmtId="9" fontId="2" fillId="0" borderId="0" applyFont="0" applyFill="0" applyBorder="0" applyAlignment="0" applyProtection="0"/>
  </cellStyleXfs>
  <cellXfs count="50">
    <xf numFmtId="0" fontId="0" fillId="0" borderId="0" xfId="0"/>
    <xf numFmtId="0" fontId="0" fillId="0" borderId="1" xfId="0" applyBorder="1"/>
    <xf numFmtId="2" fontId="0" fillId="0" borderId="1" xfId="0" applyNumberFormat="1" applyBorder="1" applyAlignment="1">
      <alignment horizontal="center"/>
    </xf>
    <xf numFmtId="164" fontId="0" fillId="0" borderId="1" xfId="0" applyNumberFormat="1" applyBorder="1" applyAlignment="1">
      <alignment horizontal="center"/>
    </xf>
    <xf numFmtId="0" fontId="0" fillId="0" borderId="2" xfId="0" applyBorder="1"/>
    <xf numFmtId="0" fontId="0" fillId="0" borderId="5" xfId="0" applyBorder="1"/>
    <xf numFmtId="0" fontId="1" fillId="0" borderId="4" xfId="0" applyFont="1" applyBorder="1"/>
    <xf numFmtId="0" fontId="1" fillId="0" borderId="3" xfId="0" applyFont="1" applyBorder="1"/>
    <xf numFmtId="0" fontId="1" fillId="0" borderId="3" xfId="0" applyFont="1" applyBorder="1" applyAlignment="1">
      <alignment horizontal="right"/>
    </xf>
    <xf numFmtId="0" fontId="1" fillId="0" borderId="3" xfId="0" applyFont="1" applyBorder="1" applyAlignment="1">
      <alignment horizontal="center"/>
    </xf>
    <xf numFmtId="0" fontId="1" fillId="0" borderId="6" xfId="0" applyFont="1" applyBorder="1"/>
    <xf numFmtId="0" fontId="0" fillId="0" borderId="7" xfId="0" applyBorder="1"/>
    <xf numFmtId="0" fontId="0" fillId="0" borderId="8" xfId="0" applyBorder="1"/>
    <xf numFmtId="2" fontId="0" fillId="0" borderId="8" xfId="0" applyNumberFormat="1" applyBorder="1" applyAlignment="1">
      <alignment horizontal="center"/>
    </xf>
    <xf numFmtId="164" fontId="0" fillId="0" borderId="8" xfId="0" applyNumberFormat="1" applyBorder="1" applyAlignment="1">
      <alignment horizontal="center"/>
    </xf>
    <xf numFmtId="0" fontId="0" fillId="0" borderId="9" xfId="0" applyBorder="1"/>
    <xf numFmtId="0" fontId="0" fillId="0" borderId="0" xfId="0" pivotButton="1"/>
    <xf numFmtId="0" fontId="0" fillId="0" borderId="0" xfId="0" applyAlignment="1">
      <alignment horizontal="left"/>
    </xf>
    <xf numFmtId="165" fontId="0" fillId="0" borderId="0" xfId="0" applyNumberFormat="1"/>
    <xf numFmtId="42" fontId="0" fillId="0" borderId="0" xfId="0" applyNumberFormat="1"/>
    <xf numFmtId="0" fontId="0" fillId="0" borderId="10" xfId="0" applyBorder="1"/>
    <xf numFmtId="10" fontId="0" fillId="0" borderId="0" xfId="0" applyNumberFormat="1"/>
    <xf numFmtId="9" fontId="0" fillId="0" borderId="1" xfId="0" applyNumberFormat="1" applyBorder="1"/>
    <xf numFmtId="9" fontId="0" fillId="0" borderId="8" xfId="0" applyNumberFormat="1" applyBorder="1"/>
    <xf numFmtId="0" fontId="0" fillId="2" borderId="0" xfId="0" applyFill="1"/>
    <xf numFmtId="3" fontId="0" fillId="0" borderId="0" xfId="0" applyNumberFormat="1"/>
    <xf numFmtId="166" fontId="0" fillId="0" borderId="0" xfId="0" applyNumberFormat="1"/>
    <xf numFmtId="1" fontId="0" fillId="0" borderId="0" xfId="0" applyNumberFormat="1"/>
    <xf numFmtId="167" fontId="0" fillId="0" borderId="0" xfId="0" applyNumberFormat="1"/>
    <xf numFmtId="0" fontId="0" fillId="0" borderId="0" xfId="0" applyAlignment="1">
      <alignment horizontal="left" indent="1"/>
    </xf>
    <xf numFmtId="168" fontId="0" fillId="0" borderId="0" xfId="0" applyNumberFormat="1"/>
    <xf numFmtId="0" fontId="0" fillId="3" borderId="11" xfId="0" applyFill="1" applyBorder="1"/>
    <xf numFmtId="0" fontId="0" fillId="3" borderId="12" xfId="0" applyFill="1" applyBorder="1" applyAlignment="1">
      <alignment horizontal="right"/>
    </xf>
    <xf numFmtId="0" fontId="0" fillId="3" borderId="13" xfId="0" applyFill="1" applyBorder="1" applyAlignment="1">
      <alignment horizontal="right"/>
    </xf>
    <xf numFmtId="0" fontId="3" fillId="3" borderId="14" xfId="0" applyFont="1" applyFill="1" applyBorder="1"/>
    <xf numFmtId="0" fontId="3" fillId="3" borderId="0" xfId="0" applyFont="1" applyFill="1"/>
    <xf numFmtId="0" fontId="3" fillId="3" borderId="15" xfId="0" applyFont="1" applyFill="1" applyBorder="1"/>
    <xf numFmtId="0" fontId="3" fillId="3" borderId="14" xfId="0" applyFont="1" applyFill="1" applyBorder="1" applyAlignment="1">
      <alignment horizontal="left" indent="1"/>
    </xf>
    <xf numFmtId="168" fontId="3" fillId="3" borderId="0" xfId="0" applyNumberFormat="1" applyFont="1" applyFill="1"/>
    <xf numFmtId="168" fontId="3" fillId="3" borderId="15" xfId="0" applyNumberFormat="1" applyFont="1" applyFill="1" applyBorder="1"/>
    <xf numFmtId="0" fontId="3" fillId="3" borderId="16" xfId="0" applyFont="1" applyFill="1" applyBorder="1" applyAlignment="1">
      <alignment horizontal="left" indent="1"/>
    </xf>
    <xf numFmtId="168" fontId="3" fillId="3" borderId="17" xfId="0" applyNumberFormat="1" applyFont="1" applyFill="1" applyBorder="1"/>
    <xf numFmtId="168" fontId="3" fillId="3" borderId="18" xfId="0" applyNumberFormat="1" applyFont="1" applyFill="1" applyBorder="1"/>
    <xf numFmtId="9" fontId="0" fillId="0" borderId="0" xfId="1" applyFont="1"/>
    <xf numFmtId="0" fontId="4" fillId="2" borderId="0" xfId="0" applyFont="1" applyFill="1" applyAlignment="1">
      <alignment horizontal="center"/>
    </xf>
    <xf numFmtId="0" fontId="4" fillId="2" borderId="0" xfId="0" applyFont="1" applyFill="1"/>
    <xf numFmtId="0" fontId="0" fillId="3" borderId="0" xfId="0" applyFill="1"/>
    <xf numFmtId="0" fontId="0" fillId="0" borderId="0" xfId="0" applyAlignment="1">
      <alignment horizontal="center"/>
    </xf>
    <xf numFmtId="0" fontId="5" fillId="4" borderId="0" xfId="0" applyFont="1" applyFill="1" applyAlignment="1">
      <alignment horizontal="center"/>
    </xf>
    <xf numFmtId="0" fontId="0" fillId="2" borderId="0" xfId="0" applyFill="1" applyAlignment="1">
      <alignment horizontal="center"/>
    </xf>
  </cellXfs>
  <cellStyles count="2">
    <cellStyle name="Normal" xfId="0" builtinId="0"/>
    <cellStyle name="Percent" xfId="1" builtinId="5"/>
  </cellStyles>
  <dxfs count="33">
    <dxf>
      <fill>
        <patternFill>
          <bgColor theme="9" tint="0.59996337778862885"/>
        </patternFill>
      </fill>
      <border>
        <left style="thin">
          <color theme="1" tint="0.34998626667073579"/>
        </left>
        <right style="thin">
          <color theme="1" tint="0.34998626667073579"/>
        </right>
        <vertical/>
        <horizontal/>
      </border>
    </dxf>
    <dxf>
      <numFmt numFmtId="168" formatCode="&quot;$&quot;#,##0"/>
    </dxf>
    <dxf>
      <numFmt numFmtId="0" formatCode="General"/>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Calibri"/>
        <family val="2"/>
        <scheme val="minor"/>
      </font>
      <border diagonalUp="0" diagonalDown="0" outline="0">
        <left style="thin">
          <color indexed="64"/>
        </left>
        <right style="thin">
          <color indexed="64"/>
        </right>
        <top/>
        <bottom/>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bottom style="thin">
          <color indexed="64"/>
        </bottom>
      </border>
    </dxf>
    <dxf>
      <font>
        <b/>
        <i val="0"/>
        <strike val="0"/>
        <condense val="0"/>
        <extend val="0"/>
        <outline val="0"/>
        <shadow val="0"/>
        <u val="none"/>
        <vertAlign val="baseline"/>
        <sz val="11"/>
        <color theme="1"/>
        <name val="Calibri"/>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64" formatCode="[$-409]d\-mmm\-yy;@"/>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2" formatCode="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left style="thin">
          <color theme="0" tint="-0.14996795556505021"/>
        </left>
        <right style="thin">
          <color theme="0" tint="-0.14996795556505021"/>
        </right>
        <top style="thin">
          <color theme="0" tint="-0.14996795556505021"/>
        </top>
        <bottom style="thin">
          <color theme="0" tint="-0.14996795556505021"/>
        </bottom>
      </border>
    </dxf>
    <dxf>
      <font>
        <b/>
        <color theme="1"/>
      </font>
      <border>
        <bottom style="thin">
          <color rgb="FF7030A0"/>
        </bottom>
        <vertical/>
        <horizontal/>
      </border>
    </dxf>
    <dxf>
      <font>
        <color theme="1"/>
      </font>
      <fill>
        <patternFill>
          <bgColor theme="0" tint="-0.14996795556505021"/>
        </patternFill>
      </fill>
      <border>
        <left style="thin">
          <color rgb="FF7030A0"/>
        </left>
        <right style="thin">
          <color rgb="FF7030A0"/>
        </right>
        <top style="thin">
          <color rgb="FF7030A0"/>
        </top>
        <bottom style="thin">
          <color rgb="FF7030A0"/>
        </bottom>
        <vertical/>
        <horizontal/>
      </border>
    </dxf>
  </dxfs>
  <tableStyles count="2" defaultTableStyle="TableStyleMedium2" defaultPivotStyle="PivotStyleLight16">
    <tableStyle name="Purple" pivot="0" table="0" count="10" xr9:uid="{7A5CCAC3-F11E-4CAD-8DE1-DA0089A9DBCD}">
      <tableStyleElement type="wholeTable" dxfId="32"/>
      <tableStyleElement type="headerRow" dxfId="31"/>
    </tableStyle>
    <tableStyle name="Slicer Style 1" pivot="0" table="0" count="1" xr9:uid="{69CE31C4-54AA-4E75-AD6B-A8BFE9771AE2}">
      <tableStyleElement type="wholeTable" dxfId="30"/>
    </tableStyle>
  </tableStyles>
  <colors>
    <mruColors>
      <color rgb="FF310646"/>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b/>
            <i val="0"/>
            <color theme="0"/>
          </font>
          <fill>
            <patternFill patternType="solid">
              <fgColor rgb="FF7030A0"/>
              <bgColor rgb="FF7030A0"/>
            </patternFill>
          </fill>
          <border>
            <left style="thin">
              <color theme="9"/>
            </left>
            <right style="thin">
              <color theme="9"/>
            </right>
            <top style="thin">
              <color theme="9"/>
            </top>
            <bottom style="thin">
              <color theme="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theme="0" tint="-0.14996795556505021"/>
              <bgColor theme="0" tint="-0.14996795556505021"/>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Purple">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pivotCacheDefinition" Target="pivotCache/pivotCacheDefinition7.xml"/><Relationship Id="rId18" Type="http://schemas.microsoft.com/office/2007/relationships/slicerCache" Target="slicerCaches/slicerCache1.xml"/><Relationship Id="rId26" Type="http://schemas.microsoft.com/office/2022/10/relationships/richValueRel" Target="richData/richValueRel.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pivotCacheDefinition" Target="pivotCache/pivotCacheDefinition1.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0" Type="http://schemas.microsoft.com/office/2007/relationships/slicerCache" Target="slicerCaches/slicerCache3.xml"/><Relationship Id="rId29"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pivotCacheDefinition" Target="pivotCache/pivotCacheDefinition9.xml"/><Relationship Id="rId23" Type="http://schemas.openxmlformats.org/officeDocument/2006/relationships/styles" Target="styles.xml"/><Relationship Id="rId28" Type="http://schemas.microsoft.com/office/2017/06/relationships/rdRichValueStructure" Target="richData/rdrichvaluestructure.xml"/><Relationship Id="rId10" Type="http://schemas.openxmlformats.org/officeDocument/2006/relationships/pivotCacheDefinition" Target="pivotCache/pivotCacheDefinition4.xml"/><Relationship Id="rId19" Type="http://schemas.microsoft.com/office/2007/relationships/slicerCache" Target="slicerCaches/slicerCache2.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openxmlformats.org/officeDocument/2006/relationships/connections" Target="connections.xml"/><Relationship Id="rId27" Type="http://schemas.microsoft.com/office/2017/06/relationships/rdRichValue" Target="richData/rdrichvalue.xml"/><Relationship Id="rId30"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[Calls-Project.xlsx]Pivot!PivotTable3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Calls Per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Pivot!$B$46</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Pivot!$A$47:$A$59</c:f>
              <c:strCache>
                <c:ptCount val="12"/>
                <c:pt idx="0">
                  <c:v>Jan</c:v>
                </c:pt>
                <c:pt idx="1">
                  <c:v>Feb</c:v>
                </c:pt>
                <c:pt idx="2">
                  <c:v>Mar</c:v>
                </c:pt>
                <c:pt idx="3">
                  <c:v>Apr</c:v>
                </c:pt>
                <c:pt idx="4">
                  <c:v>May</c:v>
                </c:pt>
                <c:pt idx="5">
                  <c:v>Jun</c:v>
                </c:pt>
                <c:pt idx="6">
                  <c:v>Jul</c:v>
                </c:pt>
                <c:pt idx="7">
                  <c:v>Aug</c:v>
                </c:pt>
                <c:pt idx="8">
                  <c:v>Sept</c:v>
                </c:pt>
                <c:pt idx="9">
                  <c:v>Oct</c:v>
                </c:pt>
                <c:pt idx="10">
                  <c:v>Nov</c:v>
                </c:pt>
                <c:pt idx="11">
                  <c:v>Dec</c:v>
                </c:pt>
              </c:strCache>
            </c:strRef>
          </c:cat>
          <c:val>
            <c:numRef>
              <c:f>Pivot!$B$47:$B$59</c:f>
              <c:numCache>
                <c:formatCode>General</c:formatCode>
                <c:ptCount val="12"/>
                <c:pt idx="0">
                  <c:v>79</c:v>
                </c:pt>
                <c:pt idx="1">
                  <c:v>66</c:v>
                </c:pt>
                <c:pt idx="2">
                  <c:v>155</c:v>
                </c:pt>
                <c:pt idx="3">
                  <c:v>136</c:v>
                </c:pt>
                <c:pt idx="4">
                  <c:v>83</c:v>
                </c:pt>
                <c:pt idx="5">
                  <c:v>67</c:v>
                </c:pt>
                <c:pt idx="6">
                  <c:v>64</c:v>
                </c:pt>
                <c:pt idx="7">
                  <c:v>50</c:v>
                </c:pt>
                <c:pt idx="8">
                  <c:v>76</c:v>
                </c:pt>
                <c:pt idx="9">
                  <c:v>114</c:v>
                </c:pt>
                <c:pt idx="10">
                  <c:v>57</c:v>
                </c:pt>
                <c:pt idx="11">
                  <c:v>53</c:v>
                </c:pt>
              </c:numCache>
            </c:numRef>
          </c:val>
          <c:smooth val="0"/>
          <c:extLst>
            <c:ext xmlns:c16="http://schemas.microsoft.com/office/drawing/2014/chart" uri="{C3380CC4-5D6E-409C-BE32-E72D297353CC}">
              <c16:uniqueId val="{00000000-65D7-430C-8582-455DDF63E4D7}"/>
            </c:ext>
          </c:extLst>
        </c:ser>
        <c:dLbls>
          <c:showLegendKey val="0"/>
          <c:showVal val="0"/>
          <c:showCatName val="0"/>
          <c:showSerName val="0"/>
          <c:showPercent val="0"/>
          <c:showBubbleSize val="0"/>
        </c:dLbls>
        <c:marker val="1"/>
        <c:smooth val="0"/>
        <c:axId val="1186282352"/>
        <c:axId val="1186280912"/>
      </c:lineChart>
      <c:catAx>
        <c:axId val="1186282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6280912"/>
        <c:crosses val="autoZero"/>
        <c:auto val="1"/>
        <c:lblAlgn val="ctr"/>
        <c:lblOffset val="100"/>
        <c:noMultiLvlLbl val="0"/>
      </c:catAx>
      <c:valAx>
        <c:axId val="1186280912"/>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6282352"/>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[Calls-Project.xlsx]Pivot!PivotTable2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Per customer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Pivot!$B$27</c:f>
              <c:strCache>
                <c:ptCount val="1"/>
                <c:pt idx="0">
                  <c:v>Total</c:v>
                </c:pt>
              </c:strCache>
            </c:strRef>
          </c:tx>
          <c:spPr>
            <a:solidFill>
              <a:schemeClr val="accent1"/>
            </a:solidFill>
            <a:ln>
              <a:noFill/>
            </a:ln>
            <a:effectLst/>
          </c:spPr>
          <c:invertIfNegative val="0"/>
          <c:cat>
            <c:strRef>
              <c:f>Pivot!$A$28:$A$43</c:f>
              <c:strCache>
                <c:ptCount val="15"/>
                <c:pt idx="0">
                  <c:v>C0005</c:v>
                </c:pt>
                <c:pt idx="1">
                  <c:v>C0004</c:v>
                </c:pt>
                <c:pt idx="2">
                  <c:v>C0013</c:v>
                </c:pt>
                <c:pt idx="3">
                  <c:v>C0007</c:v>
                </c:pt>
                <c:pt idx="4">
                  <c:v>C0012</c:v>
                </c:pt>
                <c:pt idx="5">
                  <c:v>C0001</c:v>
                </c:pt>
                <c:pt idx="6">
                  <c:v>C0011</c:v>
                </c:pt>
                <c:pt idx="7">
                  <c:v>C0009</c:v>
                </c:pt>
                <c:pt idx="8">
                  <c:v>C0015</c:v>
                </c:pt>
                <c:pt idx="9">
                  <c:v>C0010</c:v>
                </c:pt>
                <c:pt idx="10">
                  <c:v>C0006</c:v>
                </c:pt>
                <c:pt idx="11">
                  <c:v>C0002</c:v>
                </c:pt>
                <c:pt idx="12">
                  <c:v>C0014</c:v>
                </c:pt>
                <c:pt idx="13">
                  <c:v>C0008</c:v>
                </c:pt>
                <c:pt idx="14">
                  <c:v>C0003</c:v>
                </c:pt>
              </c:strCache>
            </c:strRef>
          </c:cat>
          <c:val>
            <c:numRef>
              <c:f>Pivot!$B$28:$B$43</c:f>
              <c:numCache>
                <c:formatCode>_("$"* #,##0_);_("$"* \(#,##0\);_("$"* "-"_);_(@_)</c:formatCode>
                <c:ptCount val="15"/>
                <c:pt idx="0">
                  <c:v>7747</c:v>
                </c:pt>
                <c:pt idx="1">
                  <c:v>7689</c:v>
                </c:pt>
                <c:pt idx="2">
                  <c:v>7230</c:v>
                </c:pt>
                <c:pt idx="3">
                  <c:v>7216</c:v>
                </c:pt>
                <c:pt idx="4">
                  <c:v>6819</c:v>
                </c:pt>
                <c:pt idx="5">
                  <c:v>6785</c:v>
                </c:pt>
                <c:pt idx="6">
                  <c:v>6749</c:v>
                </c:pt>
                <c:pt idx="7">
                  <c:v>6601</c:v>
                </c:pt>
                <c:pt idx="8">
                  <c:v>6518</c:v>
                </c:pt>
                <c:pt idx="9">
                  <c:v>6242</c:v>
                </c:pt>
                <c:pt idx="10">
                  <c:v>6176</c:v>
                </c:pt>
                <c:pt idx="11">
                  <c:v>5634</c:v>
                </c:pt>
                <c:pt idx="12">
                  <c:v>5404</c:v>
                </c:pt>
                <c:pt idx="13">
                  <c:v>5009</c:v>
                </c:pt>
                <c:pt idx="14">
                  <c:v>4804</c:v>
                </c:pt>
              </c:numCache>
            </c:numRef>
          </c:val>
          <c:extLst>
            <c:ext xmlns:c16="http://schemas.microsoft.com/office/drawing/2014/chart" uri="{C3380CC4-5D6E-409C-BE32-E72D297353CC}">
              <c16:uniqueId val="{00000000-81E4-4322-B57C-F30E8123CBBD}"/>
            </c:ext>
          </c:extLst>
        </c:ser>
        <c:dLbls>
          <c:showLegendKey val="0"/>
          <c:showVal val="0"/>
          <c:showCatName val="0"/>
          <c:showSerName val="0"/>
          <c:showPercent val="0"/>
          <c:showBubbleSize val="0"/>
        </c:dLbls>
        <c:gapWidth val="219"/>
        <c:overlap val="-27"/>
        <c:axId val="1186279472"/>
        <c:axId val="2118350287"/>
      </c:barChart>
      <c:catAx>
        <c:axId val="11862794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8350287"/>
        <c:crosses val="autoZero"/>
        <c:auto val="1"/>
        <c:lblAlgn val="ctr"/>
        <c:lblOffset val="100"/>
        <c:noMultiLvlLbl val="0"/>
      </c:catAx>
      <c:valAx>
        <c:axId val="2118350287"/>
        <c:scaling>
          <c:orientation val="minMax"/>
        </c:scaling>
        <c:delete val="0"/>
        <c:axPos val="l"/>
        <c:numFmt formatCode="_(&quot;$&quot;* #,##0_);_(&quot;$&quot;* \(#,##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6279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[Calls-Project.xlsx]Pivot!PivotTable5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Per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Pivot!$B$65</c:f>
              <c:strCache>
                <c:ptCount val="1"/>
                <c:pt idx="0">
                  <c:v>Total</c:v>
                </c:pt>
              </c:strCache>
            </c:strRef>
          </c:tx>
          <c:spPr>
            <a:solidFill>
              <a:schemeClr val="accent1"/>
            </a:solidFill>
            <a:ln>
              <a:noFill/>
            </a:ln>
            <a:effectLst/>
          </c:spPr>
          <c:invertIfNegative val="0"/>
          <c:cat>
            <c:strRef>
              <c:f>Pivot!$A$66:$A$78</c:f>
              <c:strCache>
                <c:ptCount val="12"/>
                <c:pt idx="0">
                  <c:v>Jan</c:v>
                </c:pt>
                <c:pt idx="1">
                  <c:v>Feb</c:v>
                </c:pt>
                <c:pt idx="2">
                  <c:v>Mar</c:v>
                </c:pt>
                <c:pt idx="3">
                  <c:v>Apr</c:v>
                </c:pt>
                <c:pt idx="4">
                  <c:v>May</c:v>
                </c:pt>
                <c:pt idx="5">
                  <c:v>Jun</c:v>
                </c:pt>
                <c:pt idx="6">
                  <c:v>Jul</c:v>
                </c:pt>
                <c:pt idx="7">
                  <c:v>Aug</c:v>
                </c:pt>
                <c:pt idx="8">
                  <c:v>Sept</c:v>
                </c:pt>
                <c:pt idx="9">
                  <c:v>Oct</c:v>
                </c:pt>
                <c:pt idx="10">
                  <c:v>Nov</c:v>
                </c:pt>
                <c:pt idx="11">
                  <c:v>Dec</c:v>
                </c:pt>
              </c:strCache>
            </c:strRef>
          </c:cat>
          <c:val>
            <c:numRef>
              <c:f>Pivot!$B$66:$B$78</c:f>
              <c:numCache>
                <c:formatCode>_("$"* #,##0_);_("$"* \(#,##0\);_("$"* "-"_);_(@_)</c:formatCode>
                <c:ptCount val="12"/>
                <c:pt idx="0">
                  <c:v>7790</c:v>
                </c:pt>
                <c:pt idx="1">
                  <c:v>6122</c:v>
                </c:pt>
                <c:pt idx="2">
                  <c:v>14563</c:v>
                </c:pt>
                <c:pt idx="3">
                  <c:v>13536</c:v>
                </c:pt>
                <c:pt idx="4">
                  <c:v>8171</c:v>
                </c:pt>
                <c:pt idx="5">
                  <c:v>5893</c:v>
                </c:pt>
                <c:pt idx="6">
                  <c:v>6007</c:v>
                </c:pt>
                <c:pt idx="7">
                  <c:v>4950</c:v>
                </c:pt>
                <c:pt idx="8">
                  <c:v>6689</c:v>
                </c:pt>
                <c:pt idx="9">
                  <c:v>10875</c:v>
                </c:pt>
                <c:pt idx="10">
                  <c:v>6775</c:v>
                </c:pt>
                <c:pt idx="11">
                  <c:v>5252</c:v>
                </c:pt>
              </c:numCache>
            </c:numRef>
          </c:val>
          <c:extLst>
            <c:ext xmlns:c16="http://schemas.microsoft.com/office/drawing/2014/chart" uri="{C3380CC4-5D6E-409C-BE32-E72D297353CC}">
              <c16:uniqueId val="{00000000-D5CA-4A23-A834-D1DFACB632AB}"/>
            </c:ext>
          </c:extLst>
        </c:ser>
        <c:dLbls>
          <c:showLegendKey val="0"/>
          <c:showVal val="0"/>
          <c:showCatName val="0"/>
          <c:showSerName val="0"/>
          <c:showPercent val="0"/>
          <c:showBubbleSize val="0"/>
        </c:dLbls>
        <c:gapWidth val="219"/>
        <c:overlap val="-27"/>
        <c:axId val="2093987295"/>
        <c:axId val="2093985375"/>
      </c:barChart>
      <c:catAx>
        <c:axId val="2093987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3985375"/>
        <c:crosses val="autoZero"/>
        <c:auto val="1"/>
        <c:lblAlgn val="ctr"/>
        <c:lblOffset val="100"/>
        <c:noMultiLvlLbl val="0"/>
      </c:catAx>
      <c:valAx>
        <c:axId val="2093985375"/>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3987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[Calls-Project.xlsx]Pivot!PivotTable7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Progress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Pivot!$B$84</c:f>
              <c:strCache>
                <c:ptCount val="1"/>
                <c:pt idx="0">
                  <c:v>Total</c:v>
                </c:pt>
              </c:strCache>
            </c:strRef>
          </c:tx>
          <c:spPr>
            <a:solidFill>
              <a:schemeClr val="accent1"/>
            </a:solidFill>
            <a:ln>
              <a:noFill/>
            </a:ln>
            <a:effectLst/>
          </c:spPr>
          <c:cat>
            <c:strRef>
              <c:f>Pivot!$A$85:$A$97</c:f>
              <c:strCache>
                <c:ptCount val="12"/>
                <c:pt idx="0">
                  <c:v>Jan</c:v>
                </c:pt>
                <c:pt idx="1">
                  <c:v>Feb</c:v>
                </c:pt>
                <c:pt idx="2">
                  <c:v>Mar</c:v>
                </c:pt>
                <c:pt idx="3">
                  <c:v>Apr</c:v>
                </c:pt>
                <c:pt idx="4">
                  <c:v>May</c:v>
                </c:pt>
                <c:pt idx="5">
                  <c:v>Jun</c:v>
                </c:pt>
                <c:pt idx="6">
                  <c:v>Jul</c:v>
                </c:pt>
                <c:pt idx="7">
                  <c:v>Aug</c:v>
                </c:pt>
                <c:pt idx="8">
                  <c:v>Sept</c:v>
                </c:pt>
                <c:pt idx="9">
                  <c:v>Oct</c:v>
                </c:pt>
                <c:pt idx="10">
                  <c:v>Nov</c:v>
                </c:pt>
                <c:pt idx="11">
                  <c:v>Dec</c:v>
                </c:pt>
              </c:strCache>
            </c:strRef>
          </c:cat>
          <c:val>
            <c:numRef>
              <c:f>Pivot!$B$85:$B$97</c:f>
              <c:numCache>
                <c:formatCode>_("$"* #,##0_);_("$"* \(#,##0\);_("$"* "-"_);_(@_)</c:formatCode>
                <c:ptCount val="12"/>
                <c:pt idx="0">
                  <c:v>7790</c:v>
                </c:pt>
                <c:pt idx="1">
                  <c:v>13912</c:v>
                </c:pt>
                <c:pt idx="2">
                  <c:v>28475</c:v>
                </c:pt>
                <c:pt idx="3">
                  <c:v>42011</c:v>
                </c:pt>
                <c:pt idx="4">
                  <c:v>50182</c:v>
                </c:pt>
                <c:pt idx="5">
                  <c:v>56075</c:v>
                </c:pt>
                <c:pt idx="6">
                  <c:v>62082</c:v>
                </c:pt>
                <c:pt idx="7">
                  <c:v>67032</c:v>
                </c:pt>
                <c:pt idx="8">
                  <c:v>73721</c:v>
                </c:pt>
                <c:pt idx="9">
                  <c:v>84596</c:v>
                </c:pt>
                <c:pt idx="10">
                  <c:v>91371</c:v>
                </c:pt>
                <c:pt idx="11">
                  <c:v>96623</c:v>
                </c:pt>
              </c:numCache>
            </c:numRef>
          </c:val>
          <c:extLst>
            <c:ext xmlns:c16="http://schemas.microsoft.com/office/drawing/2014/chart" uri="{C3380CC4-5D6E-409C-BE32-E72D297353CC}">
              <c16:uniqueId val="{00000000-7338-4599-9785-F1862010C822}"/>
            </c:ext>
          </c:extLst>
        </c:ser>
        <c:dLbls>
          <c:showLegendKey val="0"/>
          <c:showVal val="0"/>
          <c:showCatName val="0"/>
          <c:showSerName val="0"/>
          <c:showPercent val="0"/>
          <c:showBubbleSize val="0"/>
        </c:dLbls>
        <c:axId val="871961072"/>
        <c:axId val="863381968"/>
      </c:areaChart>
      <c:catAx>
        <c:axId val="8719610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3381968"/>
        <c:crosses val="autoZero"/>
        <c:auto val="1"/>
        <c:lblAlgn val="ctr"/>
        <c:lblOffset val="100"/>
        <c:noMultiLvlLbl val="0"/>
      </c:catAx>
      <c:valAx>
        <c:axId val="86338196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196107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[Calls-Project.xlsx]Pivot!PivotTable3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Calls Per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Pivot!$B$46</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Pivot!$A$47:$A$59</c:f>
              <c:strCache>
                <c:ptCount val="12"/>
                <c:pt idx="0">
                  <c:v>Jan</c:v>
                </c:pt>
                <c:pt idx="1">
                  <c:v>Feb</c:v>
                </c:pt>
                <c:pt idx="2">
                  <c:v>Mar</c:v>
                </c:pt>
                <c:pt idx="3">
                  <c:v>Apr</c:v>
                </c:pt>
                <c:pt idx="4">
                  <c:v>May</c:v>
                </c:pt>
                <c:pt idx="5">
                  <c:v>Jun</c:v>
                </c:pt>
                <c:pt idx="6">
                  <c:v>Jul</c:v>
                </c:pt>
                <c:pt idx="7">
                  <c:v>Aug</c:v>
                </c:pt>
                <c:pt idx="8">
                  <c:v>Sept</c:v>
                </c:pt>
                <c:pt idx="9">
                  <c:v>Oct</c:v>
                </c:pt>
                <c:pt idx="10">
                  <c:v>Nov</c:v>
                </c:pt>
                <c:pt idx="11">
                  <c:v>Dec</c:v>
                </c:pt>
              </c:strCache>
            </c:strRef>
          </c:cat>
          <c:val>
            <c:numRef>
              <c:f>Pivot!$B$47:$B$59</c:f>
              <c:numCache>
                <c:formatCode>General</c:formatCode>
                <c:ptCount val="12"/>
                <c:pt idx="0">
                  <c:v>79</c:v>
                </c:pt>
                <c:pt idx="1">
                  <c:v>66</c:v>
                </c:pt>
                <c:pt idx="2">
                  <c:v>155</c:v>
                </c:pt>
                <c:pt idx="3">
                  <c:v>136</c:v>
                </c:pt>
                <c:pt idx="4">
                  <c:v>83</c:v>
                </c:pt>
                <c:pt idx="5">
                  <c:v>67</c:v>
                </c:pt>
                <c:pt idx="6">
                  <c:v>64</c:v>
                </c:pt>
                <c:pt idx="7">
                  <c:v>50</c:v>
                </c:pt>
                <c:pt idx="8">
                  <c:v>76</c:v>
                </c:pt>
                <c:pt idx="9">
                  <c:v>114</c:v>
                </c:pt>
                <c:pt idx="10">
                  <c:v>57</c:v>
                </c:pt>
                <c:pt idx="11">
                  <c:v>53</c:v>
                </c:pt>
              </c:numCache>
            </c:numRef>
          </c:val>
          <c:smooth val="0"/>
          <c:extLst>
            <c:ext xmlns:c16="http://schemas.microsoft.com/office/drawing/2014/chart" uri="{C3380CC4-5D6E-409C-BE32-E72D297353CC}">
              <c16:uniqueId val="{00000001-1459-49A6-8784-D647564C885D}"/>
            </c:ext>
          </c:extLst>
        </c:ser>
        <c:dLbls>
          <c:showLegendKey val="0"/>
          <c:showVal val="0"/>
          <c:showCatName val="0"/>
          <c:showSerName val="0"/>
          <c:showPercent val="0"/>
          <c:showBubbleSize val="0"/>
        </c:dLbls>
        <c:marker val="1"/>
        <c:smooth val="0"/>
        <c:axId val="1186282352"/>
        <c:axId val="1186280912"/>
      </c:lineChart>
      <c:catAx>
        <c:axId val="1186282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6280912"/>
        <c:crosses val="autoZero"/>
        <c:auto val="1"/>
        <c:lblAlgn val="ctr"/>
        <c:lblOffset val="100"/>
        <c:noMultiLvlLbl val="0"/>
      </c:catAx>
      <c:valAx>
        <c:axId val="1186280912"/>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6282352"/>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[Calls-Project.xlsx]Pivot!PivotTable2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Per customer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Pivot!$B$27</c:f>
              <c:strCache>
                <c:ptCount val="1"/>
                <c:pt idx="0">
                  <c:v>Total</c:v>
                </c:pt>
              </c:strCache>
            </c:strRef>
          </c:tx>
          <c:spPr>
            <a:solidFill>
              <a:schemeClr val="accent1"/>
            </a:solidFill>
            <a:ln>
              <a:noFill/>
            </a:ln>
            <a:effectLst/>
          </c:spPr>
          <c:invertIfNegative val="0"/>
          <c:cat>
            <c:strRef>
              <c:f>Pivot!$A$28:$A$43</c:f>
              <c:strCache>
                <c:ptCount val="15"/>
                <c:pt idx="0">
                  <c:v>C0005</c:v>
                </c:pt>
                <c:pt idx="1">
                  <c:v>C0004</c:v>
                </c:pt>
                <c:pt idx="2">
                  <c:v>C0013</c:v>
                </c:pt>
                <c:pt idx="3">
                  <c:v>C0007</c:v>
                </c:pt>
                <c:pt idx="4">
                  <c:v>C0012</c:v>
                </c:pt>
                <c:pt idx="5">
                  <c:v>C0001</c:v>
                </c:pt>
                <c:pt idx="6">
                  <c:v>C0011</c:v>
                </c:pt>
                <c:pt idx="7">
                  <c:v>C0009</c:v>
                </c:pt>
                <c:pt idx="8">
                  <c:v>C0015</c:v>
                </c:pt>
                <c:pt idx="9">
                  <c:v>C0010</c:v>
                </c:pt>
                <c:pt idx="10">
                  <c:v>C0006</c:v>
                </c:pt>
                <c:pt idx="11">
                  <c:v>C0002</c:v>
                </c:pt>
                <c:pt idx="12">
                  <c:v>C0014</c:v>
                </c:pt>
                <c:pt idx="13">
                  <c:v>C0008</c:v>
                </c:pt>
                <c:pt idx="14">
                  <c:v>C0003</c:v>
                </c:pt>
              </c:strCache>
            </c:strRef>
          </c:cat>
          <c:val>
            <c:numRef>
              <c:f>Pivot!$B$28:$B$43</c:f>
              <c:numCache>
                <c:formatCode>_("$"* #,##0_);_("$"* \(#,##0\);_("$"* "-"_);_(@_)</c:formatCode>
                <c:ptCount val="15"/>
                <c:pt idx="0">
                  <c:v>7747</c:v>
                </c:pt>
                <c:pt idx="1">
                  <c:v>7689</c:v>
                </c:pt>
                <c:pt idx="2">
                  <c:v>7230</c:v>
                </c:pt>
                <c:pt idx="3">
                  <c:v>7216</c:v>
                </c:pt>
                <c:pt idx="4">
                  <c:v>6819</c:v>
                </c:pt>
                <c:pt idx="5">
                  <c:v>6785</c:v>
                </c:pt>
                <c:pt idx="6">
                  <c:v>6749</c:v>
                </c:pt>
                <c:pt idx="7">
                  <c:v>6601</c:v>
                </c:pt>
                <c:pt idx="8">
                  <c:v>6518</c:v>
                </c:pt>
                <c:pt idx="9">
                  <c:v>6242</c:v>
                </c:pt>
                <c:pt idx="10">
                  <c:v>6176</c:v>
                </c:pt>
                <c:pt idx="11">
                  <c:v>5634</c:v>
                </c:pt>
                <c:pt idx="12">
                  <c:v>5404</c:v>
                </c:pt>
                <c:pt idx="13">
                  <c:v>5009</c:v>
                </c:pt>
                <c:pt idx="14">
                  <c:v>4804</c:v>
                </c:pt>
              </c:numCache>
            </c:numRef>
          </c:val>
          <c:extLst>
            <c:ext xmlns:c16="http://schemas.microsoft.com/office/drawing/2014/chart" uri="{C3380CC4-5D6E-409C-BE32-E72D297353CC}">
              <c16:uniqueId val="{00000000-D74A-4750-8E08-CD36BBF97739}"/>
            </c:ext>
          </c:extLst>
        </c:ser>
        <c:dLbls>
          <c:showLegendKey val="0"/>
          <c:showVal val="0"/>
          <c:showCatName val="0"/>
          <c:showSerName val="0"/>
          <c:showPercent val="0"/>
          <c:showBubbleSize val="0"/>
        </c:dLbls>
        <c:gapWidth val="219"/>
        <c:overlap val="-27"/>
        <c:axId val="1186279472"/>
        <c:axId val="2118350287"/>
      </c:barChart>
      <c:catAx>
        <c:axId val="11862794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8350287"/>
        <c:crosses val="autoZero"/>
        <c:auto val="1"/>
        <c:lblAlgn val="ctr"/>
        <c:lblOffset val="100"/>
        <c:noMultiLvlLbl val="0"/>
      </c:catAx>
      <c:valAx>
        <c:axId val="2118350287"/>
        <c:scaling>
          <c:orientation val="minMax"/>
        </c:scaling>
        <c:delete val="0"/>
        <c:axPos val="l"/>
        <c:numFmt formatCode="_(&quot;$&quot;* #,##0_);_(&quot;$&quot;* \(#,##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6279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[Calls-Project.xlsx]Pivot!PivotTable5</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Per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Pivot!$B$65</c:f>
              <c:strCache>
                <c:ptCount val="1"/>
                <c:pt idx="0">
                  <c:v>Total</c:v>
                </c:pt>
              </c:strCache>
            </c:strRef>
          </c:tx>
          <c:spPr>
            <a:solidFill>
              <a:schemeClr val="accent1"/>
            </a:solidFill>
            <a:ln>
              <a:noFill/>
            </a:ln>
            <a:effectLst/>
          </c:spPr>
          <c:invertIfNegative val="0"/>
          <c:cat>
            <c:strRef>
              <c:f>Pivot!$A$66:$A$78</c:f>
              <c:strCache>
                <c:ptCount val="12"/>
                <c:pt idx="0">
                  <c:v>Jan</c:v>
                </c:pt>
                <c:pt idx="1">
                  <c:v>Feb</c:v>
                </c:pt>
                <c:pt idx="2">
                  <c:v>Mar</c:v>
                </c:pt>
                <c:pt idx="3">
                  <c:v>Apr</c:v>
                </c:pt>
                <c:pt idx="4">
                  <c:v>May</c:v>
                </c:pt>
                <c:pt idx="5">
                  <c:v>Jun</c:v>
                </c:pt>
                <c:pt idx="6">
                  <c:v>Jul</c:v>
                </c:pt>
                <c:pt idx="7">
                  <c:v>Aug</c:v>
                </c:pt>
                <c:pt idx="8">
                  <c:v>Sept</c:v>
                </c:pt>
                <c:pt idx="9">
                  <c:v>Oct</c:v>
                </c:pt>
                <c:pt idx="10">
                  <c:v>Nov</c:v>
                </c:pt>
                <c:pt idx="11">
                  <c:v>Dec</c:v>
                </c:pt>
              </c:strCache>
            </c:strRef>
          </c:cat>
          <c:val>
            <c:numRef>
              <c:f>Pivot!$B$66:$B$78</c:f>
              <c:numCache>
                <c:formatCode>_("$"* #,##0_);_("$"* \(#,##0\);_("$"* "-"_);_(@_)</c:formatCode>
                <c:ptCount val="12"/>
                <c:pt idx="0">
                  <c:v>7790</c:v>
                </c:pt>
                <c:pt idx="1">
                  <c:v>6122</c:v>
                </c:pt>
                <c:pt idx="2">
                  <c:v>14563</c:v>
                </c:pt>
                <c:pt idx="3">
                  <c:v>13536</c:v>
                </c:pt>
                <c:pt idx="4">
                  <c:v>8171</c:v>
                </c:pt>
                <c:pt idx="5">
                  <c:v>5893</c:v>
                </c:pt>
                <c:pt idx="6">
                  <c:v>6007</c:v>
                </c:pt>
                <c:pt idx="7">
                  <c:v>4950</c:v>
                </c:pt>
                <c:pt idx="8">
                  <c:v>6689</c:v>
                </c:pt>
                <c:pt idx="9">
                  <c:v>10875</c:v>
                </c:pt>
                <c:pt idx="10">
                  <c:v>6775</c:v>
                </c:pt>
                <c:pt idx="11">
                  <c:v>5252</c:v>
                </c:pt>
              </c:numCache>
            </c:numRef>
          </c:val>
          <c:extLst>
            <c:ext xmlns:c16="http://schemas.microsoft.com/office/drawing/2014/chart" uri="{C3380CC4-5D6E-409C-BE32-E72D297353CC}">
              <c16:uniqueId val="{00000000-8490-4855-81DB-802EB648CF16}"/>
            </c:ext>
          </c:extLst>
        </c:ser>
        <c:dLbls>
          <c:showLegendKey val="0"/>
          <c:showVal val="0"/>
          <c:showCatName val="0"/>
          <c:showSerName val="0"/>
          <c:showPercent val="0"/>
          <c:showBubbleSize val="0"/>
        </c:dLbls>
        <c:gapWidth val="219"/>
        <c:overlap val="-27"/>
        <c:axId val="2093987295"/>
        <c:axId val="2093985375"/>
      </c:barChart>
      <c:catAx>
        <c:axId val="2093987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3985375"/>
        <c:crosses val="autoZero"/>
        <c:auto val="1"/>
        <c:lblAlgn val="ctr"/>
        <c:lblOffset val="100"/>
        <c:noMultiLvlLbl val="0"/>
      </c:catAx>
      <c:valAx>
        <c:axId val="2093985375"/>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3987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[Calls-Project.xlsx]Pivot!PivotTable7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Progress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Pivot!$B$84</c:f>
              <c:strCache>
                <c:ptCount val="1"/>
                <c:pt idx="0">
                  <c:v>Total</c:v>
                </c:pt>
              </c:strCache>
            </c:strRef>
          </c:tx>
          <c:spPr>
            <a:solidFill>
              <a:schemeClr val="accent1"/>
            </a:solidFill>
            <a:ln>
              <a:noFill/>
            </a:ln>
            <a:effectLst/>
          </c:spPr>
          <c:cat>
            <c:strRef>
              <c:f>Pivot!$A$85:$A$97</c:f>
              <c:strCache>
                <c:ptCount val="12"/>
                <c:pt idx="0">
                  <c:v>Jan</c:v>
                </c:pt>
                <c:pt idx="1">
                  <c:v>Feb</c:v>
                </c:pt>
                <c:pt idx="2">
                  <c:v>Mar</c:v>
                </c:pt>
                <c:pt idx="3">
                  <c:v>Apr</c:v>
                </c:pt>
                <c:pt idx="4">
                  <c:v>May</c:v>
                </c:pt>
                <c:pt idx="5">
                  <c:v>Jun</c:v>
                </c:pt>
                <c:pt idx="6">
                  <c:v>Jul</c:v>
                </c:pt>
                <c:pt idx="7">
                  <c:v>Aug</c:v>
                </c:pt>
                <c:pt idx="8">
                  <c:v>Sept</c:v>
                </c:pt>
                <c:pt idx="9">
                  <c:v>Oct</c:v>
                </c:pt>
                <c:pt idx="10">
                  <c:v>Nov</c:v>
                </c:pt>
                <c:pt idx="11">
                  <c:v>Dec</c:v>
                </c:pt>
              </c:strCache>
            </c:strRef>
          </c:cat>
          <c:val>
            <c:numRef>
              <c:f>Pivot!$B$85:$B$97</c:f>
              <c:numCache>
                <c:formatCode>_("$"* #,##0_);_("$"* \(#,##0\);_("$"* "-"_);_(@_)</c:formatCode>
                <c:ptCount val="12"/>
                <c:pt idx="0">
                  <c:v>7790</c:v>
                </c:pt>
                <c:pt idx="1">
                  <c:v>13912</c:v>
                </c:pt>
                <c:pt idx="2">
                  <c:v>28475</c:v>
                </c:pt>
                <c:pt idx="3">
                  <c:v>42011</c:v>
                </c:pt>
                <c:pt idx="4">
                  <c:v>50182</c:v>
                </c:pt>
                <c:pt idx="5">
                  <c:v>56075</c:v>
                </c:pt>
                <c:pt idx="6">
                  <c:v>62082</c:v>
                </c:pt>
                <c:pt idx="7">
                  <c:v>67032</c:v>
                </c:pt>
                <c:pt idx="8">
                  <c:v>73721</c:v>
                </c:pt>
                <c:pt idx="9">
                  <c:v>84596</c:v>
                </c:pt>
                <c:pt idx="10">
                  <c:v>91371</c:v>
                </c:pt>
                <c:pt idx="11">
                  <c:v>96623</c:v>
                </c:pt>
              </c:numCache>
            </c:numRef>
          </c:val>
          <c:extLst>
            <c:ext xmlns:c16="http://schemas.microsoft.com/office/drawing/2014/chart" uri="{C3380CC4-5D6E-409C-BE32-E72D297353CC}">
              <c16:uniqueId val="{00000000-D43D-4756-B2DC-9CC4451FBA34}"/>
            </c:ext>
          </c:extLst>
        </c:ser>
        <c:dLbls>
          <c:showLegendKey val="0"/>
          <c:showVal val="0"/>
          <c:showCatName val="0"/>
          <c:showSerName val="0"/>
          <c:showPercent val="0"/>
          <c:showBubbleSize val="0"/>
        </c:dLbls>
        <c:axId val="871961072"/>
        <c:axId val="863381968"/>
      </c:areaChart>
      <c:catAx>
        <c:axId val="8719610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3381968"/>
        <c:crosses val="autoZero"/>
        <c:auto val="1"/>
        <c:lblAlgn val="ctr"/>
        <c:lblOffset val="100"/>
        <c:noMultiLvlLbl val="0"/>
      </c:catAx>
      <c:valAx>
        <c:axId val="863381968"/>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196107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[Calls-Project.xlsx]Call Pivot!weekly trend</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'Call Pivot'!$H$18</c:f>
              <c:strCache>
                <c:ptCount val="1"/>
                <c:pt idx="0">
                  <c:v>Total</c:v>
                </c:pt>
              </c:strCache>
            </c:strRef>
          </c:tx>
          <c:spPr>
            <a:solidFill>
              <a:srgbClr val="7030A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'Call Pivot'!$G$19:$G$26</c:f>
              <c:strCache>
                <c:ptCount val="7"/>
                <c:pt idx="0">
                  <c:v>Sunday</c:v>
                </c:pt>
                <c:pt idx="1">
                  <c:v>Monday</c:v>
                </c:pt>
                <c:pt idx="2">
                  <c:v>Tuesday</c:v>
                </c:pt>
                <c:pt idx="3">
                  <c:v>Wednesday</c:v>
                </c:pt>
                <c:pt idx="4">
                  <c:v>Thursday</c:v>
                </c:pt>
                <c:pt idx="5">
                  <c:v>Friday</c:v>
                </c:pt>
                <c:pt idx="6">
                  <c:v>Saturday</c:v>
                </c:pt>
              </c:strCache>
            </c:strRef>
          </c:cat>
          <c:val>
            <c:numRef>
              <c:f>'Call Pivot'!$H$19:$H$26</c:f>
              <c:numCache>
                <c:formatCode>#,##0</c:formatCode>
                <c:ptCount val="7"/>
                <c:pt idx="0">
                  <c:v>28</c:v>
                </c:pt>
                <c:pt idx="1">
                  <c:v>24</c:v>
                </c:pt>
                <c:pt idx="2">
                  <c:v>44</c:v>
                </c:pt>
                <c:pt idx="3">
                  <c:v>36</c:v>
                </c:pt>
                <c:pt idx="4">
                  <c:v>33</c:v>
                </c:pt>
                <c:pt idx="5">
                  <c:v>29</c:v>
                </c:pt>
                <c:pt idx="6">
                  <c:v>24</c:v>
                </c:pt>
              </c:numCache>
            </c:numRef>
          </c:val>
          <c:extLst>
            <c:ext xmlns:c16="http://schemas.microsoft.com/office/drawing/2014/chart" uri="{C3380CC4-5D6E-409C-BE32-E72D297353CC}">
              <c16:uniqueId val="{00000000-389A-4570-B767-5C0525AFBF3F}"/>
            </c:ext>
          </c:extLst>
        </c:ser>
        <c:dLbls>
          <c:dLblPos val="outEnd"/>
          <c:showLegendKey val="0"/>
          <c:showVal val="1"/>
          <c:showCatName val="0"/>
          <c:showSerName val="0"/>
          <c:showPercent val="0"/>
          <c:showBubbleSize val="0"/>
        </c:dLbls>
        <c:gapWidth val="25"/>
        <c:axId val="1416110832"/>
        <c:axId val="1416121392"/>
      </c:barChart>
      <c:catAx>
        <c:axId val="141611083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121392"/>
        <c:crosses val="autoZero"/>
        <c:auto val="1"/>
        <c:lblAlgn val="ctr"/>
        <c:lblOffset val="100"/>
        <c:noMultiLvlLbl val="0"/>
      </c:catAx>
      <c:valAx>
        <c:axId val="1416121392"/>
        <c:scaling>
          <c:orientation val="minMax"/>
        </c:scaling>
        <c:delete val="1"/>
        <c:axPos val="b"/>
        <c:numFmt formatCode="#,##0" sourceLinked="1"/>
        <c:majorTickMark val="out"/>
        <c:minorTickMark val="none"/>
        <c:tickLblPos val="nextTo"/>
        <c:crossAx val="1416110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lt1">
          <a:shade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[Calls-Project.xlsx]Call Pivot!Monthly trend</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7030A0"/>
                </a:solidFill>
              </a:rPr>
              <a:t>Call</a:t>
            </a:r>
            <a:r>
              <a:rPr lang="en-US" b="1" baseline="0">
                <a:solidFill>
                  <a:srgbClr val="7030A0"/>
                </a:solidFill>
              </a:rPr>
              <a:t> Trend</a:t>
            </a:r>
            <a:endParaRPr lang="en-US" b="1">
              <a:solidFill>
                <a:srgbClr val="7030A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100000">
                <a:srgbClr val="310646">
                  <a:alpha val="50000"/>
                  <a:lumMod val="60000"/>
                  <a:lumOff val="40000"/>
                </a:srgbClr>
              </a:gs>
              <a:gs pos="46000">
                <a:srgbClr val="310646"/>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7030A0"/>
            </a:solidFill>
            <a:round/>
          </a:ln>
          <a:effectLst>
            <a:outerShdw blurRad="50800" dist="38100" dir="2700000" algn="tl" rotWithShape="0">
              <a:prstClr val="black">
                <a:alpha val="40000"/>
              </a:prstClr>
            </a:outerShdw>
          </a:effectLst>
        </c:spPr>
        <c:marker>
          <c:symbol val="circle"/>
          <c:size val="5"/>
          <c:spPr>
            <a:solidFill>
              <a:schemeClr val="bg1"/>
            </a:solidFill>
            <a:ln w="9525">
              <a:solidFill>
                <a:schemeClr val="tx1"/>
              </a:solidFill>
            </a:ln>
            <a:effectLst>
              <a:outerShdw blurRad="50800" dist="38100" dir="2700000" algn="tl" rotWithShape="0">
                <a:prstClr val="black">
                  <a:alpha val="4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'Call Pivot'!$C$18</c:f>
              <c:strCache>
                <c:ptCount val="1"/>
                <c:pt idx="0">
                  <c:v>Count of Call number2</c:v>
                </c:pt>
              </c:strCache>
            </c:strRef>
          </c:tx>
          <c:spPr>
            <a:gradFill flip="none" rotWithShape="1">
              <a:gsLst>
                <a:gs pos="100000">
                  <a:srgbClr val="310646">
                    <a:alpha val="50000"/>
                    <a:lumMod val="60000"/>
                    <a:lumOff val="40000"/>
                  </a:srgbClr>
                </a:gs>
                <a:gs pos="46000">
                  <a:srgbClr val="310646"/>
                </a:gs>
              </a:gsLst>
              <a:lin ang="5400000" scaled="1"/>
              <a:tileRect/>
            </a:gradFill>
            <a:ln>
              <a:noFill/>
            </a:ln>
            <a:effectLst/>
          </c:spPr>
          <c:cat>
            <c:strRef>
              <c:f>'Call Pivot'!$A$19:$A$31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'Call Pivot'!$C$19:$C$31</c:f>
              <c:numCache>
                <c:formatCode>General</c:formatCode>
                <c:ptCount val="12"/>
                <c:pt idx="0">
                  <c:v>19</c:v>
                </c:pt>
                <c:pt idx="1">
                  <c:v>10</c:v>
                </c:pt>
                <c:pt idx="2">
                  <c:v>40</c:v>
                </c:pt>
                <c:pt idx="3">
                  <c:v>40</c:v>
                </c:pt>
                <c:pt idx="4">
                  <c:v>13</c:v>
                </c:pt>
                <c:pt idx="5">
                  <c:v>12</c:v>
                </c:pt>
                <c:pt idx="6">
                  <c:v>9</c:v>
                </c:pt>
                <c:pt idx="7">
                  <c:v>13</c:v>
                </c:pt>
                <c:pt idx="8">
                  <c:v>18</c:v>
                </c:pt>
                <c:pt idx="9">
                  <c:v>21</c:v>
                </c:pt>
                <c:pt idx="10">
                  <c:v>14</c:v>
                </c:pt>
                <c:pt idx="11">
                  <c:v>9</c:v>
                </c:pt>
              </c:numCache>
            </c:numRef>
          </c:val>
          <c:extLst>
            <c:ext xmlns:c16="http://schemas.microsoft.com/office/drawing/2014/chart" uri="{C3380CC4-5D6E-409C-BE32-E72D297353CC}">
              <c16:uniqueId val="{00000000-6F4E-4B57-9485-A0CC88AE5E26}"/>
            </c:ext>
          </c:extLst>
        </c:ser>
        <c:dLbls>
          <c:showLegendKey val="0"/>
          <c:showVal val="0"/>
          <c:showCatName val="0"/>
          <c:showSerName val="0"/>
          <c:showPercent val="0"/>
          <c:showBubbleSize val="0"/>
        </c:dLbls>
        <c:axId val="1317632720"/>
        <c:axId val="1317638000"/>
      </c:areaChart>
      <c:lineChart>
        <c:grouping val="standard"/>
        <c:varyColors val="0"/>
        <c:ser>
          <c:idx val="0"/>
          <c:order val="0"/>
          <c:tx>
            <c:strRef>
              <c:f>'Call Pivot'!$B$18</c:f>
              <c:strCache>
                <c:ptCount val="1"/>
                <c:pt idx="0">
                  <c:v>Count of Call number</c:v>
                </c:pt>
              </c:strCache>
            </c:strRef>
          </c:tx>
          <c:spPr>
            <a:ln w="28575" cap="rnd">
              <a:solidFill>
                <a:srgbClr val="7030A0"/>
              </a:solidFill>
              <a:round/>
            </a:ln>
            <a:effectLst>
              <a:outerShdw blurRad="50800" dist="38100" dir="2700000" algn="tl" rotWithShape="0">
                <a:prstClr val="black">
                  <a:alpha val="40000"/>
                </a:prstClr>
              </a:outerShdw>
            </a:effectLst>
          </c:spPr>
          <c:marker>
            <c:symbol val="circle"/>
            <c:size val="5"/>
            <c:spPr>
              <a:solidFill>
                <a:schemeClr val="bg1"/>
              </a:solidFill>
              <a:ln w="9525">
                <a:solidFill>
                  <a:schemeClr val="tx1"/>
                </a:solidFill>
              </a:ln>
              <a:effectLst>
                <a:outerShdw blurRad="50800" dist="38100" dir="2700000" algn="tl" rotWithShape="0">
                  <a:prstClr val="black">
                    <a:alpha val="40000"/>
                  </a:prstClr>
                </a:outerShdw>
              </a:effectLst>
            </c:spPr>
          </c:marker>
          <c:cat>
            <c:strRef>
              <c:f>'Call Pivot'!$A$19:$A$31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'Call Pivot'!$B$19:$B$31</c:f>
              <c:numCache>
                <c:formatCode>General</c:formatCode>
                <c:ptCount val="12"/>
                <c:pt idx="0">
                  <c:v>19</c:v>
                </c:pt>
                <c:pt idx="1">
                  <c:v>10</c:v>
                </c:pt>
                <c:pt idx="2">
                  <c:v>40</c:v>
                </c:pt>
                <c:pt idx="3">
                  <c:v>40</c:v>
                </c:pt>
                <c:pt idx="4">
                  <c:v>13</c:v>
                </c:pt>
                <c:pt idx="5">
                  <c:v>12</c:v>
                </c:pt>
                <c:pt idx="6">
                  <c:v>9</c:v>
                </c:pt>
                <c:pt idx="7">
                  <c:v>13</c:v>
                </c:pt>
                <c:pt idx="8">
                  <c:v>18</c:v>
                </c:pt>
                <c:pt idx="9">
                  <c:v>21</c:v>
                </c:pt>
                <c:pt idx="10">
                  <c:v>14</c:v>
                </c:pt>
                <c:pt idx="11">
                  <c:v>9</c:v>
                </c:pt>
              </c:numCache>
            </c:numRef>
          </c:val>
          <c:smooth val="0"/>
          <c:extLst>
            <c:ext xmlns:c16="http://schemas.microsoft.com/office/drawing/2014/chart" uri="{C3380CC4-5D6E-409C-BE32-E72D297353CC}">
              <c16:uniqueId val="{00000001-6F4E-4B57-9485-A0CC88AE5E26}"/>
            </c:ext>
          </c:extLst>
        </c:ser>
        <c:dLbls>
          <c:showLegendKey val="0"/>
          <c:showVal val="0"/>
          <c:showCatName val="0"/>
          <c:showSerName val="0"/>
          <c:showPercent val="0"/>
          <c:showBubbleSize val="0"/>
        </c:dLbls>
        <c:marker val="1"/>
        <c:smooth val="0"/>
        <c:axId val="1317632720"/>
        <c:axId val="1317638000"/>
      </c:lineChart>
      <c:catAx>
        <c:axId val="131763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7638000"/>
        <c:crosses val="autoZero"/>
        <c:auto val="1"/>
        <c:lblAlgn val="ctr"/>
        <c:lblOffset val="100"/>
        <c:noMultiLvlLbl val="0"/>
      </c:catAx>
      <c:valAx>
        <c:axId val="13176380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763272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rgbClr val="7030A0"/>
                </a:solidFill>
              </a:rPr>
              <a:t>Calls</a:t>
            </a:r>
            <a:endParaRPr lang="en-US" b="1">
              <a:solidFill>
                <a:srgbClr val="7030A0"/>
              </a:solidFill>
            </a:endParaRPr>
          </a:p>
        </c:rich>
      </c:tx>
      <c:layout>
        <c:manualLayout>
          <c:xMode val="edge"/>
          <c:yMode val="edge"/>
          <c:x val="0.18169207968959031"/>
          <c:y val="3.123437256621932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bg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'Call Pivot'!$E$38:$E$42</c:f>
              <c:strCache>
                <c:ptCount val="5"/>
                <c:pt idx="0">
                  <c:v>R01</c:v>
                </c:pt>
                <c:pt idx="1">
                  <c:v>R02</c:v>
                </c:pt>
                <c:pt idx="2">
                  <c:v>R03</c:v>
                </c:pt>
                <c:pt idx="3">
                  <c:v>R04</c:v>
                </c:pt>
                <c:pt idx="4">
                  <c:v>R05</c:v>
                </c:pt>
              </c:strCache>
            </c:strRef>
          </c:cat>
          <c:val>
            <c:numRef>
              <c:f>'Call Pivot'!$F$38:$F$42</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71B5-4AA5-A440-C19611A48C85}"/>
            </c:ext>
          </c:extLst>
        </c:ser>
        <c:ser>
          <c:idx val="1"/>
          <c:order val="1"/>
          <c:tx>
            <c:strRef>
              <c:f>'Call Pivot'!$H$37</c:f>
              <c:strCache>
                <c:ptCount val="1"/>
                <c:pt idx="0">
                  <c:v>Selected Call</c:v>
                </c:pt>
              </c:strCache>
            </c:strRef>
          </c:tx>
          <c:spPr>
            <a:gradFill flip="none" rotWithShape="1">
              <a:gsLst>
                <a:gs pos="100000">
                  <a:srgbClr val="310646">
                    <a:alpha val="50000"/>
                    <a:lumMod val="60000"/>
                    <a:lumOff val="40000"/>
                  </a:srgbClr>
                </a:gs>
                <a:gs pos="34000">
                  <a:srgbClr val="310646"/>
                </a:gs>
              </a:gsLst>
              <a:lin ang="10800000" scaled="1"/>
              <a:tileRect/>
            </a:gradFill>
            <a:ln>
              <a:noFill/>
            </a:ln>
            <a:effectLst/>
          </c:spPr>
          <c:invertIfNegative val="0"/>
          <c:dPt>
            <c:idx val="4"/>
            <c:invertIfNegative val="0"/>
            <c:bubble3D val="0"/>
            <c:spPr>
              <a:gradFill flip="none" rotWithShape="1">
                <a:gsLst>
                  <a:gs pos="100000">
                    <a:srgbClr val="310646">
                      <a:alpha val="50000"/>
                      <a:lumMod val="60000"/>
                      <a:lumOff val="40000"/>
                    </a:srgbClr>
                  </a:gs>
                  <a:gs pos="34000">
                    <a:srgbClr val="310646"/>
                  </a:gs>
                </a:gsLst>
                <a:lin ang="10800000" scaled="1"/>
                <a:tileRect/>
              </a:gradFill>
              <a:ln>
                <a:noFill/>
              </a:ln>
              <a:effectLst/>
            </c:spPr>
            <c:extLst>
              <c:ext xmlns:c16="http://schemas.microsoft.com/office/drawing/2014/chart" uri="{C3380CC4-5D6E-409C-BE32-E72D297353CC}">
                <c16:uniqueId val="{00000002-71B5-4AA5-A440-C19611A48C85}"/>
              </c:ext>
            </c:extLst>
          </c:dPt>
          <c:val>
            <c:numRef>
              <c:f>'Call Pivot'!$H$38:$H$42</c:f>
              <c:numCache>
                <c:formatCode>General</c:formatCode>
                <c:ptCount val="5"/>
                <c:pt idx="0">
                  <c:v>#N/A</c:v>
                </c:pt>
                <c:pt idx="1">
                  <c:v>218</c:v>
                </c:pt>
                <c:pt idx="2">
                  <c:v>#N/A</c:v>
                </c:pt>
                <c:pt idx="3">
                  <c:v>#N/A</c:v>
                </c:pt>
                <c:pt idx="4">
                  <c:v>#N/A</c:v>
                </c:pt>
              </c:numCache>
            </c:numRef>
          </c:val>
          <c:extLst>
            <c:ext xmlns:c16="http://schemas.microsoft.com/office/drawing/2014/chart" uri="{C3380CC4-5D6E-409C-BE32-E72D297353CC}">
              <c16:uniqueId val="{00000003-71B5-4AA5-A440-C19611A48C85}"/>
            </c:ext>
          </c:extLst>
        </c:ser>
        <c:dLbls>
          <c:showLegendKey val="0"/>
          <c:showVal val="0"/>
          <c:showCatName val="0"/>
          <c:showSerName val="0"/>
          <c:showPercent val="0"/>
          <c:showBubbleSize val="0"/>
        </c:dLbls>
        <c:gapWidth val="25"/>
        <c:overlap val="100"/>
        <c:axId val="1416069072"/>
        <c:axId val="1416077712"/>
      </c:barChart>
      <c:catAx>
        <c:axId val="1416069072"/>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077712"/>
        <c:crosses val="autoZero"/>
        <c:auto val="1"/>
        <c:lblAlgn val="ctr"/>
        <c:lblOffset val="100"/>
        <c:noMultiLvlLbl val="0"/>
      </c:catAx>
      <c:valAx>
        <c:axId val="1416077712"/>
        <c:scaling>
          <c:orientation val="minMax"/>
        </c:scaling>
        <c:delete val="1"/>
        <c:axPos val="t"/>
        <c:numFmt formatCode="General" sourceLinked="1"/>
        <c:majorTickMark val="out"/>
        <c:minorTickMark val="none"/>
        <c:tickLblPos val="nextTo"/>
        <c:crossAx val="1416069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rgbClr val="7030A0"/>
                </a:solidFill>
              </a:rPr>
              <a:t>Amount</a:t>
            </a:r>
            <a:endParaRPr lang="en-US" b="1">
              <a:solidFill>
                <a:srgbClr val="7030A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bg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'Call Pivot'!$E$38:$E$42</c:f>
              <c:strCache>
                <c:ptCount val="5"/>
                <c:pt idx="0">
                  <c:v>R01</c:v>
                </c:pt>
                <c:pt idx="1">
                  <c:v>R02</c:v>
                </c:pt>
                <c:pt idx="2">
                  <c:v>R03</c:v>
                </c:pt>
                <c:pt idx="3">
                  <c:v>R04</c:v>
                </c:pt>
                <c:pt idx="4">
                  <c:v>R05</c:v>
                </c:pt>
              </c:strCache>
            </c:strRef>
          </c:cat>
          <c:val>
            <c:numRef>
              <c:f>'Call Pivot'!$G$38:$G$42</c:f>
              <c:numCache>
                <c:formatCode>"$"#,###,."K"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A5E0-4FE5-9F48-CD96528AB209}"/>
            </c:ext>
          </c:extLst>
        </c:ser>
        <c:ser>
          <c:idx val="1"/>
          <c:order val="1"/>
          <c:tx>
            <c:strRef>
              <c:f>'Call Pivot'!$I$37</c:f>
              <c:strCache>
                <c:ptCount val="1"/>
                <c:pt idx="0">
                  <c:v>Selected Amount</c:v>
                </c:pt>
              </c:strCache>
            </c:strRef>
          </c:tx>
          <c:spPr>
            <a:gradFill>
              <a:gsLst>
                <a:gs pos="100000">
                  <a:srgbClr val="310646">
                    <a:alpha val="50000"/>
                    <a:lumMod val="60000"/>
                    <a:lumOff val="40000"/>
                  </a:srgbClr>
                </a:gs>
                <a:gs pos="34000">
                  <a:srgbClr val="310646"/>
                </a:gs>
              </a:gsLst>
              <a:lin ang="10800000" scaled="1"/>
            </a:gradFill>
            <a:ln>
              <a:noFill/>
            </a:ln>
            <a:effectLst/>
          </c:spPr>
          <c:invertIfNegative val="0"/>
          <c:dLbls>
            <c:delete val="1"/>
          </c:dLbls>
          <c:val>
            <c:numRef>
              <c:f>'Call Pivot'!$I$38:$I$42</c:f>
              <c:numCache>
                <c:formatCode>General</c:formatCode>
                <c:ptCount val="5"/>
                <c:pt idx="0">
                  <c:v>#N/A</c:v>
                </c:pt>
                <c:pt idx="1">
                  <c:v>20581</c:v>
                </c:pt>
                <c:pt idx="2">
                  <c:v>#N/A</c:v>
                </c:pt>
                <c:pt idx="3">
                  <c:v>#N/A</c:v>
                </c:pt>
                <c:pt idx="4">
                  <c:v>#N/A</c:v>
                </c:pt>
              </c:numCache>
            </c:numRef>
          </c:val>
          <c:extLst>
            <c:ext xmlns:c16="http://schemas.microsoft.com/office/drawing/2014/chart" uri="{C3380CC4-5D6E-409C-BE32-E72D297353CC}">
              <c16:uniqueId val="{00000001-A5E0-4FE5-9F48-CD96528AB209}"/>
            </c:ext>
          </c:extLst>
        </c:ser>
        <c:dLbls>
          <c:dLblPos val="outEnd"/>
          <c:showLegendKey val="0"/>
          <c:showVal val="1"/>
          <c:showCatName val="0"/>
          <c:showSerName val="0"/>
          <c:showPercent val="0"/>
          <c:showBubbleSize val="0"/>
        </c:dLbls>
        <c:gapWidth val="25"/>
        <c:overlap val="100"/>
        <c:axId val="1416069072"/>
        <c:axId val="1416077712"/>
      </c:barChart>
      <c:catAx>
        <c:axId val="1416069072"/>
        <c:scaling>
          <c:orientation val="maxMin"/>
        </c:scaling>
        <c:delete val="1"/>
        <c:axPos val="l"/>
        <c:numFmt formatCode="General" sourceLinked="1"/>
        <c:majorTickMark val="none"/>
        <c:minorTickMark val="none"/>
        <c:tickLblPos val="nextTo"/>
        <c:crossAx val="1416077712"/>
        <c:crosses val="autoZero"/>
        <c:auto val="1"/>
        <c:lblAlgn val="ctr"/>
        <c:lblOffset val="100"/>
        <c:noMultiLvlLbl val="0"/>
      </c:catAx>
      <c:valAx>
        <c:axId val="1416077712"/>
        <c:scaling>
          <c:orientation val="minMax"/>
        </c:scaling>
        <c:delete val="1"/>
        <c:axPos val="t"/>
        <c:numFmt formatCode="&quot;$&quot;#,###,.&quot;K&quot;" sourceLinked="1"/>
        <c:majorTickMark val="none"/>
        <c:minorTickMark val="none"/>
        <c:tickLblPos val="nextTo"/>
        <c:crossAx val="1416069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[Calls-Project.xlsx]Call Pivot!PivotTable1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3">
                    <a:lumMod val="40000"/>
                    <a:lumOff val="60000"/>
                  </a:schemeClr>
                </a:solidFill>
              </a:rPr>
              <a:t>Male</a:t>
            </a:r>
            <a:r>
              <a:rPr lang="en-US"/>
              <a:t> Vs </a:t>
            </a:r>
            <a:r>
              <a:rPr lang="en-US" b="1">
                <a:solidFill>
                  <a:srgbClr val="FFC000"/>
                </a:solidFill>
              </a:rPr>
              <a:t>Female</a:t>
            </a:r>
            <a:r>
              <a:rPr lang="en-US"/>
              <a:t> Callers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C000"/>
          </a:solidFill>
          <a:ln>
            <a:noFill/>
          </a:ln>
          <a:effectLst/>
        </c:spPr>
        <c:marker>
          <c:symbol val="none"/>
        </c:marker>
        <c:dLbl>
          <c:idx val="0"/>
          <c:spPr>
            <a:solidFill>
              <a:schemeClr val="bg1">
                <a:lumMod val="95000"/>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flowChartTerminator">
                  <a:avLst/>
                </a:prstGeom>
                <a:noFill/>
                <a:ln>
                  <a:noFill/>
                </a:ln>
              </c15:spPr>
            </c:ext>
          </c:extLst>
        </c:dLbl>
      </c:pivotFmt>
      <c:pivotFmt>
        <c:idx val="5"/>
        <c:spPr>
          <a:solidFill>
            <a:schemeClr val="accent3">
              <a:lumMod val="60000"/>
              <a:lumOff val="40000"/>
            </a:schemeClr>
          </a:solidFill>
          <a:ln>
            <a:noFill/>
          </a:ln>
          <a:effectLst/>
        </c:spPr>
        <c:marker>
          <c:symbol val="none"/>
        </c:marker>
        <c:dLbl>
          <c:idx val="0"/>
          <c:spPr>
            <a:solidFill>
              <a:schemeClr val="bg1">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flowChartTerminator">
                  <a:avLst/>
                </a:prstGeom>
                <a:noFill/>
                <a:ln>
                  <a:noFill/>
                </a:ln>
              </c15:spPr>
            </c:ext>
          </c:extLst>
        </c:dLbl>
      </c:pivotFmt>
    </c:pivotFmts>
    <c:plotArea>
      <c:layout/>
      <c:barChart>
        <c:barDir val="col"/>
        <c:grouping val="stacked"/>
        <c:varyColors val="0"/>
        <c:ser>
          <c:idx val="0"/>
          <c:order val="0"/>
          <c:tx>
            <c:strRef>
              <c:f>'Call Pivot'!$B$56:$B$57</c:f>
              <c:strCache>
                <c:ptCount val="1"/>
                <c:pt idx="0">
                  <c:v>Female</c:v>
                </c:pt>
              </c:strCache>
            </c:strRef>
          </c:tx>
          <c:spPr>
            <a:solidFill>
              <a:srgbClr val="FFC000"/>
            </a:solidFill>
            <a:ln>
              <a:noFill/>
            </a:ln>
            <a:effectLst/>
          </c:spPr>
          <c:invertIfNegative val="0"/>
          <c:dLbls>
            <c:spPr>
              <a:solidFill>
                <a:schemeClr val="bg1">
                  <a:lumMod val="95000"/>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flowChartTerminator">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'Call Pivot'!$A$58:$A$61</c:f>
              <c:strCache>
                <c:ptCount val="3"/>
                <c:pt idx="0">
                  <c:v>Cincinnati</c:v>
                </c:pt>
                <c:pt idx="1">
                  <c:v>Cleveland</c:v>
                </c:pt>
                <c:pt idx="2">
                  <c:v>Columbus</c:v>
                </c:pt>
              </c:strCache>
            </c:strRef>
          </c:cat>
          <c:val>
            <c:numRef>
              <c:f>'Call Pivot'!$B$58:$B$61</c:f>
              <c:numCache>
                <c:formatCode>General</c:formatCode>
                <c:ptCount val="3"/>
                <c:pt idx="0">
                  <c:v>144</c:v>
                </c:pt>
                <c:pt idx="1">
                  <c:v>326</c:v>
                </c:pt>
                <c:pt idx="2">
                  <c:v>129</c:v>
                </c:pt>
              </c:numCache>
            </c:numRef>
          </c:val>
          <c:extLst>
            <c:ext xmlns:c16="http://schemas.microsoft.com/office/drawing/2014/chart" uri="{C3380CC4-5D6E-409C-BE32-E72D297353CC}">
              <c16:uniqueId val="{00000000-B9F8-4B81-8F0E-D600BFC25496}"/>
            </c:ext>
          </c:extLst>
        </c:ser>
        <c:ser>
          <c:idx val="1"/>
          <c:order val="1"/>
          <c:tx>
            <c:strRef>
              <c:f>'Call Pivot'!$C$56:$C$57</c:f>
              <c:strCache>
                <c:ptCount val="1"/>
                <c:pt idx="0">
                  <c:v>Male</c:v>
                </c:pt>
              </c:strCache>
            </c:strRef>
          </c:tx>
          <c:spPr>
            <a:solidFill>
              <a:schemeClr val="accent3">
                <a:lumMod val="60000"/>
                <a:lumOff val="40000"/>
              </a:schemeClr>
            </a:solidFill>
            <a:ln>
              <a:noFill/>
            </a:ln>
            <a:effectLst/>
          </c:spPr>
          <c:invertIfNegative val="0"/>
          <c:dLbls>
            <c:spPr>
              <a:solidFill>
                <a:schemeClr val="bg1">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flowChartTerminator">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'Call Pivot'!$A$58:$A$61</c:f>
              <c:strCache>
                <c:ptCount val="3"/>
                <c:pt idx="0">
                  <c:v>Cincinnati</c:v>
                </c:pt>
                <c:pt idx="1">
                  <c:v>Cleveland</c:v>
                </c:pt>
                <c:pt idx="2">
                  <c:v>Columbus</c:v>
                </c:pt>
              </c:strCache>
            </c:strRef>
          </c:cat>
          <c:val>
            <c:numRef>
              <c:f>'Call Pivot'!$C$58:$C$61</c:f>
              <c:numCache>
                <c:formatCode>General</c:formatCode>
                <c:ptCount val="3"/>
                <c:pt idx="0">
                  <c:v>132</c:v>
                </c:pt>
                <c:pt idx="1">
                  <c:v>63</c:v>
                </c:pt>
                <c:pt idx="2">
                  <c:v>206</c:v>
                </c:pt>
              </c:numCache>
            </c:numRef>
          </c:val>
          <c:extLst>
            <c:ext xmlns:c16="http://schemas.microsoft.com/office/drawing/2014/chart" uri="{C3380CC4-5D6E-409C-BE32-E72D297353CC}">
              <c16:uniqueId val="{00000001-B9F8-4B81-8F0E-D600BFC25496}"/>
            </c:ext>
          </c:extLst>
        </c:ser>
        <c:dLbls>
          <c:dLblPos val="ctr"/>
          <c:showLegendKey val="0"/>
          <c:showVal val="1"/>
          <c:showCatName val="0"/>
          <c:showSerName val="0"/>
          <c:showPercent val="0"/>
          <c:showBubbleSize val="0"/>
        </c:dLbls>
        <c:gapWidth val="25"/>
        <c:overlap val="100"/>
        <c:axId val="1557920879"/>
        <c:axId val="1557922799"/>
      </c:barChart>
      <c:catAx>
        <c:axId val="155792087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7922799"/>
        <c:crosses val="autoZero"/>
        <c:auto val="1"/>
        <c:lblAlgn val="ctr"/>
        <c:lblOffset val="100"/>
        <c:noMultiLvlLbl val="0"/>
      </c:catAx>
      <c:valAx>
        <c:axId val="1557922799"/>
        <c:scaling>
          <c:orientation val="minMax"/>
        </c:scaling>
        <c:delete val="1"/>
        <c:axPos val="l"/>
        <c:numFmt formatCode="General" sourceLinked="1"/>
        <c:majorTickMark val="out"/>
        <c:minorTickMark val="none"/>
        <c:tickLblPos val="nextTo"/>
        <c:crossAx val="1557920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[Calls-Project.xlsx]Call Pivot!ratings pivot</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7030A0"/>
                </a:solidFill>
              </a:rPr>
              <a:t>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'Call Pivot'!$B$69</c:f>
              <c:strCache>
                <c:ptCount val="1"/>
                <c:pt idx="0">
                  <c:v>Total</c:v>
                </c:pt>
              </c:strCache>
            </c:strRef>
          </c:tx>
          <c:spPr>
            <a:solidFill>
              <a:schemeClr val="accent6">
                <a:lumMod val="60000"/>
                <a:lumOff val="40000"/>
              </a:schemeClr>
            </a:solidFill>
            <a:ln>
              <a:noFill/>
            </a:ln>
            <a:effectLst/>
          </c:spPr>
          <c:invertIfNegative val="0"/>
          <c:cat>
            <c:strRef>
              <c:f>'Call Pivot'!$A$70:$A$75</c:f>
              <c:strCache>
                <c:ptCount val="5"/>
                <c:pt idx="0">
                  <c:v>1</c:v>
                </c:pt>
                <c:pt idx="1">
                  <c:v>2</c:v>
                </c:pt>
                <c:pt idx="2">
                  <c:v>3</c:v>
                </c:pt>
                <c:pt idx="3">
                  <c:v>4</c:v>
                </c:pt>
                <c:pt idx="4">
                  <c:v>5</c:v>
                </c:pt>
              </c:strCache>
            </c:strRef>
          </c:cat>
          <c:val>
            <c:numRef>
              <c:f>'Call Pivot'!$B$70:$B$75</c:f>
              <c:numCache>
                <c:formatCode>#,##0</c:formatCode>
                <c:ptCount val="5"/>
                <c:pt idx="0">
                  <c:v>3</c:v>
                </c:pt>
                <c:pt idx="1">
                  <c:v>19</c:v>
                </c:pt>
                <c:pt idx="2">
                  <c:v>35</c:v>
                </c:pt>
                <c:pt idx="3">
                  <c:v>87</c:v>
                </c:pt>
                <c:pt idx="4">
                  <c:v>74</c:v>
                </c:pt>
              </c:numCache>
            </c:numRef>
          </c:val>
          <c:extLst>
            <c:ext xmlns:c16="http://schemas.microsoft.com/office/drawing/2014/chart" uri="{C3380CC4-5D6E-409C-BE32-E72D297353CC}">
              <c16:uniqueId val="{00000000-42A8-4896-B726-2D15DDA1DE99}"/>
            </c:ext>
          </c:extLst>
        </c:ser>
        <c:dLbls>
          <c:showLegendKey val="0"/>
          <c:showVal val="0"/>
          <c:showCatName val="0"/>
          <c:showSerName val="0"/>
          <c:showPercent val="0"/>
          <c:showBubbleSize val="0"/>
        </c:dLbls>
        <c:gapWidth val="10"/>
        <c:overlap val="-27"/>
        <c:axId val="25867071"/>
        <c:axId val="25868511"/>
      </c:barChart>
      <c:catAx>
        <c:axId val="2586707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868511"/>
        <c:crosses val="autoZero"/>
        <c:auto val="1"/>
        <c:lblAlgn val="ctr"/>
        <c:lblOffset val="100"/>
        <c:noMultiLvlLbl val="0"/>
      </c:catAx>
      <c:valAx>
        <c:axId val="25868511"/>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867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3.svg"/><Relationship Id="rId3" Type="http://schemas.openxmlformats.org/officeDocument/2006/relationships/image" Target="../media/image8.png"/><Relationship Id="rId7" Type="http://schemas.openxmlformats.org/officeDocument/2006/relationships/image" Target="../media/image12.png"/><Relationship Id="rId12" Type="http://schemas.openxmlformats.org/officeDocument/2006/relationships/image" Target="../media/image17.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image" Target="../media/image11.svg"/><Relationship Id="rId11" Type="http://schemas.openxmlformats.org/officeDocument/2006/relationships/image" Target="../media/image16.png"/><Relationship Id="rId5" Type="http://schemas.openxmlformats.org/officeDocument/2006/relationships/image" Target="../media/image10.png"/><Relationship Id="rId10" Type="http://schemas.openxmlformats.org/officeDocument/2006/relationships/image" Target="../media/image15.svg"/><Relationship Id="rId4" Type="http://schemas.openxmlformats.org/officeDocument/2006/relationships/image" Target="../media/image9.svg"/><Relationship Id="rId9" Type="http://schemas.openxmlformats.org/officeDocument/2006/relationships/image" Target="../media/image14.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_rels/drawing4.xml.rels><?xml version="1.0" encoding="UTF-8" standalone="yes"?>
<Relationships xmlns="http://schemas.openxmlformats.org/package/2006/relationships"><Relationship Id="rId8" Type="http://schemas.openxmlformats.org/officeDocument/2006/relationships/image" Target="../media/image25.svg"/><Relationship Id="rId13" Type="http://schemas.openxmlformats.org/officeDocument/2006/relationships/chart" Target="../charts/chart11.xml"/><Relationship Id="rId3" Type="http://schemas.openxmlformats.org/officeDocument/2006/relationships/image" Target="../media/image20.png"/><Relationship Id="rId7" Type="http://schemas.openxmlformats.org/officeDocument/2006/relationships/image" Target="../media/image24.png"/><Relationship Id="rId12" Type="http://schemas.openxmlformats.org/officeDocument/2006/relationships/chart" Target="../charts/chart10.xml"/><Relationship Id="rId2" Type="http://schemas.openxmlformats.org/officeDocument/2006/relationships/image" Target="../media/image19.svg"/><Relationship Id="rId16" Type="http://schemas.openxmlformats.org/officeDocument/2006/relationships/chart" Target="../charts/chart14.xml"/><Relationship Id="rId1" Type="http://schemas.openxmlformats.org/officeDocument/2006/relationships/image" Target="../media/image18.png"/><Relationship Id="rId6" Type="http://schemas.openxmlformats.org/officeDocument/2006/relationships/image" Target="../media/image23.svg"/><Relationship Id="rId11" Type="http://schemas.openxmlformats.org/officeDocument/2006/relationships/image" Target="../media/image27.svg"/><Relationship Id="rId5" Type="http://schemas.openxmlformats.org/officeDocument/2006/relationships/image" Target="../media/image22.png"/><Relationship Id="rId15" Type="http://schemas.openxmlformats.org/officeDocument/2006/relationships/chart" Target="../charts/chart13.xml"/><Relationship Id="rId10" Type="http://schemas.openxmlformats.org/officeDocument/2006/relationships/image" Target="../media/image26.png"/><Relationship Id="rId4" Type="http://schemas.openxmlformats.org/officeDocument/2006/relationships/image" Target="../media/image21.svg"/><Relationship Id="rId9" Type="http://schemas.openxmlformats.org/officeDocument/2006/relationships/chart" Target="../charts/chart9.xml"/><Relationship Id="rId1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9</xdr:row>
      <xdr:rowOff>131674</xdr:rowOff>
    </xdr:from>
    <xdr:to>
      <xdr:col>2</xdr:col>
      <xdr:colOff>409650</xdr:colOff>
      <xdr:row>11</xdr:row>
      <xdr:rowOff>175564</xdr:rowOff>
    </xdr:to>
    <xdr:pic>
      <xdr:nvPicPr>
        <xdr:cNvPr id="14"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42465" y="2111194"/>
          <a:ext cx="409650" cy="409650"/>
        </a:xfrm>
        <a:prstGeom prst="rect">
          <a:avLst/>
        </a:prstGeom>
      </xdr:spPr>
    </xdr:pic>
    <xdr:clientData/>
  </xdr:twoCellAnchor>
  <xdr:twoCellAnchor editAs="oneCell">
    <xdr:from>
      <xdr:col>2</xdr:col>
      <xdr:colOff>0</xdr:colOff>
      <xdr:row>3</xdr:row>
      <xdr:rowOff>80467</xdr:rowOff>
    </xdr:from>
    <xdr:to>
      <xdr:col>2</xdr:col>
      <xdr:colOff>409650</xdr:colOff>
      <xdr:row>4</xdr:row>
      <xdr:rowOff>307237</xdr:rowOff>
    </xdr:to>
    <xdr:pic>
      <xdr:nvPicPr>
        <xdr:cNvPr id="15"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42465" y="262995"/>
          <a:ext cx="409650" cy="409650"/>
        </a:xfrm>
        <a:prstGeom prst="rect">
          <a:avLst/>
        </a:prstGeom>
      </xdr:spPr>
    </xdr:pic>
    <xdr:clientData/>
  </xdr:twoCellAnchor>
  <xdr:twoCellAnchor editAs="oneCell">
    <xdr:from>
      <xdr:col>2</xdr:col>
      <xdr:colOff>0</xdr:colOff>
      <xdr:row>16</xdr:row>
      <xdr:rowOff>7315</xdr:rowOff>
    </xdr:from>
    <xdr:to>
      <xdr:col>2</xdr:col>
      <xdr:colOff>409650</xdr:colOff>
      <xdr:row>18</xdr:row>
      <xdr:rowOff>51205</xdr:rowOff>
    </xdr:to>
    <xdr:pic>
      <xdr:nvPicPr>
        <xdr:cNvPr id="16"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42465" y="3259678"/>
          <a:ext cx="409650" cy="409650"/>
        </a:xfrm>
        <a:prstGeom prst="rect">
          <a:avLst/>
        </a:prstGeom>
      </xdr:spPr>
    </xdr:pic>
    <xdr:clientData/>
  </xdr:twoCellAnchor>
  <xdr:twoCellAnchor editAs="oneCell">
    <xdr:from>
      <xdr:col>2</xdr:col>
      <xdr:colOff>0</xdr:colOff>
      <xdr:row>6</xdr:row>
      <xdr:rowOff>109728</xdr:rowOff>
    </xdr:from>
    <xdr:to>
      <xdr:col>2</xdr:col>
      <xdr:colOff>409650</xdr:colOff>
      <xdr:row>7</xdr:row>
      <xdr:rowOff>211019</xdr:rowOff>
    </xdr:to>
    <xdr:pic>
      <xdr:nvPicPr>
        <xdr:cNvPr id="17"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42465" y="1117123"/>
          <a:ext cx="409650" cy="408529"/>
        </a:xfrm>
        <a:prstGeom prst="rect">
          <a:avLst/>
        </a:prstGeom>
      </xdr:spPr>
    </xdr:pic>
    <xdr:clientData/>
  </xdr:twoCellAnchor>
  <xdr:twoCellAnchor editAs="oneCell">
    <xdr:from>
      <xdr:col>2</xdr:col>
      <xdr:colOff>0</xdr:colOff>
      <xdr:row>12</xdr:row>
      <xdr:rowOff>168250</xdr:rowOff>
    </xdr:from>
    <xdr:to>
      <xdr:col>2</xdr:col>
      <xdr:colOff>409650</xdr:colOff>
      <xdr:row>15</xdr:row>
      <xdr:rowOff>29260</xdr:rowOff>
    </xdr:to>
    <xdr:pic>
      <xdr:nvPicPr>
        <xdr:cNvPr id="18"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42465" y="2685435"/>
          <a:ext cx="409650" cy="409650"/>
        </a:xfrm>
        <a:prstGeom prst="rect">
          <a:avLst/>
        </a:prstGeom>
      </xdr:spPr>
    </xdr:pic>
    <xdr:clientData/>
  </xdr:twoCellAnchor>
  <xdr:twoCellAnchor editAs="oneCell">
    <xdr:from>
      <xdr:col>2</xdr:col>
      <xdr:colOff>21946</xdr:colOff>
      <xdr:row>18</xdr:row>
      <xdr:rowOff>160934</xdr:rowOff>
    </xdr:from>
    <xdr:to>
      <xdr:col>2</xdr:col>
      <xdr:colOff>433426</xdr:colOff>
      <xdr:row>21</xdr:row>
      <xdr:rowOff>23774</xdr:rowOff>
    </xdr:to>
    <xdr:pic>
      <xdr:nvPicPr>
        <xdr:cNvPr id="19"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661514" y="3777388"/>
          <a:ext cx="411480" cy="41148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131673</xdr:colOff>
      <xdr:row>26</xdr:row>
      <xdr:rowOff>14630</xdr:rowOff>
    </xdr:from>
    <xdr:to>
      <xdr:col>3</xdr:col>
      <xdr:colOff>453542</xdr:colOff>
      <xdr:row>35</xdr:row>
      <xdr:rowOff>87783</xdr:rowOff>
    </xdr:to>
    <mc:AlternateContent xmlns:mc="http://schemas.openxmlformats.org/markup-compatibility/2006" xmlns:a14="http://schemas.microsoft.com/office/drawing/2010/main">
      <mc:Choice Requires="a14">
        <xdr:graphicFrame macro="">
          <xdr:nvGraphicFramePr>
            <xdr:cNvPr id="2" name="Representative">
              <a:extLst>
                <a:ext uri="{FF2B5EF4-FFF2-40B4-BE49-F238E27FC236}">
                  <a16:creationId xmlns:a16="http://schemas.microsoft.com/office/drawing/2014/main" id="{FFDDD9B1-C20E-28D9-E798-20467A20D05A}"/>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2509113" y="4769510"/>
              <a:ext cx="1828800" cy="171907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676656</xdr:colOff>
      <xdr:row>44</xdr:row>
      <xdr:rowOff>102407</xdr:rowOff>
    </xdr:from>
    <xdr:to>
      <xdr:col>8</xdr:col>
      <xdr:colOff>245059</xdr:colOff>
      <xdr:row>59</xdr:row>
      <xdr:rowOff>102407</xdr:rowOff>
    </xdr:to>
    <xdr:graphicFrame macro="">
      <xdr:nvGraphicFramePr>
        <xdr:cNvPr id="3" name="Chart 2">
          <a:extLst>
            <a:ext uri="{FF2B5EF4-FFF2-40B4-BE49-F238E27FC236}">
              <a16:creationId xmlns:a16="http://schemas.microsoft.com/office/drawing/2014/main" id="{232C14B5-659A-79D1-6913-66463579ED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358444</xdr:colOff>
      <xdr:row>22</xdr:row>
      <xdr:rowOff>179222</xdr:rowOff>
    </xdr:from>
    <xdr:to>
      <xdr:col>10</xdr:col>
      <xdr:colOff>424281</xdr:colOff>
      <xdr:row>37</xdr:row>
      <xdr:rowOff>179222</xdr:rowOff>
    </xdr:to>
    <xdr:graphicFrame macro="">
      <xdr:nvGraphicFramePr>
        <xdr:cNvPr id="6" name="Chart 5">
          <a:extLst>
            <a:ext uri="{FF2B5EF4-FFF2-40B4-BE49-F238E27FC236}">
              <a16:creationId xmlns:a16="http://schemas.microsoft.com/office/drawing/2014/main" id="{C4674224-BD76-EAEE-7DBB-68E779960F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457200</xdr:colOff>
      <xdr:row>64</xdr:row>
      <xdr:rowOff>54863</xdr:rowOff>
    </xdr:from>
    <xdr:to>
      <xdr:col>8</xdr:col>
      <xdr:colOff>25603</xdr:colOff>
      <xdr:row>79</xdr:row>
      <xdr:rowOff>54863</xdr:rowOff>
    </xdr:to>
    <xdr:graphicFrame macro="">
      <xdr:nvGraphicFramePr>
        <xdr:cNvPr id="7" name="Chart 6">
          <a:extLst>
            <a:ext uri="{FF2B5EF4-FFF2-40B4-BE49-F238E27FC236}">
              <a16:creationId xmlns:a16="http://schemas.microsoft.com/office/drawing/2014/main" id="{BB231FCD-798D-DBB5-E534-6FBEFBCA6E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457200</xdr:colOff>
      <xdr:row>79</xdr:row>
      <xdr:rowOff>135331</xdr:rowOff>
    </xdr:from>
    <xdr:to>
      <xdr:col>8</xdr:col>
      <xdr:colOff>25603</xdr:colOff>
      <xdr:row>94</xdr:row>
      <xdr:rowOff>135331</xdr:rowOff>
    </xdr:to>
    <xdr:graphicFrame macro="">
      <xdr:nvGraphicFramePr>
        <xdr:cNvPr id="8" name="Chart 7">
          <a:extLst>
            <a:ext uri="{FF2B5EF4-FFF2-40B4-BE49-F238E27FC236}">
              <a16:creationId xmlns:a16="http://schemas.microsoft.com/office/drawing/2014/main" id="{88178B3D-7082-C80E-50DE-3FFD4C68E0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6</xdr:row>
      <xdr:rowOff>3</xdr:rowOff>
    </xdr:from>
    <xdr:to>
      <xdr:col>2</xdr:col>
      <xdr:colOff>321869</xdr:colOff>
      <xdr:row>15</xdr:row>
      <xdr:rowOff>73156</xdr:rowOff>
    </xdr:to>
    <mc:AlternateContent xmlns:mc="http://schemas.openxmlformats.org/markup-compatibility/2006" xmlns:a14="http://schemas.microsoft.com/office/drawing/2010/main">
      <mc:Choice Requires="a14">
        <xdr:graphicFrame macro="">
          <xdr:nvGraphicFramePr>
            <xdr:cNvPr id="2" name="Representative 1">
              <a:extLst>
                <a:ext uri="{FF2B5EF4-FFF2-40B4-BE49-F238E27FC236}">
                  <a16:creationId xmlns:a16="http://schemas.microsoft.com/office/drawing/2014/main" id="{AE0FF49E-986E-4128-90B7-F77C6B537C6D}"/>
                </a:ext>
              </a:extLst>
            </xdr:cNvPr>
            <xdr:cNvGraphicFramePr/>
          </xdr:nvGraphicFramePr>
          <xdr:xfrm>
            <a:off x="0" y="0"/>
            <a:ext cx="0" cy="0"/>
          </xdr:xfrm>
          <a:graphic>
            <a:graphicData uri="http://schemas.microsoft.com/office/drawing/2010/slicer">
              <sle:slicer xmlns:sle="http://schemas.microsoft.com/office/drawing/2010/slicer" name="Representative 1"/>
            </a:graphicData>
          </a:graphic>
        </xdr:graphicFrame>
      </mc:Choice>
      <mc:Fallback xmlns="">
        <xdr:sp macro="" textlink="">
          <xdr:nvSpPr>
            <xdr:cNvPr id="0" name=""/>
            <xdr:cNvSpPr>
              <a:spLocks noTextEdit="1"/>
            </xdr:cNvSpPr>
          </xdr:nvSpPr>
          <xdr:spPr>
            <a:xfrm>
              <a:off x="0" y="1097283"/>
              <a:ext cx="1609344" cy="171907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321871</xdr:colOff>
      <xdr:row>6</xdr:row>
      <xdr:rowOff>7318</xdr:rowOff>
    </xdr:from>
    <xdr:to>
      <xdr:col>9</xdr:col>
      <xdr:colOff>387708</xdr:colOff>
      <xdr:row>21</xdr:row>
      <xdr:rowOff>7318</xdr:rowOff>
    </xdr:to>
    <xdr:graphicFrame macro="">
      <xdr:nvGraphicFramePr>
        <xdr:cNvPr id="3" name="Chart 2">
          <a:extLst>
            <a:ext uri="{FF2B5EF4-FFF2-40B4-BE49-F238E27FC236}">
              <a16:creationId xmlns:a16="http://schemas.microsoft.com/office/drawing/2014/main" id="{6C9A2DE8-D365-443D-A8F2-C687628971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321868</xdr:colOff>
      <xdr:row>21</xdr:row>
      <xdr:rowOff>14631</xdr:rowOff>
    </xdr:from>
    <xdr:to>
      <xdr:col>9</xdr:col>
      <xdr:colOff>387705</xdr:colOff>
      <xdr:row>36</xdr:row>
      <xdr:rowOff>14631</xdr:rowOff>
    </xdr:to>
    <xdr:graphicFrame macro="">
      <xdr:nvGraphicFramePr>
        <xdr:cNvPr id="4" name="Chart 3">
          <a:extLst>
            <a:ext uri="{FF2B5EF4-FFF2-40B4-BE49-F238E27FC236}">
              <a16:creationId xmlns:a16="http://schemas.microsoft.com/office/drawing/2014/main" id="{A5A91923-66E1-4648-87F9-1AD4183943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395028</xdr:colOff>
      <xdr:row>5</xdr:row>
      <xdr:rowOff>175565</xdr:rowOff>
    </xdr:from>
    <xdr:to>
      <xdr:col>16</xdr:col>
      <xdr:colOff>460864</xdr:colOff>
      <xdr:row>20</xdr:row>
      <xdr:rowOff>175565</xdr:rowOff>
    </xdr:to>
    <xdr:graphicFrame macro="">
      <xdr:nvGraphicFramePr>
        <xdr:cNvPr id="5" name="Chart 4">
          <a:extLst>
            <a:ext uri="{FF2B5EF4-FFF2-40B4-BE49-F238E27FC236}">
              <a16:creationId xmlns:a16="http://schemas.microsoft.com/office/drawing/2014/main" id="{6E3F1A13-6A5B-4500-81BD-1A9188D1D4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14632</xdr:colOff>
      <xdr:row>15</xdr:row>
      <xdr:rowOff>80476</xdr:rowOff>
    </xdr:from>
    <xdr:to>
      <xdr:col>2</xdr:col>
      <xdr:colOff>314555</xdr:colOff>
      <xdr:row>32</xdr:row>
      <xdr:rowOff>168250</xdr:rowOff>
    </xdr:to>
    <mc:AlternateContent xmlns:mc="http://schemas.openxmlformats.org/markup-compatibility/2006" xmlns:a14="http://schemas.microsoft.com/office/drawing/2010/main">
      <mc:Choice Requires="a14">
        <xdr:graphicFrame macro="">
          <xdr:nvGraphicFramePr>
            <xdr:cNvPr id="8" name="Months (Date of Call)">
              <a:extLst>
                <a:ext uri="{FF2B5EF4-FFF2-40B4-BE49-F238E27FC236}">
                  <a16:creationId xmlns:a16="http://schemas.microsoft.com/office/drawing/2014/main" id="{0F4C17BD-033D-C0A6-829E-28ED3AE31B25}"/>
                </a:ext>
              </a:extLst>
            </xdr:cNvPr>
            <xdr:cNvGraphicFramePr/>
          </xdr:nvGraphicFramePr>
          <xdr:xfrm>
            <a:off x="0" y="0"/>
            <a:ext cx="0" cy="0"/>
          </xdr:xfrm>
          <a:graphic>
            <a:graphicData uri="http://schemas.microsoft.com/office/drawing/2010/slicer">
              <sle:slicer xmlns:sle="http://schemas.microsoft.com/office/drawing/2010/slicer" name="Months (Date of Call)"/>
            </a:graphicData>
          </a:graphic>
        </xdr:graphicFrame>
      </mc:Choice>
      <mc:Fallback xmlns="">
        <xdr:sp macro="" textlink="">
          <xdr:nvSpPr>
            <xdr:cNvPr id="0" name=""/>
            <xdr:cNvSpPr>
              <a:spLocks noTextEdit="1"/>
            </xdr:cNvSpPr>
          </xdr:nvSpPr>
          <xdr:spPr>
            <a:xfrm>
              <a:off x="14632" y="2823676"/>
              <a:ext cx="1587398" cy="31967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395026</xdr:colOff>
      <xdr:row>20</xdr:row>
      <xdr:rowOff>175565</xdr:rowOff>
    </xdr:from>
    <xdr:to>
      <xdr:col>16</xdr:col>
      <xdr:colOff>460862</xdr:colOff>
      <xdr:row>35</xdr:row>
      <xdr:rowOff>175565</xdr:rowOff>
    </xdr:to>
    <xdr:graphicFrame macro="">
      <xdr:nvGraphicFramePr>
        <xdr:cNvPr id="9" name="Chart 8">
          <a:extLst>
            <a:ext uri="{FF2B5EF4-FFF2-40B4-BE49-F238E27FC236}">
              <a16:creationId xmlns:a16="http://schemas.microsoft.com/office/drawing/2014/main" id="{EB138851-1E91-40A5-B9A4-DFB9188C3F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62179</xdr:colOff>
      <xdr:row>2</xdr:row>
      <xdr:rowOff>168249</xdr:rowOff>
    </xdr:from>
    <xdr:to>
      <xdr:col>3</xdr:col>
      <xdr:colOff>162763</xdr:colOff>
      <xdr:row>7</xdr:row>
      <xdr:rowOff>29260</xdr:rowOff>
    </xdr:to>
    <xdr:sp macro="" textlink="'Call Pivot'!A4">
      <xdr:nvSpPr>
        <xdr:cNvPr id="2" name="Rectangle: Rounded Corners 1">
          <a:extLst>
            <a:ext uri="{FF2B5EF4-FFF2-40B4-BE49-F238E27FC236}">
              <a16:creationId xmlns:a16="http://schemas.microsoft.com/office/drawing/2014/main" id="{429E1ECC-1964-41C7-06CF-8F4075EB0881}"/>
            </a:ext>
          </a:extLst>
        </xdr:cNvPr>
        <xdr:cNvSpPr/>
      </xdr:nvSpPr>
      <xdr:spPr>
        <a:xfrm>
          <a:off x="555955" y="534009"/>
          <a:ext cx="1152144" cy="775411"/>
        </a:xfrm>
        <a:prstGeom prst="roundRect">
          <a:avLst/>
        </a:prstGeom>
        <a:solidFill>
          <a:srgbClr val="7030A0"/>
        </a:solidFill>
        <a:ln>
          <a:noFill/>
        </a:ln>
        <a:effectLst>
          <a:outerShdw blurRad="533400" dist="381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2378C56-5F6C-40E9-914C-700A010F4B32}" type="TxLink">
            <a:rPr lang="en-US" sz="1600" b="1" i="0" u="none" strike="noStrike">
              <a:solidFill>
                <a:schemeClr val="bg1"/>
              </a:solidFill>
              <a:latin typeface="Bierstadt Display" panose="020F0502020204030204" pitchFamily="34" charset="0"/>
              <a:ea typeface="Calibri"/>
              <a:cs typeface="Calibri"/>
            </a:rPr>
            <a:pPr algn="ctr"/>
            <a:t>1,000</a:t>
          </a:fld>
          <a:endParaRPr lang="en-US" sz="1600" b="1">
            <a:solidFill>
              <a:schemeClr val="bg1"/>
            </a:solidFill>
            <a:latin typeface="Bierstadt Display" panose="020F0502020204030204" pitchFamily="34" charset="0"/>
          </a:endParaRPr>
        </a:p>
      </xdr:txBody>
    </xdr:sp>
    <xdr:clientData/>
  </xdr:twoCellAnchor>
  <xdr:twoCellAnchor>
    <xdr:from>
      <xdr:col>1</xdr:col>
      <xdr:colOff>245059</xdr:colOff>
      <xdr:row>3</xdr:row>
      <xdr:rowOff>73152</xdr:rowOff>
    </xdr:from>
    <xdr:to>
      <xdr:col>2</xdr:col>
      <xdr:colOff>619963</xdr:colOff>
      <xdr:row>4</xdr:row>
      <xdr:rowOff>43891</xdr:rowOff>
    </xdr:to>
    <xdr:sp macro="" textlink="">
      <xdr:nvSpPr>
        <xdr:cNvPr id="3" name="TextBox 2">
          <a:extLst>
            <a:ext uri="{FF2B5EF4-FFF2-40B4-BE49-F238E27FC236}">
              <a16:creationId xmlns:a16="http://schemas.microsoft.com/office/drawing/2014/main" id="{B7547BB1-9C96-CEE3-519D-1E4CAF847242}"/>
            </a:ext>
          </a:extLst>
        </xdr:cNvPr>
        <xdr:cNvSpPr txBox="1"/>
      </xdr:nvSpPr>
      <xdr:spPr>
        <a:xfrm>
          <a:off x="738835" y="621792"/>
          <a:ext cx="786384" cy="1536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rPr>
            <a:t>Calls</a:t>
          </a:r>
        </a:p>
      </xdr:txBody>
    </xdr:sp>
    <xdr:clientData/>
  </xdr:twoCellAnchor>
  <xdr:twoCellAnchor editAs="oneCell">
    <xdr:from>
      <xdr:col>1</xdr:col>
      <xdr:colOff>155152</xdr:colOff>
      <xdr:row>3</xdr:row>
      <xdr:rowOff>83447</xdr:rowOff>
    </xdr:from>
    <xdr:to>
      <xdr:col>1</xdr:col>
      <xdr:colOff>380886</xdr:colOff>
      <xdr:row>4</xdr:row>
      <xdr:rowOff>126301</xdr:rowOff>
    </xdr:to>
    <xdr:pic>
      <xdr:nvPicPr>
        <xdr:cNvPr id="4" name="Graphic 5" descr="Receiver with solid fill">
          <a:extLst>
            <a:ext uri="{FF2B5EF4-FFF2-40B4-BE49-F238E27FC236}">
              <a16:creationId xmlns:a16="http://schemas.microsoft.com/office/drawing/2014/main" id="{517C1152-3CEE-4546-A176-F86648044E4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rot="20458962" flipV="1">
          <a:off x="648928" y="632087"/>
          <a:ext cx="225734" cy="225734"/>
        </a:xfrm>
        <a:prstGeom prst="rect">
          <a:avLst/>
        </a:prstGeom>
      </xdr:spPr>
    </xdr:pic>
    <xdr:clientData/>
  </xdr:twoCellAnchor>
  <xdr:twoCellAnchor>
    <xdr:from>
      <xdr:col>1</xdr:col>
      <xdr:colOff>318212</xdr:colOff>
      <xdr:row>5</xdr:row>
      <xdr:rowOff>160935</xdr:rowOff>
    </xdr:from>
    <xdr:to>
      <xdr:col>2</xdr:col>
      <xdr:colOff>576072</xdr:colOff>
      <xdr:row>6</xdr:row>
      <xdr:rowOff>153620</xdr:rowOff>
    </xdr:to>
    <xdr:sp macro="" textlink="'Call Pivot'!A12">
      <xdr:nvSpPr>
        <xdr:cNvPr id="5" name="TextBox 4">
          <a:extLst>
            <a:ext uri="{FF2B5EF4-FFF2-40B4-BE49-F238E27FC236}">
              <a16:creationId xmlns:a16="http://schemas.microsoft.com/office/drawing/2014/main" id="{806C09BE-9214-C4D5-A953-5F327BA98C1C}"/>
            </a:ext>
          </a:extLst>
        </xdr:cNvPr>
        <xdr:cNvSpPr txBox="1"/>
      </xdr:nvSpPr>
      <xdr:spPr>
        <a:xfrm>
          <a:off x="811988" y="1075335"/>
          <a:ext cx="669340" cy="1755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25698D8-CC1D-4A67-ABD3-454694B90852}" type="TxLink">
            <a:rPr lang="en-US" sz="1100" b="0" i="0" u="none" strike="noStrike">
              <a:solidFill>
                <a:schemeClr val="bg1">
                  <a:lumMod val="85000"/>
                </a:schemeClr>
              </a:solidFill>
              <a:latin typeface="Calibri"/>
              <a:ea typeface="Calibri"/>
              <a:cs typeface="Calibri"/>
            </a:rPr>
            <a:pPr algn="ctr"/>
            <a:t>218</a:t>
          </a:fld>
          <a:endParaRPr lang="en-US" sz="1100">
            <a:solidFill>
              <a:schemeClr val="bg1">
                <a:lumMod val="85000"/>
              </a:schemeClr>
            </a:solidFill>
          </a:endParaRPr>
        </a:p>
      </xdr:txBody>
    </xdr:sp>
    <xdr:clientData/>
  </xdr:twoCellAnchor>
  <xdr:twoCellAnchor>
    <xdr:from>
      <xdr:col>1</xdr:col>
      <xdr:colOff>54864</xdr:colOff>
      <xdr:row>9</xdr:row>
      <xdr:rowOff>153620</xdr:rowOff>
    </xdr:from>
    <xdr:to>
      <xdr:col>3</xdr:col>
      <xdr:colOff>155448</xdr:colOff>
      <xdr:row>14</xdr:row>
      <xdr:rowOff>14631</xdr:rowOff>
    </xdr:to>
    <xdr:sp macro="" textlink="'Call Pivot'!B4">
      <xdr:nvSpPr>
        <xdr:cNvPr id="6" name="Rectangle: Rounded Corners 5">
          <a:extLst>
            <a:ext uri="{FF2B5EF4-FFF2-40B4-BE49-F238E27FC236}">
              <a16:creationId xmlns:a16="http://schemas.microsoft.com/office/drawing/2014/main" id="{C69F2B95-168D-4DFE-8B78-CF09FE3347FE}"/>
            </a:ext>
          </a:extLst>
        </xdr:cNvPr>
        <xdr:cNvSpPr/>
      </xdr:nvSpPr>
      <xdr:spPr>
        <a:xfrm>
          <a:off x="548640" y="1799540"/>
          <a:ext cx="1152144" cy="775411"/>
        </a:xfrm>
        <a:prstGeom prst="roundRect">
          <a:avLst/>
        </a:prstGeom>
        <a:solidFill>
          <a:srgbClr val="7030A0"/>
        </a:solidFill>
        <a:ln>
          <a:noFill/>
        </a:ln>
        <a:effectLst>
          <a:outerShdw blurRad="533400" dist="381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1210AB30-6357-47A0-8981-832A2E265281}" type="TxLink">
            <a:rPr lang="en-US" sz="1600" b="1" i="0" u="none" strike="noStrike">
              <a:solidFill>
                <a:schemeClr val="bg1"/>
              </a:solidFill>
              <a:latin typeface="Bierstadt Display" panose="020F0502020204030204" pitchFamily="34" charset="0"/>
              <a:ea typeface="Calibri"/>
              <a:cs typeface="Calibri"/>
            </a:rPr>
            <a:pPr marL="0" indent="0" algn="ctr"/>
            <a:t>$96,623</a:t>
          </a:fld>
          <a:endParaRPr lang="en-US" sz="1600" b="1" i="0" u="none" strike="noStrike">
            <a:solidFill>
              <a:schemeClr val="bg1"/>
            </a:solidFill>
            <a:latin typeface="Bierstadt Display" panose="020F0502020204030204" pitchFamily="34" charset="0"/>
            <a:ea typeface="Calibri"/>
            <a:cs typeface="Calibri"/>
          </a:endParaRPr>
        </a:p>
      </xdr:txBody>
    </xdr:sp>
    <xdr:clientData/>
  </xdr:twoCellAnchor>
  <xdr:twoCellAnchor>
    <xdr:from>
      <xdr:col>1</xdr:col>
      <xdr:colOff>237744</xdr:colOff>
      <xdr:row>10</xdr:row>
      <xdr:rowOff>58523</xdr:rowOff>
    </xdr:from>
    <xdr:to>
      <xdr:col>2</xdr:col>
      <xdr:colOff>612648</xdr:colOff>
      <xdr:row>11</xdr:row>
      <xdr:rowOff>29262</xdr:rowOff>
    </xdr:to>
    <xdr:sp macro="" textlink="">
      <xdr:nvSpPr>
        <xdr:cNvPr id="7" name="TextBox 6">
          <a:extLst>
            <a:ext uri="{FF2B5EF4-FFF2-40B4-BE49-F238E27FC236}">
              <a16:creationId xmlns:a16="http://schemas.microsoft.com/office/drawing/2014/main" id="{348A63B6-E490-40AF-998E-7D5DBB399CD1}"/>
            </a:ext>
          </a:extLst>
        </xdr:cNvPr>
        <xdr:cNvSpPr txBox="1"/>
      </xdr:nvSpPr>
      <xdr:spPr>
        <a:xfrm>
          <a:off x="731520" y="1887323"/>
          <a:ext cx="786384" cy="1536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rPr>
            <a:t>Amount</a:t>
          </a:r>
        </a:p>
      </xdr:txBody>
    </xdr:sp>
    <xdr:clientData/>
  </xdr:twoCellAnchor>
  <xdr:twoCellAnchor editAs="oneCell">
    <xdr:from>
      <xdr:col>1</xdr:col>
      <xdr:colOff>147851</xdr:colOff>
      <xdr:row>10</xdr:row>
      <xdr:rowOff>46216</xdr:rowOff>
    </xdr:from>
    <xdr:to>
      <xdr:col>1</xdr:col>
      <xdr:colOff>342983</xdr:colOff>
      <xdr:row>11</xdr:row>
      <xdr:rowOff>58468</xdr:rowOff>
    </xdr:to>
    <xdr:pic>
      <xdr:nvPicPr>
        <xdr:cNvPr id="8" name="Graphic 5">
          <a:extLst>
            <a:ext uri="{FF2B5EF4-FFF2-40B4-BE49-F238E27FC236}">
              <a16:creationId xmlns:a16="http://schemas.microsoft.com/office/drawing/2014/main" id="{5C9BC1DB-6B0C-4FC1-8BC2-6C6717717CAE}"/>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rcRect/>
        <a:stretch/>
      </xdr:blipFill>
      <xdr:spPr>
        <a:xfrm rot="10800000" flipH="1" flipV="1">
          <a:off x="641627" y="1875016"/>
          <a:ext cx="195132" cy="195132"/>
        </a:xfrm>
        <a:prstGeom prst="rect">
          <a:avLst/>
        </a:prstGeom>
      </xdr:spPr>
    </xdr:pic>
    <xdr:clientData/>
  </xdr:twoCellAnchor>
  <xdr:twoCellAnchor>
    <xdr:from>
      <xdr:col>1</xdr:col>
      <xdr:colOff>296267</xdr:colOff>
      <xdr:row>12</xdr:row>
      <xdr:rowOff>146306</xdr:rowOff>
    </xdr:from>
    <xdr:to>
      <xdr:col>2</xdr:col>
      <xdr:colOff>554127</xdr:colOff>
      <xdr:row>13</xdr:row>
      <xdr:rowOff>138991</xdr:rowOff>
    </xdr:to>
    <xdr:sp macro="" textlink="'Call Pivot'!B12">
      <xdr:nvSpPr>
        <xdr:cNvPr id="9" name="TextBox 8">
          <a:extLst>
            <a:ext uri="{FF2B5EF4-FFF2-40B4-BE49-F238E27FC236}">
              <a16:creationId xmlns:a16="http://schemas.microsoft.com/office/drawing/2014/main" id="{904BA2C3-AE1B-449A-802D-7ED2A6C4EAF5}"/>
            </a:ext>
          </a:extLst>
        </xdr:cNvPr>
        <xdr:cNvSpPr txBox="1"/>
      </xdr:nvSpPr>
      <xdr:spPr>
        <a:xfrm>
          <a:off x="790043" y="2340866"/>
          <a:ext cx="669340" cy="1755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69AE25A-3907-4B8F-A59E-8586243346B2}" type="TxLink">
            <a:rPr lang="en-US" sz="1100" b="0" i="0" u="none" strike="noStrike">
              <a:solidFill>
                <a:schemeClr val="bg1"/>
              </a:solidFill>
              <a:latin typeface="Calibri"/>
              <a:ea typeface="Calibri"/>
              <a:cs typeface="Calibri"/>
            </a:rPr>
            <a:pPr algn="ctr"/>
            <a:t>$20,581</a:t>
          </a:fld>
          <a:endParaRPr lang="en-US" sz="1100" b="0">
            <a:solidFill>
              <a:schemeClr val="bg1"/>
            </a:solidFill>
          </a:endParaRPr>
        </a:p>
      </xdr:txBody>
    </xdr:sp>
    <xdr:clientData/>
  </xdr:twoCellAnchor>
  <xdr:twoCellAnchor>
    <xdr:from>
      <xdr:col>1</xdr:col>
      <xdr:colOff>54864</xdr:colOff>
      <xdr:row>16</xdr:row>
      <xdr:rowOff>109732</xdr:rowOff>
    </xdr:from>
    <xdr:to>
      <xdr:col>3</xdr:col>
      <xdr:colOff>155448</xdr:colOff>
      <xdr:row>20</xdr:row>
      <xdr:rowOff>153623</xdr:rowOff>
    </xdr:to>
    <xdr:sp macro="" textlink="'Call Pivot'!C4">
      <xdr:nvSpPr>
        <xdr:cNvPr id="10" name="Rectangle: Rounded Corners 9">
          <a:extLst>
            <a:ext uri="{FF2B5EF4-FFF2-40B4-BE49-F238E27FC236}">
              <a16:creationId xmlns:a16="http://schemas.microsoft.com/office/drawing/2014/main" id="{FFA65797-EDB0-4270-A338-DFA7806D8C42}"/>
            </a:ext>
          </a:extLst>
        </xdr:cNvPr>
        <xdr:cNvSpPr/>
      </xdr:nvSpPr>
      <xdr:spPr>
        <a:xfrm>
          <a:off x="548640" y="3035812"/>
          <a:ext cx="1152144" cy="775411"/>
        </a:xfrm>
        <a:prstGeom prst="roundRect">
          <a:avLst/>
        </a:prstGeom>
        <a:solidFill>
          <a:srgbClr val="7030A0"/>
        </a:solidFill>
        <a:ln>
          <a:noFill/>
        </a:ln>
        <a:effectLst>
          <a:outerShdw blurRad="533400" dist="381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B679DA3E-E754-4A4A-9FA2-45F7A3A94567}" type="TxLink">
            <a:rPr lang="en-US" sz="1600" b="1" i="0" u="none" strike="noStrike">
              <a:solidFill>
                <a:schemeClr val="bg1"/>
              </a:solidFill>
              <a:latin typeface="Bierstadt Display" panose="020F0502020204030204" pitchFamily="34" charset="0"/>
              <a:ea typeface="Calibri"/>
              <a:cs typeface="Calibri"/>
            </a:rPr>
            <a:pPr marL="0" indent="0" algn="ctr"/>
            <a:t>89,850</a:t>
          </a:fld>
          <a:endParaRPr lang="en-US" sz="1600" b="1" i="0" u="none" strike="noStrike">
            <a:solidFill>
              <a:schemeClr val="bg1"/>
            </a:solidFill>
            <a:latin typeface="Bierstadt Display" panose="020F0502020204030204" pitchFamily="34" charset="0"/>
            <a:ea typeface="Calibri"/>
            <a:cs typeface="Calibri"/>
          </a:endParaRPr>
        </a:p>
      </xdr:txBody>
    </xdr:sp>
    <xdr:clientData/>
  </xdr:twoCellAnchor>
  <xdr:twoCellAnchor>
    <xdr:from>
      <xdr:col>1</xdr:col>
      <xdr:colOff>237744</xdr:colOff>
      <xdr:row>17</xdr:row>
      <xdr:rowOff>14635</xdr:rowOff>
    </xdr:from>
    <xdr:to>
      <xdr:col>2</xdr:col>
      <xdr:colOff>612648</xdr:colOff>
      <xdr:row>17</xdr:row>
      <xdr:rowOff>168254</xdr:rowOff>
    </xdr:to>
    <xdr:sp macro="" textlink="">
      <xdr:nvSpPr>
        <xdr:cNvPr id="11" name="TextBox 10">
          <a:extLst>
            <a:ext uri="{FF2B5EF4-FFF2-40B4-BE49-F238E27FC236}">
              <a16:creationId xmlns:a16="http://schemas.microsoft.com/office/drawing/2014/main" id="{8148D250-5971-45C1-AEC6-DC432F009801}"/>
            </a:ext>
          </a:extLst>
        </xdr:cNvPr>
        <xdr:cNvSpPr txBox="1"/>
      </xdr:nvSpPr>
      <xdr:spPr>
        <a:xfrm>
          <a:off x="731520" y="3123595"/>
          <a:ext cx="786384" cy="1536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rPr>
            <a:t>Duration</a:t>
          </a:r>
        </a:p>
      </xdr:txBody>
    </xdr:sp>
    <xdr:clientData/>
  </xdr:twoCellAnchor>
  <xdr:twoCellAnchor>
    <xdr:from>
      <xdr:col>1</xdr:col>
      <xdr:colOff>281637</xdr:colOff>
      <xdr:row>19</xdr:row>
      <xdr:rowOff>95103</xdr:rowOff>
    </xdr:from>
    <xdr:to>
      <xdr:col>2</xdr:col>
      <xdr:colOff>539497</xdr:colOff>
      <xdr:row>20</xdr:row>
      <xdr:rowOff>87788</xdr:rowOff>
    </xdr:to>
    <xdr:sp macro="" textlink="'Call Pivot'!C12">
      <xdr:nvSpPr>
        <xdr:cNvPr id="13" name="TextBox 12">
          <a:extLst>
            <a:ext uri="{FF2B5EF4-FFF2-40B4-BE49-F238E27FC236}">
              <a16:creationId xmlns:a16="http://schemas.microsoft.com/office/drawing/2014/main" id="{F6F4103A-64F4-4657-A68F-9D53D58B5296}"/>
            </a:ext>
          </a:extLst>
        </xdr:cNvPr>
        <xdr:cNvSpPr txBox="1"/>
      </xdr:nvSpPr>
      <xdr:spPr>
        <a:xfrm>
          <a:off x="775413" y="3569823"/>
          <a:ext cx="669340" cy="1755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0618679-8AFC-4C21-8380-FB3E5EEB294A}" type="TxLink">
            <a:rPr lang="en-US" sz="1100" b="0" i="0" u="none" strike="noStrike">
              <a:solidFill>
                <a:schemeClr val="bg1"/>
              </a:solidFill>
              <a:latin typeface="Calibri"/>
              <a:ea typeface="Calibri"/>
              <a:cs typeface="Calibri"/>
            </a:rPr>
            <a:pPr algn="ctr"/>
            <a:t>19,300</a:t>
          </a:fld>
          <a:endParaRPr lang="en-US" sz="1100" b="0">
            <a:solidFill>
              <a:schemeClr val="bg1"/>
            </a:solidFill>
          </a:endParaRPr>
        </a:p>
      </xdr:txBody>
    </xdr:sp>
    <xdr:clientData/>
  </xdr:twoCellAnchor>
  <xdr:twoCellAnchor>
    <xdr:from>
      <xdr:col>1</xdr:col>
      <xdr:colOff>53034</xdr:colOff>
      <xdr:row>30</xdr:row>
      <xdr:rowOff>21944</xdr:rowOff>
    </xdr:from>
    <xdr:to>
      <xdr:col>3</xdr:col>
      <xdr:colOff>140817</xdr:colOff>
      <xdr:row>34</xdr:row>
      <xdr:rowOff>65835</xdr:rowOff>
    </xdr:to>
    <xdr:sp macro="" textlink="'Call Pivot'!E4">
      <xdr:nvSpPr>
        <xdr:cNvPr id="14" name="Rectangle: Rounded Corners 13">
          <a:extLst>
            <a:ext uri="{FF2B5EF4-FFF2-40B4-BE49-F238E27FC236}">
              <a16:creationId xmlns:a16="http://schemas.microsoft.com/office/drawing/2014/main" id="{95228A86-51B8-4F36-B730-6E90E07BF919}"/>
            </a:ext>
          </a:extLst>
        </xdr:cNvPr>
        <xdr:cNvSpPr/>
      </xdr:nvSpPr>
      <xdr:spPr>
        <a:xfrm>
          <a:off x="546810" y="5508344"/>
          <a:ext cx="1139343" cy="775411"/>
        </a:xfrm>
        <a:prstGeom prst="roundRect">
          <a:avLst/>
        </a:prstGeom>
        <a:solidFill>
          <a:srgbClr val="7030A0"/>
        </a:solidFill>
        <a:ln>
          <a:noFill/>
        </a:ln>
        <a:effectLst>
          <a:outerShdw blurRad="533400" dist="381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8991D42D-93A5-4A0C-A16B-30F6C3E640D7}" type="TxLink">
            <a:rPr lang="en-US" sz="1600" b="1" i="0" u="none" strike="noStrike">
              <a:solidFill>
                <a:schemeClr val="bg1"/>
              </a:solidFill>
              <a:latin typeface="Bierstadt Display" panose="020F0502020204030204" pitchFamily="34" charset="0"/>
              <a:ea typeface="Calibri"/>
              <a:cs typeface="Calibri"/>
            </a:rPr>
            <a:pPr marL="0" indent="0" algn="ctr"/>
            <a:t>307</a:t>
          </a:fld>
          <a:endParaRPr lang="en-US" sz="1600" b="1" i="0" u="none" strike="noStrike">
            <a:solidFill>
              <a:schemeClr val="bg1"/>
            </a:solidFill>
            <a:latin typeface="Bierstadt Display" panose="020F0502020204030204" pitchFamily="34" charset="0"/>
            <a:ea typeface="Calibri"/>
            <a:cs typeface="Calibri"/>
          </a:endParaRPr>
        </a:p>
      </xdr:txBody>
    </xdr:sp>
    <xdr:clientData/>
  </xdr:twoCellAnchor>
  <xdr:twoCellAnchor>
    <xdr:from>
      <xdr:col>0</xdr:col>
      <xdr:colOff>109730</xdr:colOff>
      <xdr:row>30</xdr:row>
      <xdr:rowOff>95093</xdr:rowOff>
    </xdr:from>
    <xdr:to>
      <xdr:col>3</xdr:col>
      <xdr:colOff>124361</xdr:colOff>
      <xdr:row>31</xdr:row>
      <xdr:rowOff>51204</xdr:rowOff>
    </xdr:to>
    <xdr:sp macro="" textlink="">
      <xdr:nvSpPr>
        <xdr:cNvPr id="15" name="TextBox 14">
          <a:extLst>
            <a:ext uri="{FF2B5EF4-FFF2-40B4-BE49-F238E27FC236}">
              <a16:creationId xmlns:a16="http://schemas.microsoft.com/office/drawing/2014/main" id="{2992A72F-F0C7-4209-B509-DA2442D47159}"/>
            </a:ext>
          </a:extLst>
        </xdr:cNvPr>
        <xdr:cNvSpPr txBox="1"/>
      </xdr:nvSpPr>
      <xdr:spPr>
        <a:xfrm>
          <a:off x="109730" y="5581493"/>
          <a:ext cx="1192378" cy="1389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rPr>
            <a:t>Happy Caller</a:t>
          </a:r>
        </a:p>
      </xdr:txBody>
    </xdr:sp>
    <xdr:clientData/>
  </xdr:twoCellAnchor>
  <xdr:twoCellAnchor>
    <xdr:from>
      <xdr:col>1</xdr:col>
      <xdr:colOff>267006</xdr:colOff>
      <xdr:row>33</xdr:row>
      <xdr:rowOff>7315</xdr:rowOff>
    </xdr:from>
    <xdr:to>
      <xdr:col>2</xdr:col>
      <xdr:colOff>524866</xdr:colOff>
      <xdr:row>34</xdr:row>
      <xdr:rowOff>0</xdr:rowOff>
    </xdr:to>
    <xdr:sp macro="" textlink="'Call Pivot'!E12">
      <xdr:nvSpPr>
        <xdr:cNvPr id="17" name="TextBox 16">
          <a:extLst>
            <a:ext uri="{FF2B5EF4-FFF2-40B4-BE49-F238E27FC236}">
              <a16:creationId xmlns:a16="http://schemas.microsoft.com/office/drawing/2014/main" id="{F03EB021-B272-45E9-A581-877904B9E942}"/>
            </a:ext>
          </a:extLst>
        </xdr:cNvPr>
        <xdr:cNvSpPr txBox="1"/>
      </xdr:nvSpPr>
      <xdr:spPr>
        <a:xfrm>
          <a:off x="760782" y="6042355"/>
          <a:ext cx="669340" cy="1755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611001-9E76-4FE7-AE90-FE59EC47E0CA}" type="TxLink">
            <a:rPr lang="en-US" sz="1100" b="0" i="0" u="none" strike="noStrike">
              <a:solidFill>
                <a:schemeClr val="bg1"/>
              </a:solidFill>
              <a:latin typeface="Calibri"/>
              <a:ea typeface="Calibri"/>
              <a:cs typeface="Calibri"/>
            </a:rPr>
            <a:pPr algn="ctr"/>
            <a:t>74</a:t>
          </a:fld>
          <a:endParaRPr lang="en-US" sz="1100">
            <a:solidFill>
              <a:schemeClr val="bg1"/>
            </a:solidFill>
          </a:endParaRPr>
        </a:p>
      </xdr:txBody>
    </xdr:sp>
    <xdr:clientData/>
  </xdr:twoCellAnchor>
  <xdr:twoCellAnchor>
    <xdr:from>
      <xdr:col>1</xdr:col>
      <xdr:colOff>54864</xdr:colOff>
      <xdr:row>22</xdr:row>
      <xdr:rowOff>182878</xdr:rowOff>
    </xdr:from>
    <xdr:to>
      <xdr:col>3</xdr:col>
      <xdr:colOff>155448</xdr:colOff>
      <xdr:row>27</xdr:row>
      <xdr:rowOff>43889</xdr:rowOff>
    </xdr:to>
    <xdr:sp macro="" textlink="'Call Pivot'!D4">
      <xdr:nvSpPr>
        <xdr:cNvPr id="18" name="Rectangle: Rounded Corners 17">
          <a:extLst>
            <a:ext uri="{FF2B5EF4-FFF2-40B4-BE49-F238E27FC236}">
              <a16:creationId xmlns:a16="http://schemas.microsoft.com/office/drawing/2014/main" id="{3238F68E-DAB5-492D-AAD8-B4F6C529069A}"/>
            </a:ext>
          </a:extLst>
        </xdr:cNvPr>
        <xdr:cNvSpPr/>
      </xdr:nvSpPr>
      <xdr:spPr>
        <a:xfrm>
          <a:off x="548640" y="4206238"/>
          <a:ext cx="1152144" cy="775411"/>
        </a:xfrm>
        <a:prstGeom prst="roundRect">
          <a:avLst/>
        </a:prstGeom>
        <a:solidFill>
          <a:srgbClr val="7030A0"/>
        </a:solidFill>
        <a:ln>
          <a:noFill/>
        </a:ln>
        <a:effectLst>
          <a:outerShdw blurRad="533400" dist="381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DA147607-4F17-4E5B-9C46-DF0DF41ECD60}" type="TxLink">
            <a:rPr lang="en-US" sz="1600" b="1" i="0" u="none" strike="noStrike">
              <a:solidFill>
                <a:schemeClr val="bg1"/>
              </a:solidFill>
              <a:latin typeface="Bierstadt Display" panose="020F0502020204030204" pitchFamily="34" charset="0"/>
              <a:ea typeface="Calibri"/>
              <a:cs typeface="Calibri"/>
            </a:rPr>
            <a:pPr marL="0" indent="0" algn="ctr"/>
            <a:t>3.9</a:t>
          </a:fld>
          <a:endParaRPr lang="en-US" sz="1600" b="1" i="0" u="none" strike="noStrike">
            <a:solidFill>
              <a:schemeClr val="bg1"/>
            </a:solidFill>
            <a:latin typeface="Bierstadt Display" panose="020F0502020204030204" pitchFamily="34" charset="0"/>
            <a:ea typeface="Calibri"/>
            <a:cs typeface="Calibri"/>
          </a:endParaRPr>
        </a:p>
      </xdr:txBody>
    </xdr:sp>
    <xdr:clientData/>
  </xdr:twoCellAnchor>
  <xdr:twoCellAnchor>
    <xdr:from>
      <xdr:col>1</xdr:col>
      <xdr:colOff>208483</xdr:colOff>
      <xdr:row>23</xdr:row>
      <xdr:rowOff>102407</xdr:rowOff>
    </xdr:from>
    <xdr:to>
      <xdr:col>3</xdr:col>
      <xdr:colOff>82296</xdr:colOff>
      <xdr:row>24</xdr:row>
      <xdr:rowOff>73146</xdr:rowOff>
    </xdr:to>
    <xdr:sp macro="" textlink="">
      <xdr:nvSpPr>
        <xdr:cNvPr id="19" name="TextBox 18">
          <a:extLst>
            <a:ext uri="{FF2B5EF4-FFF2-40B4-BE49-F238E27FC236}">
              <a16:creationId xmlns:a16="http://schemas.microsoft.com/office/drawing/2014/main" id="{A3DAC345-A7A0-4FB1-91FD-6C04D5215822}"/>
            </a:ext>
          </a:extLst>
        </xdr:cNvPr>
        <xdr:cNvSpPr txBox="1"/>
      </xdr:nvSpPr>
      <xdr:spPr>
        <a:xfrm>
          <a:off x="702259" y="4308647"/>
          <a:ext cx="925373" cy="1536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rPr>
            <a:t>Avg. Ratings</a:t>
          </a:r>
        </a:p>
      </xdr:txBody>
    </xdr:sp>
    <xdr:clientData/>
  </xdr:twoCellAnchor>
  <xdr:twoCellAnchor>
    <xdr:from>
      <xdr:col>1</xdr:col>
      <xdr:colOff>281637</xdr:colOff>
      <xdr:row>25</xdr:row>
      <xdr:rowOff>160934</xdr:rowOff>
    </xdr:from>
    <xdr:to>
      <xdr:col>2</xdr:col>
      <xdr:colOff>539497</xdr:colOff>
      <xdr:row>26</xdr:row>
      <xdr:rowOff>153619</xdr:rowOff>
    </xdr:to>
    <xdr:sp macro="" textlink="'Call Pivot'!D12">
      <xdr:nvSpPr>
        <xdr:cNvPr id="21" name="TextBox 20">
          <a:extLst>
            <a:ext uri="{FF2B5EF4-FFF2-40B4-BE49-F238E27FC236}">
              <a16:creationId xmlns:a16="http://schemas.microsoft.com/office/drawing/2014/main" id="{F7018032-6A3A-47C7-823D-DF1E58208CA0}"/>
            </a:ext>
          </a:extLst>
        </xdr:cNvPr>
        <xdr:cNvSpPr txBox="1"/>
      </xdr:nvSpPr>
      <xdr:spPr>
        <a:xfrm>
          <a:off x="775413" y="4732934"/>
          <a:ext cx="669340" cy="1755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E50A9DD-6B1A-4322-A122-2F621A4E70DC}" type="TxLink">
            <a:rPr lang="en-US" sz="1100" b="0" i="0" u="none" strike="noStrike">
              <a:solidFill>
                <a:schemeClr val="bg1"/>
              </a:solidFill>
              <a:latin typeface="Calibri"/>
              <a:ea typeface="Calibri"/>
              <a:cs typeface="Calibri"/>
            </a:rPr>
            <a:pPr algn="ctr"/>
            <a:t>3.9</a:t>
          </a:fld>
          <a:endParaRPr lang="en-US" sz="1100">
            <a:solidFill>
              <a:schemeClr val="bg1"/>
            </a:solidFill>
          </a:endParaRPr>
        </a:p>
      </xdr:txBody>
    </xdr:sp>
    <xdr:clientData/>
  </xdr:twoCellAnchor>
  <xdr:twoCellAnchor editAs="oneCell">
    <xdr:from>
      <xdr:col>1</xdr:col>
      <xdr:colOff>98756</xdr:colOff>
      <xdr:row>23</xdr:row>
      <xdr:rowOff>153616</xdr:rowOff>
    </xdr:from>
    <xdr:to>
      <xdr:col>1</xdr:col>
      <xdr:colOff>405992</xdr:colOff>
      <xdr:row>25</xdr:row>
      <xdr:rowOff>95092</xdr:rowOff>
    </xdr:to>
    <xdr:pic>
      <xdr:nvPicPr>
        <xdr:cNvPr id="22" name="Graphic 6" descr="Rating Star with solid fill">
          <a:extLst>
            <a:ext uri="{FF2B5EF4-FFF2-40B4-BE49-F238E27FC236}">
              <a16:creationId xmlns:a16="http://schemas.microsoft.com/office/drawing/2014/main" id="{138C26BE-EC9B-42AE-8B8C-82509CFE599B}"/>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rcRect/>
        <a:stretch/>
      </xdr:blipFill>
      <xdr:spPr>
        <a:xfrm>
          <a:off x="592532" y="4359856"/>
          <a:ext cx="307236" cy="307236"/>
        </a:xfrm>
        <a:prstGeom prst="rect">
          <a:avLst/>
        </a:prstGeom>
      </xdr:spPr>
    </xdr:pic>
    <xdr:clientData/>
  </xdr:twoCellAnchor>
  <xdr:twoCellAnchor editAs="oneCell">
    <xdr:from>
      <xdr:col>1</xdr:col>
      <xdr:colOff>106069</xdr:colOff>
      <xdr:row>31</xdr:row>
      <xdr:rowOff>80468</xdr:rowOff>
    </xdr:from>
    <xdr:to>
      <xdr:col>1</xdr:col>
      <xdr:colOff>398678</xdr:colOff>
      <xdr:row>33</xdr:row>
      <xdr:rowOff>7317</xdr:rowOff>
    </xdr:to>
    <xdr:pic>
      <xdr:nvPicPr>
        <xdr:cNvPr id="23" name="Graphic 1" descr="Star-struck face outline with solid fill">
          <a:extLst>
            <a:ext uri="{FF2B5EF4-FFF2-40B4-BE49-F238E27FC236}">
              <a16:creationId xmlns:a16="http://schemas.microsoft.com/office/drawing/2014/main" id="{EAF64945-3039-41A7-9DFC-620BCBE82E36}"/>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599845" y="5749748"/>
          <a:ext cx="292609" cy="292609"/>
        </a:xfrm>
        <a:prstGeom prst="rect">
          <a:avLst/>
        </a:prstGeom>
      </xdr:spPr>
    </xdr:pic>
    <xdr:clientData/>
  </xdr:twoCellAnchor>
  <xdr:twoCellAnchor>
    <xdr:from>
      <xdr:col>10</xdr:col>
      <xdr:colOff>409653</xdr:colOff>
      <xdr:row>4</xdr:row>
      <xdr:rowOff>95099</xdr:rowOff>
    </xdr:from>
    <xdr:to>
      <xdr:col>12</xdr:col>
      <xdr:colOff>402336</xdr:colOff>
      <xdr:row>15</xdr:row>
      <xdr:rowOff>36578</xdr:rowOff>
    </xdr:to>
    <xdr:graphicFrame macro="">
      <xdr:nvGraphicFramePr>
        <xdr:cNvPr id="27" name="Chart 26">
          <a:extLst>
            <a:ext uri="{FF2B5EF4-FFF2-40B4-BE49-F238E27FC236}">
              <a16:creationId xmlns:a16="http://schemas.microsoft.com/office/drawing/2014/main" id="{73E94136-85CB-46A7-B387-E14C0BD916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xdr:col>
      <xdr:colOff>128015</xdr:colOff>
      <xdr:row>17</xdr:row>
      <xdr:rowOff>7309</xdr:rowOff>
    </xdr:from>
    <xdr:to>
      <xdr:col>1</xdr:col>
      <xdr:colOff>354787</xdr:colOff>
      <xdr:row>18</xdr:row>
      <xdr:rowOff>51201</xdr:rowOff>
    </xdr:to>
    <xdr:pic>
      <xdr:nvPicPr>
        <xdr:cNvPr id="24" name="Graphic 2" descr="Hourglass Finished with solid fill">
          <a:extLst>
            <a:ext uri="{FF2B5EF4-FFF2-40B4-BE49-F238E27FC236}">
              <a16:creationId xmlns:a16="http://schemas.microsoft.com/office/drawing/2014/main" id="{9EAB6A98-DC4E-4985-BA4D-8D17F492AFE8}"/>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621791" y="3116269"/>
          <a:ext cx="226772" cy="226772"/>
        </a:xfrm>
        <a:prstGeom prst="rect">
          <a:avLst/>
        </a:prstGeom>
      </xdr:spPr>
    </xdr:pic>
    <xdr:clientData/>
  </xdr:twoCellAnchor>
  <xdr:twoCellAnchor editAs="oneCell">
    <xdr:from>
      <xdr:col>10</xdr:col>
      <xdr:colOff>504749</xdr:colOff>
      <xdr:row>20</xdr:row>
      <xdr:rowOff>117044</xdr:rowOff>
    </xdr:from>
    <xdr:to>
      <xdr:col>12</xdr:col>
      <xdr:colOff>80467</xdr:colOff>
      <xdr:row>28</xdr:row>
      <xdr:rowOff>153620</xdr:rowOff>
    </xdr:to>
    <mc:AlternateContent xmlns:mc="http://schemas.openxmlformats.org/markup-compatibility/2006" xmlns:a14="http://schemas.microsoft.com/office/drawing/2010/main">
      <mc:Choice Requires="a14">
        <xdr:graphicFrame macro="">
          <xdr:nvGraphicFramePr>
            <xdr:cNvPr id="25" name="Representative 2">
              <a:extLst>
                <a:ext uri="{FF2B5EF4-FFF2-40B4-BE49-F238E27FC236}">
                  <a16:creationId xmlns:a16="http://schemas.microsoft.com/office/drawing/2014/main" id="{0A72250B-50FD-467A-A289-D63EB23C97D0}"/>
                </a:ext>
              </a:extLst>
            </xdr:cNvPr>
            <xdr:cNvGraphicFramePr/>
          </xdr:nvGraphicFramePr>
          <xdr:xfrm>
            <a:off x="0" y="0"/>
            <a:ext cx="0" cy="0"/>
          </xdr:xfrm>
          <a:graphic>
            <a:graphicData uri="http://schemas.microsoft.com/office/drawing/2010/slicer">
              <sle:slicer xmlns:sle="http://schemas.microsoft.com/office/drawing/2010/slicer" name="Representative 2"/>
            </a:graphicData>
          </a:graphic>
        </xdr:graphicFrame>
      </mc:Choice>
      <mc:Fallback xmlns="">
        <xdr:sp macro="" textlink="">
          <xdr:nvSpPr>
            <xdr:cNvPr id="0" name=""/>
            <xdr:cNvSpPr>
              <a:spLocks noTextEdit="1"/>
            </xdr:cNvSpPr>
          </xdr:nvSpPr>
          <xdr:spPr>
            <a:xfrm>
              <a:off x="6188659" y="3774644"/>
              <a:ext cx="1111910" cy="14996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338328</xdr:colOff>
      <xdr:row>3</xdr:row>
      <xdr:rowOff>21944</xdr:rowOff>
    </xdr:from>
    <xdr:to>
      <xdr:col>10</xdr:col>
      <xdr:colOff>475489</xdr:colOff>
      <xdr:row>18</xdr:row>
      <xdr:rowOff>36575</xdr:rowOff>
    </xdr:to>
    <xdr:graphicFrame macro="">
      <xdr:nvGraphicFramePr>
        <xdr:cNvPr id="26" name="Chart 25">
          <a:extLst>
            <a:ext uri="{FF2B5EF4-FFF2-40B4-BE49-F238E27FC236}">
              <a16:creationId xmlns:a16="http://schemas.microsoft.com/office/drawing/2014/main" id="{127749A6-C7C9-4F04-A08C-40714DA61B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xdr:col>
      <xdr:colOff>356616</xdr:colOff>
      <xdr:row>18</xdr:row>
      <xdr:rowOff>162944</xdr:rowOff>
    </xdr:from>
    <xdr:to>
      <xdr:col>7</xdr:col>
      <xdr:colOff>204825</xdr:colOff>
      <xdr:row>36</xdr:row>
      <xdr:rowOff>51203</xdr:rowOff>
    </xdr:to>
    <xdr:graphicFrame macro="">
      <xdr:nvGraphicFramePr>
        <xdr:cNvPr id="28" name="Chart 27">
          <a:extLst>
            <a:ext uri="{FF2B5EF4-FFF2-40B4-BE49-F238E27FC236}">
              <a16:creationId xmlns:a16="http://schemas.microsoft.com/office/drawing/2014/main" id="{27F6991A-0F3B-4B9B-A97D-63DA721E62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7</xdr:col>
      <xdr:colOff>137160</xdr:colOff>
      <xdr:row>18</xdr:row>
      <xdr:rowOff>160934</xdr:rowOff>
    </xdr:from>
    <xdr:to>
      <xdr:col>10</xdr:col>
      <xdr:colOff>504749</xdr:colOff>
      <xdr:row>36</xdr:row>
      <xdr:rowOff>58519</xdr:rowOff>
    </xdr:to>
    <xdr:graphicFrame macro="">
      <xdr:nvGraphicFramePr>
        <xdr:cNvPr id="29" name="Chart 28">
          <a:extLst>
            <a:ext uri="{FF2B5EF4-FFF2-40B4-BE49-F238E27FC236}">
              <a16:creationId xmlns:a16="http://schemas.microsoft.com/office/drawing/2014/main" id="{EAB2DDA7-EA4D-4FB2-9002-FC8663E961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13</xdr:col>
      <xdr:colOff>14645</xdr:colOff>
      <xdr:row>3</xdr:row>
      <xdr:rowOff>21945</xdr:rowOff>
    </xdr:from>
    <xdr:to>
      <xdr:col>16</xdr:col>
      <xdr:colOff>285293</xdr:colOff>
      <xdr:row>16</xdr:row>
      <xdr:rowOff>153620</xdr:rowOff>
    </xdr:to>
    <xdr:graphicFrame macro="">
      <xdr:nvGraphicFramePr>
        <xdr:cNvPr id="12" name="Chart 11">
          <a:extLst>
            <a:ext uri="{FF2B5EF4-FFF2-40B4-BE49-F238E27FC236}">
              <a16:creationId xmlns:a16="http://schemas.microsoft.com/office/drawing/2014/main" id="{743171F1-84E3-484C-B81B-4F9D81DFDF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16</xdr:col>
      <xdr:colOff>438924</xdr:colOff>
      <xdr:row>3</xdr:row>
      <xdr:rowOff>21943</xdr:rowOff>
    </xdr:from>
    <xdr:to>
      <xdr:col>20</xdr:col>
      <xdr:colOff>36577</xdr:colOff>
      <xdr:row>16</xdr:row>
      <xdr:rowOff>153619</xdr:rowOff>
    </xdr:to>
    <xdr:graphicFrame macro="">
      <xdr:nvGraphicFramePr>
        <xdr:cNvPr id="16" name="Chart 15">
          <a:extLst>
            <a:ext uri="{FF2B5EF4-FFF2-40B4-BE49-F238E27FC236}">
              <a16:creationId xmlns:a16="http://schemas.microsoft.com/office/drawing/2014/main" id="{6FBCEB8C-CAE6-41AA-86C9-0DE5D672C2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vis Odivwofene" refreshedDate="45747.788324189816" createdVersion="8" refreshedVersion="8" minRefreshableVersion="3" recordCount="1000" xr:uid="{DF4CACC6-93EC-4A86-9033-1DCA9B6D4D5D}">
  <cacheSource type="worksheet">
    <worksheetSource name="Calls"/>
  </cacheSource>
  <cacheFields count="11">
    <cacheField name="Call number" numFmtId="0">
      <sharedItems count="1000">
        <s v="Call_7271"/>
        <s v="Call_7272"/>
        <s v="Call_7273"/>
        <s v="Call_7274"/>
        <s v="Call_7275"/>
        <s v="Call_7276"/>
        <s v="Call_7277"/>
        <s v="Call_7278"/>
        <s v="Call_7279"/>
        <s v="Call_7280"/>
        <s v="Call_7281"/>
        <s v="Call_7282"/>
        <s v="Call_7283"/>
        <s v="Call_7284"/>
        <s v="Call_7285"/>
        <s v="Call_7286"/>
        <s v="Call_7287"/>
        <s v="Call_7288"/>
        <s v="Call_7289"/>
        <s v="Call_7290"/>
        <s v="Call_7291"/>
        <s v="Call_7292"/>
        <s v="Call_7293"/>
        <s v="Call_7294"/>
        <s v="Call_7295"/>
        <s v="Call_7296"/>
        <s v="Call_7297"/>
        <s v="Call_7298"/>
        <s v="Call_7299"/>
        <s v="Call_7300"/>
        <s v="Call_7301"/>
        <s v="Call_7302"/>
        <s v="Call_7303"/>
        <s v="Call_7304"/>
        <s v="Call_7305"/>
        <s v="Call_7306"/>
        <s v="Call_7307"/>
        <s v="Call_7308"/>
        <s v="Call_7309"/>
        <s v="Call_7310"/>
        <s v="Call_7311"/>
        <s v="Call_7312"/>
        <s v="Call_7313"/>
        <s v="Call_7314"/>
        <s v="Call_7315"/>
        <s v="Call_7316"/>
        <s v="Call_7317"/>
        <s v="Call_7318"/>
        <s v="Call_7319"/>
        <s v="Call_7320"/>
        <s v="Call_7321"/>
        <s v="Call_7322"/>
        <s v="Call_7323"/>
        <s v="Call_7324"/>
        <s v="Call_7325"/>
        <s v="Call_7326"/>
        <s v="Call_7327"/>
        <s v="Call_7328"/>
        <s v="Call_7329"/>
        <s v="Call_7330"/>
        <s v="Call_7331"/>
        <s v="Call_7332"/>
        <s v="Call_7333"/>
        <s v="Call_7334"/>
        <s v="Call_7335"/>
        <s v="Call_7336"/>
        <s v="Call_7337"/>
        <s v="Call_7338"/>
        <s v="Call_7339"/>
        <s v="Call_7340"/>
        <s v="Call_7341"/>
        <s v="Call_7342"/>
        <s v="Call_7343"/>
        <s v="Call_7344"/>
        <s v="Call_7345"/>
        <s v="Call_7346"/>
        <s v="Call_7347"/>
        <s v="Call_7348"/>
        <s v="Call_7349"/>
        <s v="Call_7350"/>
        <s v="Call_7351"/>
        <s v="Call_7352"/>
        <s v="Call_7353"/>
        <s v="Call_7354"/>
        <s v="Call_7355"/>
        <s v="Call_7356"/>
        <s v="Call_7357"/>
        <s v="Call_7358"/>
        <s v="Call_7359"/>
        <s v="Call_7360"/>
        <s v="Call_7361"/>
        <s v="Call_7362"/>
        <s v="Call_7363"/>
        <s v="Call_7364"/>
        <s v="Call_7365"/>
        <s v="Call_7366"/>
        <s v="Call_7367"/>
        <s v="Call_7368"/>
        <s v="Call_7369"/>
        <s v="Call_7370"/>
        <s v="Call_7371"/>
        <s v="Call_7372"/>
        <s v="Call_7373"/>
        <s v="Call_7374"/>
        <s v="Call_7375"/>
        <s v="Call_7376"/>
        <s v="Call_7377"/>
        <s v="Call_7378"/>
        <s v="Call_7379"/>
        <s v="Call_7380"/>
        <s v="Call_7381"/>
        <s v="Call_7382"/>
        <s v="Call_7383"/>
        <s v="Call_7384"/>
        <s v="Call_7385"/>
        <s v="Call_7386"/>
        <s v="Call_7387"/>
        <s v="Call_7388"/>
        <s v="Call_7389"/>
        <s v="Call_7390"/>
        <s v="Call_7391"/>
        <s v="Call_7392"/>
        <s v="Call_7393"/>
        <s v="Call_7394"/>
        <s v="Call_7395"/>
        <s v="Call_7396"/>
        <s v="Call_7397"/>
        <s v="Call_7398"/>
        <s v="Call_7399"/>
        <s v="Call_7400"/>
        <s v="Call_7401"/>
        <s v="Call_7402"/>
        <s v="Call_7403"/>
        <s v="Call_7404"/>
        <s v="Call_7405"/>
        <s v="Call_7406"/>
        <s v="Call_7407"/>
        <s v="Call_7408"/>
        <s v="Call_7409"/>
        <s v="Call_7410"/>
        <s v="Call_7411"/>
        <s v="Call_7412"/>
        <s v="Call_7413"/>
        <s v="Call_7414"/>
        <s v="Call_7415"/>
        <s v="Call_7416"/>
        <s v="Call_7417"/>
        <s v="Call_7418"/>
        <s v="Call_7419"/>
        <s v="Call_7420"/>
        <s v="Call_7421"/>
        <s v="Call_7422"/>
        <s v="Call_7423"/>
        <s v="Call_7424"/>
        <s v="Call_7425"/>
        <s v="Call_7426"/>
        <s v="Call_7427"/>
        <s v="Call_7428"/>
        <s v="Call_7429"/>
        <s v="Call_7430"/>
        <s v="Call_7431"/>
        <s v="Call_7432"/>
        <s v="Call_7433"/>
        <s v="Call_7434"/>
        <s v="Call_7435"/>
        <s v="Call_7436"/>
        <s v="Call_7437"/>
        <s v="Call_7438"/>
        <s v="Call_7439"/>
        <s v="Call_7440"/>
        <s v="Call_7441"/>
        <s v="Call_7442"/>
        <s v="Call_7443"/>
        <s v="Call_7444"/>
        <s v="Call_7445"/>
        <s v="Call_7446"/>
        <s v="Call_7447"/>
        <s v="Call_7448"/>
        <s v="Call_7449"/>
        <s v="Call_7450"/>
        <s v="Call_7451"/>
        <s v="Call_7452"/>
        <s v="Call_7453"/>
        <s v="Call_7454"/>
        <s v="Call_7455"/>
        <s v="Call_7456"/>
        <s v="Call_7457"/>
        <s v="Call_7458"/>
        <s v="Call_7459"/>
        <s v="Call_7460"/>
        <s v="Call_7461"/>
        <s v="Call_7462"/>
        <s v="Call_7463"/>
        <s v="Call_7464"/>
        <s v="Call_7465"/>
        <s v="Call_7466"/>
        <s v="Call_7467"/>
        <s v="Call_7468"/>
        <s v="Call_7469"/>
        <s v="Call_7470"/>
        <s v="Call_7471"/>
        <s v="Call_7472"/>
        <s v="Call_7473"/>
        <s v="Call_7474"/>
        <s v="Call_7475"/>
        <s v="Call_7476"/>
        <s v="Call_7477"/>
        <s v="Call_7478"/>
        <s v="Call_7479"/>
        <s v="Call_7480"/>
        <s v="Call_7481"/>
        <s v="Call_7482"/>
        <s v="Call_7483"/>
        <s v="Call_7484"/>
        <s v="Call_7485"/>
        <s v="Call_7486"/>
        <s v="Call_7487"/>
        <s v="Call_7488"/>
        <s v="Call_7489"/>
        <s v="Call_7490"/>
        <s v="Call_7491"/>
        <s v="Call_7492"/>
        <s v="Call_7493"/>
        <s v="Call_7494"/>
        <s v="Call_7495"/>
        <s v="Call_7496"/>
        <s v="Call_7497"/>
        <s v="Call_7498"/>
        <s v="Call_7499"/>
        <s v="Call_7500"/>
        <s v="Call_7501"/>
        <s v="Call_7502"/>
        <s v="Call_7503"/>
        <s v="Call_7504"/>
        <s v="Call_7505"/>
        <s v="Call_7506"/>
        <s v="Call_7507"/>
        <s v="Call_7508"/>
        <s v="Call_7509"/>
        <s v="Call_7510"/>
        <s v="Call_7511"/>
        <s v="Call_7512"/>
        <s v="Call_7513"/>
        <s v="Call_7514"/>
        <s v="Call_7515"/>
        <s v="Call_7516"/>
        <s v="Call_7517"/>
        <s v="Call_7518"/>
        <s v="Call_7519"/>
        <s v="Call_7520"/>
        <s v="Call_7521"/>
        <s v="Call_7522"/>
        <s v="Call_7523"/>
        <s v="Call_7524"/>
        <s v="Call_7525"/>
        <s v="Call_7526"/>
        <s v="Call_7527"/>
        <s v="Call_7528"/>
        <s v="Call_7529"/>
        <s v="Call_7530"/>
        <s v="Call_7531"/>
        <s v="Call_7532"/>
        <s v="Call_7533"/>
        <s v="Call_7534"/>
        <s v="Call_7535"/>
        <s v="Call_7536"/>
        <s v="Call_7537"/>
        <s v="Call_7538"/>
        <s v="Call_7539"/>
        <s v="Call_7540"/>
        <s v="Call_7541"/>
        <s v="Call_7542"/>
        <s v="Call_7543"/>
        <s v="Call_7544"/>
        <s v="Call_7545"/>
        <s v="Call_7546"/>
        <s v="Call_7547"/>
        <s v="Call_7548"/>
        <s v="Call_7549"/>
        <s v="Call_7550"/>
        <s v="Call_7551"/>
        <s v="Call_7552"/>
        <s v="Call_7553"/>
        <s v="Call_7554"/>
        <s v="Call_7555"/>
        <s v="Call_7556"/>
        <s v="Call_7557"/>
        <s v="Call_7558"/>
        <s v="Call_7559"/>
        <s v="Call_7560"/>
        <s v="Call_7561"/>
        <s v="Call_7562"/>
        <s v="Call_7563"/>
        <s v="Call_7564"/>
        <s v="Call_7565"/>
        <s v="Call_7566"/>
        <s v="Call_7567"/>
        <s v="Call_7568"/>
        <s v="Call_7569"/>
        <s v="Call_7570"/>
        <s v="Call_7571"/>
        <s v="Call_7572"/>
        <s v="Call_7573"/>
        <s v="Call_7574"/>
        <s v="Call_7575"/>
        <s v="Call_7576"/>
        <s v="Call_7577"/>
        <s v="Call_7578"/>
        <s v="Call_7579"/>
        <s v="Call_7580"/>
        <s v="Call_7581"/>
        <s v="Call_7582"/>
        <s v="Call_7583"/>
        <s v="Call_7584"/>
        <s v="Call_7585"/>
        <s v="Call_7586"/>
        <s v="Call_7587"/>
        <s v="Call_7588"/>
        <s v="Call_7589"/>
        <s v="Call_7590"/>
        <s v="Call_7591"/>
        <s v="Call_7592"/>
        <s v="Call_7593"/>
        <s v="Call_7594"/>
        <s v="Call_7595"/>
        <s v="Call_7596"/>
        <s v="Call_7597"/>
        <s v="Call_7598"/>
        <s v="Call_7599"/>
        <s v="Call_7600"/>
        <s v="Call_7601"/>
        <s v="Call_7602"/>
        <s v="Call_7603"/>
        <s v="Call_7604"/>
        <s v="Call_7605"/>
        <s v="Call_7606"/>
        <s v="Call_7607"/>
        <s v="Call_7608"/>
        <s v="Call_7609"/>
        <s v="Call_7610"/>
        <s v="Call_7611"/>
        <s v="Call_7612"/>
        <s v="Call_7613"/>
        <s v="Call_7614"/>
        <s v="Call_7615"/>
        <s v="Call_7616"/>
        <s v="Call_7617"/>
        <s v="Call_7618"/>
        <s v="Call_7619"/>
        <s v="Call_7620"/>
        <s v="Call_7621"/>
        <s v="Call_7622"/>
        <s v="Call_7623"/>
        <s v="Call_7624"/>
        <s v="Call_7625"/>
        <s v="Call_7626"/>
        <s v="Call_7627"/>
        <s v="Call_7628"/>
        <s v="Call_7629"/>
        <s v="Call_7630"/>
        <s v="Call_7631"/>
        <s v="Call_7632"/>
        <s v="Call_7633"/>
        <s v="Call_7634"/>
        <s v="Call_7635"/>
        <s v="Call_7636"/>
        <s v="Call_7637"/>
        <s v="Call_7638"/>
        <s v="Call_7639"/>
        <s v="Call_7640"/>
        <s v="Call_7641"/>
        <s v="Call_7642"/>
        <s v="Call_7643"/>
        <s v="Call_7644"/>
        <s v="Call_7645"/>
        <s v="Call_7646"/>
        <s v="Call_7647"/>
        <s v="Call_7648"/>
        <s v="Call_7649"/>
        <s v="Call_7650"/>
        <s v="Call_7651"/>
        <s v="Call_7652"/>
        <s v="Call_7653"/>
        <s v="Call_7654"/>
        <s v="Call_7655"/>
        <s v="Call_7656"/>
        <s v="Call_7657"/>
        <s v="Call_7658"/>
        <s v="Call_7659"/>
        <s v="Call_7660"/>
        <s v="Call_7661"/>
        <s v="Call_7662"/>
        <s v="Call_7663"/>
        <s v="Call_7664"/>
        <s v="Call_7665"/>
        <s v="Call_7666"/>
        <s v="Call_7667"/>
        <s v="Call_7668"/>
        <s v="Call_7669"/>
        <s v="Call_7670"/>
        <s v="Call_7671"/>
        <s v="Call_7672"/>
        <s v="Call_7673"/>
        <s v="Call_7674"/>
        <s v="Call_7675"/>
        <s v="Call_7676"/>
        <s v="Call_7677"/>
        <s v="Call_7678"/>
        <s v="Call_7679"/>
        <s v="Call_7680"/>
        <s v="Call_7681"/>
        <s v="Call_7682"/>
        <s v="Call_7683"/>
        <s v="Call_7684"/>
        <s v="Call_7685"/>
        <s v="Call_7686"/>
        <s v="Call_7687"/>
        <s v="Call_7688"/>
        <s v="Call_7689"/>
        <s v="Call_7690"/>
        <s v="Call_7691"/>
        <s v="Call_7692"/>
        <s v="Call_7693"/>
        <s v="Call_7694"/>
        <s v="Call_7695"/>
        <s v="Call_7696"/>
        <s v="Call_7697"/>
        <s v="Call_7698"/>
        <s v="Call_7699"/>
        <s v="Call_7700"/>
        <s v="Call_7701"/>
        <s v="Call_7702"/>
        <s v="Call_7703"/>
        <s v="Call_7704"/>
        <s v="Call_7705"/>
        <s v="Call_7706"/>
        <s v="Call_7707"/>
        <s v="Call_7708"/>
        <s v="Call_7709"/>
        <s v="Call_7710"/>
        <s v="Call_7711"/>
        <s v="Call_7712"/>
        <s v="Call_7713"/>
        <s v="Call_7714"/>
        <s v="Call_7715"/>
        <s v="Call_7716"/>
        <s v="Call_7717"/>
        <s v="Call_7718"/>
        <s v="Call_7719"/>
        <s v="Call_7720"/>
        <s v="Call_7721"/>
        <s v="Call_7722"/>
        <s v="Call_7723"/>
        <s v="Call_7724"/>
        <s v="Call_7725"/>
        <s v="Call_7726"/>
        <s v="Call_7727"/>
        <s v="Call_7728"/>
        <s v="Call_7729"/>
        <s v="Call_7730"/>
        <s v="Call_7731"/>
        <s v="Call_7732"/>
        <s v="Call_7733"/>
        <s v="Call_7734"/>
        <s v="Call_7735"/>
        <s v="Call_7736"/>
        <s v="Call_7737"/>
        <s v="Call_7738"/>
        <s v="Call_7739"/>
        <s v="Call_7740"/>
        <s v="Call_7741"/>
        <s v="Call_7742"/>
        <s v="Call_7743"/>
        <s v="Call_7744"/>
        <s v="Call_7745"/>
        <s v="Call_7746"/>
        <s v="Call_7747"/>
        <s v="Call_7748"/>
        <s v="Call_7749"/>
        <s v="Call_7750"/>
        <s v="Call_7751"/>
        <s v="Call_7752"/>
        <s v="Call_7753"/>
        <s v="Call_7754"/>
        <s v="Call_7755"/>
        <s v="Call_7756"/>
        <s v="Call_7757"/>
        <s v="Call_7758"/>
        <s v="Call_7759"/>
        <s v="Call_7760"/>
        <s v="Call_7761"/>
        <s v="Call_7762"/>
        <s v="Call_7763"/>
        <s v="Call_7764"/>
        <s v="Call_7765"/>
        <s v="Call_7766"/>
        <s v="Call_7767"/>
        <s v="Call_7768"/>
        <s v="Call_7769"/>
        <s v="Call_7770"/>
        <s v="Call_7771"/>
        <s v="Call_7772"/>
        <s v="Call_7773"/>
        <s v="Call_7774"/>
        <s v="Call_7775"/>
        <s v="Call_7776"/>
        <s v="Call_7777"/>
        <s v="Call_7778"/>
        <s v="Call_7779"/>
        <s v="Call_7780"/>
        <s v="Call_7781"/>
        <s v="Call_7782"/>
        <s v="Call_7783"/>
        <s v="Call_7784"/>
        <s v="Call_7785"/>
        <s v="Call_7786"/>
        <s v="Call_7787"/>
        <s v="Call_7788"/>
        <s v="Call_7789"/>
        <s v="Call_7790"/>
        <s v="Call_7791"/>
        <s v="Call_7792"/>
        <s v="Call_7793"/>
        <s v="Call_7794"/>
        <s v="Call_7795"/>
        <s v="Call_7796"/>
        <s v="Call_7797"/>
        <s v="Call_7798"/>
        <s v="Call_7799"/>
        <s v="Call_7800"/>
        <s v="Call_7801"/>
        <s v="Call_7802"/>
        <s v="Call_7803"/>
        <s v="Call_7804"/>
        <s v="Call_7805"/>
        <s v="Call_7806"/>
        <s v="Call_7807"/>
        <s v="Call_7808"/>
        <s v="Call_7809"/>
        <s v="Call_7810"/>
        <s v="Call_7811"/>
        <s v="Call_7812"/>
        <s v="Call_7813"/>
        <s v="Call_7814"/>
        <s v="Call_7815"/>
        <s v="Call_7816"/>
        <s v="Call_7817"/>
        <s v="Call_7818"/>
        <s v="Call_7819"/>
        <s v="Call_7820"/>
        <s v="Call_7821"/>
        <s v="Call_7822"/>
        <s v="Call_7823"/>
        <s v="Call_7824"/>
        <s v="Call_7825"/>
        <s v="Call_7826"/>
        <s v="Call_7827"/>
        <s v="Call_7828"/>
        <s v="Call_7829"/>
        <s v="Call_7830"/>
        <s v="Call_7831"/>
        <s v="Call_7832"/>
        <s v="Call_7833"/>
        <s v="Call_7834"/>
        <s v="Call_7835"/>
        <s v="Call_7836"/>
        <s v="Call_7837"/>
        <s v="Call_7838"/>
        <s v="Call_7839"/>
        <s v="Call_7840"/>
        <s v="Call_7841"/>
        <s v="Call_7842"/>
        <s v="Call_7843"/>
        <s v="Call_7844"/>
        <s v="Call_7845"/>
        <s v="Call_7846"/>
        <s v="Call_7847"/>
        <s v="Call_7848"/>
        <s v="Call_7849"/>
        <s v="Call_7850"/>
        <s v="Call_7851"/>
        <s v="Call_7852"/>
        <s v="Call_7853"/>
        <s v="Call_7854"/>
        <s v="Call_7855"/>
        <s v="Call_7856"/>
        <s v="Call_7857"/>
        <s v="Call_7858"/>
        <s v="Call_7859"/>
        <s v="Call_7860"/>
        <s v="Call_7861"/>
        <s v="Call_7862"/>
        <s v="Call_7863"/>
        <s v="Call_7864"/>
        <s v="Call_7865"/>
        <s v="Call_7866"/>
        <s v="Call_7867"/>
        <s v="Call_7868"/>
        <s v="Call_7869"/>
        <s v="Call_7870"/>
        <s v="Call_7871"/>
        <s v="Call_7872"/>
        <s v="Call_7873"/>
        <s v="Call_7874"/>
        <s v="Call_7875"/>
        <s v="Call_7876"/>
        <s v="Call_7877"/>
        <s v="Call_7878"/>
        <s v="Call_7879"/>
        <s v="Call_7880"/>
        <s v="Call_7881"/>
        <s v="Call_7882"/>
        <s v="Call_7883"/>
        <s v="Call_7884"/>
        <s v="Call_7885"/>
        <s v="Call_7886"/>
        <s v="Call_7887"/>
        <s v="Call_7888"/>
        <s v="Call_7889"/>
        <s v="Call_7890"/>
        <s v="Call_7891"/>
        <s v="Call_7892"/>
        <s v="Call_7893"/>
        <s v="Call_7894"/>
        <s v="Call_7895"/>
        <s v="Call_7896"/>
        <s v="Call_7897"/>
        <s v="Call_7898"/>
        <s v="Call_7899"/>
        <s v="Call_7900"/>
        <s v="Call_7901"/>
        <s v="Call_7902"/>
        <s v="Call_7903"/>
        <s v="Call_7904"/>
        <s v="Call_7905"/>
        <s v="Call_7906"/>
        <s v="Call_7907"/>
        <s v="Call_7908"/>
        <s v="Call_7909"/>
        <s v="Call_7910"/>
        <s v="Call_7911"/>
        <s v="Call_7912"/>
        <s v="Call_7913"/>
        <s v="Call_7914"/>
        <s v="Call_7915"/>
        <s v="Call_7916"/>
        <s v="Call_7917"/>
        <s v="Call_7918"/>
        <s v="Call_7919"/>
        <s v="Call_7920"/>
        <s v="Call_7921"/>
        <s v="Call_7922"/>
        <s v="Call_7923"/>
        <s v="Call_7924"/>
        <s v="Call_7925"/>
        <s v="Call_7926"/>
        <s v="Call_7927"/>
        <s v="Call_7928"/>
        <s v="Call_7929"/>
        <s v="Call_7930"/>
        <s v="Call_7931"/>
        <s v="Call_7932"/>
        <s v="Call_7933"/>
        <s v="Call_7934"/>
        <s v="Call_7935"/>
        <s v="Call_7936"/>
        <s v="Call_7937"/>
        <s v="Call_7938"/>
        <s v="Call_7939"/>
        <s v="Call_7940"/>
        <s v="Call_7941"/>
        <s v="Call_7942"/>
        <s v="Call_7943"/>
        <s v="Call_7944"/>
        <s v="Call_7945"/>
        <s v="Call_7946"/>
        <s v="Call_7947"/>
        <s v="Call_7948"/>
        <s v="Call_7949"/>
        <s v="Call_7950"/>
        <s v="Call_7951"/>
        <s v="Call_7952"/>
        <s v="Call_7953"/>
        <s v="Call_7954"/>
        <s v="Call_7955"/>
        <s v="Call_7956"/>
        <s v="Call_7957"/>
        <s v="Call_7958"/>
        <s v="Call_7959"/>
        <s v="Call_7960"/>
        <s v="Call_7961"/>
        <s v="Call_7962"/>
        <s v="Call_7963"/>
        <s v="Call_7964"/>
        <s v="Call_7965"/>
        <s v="Call_7966"/>
        <s v="Call_7967"/>
        <s v="Call_7968"/>
        <s v="Call_7969"/>
        <s v="Call_7970"/>
        <s v="Call_7971"/>
        <s v="Call_7972"/>
        <s v="Call_7973"/>
        <s v="Call_7974"/>
        <s v="Call_7975"/>
        <s v="Call_7976"/>
        <s v="Call_7977"/>
        <s v="Call_7978"/>
        <s v="Call_7979"/>
        <s v="Call_7980"/>
        <s v="Call_7981"/>
        <s v="Call_7982"/>
        <s v="Call_7983"/>
        <s v="Call_7984"/>
        <s v="Call_7985"/>
        <s v="Call_7986"/>
        <s v="Call_7987"/>
        <s v="Call_7988"/>
        <s v="Call_7989"/>
        <s v="Call_7990"/>
        <s v="Call_7991"/>
        <s v="Call_7992"/>
        <s v="Call_7993"/>
        <s v="Call_7994"/>
        <s v="Call_7995"/>
        <s v="Call_7996"/>
        <s v="Call_7997"/>
        <s v="Call_7998"/>
        <s v="Call_7999"/>
        <s v="Call_8000"/>
        <s v="Call_8001"/>
        <s v="Call_8002"/>
        <s v="Call_8003"/>
        <s v="Call_8004"/>
        <s v="Call_8005"/>
        <s v="Call_8006"/>
        <s v="Call_8007"/>
        <s v="Call_8008"/>
        <s v="Call_8009"/>
        <s v="Call_8010"/>
        <s v="Call_8011"/>
        <s v="Call_8012"/>
        <s v="Call_8013"/>
        <s v="Call_8014"/>
        <s v="Call_8015"/>
        <s v="Call_8016"/>
        <s v="Call_8017"/>
        <s v="Call_8018"/>
        <s v="Call_8019"/>
        <s v="Call_8020"/>
        <s v="Call_8021"/>
        <s v="Call_8022"/>
        <s v="Call_8023"/>
        <s v="Call_8024"/>
        <s v="Call_8025"/>
        <s v="Call_8026"/>
        <s v="Call_8027"/>
        <s v="Call_8028"/>
        <s v="Call_8029"/>
        <s v="Call_8030"/>
        <s v="Call_8031"/>
        <s v="Call_8032"/>
        <s v="Call_8033"/>
        <s v="Call_8034"/>
        <s v="Call_8035"/>
        <s v="Call_8036"/>
        <s v="Call_8037"/>
        <s v="Call_8038"/>
        <s v="Call_8039"/>
        <s v="Call_8040"/>
        <s v="Call_8041"/>
        <s v="Call_8042"/>
        <s v="Call_8043"/>
        <s v="Call_8044"/>
        <s v="Call_8045"/>
        <s v="Call_8046"/>
        <s v="Call_8047"/>
        <s v="Call_8048"/>
        <s v="Call_8049"/>
        <s v="Call_8050"/>
        <s v="Call_8051"/>
        <s v="Call_8052"/>
        <s v="Call_8053"/>
        <s v="Call_8054"/>
        <s v="Call_8055"/>
        <s v="Call_8056"/>
        <s v="Call_8057"/>
        <s v="Call_8058"/>
        <s v="Call_8059"/>
        <s v="Call_8060"/>
        <s v="Call_8061"/>
        <s v="Call_8062"/>
        <s v="Call_8063"/>
        <s v="Call_8064"/>
        <s v="Call_8065"/>
        <s v="Call_8066"/>
        <s v="Call_8067"/>
        <s v="Call_8068"/>
        <s v="Call_8069"/>
        <s v="Call_8070"/>
        <s v="Call_8071"/>
        <s v="Call_8072"/>
        <s v="Call_8073"/>
        <s v="Call_8074"/>
        <s v="Call_8075"/>
        <s v="Call_8076"/>
        <s v="Call_8077"/>
        <s v="Call_8078"/>
        <s v="Call_8079"/>
        <s v="Call_8080"/>
        <s v="Call_8081"/>
        <s v="Call_8082"/>
        <s v="Call_8083"/>
        <s v="Call_8084"/>
        <s v="Call_8085"/>
        <s v="Call_8086"/>
        <s v="Call_8087"/>
        <s v="Call_8088"/>
        <s v="Call_8089"/>
        <s v="Call_8090"/>
        <s v="Call_8091"/>
        <s v="Call_8092"/>
        <s v="Call_8093"/>
        <s v="Call_8094"/>
        <s v="Call_8095"/>
        <s v="Call_8096"/>
        <s v="Call_8097"/>
        <s v="Call_8098"/>
        <s v="Call_8099"/>
        <s v="Call_8100"/>
        <s v="Call_8101"/>
        <s v="Call_8102"/>
        <s v="Call_8103"/>
        <s v="Call_8104"/>
        <s v="Call_8105"/>
        <s v="Call_8106"/>
        <s v="Call_8107"/>
        <s v="Call_8108"/>
        <s v="Call_8109"/>
        <s v="Call_8110"/>
        <s v="Call_8111"/>
        <s v="Call_8112"/>
        <s v="Call_8113"/>
        <s v="Call_8114"/>
        <s v="Call_8115"/>
        <s v="Call_8116"/>
        <s v="Call_8117"/>
        <s v="Call_8118"/>
        <s v="Call_8119"/>
        <s v="Call_8120"/>
        <s v="Call_8121"/>
        <s v="Call_8122"/>
        <s v="Call_8123"/>
        <s v="Call_8124"/>
        <s v="Call_8125"/>
        <s v="Call_8126"/>
        <s v="Call_8127"/>
        <s v="Call_8128"/>
        <s v="Call_8129"/>
        <s v="Call_8130"/>
        <s v="Call_8131"/>
        <s v="Call_8132"/>
        <s v="Call_8133"/>
        <s v="Call_8134"/>
        <s v="Call_8135"/>
        <s v="Call_8136"/>
        <s v="Call_8137"/>
        <s v="Call_8138"/>
        <s v="Call_8139"/>
        <s v="Call_8140"/>
        <s v="Call_8141"/>
        <s v="Call_8142"/>
        <s v="Call_8143"/>
        <s v="Call_8144"/>
        <s v="Call_8145"/>
        <s v="Call_8146"/>
        <s v="Call_8147"/>
        <s v="Call_8148"/>
        <s v="Call_8149"/>
        <s v="Call_8150"/>
        <s v="Call_8151"/>
        <s v="Call_8152"/>
        <s v="Call_8153"/>
        <s v="Call_8154"/>
        <s v="Call_8155"/>
        <s v="Call_8156"/>
        <s v="Call_8157"/>
        <s v="Call_8158"/>
        <s v="Call_8159"/>
        <s v="Call_8160"/>
        <s v="Call_8161"/>
        <s v="Call_8162"/>
        <s v="Call_8163"/>
        <s v="Call_8164"/>
        <s v="Call_8165"/>
        <s v="Call_8166"/>
        <s v="Call_8167"/>
        <s v="Call_8168"/>
        <s v="Call_8169"/>
        <s v="Call_8170"/>
        <s v="Call_8171"/>
        <s v="Call_8172"/>
        <s v="Call_8173"/>
        <s v="Call_8174"/>
        <s v="Call_8175"/>
        <s v="Call_8176"/>
        <s v="Call_8177"/>
        <s v="Call_8178"/>
        <s v="Call_8179"/>
        <s v="Call_8180"/>
        <s v="Call_8181"/>
        <s v="Call_8182"/>
        <s v="Call_8183"/>
        <s v="Call_8184"/>
        <s v="Call_8185"/>
        <s v="Call_8186"/>
        <s v="Call_8187"/>
        <s v="Call_8188"/>
        <s v="Call_8189"/>
        <s v="Call_8190"/>
        <s v="Call_8191"/>
        <s v="Call_8192"/>
        <s v="Call_8193"/>
        <s v="Call_8194"/>
        <s v="Call_8195"/>
        <s v="Call_8196"/>
        <s v="Call_8197"/>
        <s v="Call_8198"/>
        <s v="Call_8199"/>
        <s v="Call_8200"/>
        <s v="Call_8201"/>
        <s v="Call_8202"/>
        <s v="Call_8203"/>
        <s v="Call_8204"/>
        <s v="Call_8205"/>
        <s v="Call_8206"/>
        <s v="Call_8207"/>
        <s v="Call_8208"/>
        <s v="Call_8209"/>
        <s v="Call_8210"/>
        <s v="Call_8211"/>
        <s v="Call_8212"/>
        <s v="Call_8213"/>
        <s v="Call_8214"/>
        <s v="Call_8215"/>
        <s v="Call_8216"/>
        <s v="Call_8217"/>
        <s v="Call_8218"/>
        <s v="Call_8219"/>
        <s v="Call_8220"/>
        <s v="Call_8221"/>
        <s v="Call_8222"/>
        <s v="Call_8223"/>
        <s v="Call_8224"/>
        <s v="Call_8225"/>
        <s v="Call_8226"/>
        <s v="Call_8227"/>
        <s v="Call_8228"/>
        <s v="Call_8229"/>
        <s v="Call_8230"/>
        <s v="Call_8231"/>
        <s v="Call_8232"/>
        <s v="Call_8233"/>
        <s v="Call_8234"/>
        <s v="Call_8235"/>
        <s v="Call_8236"/>
        <s v="Call_8237"/>
        <s v="Call_8238"/>
        <s v="Call_8239"/>
        <s v="Call_8240"/>
        <s v="Call_8241"/>
        <s v="Call_8242"/>
        <s v="Call_8243"/>
        <s v="Call_8244"/>
        <s v="Call_8245"/>
        <s v="Call_8246"/>
        <s v="Call_8247"/>
        <s v="Call_8248"/>
        <s v="Call_8249"/>
        <s v="Call_8250"/>
        <s v="Call_8251"/>
        <s v="Call_8252"/>
        <s v="Call_8253"/>
        <s v="Call_8254"/>
        <s v="Call_8255"/>
        <s v="Call_8256"/>
        <s v="Call_8257"/>
        <s v="Call_8258"/>
        <s v="Call_8259"/>
        <s v="Call_8260"/>
        <s v="Call_8261"/>
        <s v="Call_8262"/>
        <s v="Call_8263"/>
        <s v="Call_8264"/>
        <s v="Call_8265"/>
        <s v="Call_8266"/>
        <s v="Call_8267"/>
        <s v="Call_8268"/>
        <s v="Call_8269"/>
        <s v="Call_8270"/>
      </sharedItems>
    </cacheField>
    <cacheField name="Customer ID" numFmtId="0">
      <sharedItems count="15">
        <s v="C0003"/>
        <s v="C0004"/>
        <s v="C0005"/>
        <s v="C0014"/>
        <s v="C0011"/>
        <s v="C0007"/>
        <s v="C0010"/>
        <s v="C0013"/>
        <s v="C0002"/>
        <s v="C0009"/>
        <s v="C0006"/>
        <s v="C0015"/>
        <s v="C0012"/>
        <s v="C0001"/>
        <s v="C0008"/>
      </sharedItems>
    </cacheField>
    <cacheField name="Duration" numFmtId="0">
      <sharedItems containsSemiMixedTypes="0" containsString="0" containsNumber="1" containsInteger="1" minValue="2" maxValue="176"/>
    </cacheField>
    <cacheField name="Representative" numFmtId="2">
      <sharedItems count="5">
        <s v="R05"/>
        <s v="R02"/>
        <s v="R01"/>
        <s v="R04"/>
        <s v="R03"/>
      </sharedItems>
    </cacheField>
    <cacheField name="Date of Call" numFmtId="164">
      <sharedItems containsSemiMixedTypes="0" containsNonDate="0" containsDate="1" containsString="0" minDate="2023-01-01T00:00:00" maxDate="2024-01-01T00:00:00" count="330">
        <d v="2023-01-01T00:00:00"/>
        <d v="2023-01-02T00:00:00"/>
        <d v="2023-01-03T00:00:00"/>
        <d v="2023-01-04T00:00:00"/>
        <d v="2023-01-05T00:00:00"/>
        <d v="2023-01-06T00:00:00"/>
        <d v="2023-01-07T00:00:00"/>
        <d v="2023-01-08T00:00:00"/>
        <d v="2023-01-09T00:00:00"/>
        <d v="2023-01-10T00:00:00"/>
        <d v="2023-01-12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30T00:00:00"/>
        <d v="2023-01-31T00:00:00"/>
        <d v="2023-02-01T00:00:00"/>
        <d v="2023-02-02T00:00:00"/>
        <d v="2023-02-04T00:00:00"/>
        <d v="2023-02-05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1T00:00:00"/>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6T00:00:00"/>
        <d v="2023-05-07T00:00:00"/>
        <d v="2023-05-08T00:00:00"/>
        <d v="2023-05-09T00:00:00"/>
        <d v="2023-05-10T00:00:00"/>
        <d v="2023-05-11T00:00:00"/>
        <d v="2023-05-12T00:00:00"/>
        <d v="2023-05-14T00:00:00"/>
        <d v="2023-05-15T00:00:00"/>
        <d v="2023-05-16T00:00:00"/>
        <d v="2023-05-17T00:00:00"/>
        <d v="2023-05-18T00:00:00"/>
        <d v="2023-05-19T00:00:00"/>
        <d v="2023-05-21T00:00:00"/>
        <d v="2023-05-22T00:00:00"/>
        <d v="2023-05-23T00:00:00"/>
        <d v="2023-05-24T00:00:00"/>
        <d v="2023-05-25T00:00:00"/>
        <d v="2023-05-26T00:00:00"/>
        <d v="2023-05-27T00:00:00"/>
        <d v="2023-05-28T00:00:00"/>
        <d v="2023-05-29T00:00:00"/>
        <d v="2023-05-30T00:00:00"/>
        <d v="2023-05-31T00:00:00"/>
        <d v="2023-06-01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3T00:00:00"/>
        <d v="2023-06-24T00:00:00"/>
        <d v="2023-06-25T00:00:00"/>
        <d v="2023-06-26T00:00:00"/>
        <d v="2023-06-27T00:00:00"/>
        <d v="2023-06-28T00:00:00"/>
        <d v="2023-06-29T00:00:00"/>
        <d v="2023-06-30T00:00:00"/>
        <d v="2023-07-01T00:00:00"/>
        <d v="2023-07-02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5T00:00:00"/>
        <d v="2023-07-26T00:00:00"/>
        <d v="2023-07-27T00:00:00"/>
        <d v="2023-07-28T00:00:00"/>
        <d v="2023-07-29T00:00:00"/>
        <d v="2023-07-31T00:00:00"/>
        <d v="2023-08-02T00:00:00"/>
        <d v="2023-08-03T00:00:00"/>
        <d v="2023-08-04T00:00:00"/>
        <d v="2023-08-05T00:00:00"/>
        <d v="2023-08-06T00:00:00"/>
        <d v="2023-08-07T00:00:00"/>
        <d v="2023-08-08T00:00:00"/>
        <d v="2023-08-10T00:00:00"/>
        <d v="2023-08-12T00:00:00"/>
        <d v="2023-08-13T00:00:00"/>
        <d v="2023-08-16T00:00:00"/>
        <d v="2023-08-17T00:00:00"/>
        <d v="2023-08-18T00:00:00"/>
        <d v="2023-08-19T00:00:00"/>
        <d v="2023-08-20T00:00:00"/>
        <d v="2023-08-21T00:00:00"/>
        <d v="2023-08-23T00:00:00"/>
        <d v="2023-08-24T00:00:00"/>
        <d v="2023-08-25T00:00:00"/>
        <d v="2023-08-26T00:00:00"/>
        <d v="2023-08-27T00:00:00"/>
        <d v="2023-08-29T00:00:00"/>
        <d v="2023-08-30T00:00:00"/>
        <d v="2023-08-31T00:00:00"/>
        <d v="2023-09-01T00:00:00"/>
        <d v="2023-09-03T00:00:00"/>
        <d v="2023-09-04T00:00:00"/>
        <d v="2023-09-05T00:00:00"/>
        <d v="2023-09-06T00:00:00"/>
        <d v="2023-09-07T00:00:00"/>
        <d v="2023-09-08T00:00:00"/>
        <d v="2023-09-09T00:00:00"/>
        <d v="2023-09-10T00:00:00"/>
        <d v="2023-09-12T00:00:00"/>
        <d v="2023-09-13T00:00:00"/>
        <d v="2023-09-14T00:00:00"/>
        <d v="2023-09-15T00:00:00"/>
        <d v="2023-09-16T00:00:00"/>
        <d v="2023-09-17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3T00:00:00"/>
        <d v="2023-11-24T00:00:00"/>
        <d v="2023-11-26T00:00:00"/>
        <d v="2023-11-27T00:00:00"/>
        <d v="2023-11-28T00:00:00"/>
        <d v="2023-11-29T00:00:00"/>
        <d v="2023-11-30T00:00:00"/>
        <d v="2023-12-01T00:00:00"/>
        <d v="2023-12-02T00:00:00"/>
        <d v="2023-12-03T00:00:00"/>
        <d v="2023-12-04T00:00:00"/>
        <d v="2023-12-05T00:00:00"/>
        <d v="2023-12-07T00:00:00"/>
        <d v="2023-12-08T00:00:00"/>
        <d v="2023-12-09T00:00:00"/>
        <d v="2023-12-13T00:00:00"/>
        <d v="2023-12-14T00:00:00"/>
        <d v="2023-12-15T00:00:00"/>
        <d v="2023-12-16T00:00:00"/>
        <d v="2023-12-17T00:00:00"/>
        <d v="2023-12-19T00:00:00"/>
        <d v="2023-12-20T00:00:00"/>
        <d v="2023-12-21T00:00:00"/>
        <d v="2023-12-24T00:00:00"/>
        <d v="2023-12-25T00:00:00"/>
        <d v="2023-12-26T00:00:00"/>
        <d v="2023-12-27T00:00:00"/>
        <d v="2023-12-28T00:00:00"/>
        <d v="2023-12-29T00:00:00"/>
        <d v="2023-12-30T00:00:00"/>
        <d v="2023-12-31T00:00:00"/>
      </sharedItems>
      <fieldGroup par="10"/>
    </cacheField>
    <cacheField name="Purchase Amount" numFmtId="0">
      <sharedItems containsSemiMixedTypes="0" containsString="0" containsNumber="1" containsInteger="1" minValue="20" maxValue="225" count="107">
        <n v="128"/>
        <n v="135"/>
        <n v="66"/>
        <n v="22"/>
        <n v="31"/>
        <n v="60"/>
        <n v="148"/>
        <n v="105"/>
        <n v="69"/>
        <n v="46"/>
        <n v="108"/>
        <n v="96"/>
        <n v="68"/>
        <n v="24"/>
        <n v="195"/>
        <n v="28"/>
        <n v="170"/>
        <n v="30"/>
        <n v="72"/>
        <n v="92"/>
        <n v="165"/>
        <n v="140"/>
        <n v="111"/>
        <n v="63"/>
        <n v="80"/>
        <n v="50"/>
        <n v="123"/>
        <n v="110"/>
        <n v="42"/>
        <n v="125"/>
        <n v="26"/>
        <n v="120"/>
        <n v="132"/>
        <n v="86"/>
        <n v="155"/>
        <n v="168"/>
        <n v="56"/>
        <n v="32"/>
        <n v="78"/>
        <n v="64"/>
        <n v="136"/>
        <n v="126"/>
        <n v="160"/>
        <n v="48"/>
        <n v="90"/>
        <n v="40"/>
        <n v="215"/>
        <n v="156"/>
        <n v="54"/>
        <n v="205"/>
        <n v="23"/>
        <n v="99"/>
        <n v="34"/>
        <n v="62"/>
        <n v="112"/>
        <n v="124"/>
        <n v="35"/>
        <n v="43"/>
        <n v="130"/>
        <n v="84"/>
        <n v="172"/>
        <n v="74"/>
        <n v="100"/>
        <n v="70"/>
        <n v="37"/>
        <n v="21"/>
        <n v="88"/>
        <n v="180"/>
        <n v="52"/>
        <n v="150"/>
        <n v="200"/>
        <n v="102"/>
        <n v="104"/>
        <n v="36"/>
        <n v="114"/>
        <n v="75"/>
        <n v="93"/>
        <n v="39"/>
        <n v="25"/>
        <n v="27"/>
        <n v="210"/>
        <n v="58"/>
        <n v="45"/>
        <n v="117"/>
        <n v="164"/>
        <n v="44"/>
        <n v="129"/>
        <n v="29"/>
        <n v="20"/>
        <n v="144"/>
        <n v="87"/>
        <n v="81"/>
        <n v="176"/>
        <n v="116"/>
        <n v="225"/>
        <n v="82"/>
        <n v="220"/>
        <n v="175"/>
        <n v="145"/>
        <n v="115"/>
        <n v="38"/>
        <n v="185"/>
        <n v="41"/>
        <n v="76"/>
        <n v="190"/>
        <n v="33"/>
        <n v="152"/>
      </sharedItems>
    </cacheField>
    <cacheField name="Satisfaction Rating" numFmtId="0">
      <sharedItems containsSemiMixedTypes="0" containsString="0" containsNumber="1" minValue="0" maxValue="5"/>
    </cacheField>
    <cacheField name="Day of the Week" numFmtId="0">
      <sharedItems count="7">
        <s v="Sunday"/>
        <s v="Monday"/>
        <s v="Tuesday"/>
        <s v="Wednesday"/>
        <s v="Thursday"/>
        <s v="Friday"/>
        <s v="Saturday"/>
      </sharedItems>
    </cacheField>
    <cacheField name="Financial Year" numFmtId="0">
      <sharedItems containsSemiMixedTypes="0" containsString="0" containsNumber="1" containsInteger="1" minValue="2023" maxValue="2024"/>
    </cacheField>
    <cacheField name="Days (Date of Call)" numFmtId="0" databaseField="0">
      <fieldGroup base="4">
        <rangePr groupBy="days" startDate="2023-01-01T00:00:00" endDate="2024-01-01T00:00:00"/>
        <groupItems count="368">
          <s v="&lt;01/01/2023"/>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t"/>
          <s v="02-Sept"/>
          <s v="03-Sept"/>
          <s v="04-Sept"/>
          <s v="05-Sept"/>
          <s v="06-Sept"/>
          <s v="07-Sept"/>
          <s v="08-Sept"/>
          <s v="09-Sept"/>
          <s v="10-Sept"/>
          <s v="11-Sept"/>
          <s v="12-Sept"/>
          <s v="13-Sept"/>
          <s v="14-Sept"/>
          <s v="15-Sept"/>
          <s v="16-Sept"/>
          <s v="17-Sept"/>
          <s v="18-Sept"/>
          <s v="19-Sept"/>
          <s v="20-Sept"/>
          <s v="21-Sept"/>
          <s v="22-Sept"/>
          <s v="23-Sept"/>
          <s v="24-Sept"/>
          <s v="25-Sept"/>
          <s v="26-Sept"/>
          <s v="27-Sept"/>
          <s v="28-Sept"/>
          <s v="29-Sept"/>
          <s v="30-Sept"/>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1/2024"/>
        </groupItems>
      </fieldGroup>
    </cacheField>
    <cacheField name="Months (Date of Call)" numFmtId="0" databaseField="0">
      <fieldGroup base="4">
        <rangePr groupBy="months" startDate="2023-01-01T00:00:00" endDate="2024-01-01T00:00:00"/>
        <groupItems count="14">
          <s v="&lt;01/01/2023"/>
          <s v="Jan"/>
          <s v="Feb"/>
          <s v="Mar"/>
          <s v="Apr"/>
          <s v="May"/>
          <s v="Jun"/>
          <s v="Jul"/>
          <s v="Aug"/>
          <s v="Sept"/>
          <s v="Oct"/>
          <s v="Nov"/>
          <s v="Dec"/>
          <s v="&gt;01/01/2024"/>
        </groupItems>
      </fieldGroup>
    </cacheField>
  </cacheFields>
  <extLst>
    <ext xmlns:x14="http://schemas.microsoft.com/office/spreadsheetml/2009/9/main" uri="{725AE2AE-9491-48be-B2B4-4EB974FC3084}">
      <x14:pivotCacheDefinition pivotCacheId="46341727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vis Odivwofene" refreshedDate="45752.689683680554" backgroundQuery="1" createdVersion="8" refreshedVersion="8" minRefreshableVersion="3" recordCount="0" supportSubquery="1" supportAdvancedDrill="1" xr:uid="{E8D9D7C2-5157-402F-869B-BCCE63281CE9}">
  <cacheSource type="external" connectionId="1"/>
  <cacheFields count="3">
    <cacheField name="[customers].[City].[City]" caption="City" numFmtId="0" hierarchy="14" level="1">
      <sharedItems count="3">
        <s v="Cincinnati"/>
        <s v="Cleveland"/>
        <s v="Columbus"/>
      </sharedItems>
    </cacheField>
    <cacheField name="[customers].[Gedner].[Gedner]" caption="Gedner" numFmtId="0" hierarchy="12" level="1">
      <sharedItems count="2">
        <s v="Female"/>
        <s v="Male"/>
      </sharedItems>
    </cacheField>
    <cacheField name="[Measures].[Count of Call number]" caption="Count of Call number" numFmtId="0" hierarchy="24"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Day of the Week]" caption="Day of the Week" attribute="1" defaultMemberUniqueName="[Calls].[Day of the Week].[All]" allUniqueName="[Calls].[Day of the Week].[All]" dimensionUniqueName="[Calls]" displayFolder="" count="0" memberValueDatatype="130" unbalanced="0"/>
    <cacheHierarchy uniqueName="[Calls].[Financial Year]" caption="Financial Year" attribute="1" defaultMemberUniqueName="[Calls].[Financial Year].[All]" allUniqueName="[Calls].[Financial Year].[All]" dimensionUniqueName="[Calls]" displayFolder="" count="0" memberValueDatatype="2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Call duration]" caption="Call duration" measure="1" displayFolder="" measureGroup="Calls" count="0"/>
    <cacheHierarchy uniqueName="[Measures].[Avg. ratings]" caption="Avg. ratings"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oneField="1" hidden="1">
      <fieldsUsage count="1">
        <fieldUsage x="2"/>
      </fieldsUsage>
      <extLst>
        <ext xmlns:x15="http://schemas.microsoft.com/office/spreadsheetml/2010/11/main" uri="{B97F6D7D-B522-45F9-BDA1-12C45D357490}">
          <x15:cacheHierarchy aggregatedColumn="0"/>
        </ext>
      </extLst>
    </cacheHierarchy>
    <cacheHierarchy uniqueName="[Measures].[Sum of Satisfaction Rating]" caption="Sum of Satisfaction Rating" measure="1" displayFolder="" measureGroup="Calls" count="0" hidden="1">
      <extLst>
        <ext xmlns:x15="http://schemas.microsoft.com/office/spreadsheetml/2010/11/main" uri="{B97F6D7D-B522-45F9-BDA1-12C45D357490}">
          <x15:cacheHierarchy aggregatedColumn="6"/>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vis Odivwofene" refreshedDate="45752.689671990738" backgroundQuery="1" createdVersion="8" refreshedVersion="8" minRefreshableVersion="3" recordCount="0" supportSubquery="1" supportAdvancedDrill="1" xr:uid="{37825673-74A1-4D98-8F55-2529DABF11B5}">
  <cacheSource type="external" connectionId="1"/>
  <cacheFields count="5">
    <cacheField name="[Measures].[Call count]" caption="Call count" numFmtId="0" hierarchy="16" level="32767"/>
    <cacheField name="[Measures].[Total amount]" caption="Total amount" numFmtId="0" hierarchy="17" level="32767"/>
    <cacheField name="[Measures].[Call duration]" caption="Call duration" numFmtId="0" hierarchy="18" level="32767"/>
    <cacheField name="[Measures].[Avg. ratings]" caption="Avg. ratings" numFmtId="0" hierarchy="19" level="32767"/>
    <cacheField name="[Measures].[5* Calls]" caption="5* Calls" numFmtId="0" hierarchy="20"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Day of the Week]" caption="Day of the Week" attribute="1" defaultMemberUniqueName="[Calls].[Day of the Week].[All]" allUniqueName="[Calls].[Day of the Week].[All]" dimensionUniqueName="[Calls]" displayFolder="" count="0" memberValueDatatype="130" unbalanced="0"/>
    <cacheHierarchy uniqueName="[Calls].[Financial Year]" caption="Financial Year" attribute="1" defaultMemberUniqueName="[Calls].[Financial Year].[All]" allUniqueName="[Calls].[Financial Year].[All]" dimensionUniqueName="[Calls]" displayFolder="" count="0" memberValueDatatype="2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Call duration]" caption="Call duration" measure="1" displayFolder="" measureGroup="Calls" count="0" oneField="1">
      <fieldsUsage count="1">
        <fieldUsage x="2"/>
      </fieldsUsage>
    </cacheHierarchy>
    <cacheHierarchy uniqueName="[Measures].[Avg. ratings]" caption="Avg. ratings"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Sum of Satisfaction Rating]" caption="Sum of Satisfaction Rating" measure="1" displayFolder="" measureGroup="Calls" count="0" hidden="1">
      <extLst>
        <ext xmlns:x15="http://schemas.microsoft.com/office/spreadsheetml/2010/11/main" uri="{B97F6D7D-B522-45F9-BDA1-12C45D357490}">
          <x15:cacheHierarchy aggregatedColumn="6"/>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vis Odivwofene" refreshedDate="45752.689670254629" backgroundQuery="1" createdVersion="8" refreshedVersion="8" minRefreshableVersion="3" recordCount="0" supportSubquery="1" supportAdvancedDrill="1" xr:uid="{74D7E4A0-873D-42DF-AC8F-3F85238647DE}">
  <cacheSource type="external" connectionId="1"/>
  <cacheFields count="3">
    <cacheField name="[Calls].[Representative].[Representative]" caption="Representative" numFmtId="0" hierarchy="3" level="1">
      <sharedItems count="5">
        <s v="R01"/>
        <s v="R02"/>
        <s v="R03"/>
        <s v="R04"/>
        <s v="R05"/>
      </sharedItems>
    </cacheField>
    <cacheField name="[Measures].[Total amount]" caption="Total amount" numFmtId="0" hierarchy="17" level="32767"/>
    <cacheField name="[Measures].[Call count]" caption="Call count" numFmtId="0" hierarchy="16"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Day of the Week]" caption="Day of the Week" attribute="1" defaultMemberUniqueName="[Calls].[Day of the Week].[All]" allUniqueName="[Calls].[Day of the Week].[All]" dimensionUniqueName="[Calls]" displayFolder="" count="0" memberValueDatatype="130" unbalanced="0"/>
    <cacheHierarchy uniqueName="[Calls].[Financial Year]" caption="Financial Year" attribute="1" defaultMemberUniqueName="[Calls].[Financial Year].[All]" allUniqueName="[Calls].[Financial Year].[All]" dimensionUniqueName="[Calls]" displayFolder="" count="0" memberValueDatatype="2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oneField="1">
      <fieldsUsage count="1">
        <fieldUsage x="1"/>
      </fieldsUsage>
    </cacheHierarchy>
    <cacheHierarchy uniqueName="[Measures].[Call duration]" caption="Call duration" measure="1" displayFolder="" measureGroup="Calls" count="0"/>
    <cacheHierarchy uniqueName="[Measures].[Avg. ratings]" caption="Avg. ratings"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Sum of Satisfaction Rating]" caption="Sum of Satisfaction Rating" measure="1" displayFolder="" measureGroup="Calls" count="0" hidden="1">
      <extLst>
        <ext xmlns:x15="http://schemas.microsoft.com/office/spreadsheetml/2010/11/main" uri="{B97F6D7D-B522-45F9-BDA1-12C45D357490}">
          <x15:cacheHierarchy aggregatedColumn="6"/>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vis Odivwofene" refreshedDate="45752.700820254628" backgroundQuery="1" createdVersion="8" refreshedVersion="8" minRefreshableVersion="3" recordCount="0" supportSubquery="1" supportAdvancedDrill="1" xr:uid="{A09AECD4-DECB-4653-A552-A5E1407ED1F5}">
  <cacheSource type="external" connectionId="1"/>
  <cacheFields count="4">
    <cacheField name="[Calls].[Representative].[Representative]" caption="Representative" numFmtId="0" hierarchy="3" level="1">
      <sharedItems count="5">
        <s v="R01"/>
        <s v="R02"/>
        <s v="R03"/>
        <s v="R04"/>
        <s v="R05"/>
      </sharedItems>
    </cacheField>
    <cacheField name="[customers].[City].[City]" caption="City" numFmtId="0" hierarchy="14" level="1">
      <sharedItems count="3">
        <s v="Cincinnati"/>
        <s v="Cleveland"/>
        <s v="Columbus"/>
      </sharedItems>
    </cacheField>
    <cacheField name="[customers].[Customer ID].[Customer ID]" caption="Customer ID" numFmtId="0" hierarchy="11" level="1">
      <sharedItems count="15">
        <s v="C0003"/>
        <s v="C0004"/>
        <s v="C0011"/>
        <s v="C0012"/>
        <s v="C0002"/>
        <s v="C0007"/>
        <s v="C0008"/>
        <s v="C0010"/>
        <s v="C0013"/>
        <s v="C0015"/>
        <s v="C0001"/>
        <s v="C0005"/>
        <s v="C0006"/>
        <s v="C0009"/>
        <s v="C0014"/>
      </sharedItems>
    </cacheField>
    <cacheField name="[Measures].[Sum of Purchase Amount]" caption="Sum of Purchase Amount" numFmtId="0" hierarchy="26"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Day of the Week]" caption="Day of the Week" attribute="1" defaultMemberUniqueName="[Calls].[Day of the Week].[All]" allUniqueName="[Calls].[Day of the Week].[All]" dimensionUniqueName="[Calls]" displayFolder="" count="0" memberValueDatatype="130" unbalanced="0"/>
    <cacheHierarchy uniqueName="[Calls].[Financial Year]" caption="Financial Year" attribute="1" defaultMemberUniqueName="[Calls].[Financial Year].[All]" allUniqueName="[Calls].[Financial Year].[All]" dimensionUniqueName="[Calls]" displayFolder="" count="0" memberValueDatatype="2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2"/>
      </fieldsUsage>
    </cacheHierarchy>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Call duration]" caption="Call duration" measure="1" displayFolder="" measureGroup="Calls" count="0"/>
    <cacheHierarchy uniqueName="[Measures].[Avg. ratings]" caption="Avg. ratings"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Sum of Satisfaction Rating]" caption="Sum of Satisfaction Rating" measure="1" displayFolder="" measureGroup="Calls" count="0" hidden="1">
      <extLst>
        <ext xmlns:x15="http://schemas.microsoft.com/office/spreadsheetml/2010/11/main" uri="{B97F6D7D-B522-45F9-BDA1-12C45D357490}">
          <x15:cacheHierarchy aggregatedColumn="6"/>
        </ext>
      </extLst>
    </cacheHierarchy>
    <cacheHierarchy uniqueName="[Measures].[Sum of Purchase Amount]" caption="Sum of Purchase Amount" measure="1" displayFolder="" measureGroup="Calls" count="0" oneField="1" hidden="1">
      <fieldsUsage count="1">
        <fieldUsage x="3"/>
      </fieldsUsage>
      <extLst>
        <ext xmlns:x15="http://schemas.microsoft.com/office/spreadsheetml/2010/11/main" uri="{B97F6D7D-B522-45F9-BDA1-12C45D357490}">
          <x15:cacheHierarchy aggregatedColumn="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vis Odivwofene" refreshedDate="45752.769180555559" backgroundQuery="1" createdVersion="8" refreshedVersion="8" minRefreshableVersion="3" recordCount="0" supportSubquery="1" supportAdvancedDrill="1" xr:uid="{D00FC401-61A7-429C-97D5-E075212F99CD}">
  <cacheSource type="external" connectionId="1"/>
  <cacheFields count="6">
    <cacheField name="[Measures].[Call count]" caption="Call count" numFmtId="0" hierarchy="16" level="32767"/>
    <cacheField name="[Measures].[Total amount]" caption="Total amount" numFmtId="0" hierarchy="17" level="32767"/>
    <cacheField name="[Measures].[Call duration]" caption="Call duration" numFmtId="0" hierarchy="18" level="32767"/>
    <cacheField name="[Measures].[Avg. ratings]" caption="Avg. ratings" numFmtId="0" hierarchy="19" level="32767"/>
    <cacheField name="[Measures].[5* Calls]" caption="5* Calls" numFmtId="0" hierarchy="20" level="32767"/>
    <cacheField name="[Calls].[Representative].[Representative]" caption="Representative" numFmtId="0" hierarchy="3" level="1">
      <sharedItems containsSemiMixedTypes="0" containsNonDate="0" containsString="0"/>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Day of the Week]" caption="Day of the Week" attribute="1" defaultMemberUniqueName="[Calls].[Day of the Week].[All]" allUniqueName="[Calls].[Day of the Week].[All]" dimensionUniqueName="[Calls]" displayFolder="" count="0" memberValueDatatype="130" unbalanced="0"/>
    <cacheHierarchy uniqueName="[Calls].[Financial Year]" caption="Financial Year" attribute="1" defaultMemberUniqueName="[Calls].[Financial Year].[All]" allUniqueName="[Calls].[Financial Year].[All]" dimensionUniqueName="[Calls]" displayFolder="" count="0" memberValueDatatype="2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Call duration]" caption="Call duration" measure="1" displayFolder="" measureGroup="Calls" count="0" oneField="1">
      <fieldsUsage count="1">
        <fieldUsage x="2"/>
      </fieldsUsage>
    </cacheHierarchy>
    <cacheHierarchy uniqueName="[Measures].[Avg. ratings]" caption="Avg. ratings"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Sum of Satisfaction Rating]" caption="Sum of Satisfaction Rating" measure="1" displayFolder="" measureGroup="Calls" count="0" hidden="1">
      <extLst>
        <ext xmlns:x15="http://schemas.microsoft.com/office/spreadsheetml/2010/11/main" uri="{B97F6D7D-B522-45F9-BDA1-12C45D357490}">
          <x15:cacheHierarchy aggregatedColumn="6"/>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vis Odivwofene" refreshedDate="45752.769181365744" backgroundQuery="1" createdVersion="8" refreshedVersion="8" minRefreshableVersion="3" recordCount="0" supportSubquery="1" supportAdvancedDrill="1" xr:uid="{AB23F3DE-4C89-49AB-9844-9A3E898F5B82}">
  <cacheSource type="external" connectionId="1"/>
  <cacheFields count="5">
    <cacheField name="[Calls].[Date of Call].[Date of Call]" caption="Date of Call" numFmtId="0" hierarchy="4" level="1">
      <sharedItems containsSemiMixedTypes="0" containsNonDate="0" containsDate="1" containsString="0" minDate="2023-01-01T00:00:00" maxDate="2024-01-01T00:00:00" count="330">
        <d v="2023-01-01T00:00:00"/>
        <d v="2023-01-02T00:00:00"/>
        <d v="2023-01-03T00:00:00"/>
        <d v="2023-01-04T00:00:00"/>
        <d v="2023-01-05T00:00:00"/>
        <d v="2023-01-06T00:00:00"/>
        <d v="2023-01-07T00:00:00"/>
        <d v="2023-01-08T00:00:00"/>
        <d v="2023-01-09T00:00:00"/>
        <d v="2023-01-10T00:00:00"/>
        <d v="2023-01-12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30T00:00:00"/>
        <d v="2023-01-31T00:00:00"/>
        <d v="2023-02-01T00:00:00"/>
        <d v="2023-02-02T00:00:00"/>
        <d v="2023-02-04T00:00:00"/>
        <d v="2023-02-05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1T00:00:00"/>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6T00:00:00"/>
        <d v="2023-05-07T00:00:00"/>
        <d v="2023-05-08T00:00:00"/>
        <d v="2023-05-09T00:00:00"/>
        <d v="2023-05-10T00:00:00"/>
        <d v="2023-05-11T00:00:00"/>
        <d v="2023-05-12T00:00:00"/>
        <d v="2023-05-14T00:00:00"/>
        <d v="2023-05-15T00:00:00"/>
        <d v="2023-05-16T00:00:00"/>
        <d v="2023-05-17T00:00:00"/>
        <d v="2023-05-18T00:00:00"/>
        <d v="2023-05-19T00:00:00"/>
        <d v="2023-05-21T00:00:00"/>
        <d v="2023-05-22T00:00:00"/>
        <d v="2023-05-23T00:00:00"/>
        <d v="2023-05-24T00:00:00"/>
        <d v="2023-05-25T00:00:00"/>
        <d v="2023-05-26T00:00:00"/>
        <d v="2023-05-27T00:00:00"/>
        <d v="2023-05-28T00:00:00"/>
        <d v="2023-05-29T00:00:00"/>
        <d v="2023-05-30T00:00:00"/>
        <d v="2023-05-31T00:00:00"/>
        <d v="2023-06-01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3T00:00:00"/>
        <d v="2023-06-24T00:00:00"/>
        <d v="2023-06-25T00:00:00"/>
        <d v="2023-06-26T00:00:00"/>
        <d v="2023-06-27T00:00:00"/>
        <d v="2023-06-28T00:00:00"/>
        <d v="2023-06-29T00:00:00"/>
        <d v="2023-06-30T00:00:00"/>
        <d v="2023-07-01T00:00:00"/>
        <d v="2023-07-02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5T00:00:00"/>
        <d v="2023-07-26T00:00:00"/>
        <d v="2023-07-27T00:00:00"/>
        <d v="2023-07-28T00:00:00"/>
        <d v="2023-07-29T00:00:00"/>
        <d v="2023-07-31T00:00:00"/>
        <d v="2023-08-02T00:00:00"/>
        <d v="2023-08-03T00:00:00"/>
        <d v="2023-08-04T00:00:00"/>
        <d v="2023-08-05T00:00:00"/>
        <d v="2023-08-06T00:00:00"/>
        <d v="2023-08-07T00:00:00"/>
        <d v="2023-08-08T00:00:00"/>
        <d v="2023-08-10T00:00:00"/>
        <d v="2023-08-12T00:00:00"/>
        <d v="2023-08-13T00:00:00"/>
        <d v="2023-08-16T00:00:00"/>
        <d v="2023-08-17T00:00:00"/>
        <d v="2023-08-18T00:00:00"/>
        <d v="2023-08-19T00:00:00"/>
        <d v="2023-08-20T00:00:00"/>
        <d v="2023-08-21T00:00:00"/>
        <d v="2023-08-23T00:00:00"/>
        <d v="2023-08-24T00:00:00"/>
        <d v="2023-08-25T00:00:00"/>
        <d v="2023-08-26T00:00:00"/>
        <d v="2023-08-27T00:00:00"/>
        <d v="2023-08-29T00:00:00"/>
        <d v="2023-08-30T00:00:00"/>
        <d v="2023-08-31T00:00:00"/>
        <d v="2023-09-01T00:00:00"/>
        <d v="2023-09-03T00:00:00"/>
        <d v="2023-09-04T00:00:00"/>
        <d v="2023-09-05T00:00:00"/>
        <d v="2023-09-06T00:00:00"/>
        <d v="2023-09-07T00:00:00"/>
        <d v="2023-09-08T00:00:00"/>
        <d v="2023-09-09T00:00:00"/>
        <d v="2023-09-10T00:00:00"/>
        <d v="2023-09-12T00:00:00"/>
        <d v="2023-09-13T00:00:00"/>
        <d v="2023-09-14T00:00:00"/>
        <d v="2023-09-15T00:00:00"/>
        <d v="2023-09-16T00:00:00"/>
        <d v="2023-09-17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3T00:00:00"/>
        <d v="2023-11-24T00:00:00"/>
        <d v="2023-11-26T00:00:00"/>
        <d v="2023-11-27T00:00:00"/>
        <d v="2023-11-28T00:00:00"/>
        <d v="2023-11-29T00:00:00"/>
        <d v="2023-11-30T00:00:00"/>
        <d v="2023-12-01T00:00:00"/>
        <d v="2023-12-02T00:00:00"/>
        <d v="2023-12-03T00:00:00"/>
        <d v="2023-12-04T00:00:00"/>
        <d v="2023-12-05T00:00:00"/>
        <d v="2023-12-07T00:00:00"/>
        <d v="2023-12-08T00:00:00"/>
        <d v="2023-12-09T00:00:00"/>
        <d v="2023-12-13T00:00:00"/>
        <d v="2023-12-14T00:00:00"/>
        <d v="2023-12-15T00:00:00"/>
        <d v="2023-12-16T00:00:00"/>
        <d v="2023-12-17T00:00:00"/>
        <d v="2023-12-19T00:00:00"/>
        <d v="2023-12-20T00:00:00"/>
        <d v="2023-12-21T00:00:00"/>
        <d v="2023-12-24T00:00:00"/>
        <d v="2023-12-25T00:00:00"/>
        <d v="2023-12-26T00:00:00"/>
        <d v="2023-12-27T00:00:00"/>
        <d v="2023-12-28T00:00:00"/>
        <d v="2023-12-29T00:00:00"/>
        <d v="2023-12-30T00:00:00"/>
        <d v="2023-12-31T00:00:00"/>
      </sharedItems>
    </cacheField>
    <cacheField name="[Calls].[Date of Call (Month)].[Date of Call (Month)]" caption="Date of Call (Month)" numFmtId="0" hierarchy="10" level="1">
      <sharedItems count="12">
        <s v="Jan"/>
        <s v="Feb"/>
        <s v="Mar"/>
        <s v="Apr"/>
        <s v="May"/>
        <s v="Jun"/>
        <s v="Jul"/>
        <s v="Aug"/>
        <s v="Sep"/>
        <s v="Oct"/>
        <s v="Nov"/>
        <s v="Dec"/>
      </sharedItems>
    </cacheField>
    <cacheField name="[Measures].[Count of Call number]" caption="Count of Call number" numFmtId="0" hierarchy="24" level="32767"/>
    <cacheField name="[Calls].[Representative].[Representative]" caption="Representative" numFmtId="0" hierarchy="3" level="1">
      <sharedItems containsSemiMixedTypes="0" containsNonDate="0" containsString="0"/>
    </cacheField>
    <cacheField name="Dummy0" numFmtId="0" hierarchy="27" level="32767">
      <extLst>
        <ext xmlns:x14="http://schemas.microsoft.com/office/spreadsheetml/2009/9/main" uri="{63CAB8AC-B538-458d-9737-405883B0398D}">
          <x14:cacheField ignore="1"/>
        </ext>
      </extLst>
    </cacheField>
  </cacheFields>
  <cacheHierarchies count="28">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3"/>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0"/>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Day of the Week]" caption="Day of the Week" attribute="1" defaultMemberUniqueName="[Calls].[Day of the Week].[All]" allUniqueName="[Calls].[Day of the Week].[All]" dimensionUniqueName="[Calls]" displayFolder="" count="0" memberValueDatatype="130" unbalanced="0"/>
    <cacheHierarchy uniqueName="[Calls].[Financial Year]" caption="Financial Year" attribute="1" defaultMemberUniqueName="[Calls].[Financial Year].[All]" allUniqueName="[Calls].[Financial Year].[All]" dimensionUniqueName="[Calls]" displayFolder="" count="0" memberValueDatatype="2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1"/>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Call duration]" caption="Call duration" measure="1" displayFolder="" measureGroup="Calls" count="0"/>
    <cacheHierarchy uniqueName="[Measures].[Avg. ratings]" caption="Avg. ratings"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oneField="1" hidden="1">
      <fieldsUsage count="1">
        <fieldUsage x="2"/>
      </fieldsUsage>
      <extLst>
        <ext xmlns:x15="http://schemas.microsoft.com/office/spreadsheetml/2010/11/main" uri="{B97F6D7D-B522-45F9-BDA1-12C45D357490}">
          <x15:cacheHierarchy aggregatedColumn="0"/>
        </ext>
      </extLst>
    </cacheHierarchy>
    <cacheHierarchy uniqueName="[Measures].[Sum of Satisfaction Rating]" caption="Sum of Satisfaction Rating" measure="1" displayFolder="" measureGroup="Calls" count="0" hidden="1">
      <extLst>
        <ext xmlns:x15="http://schemas.microsoft.com/office/spreadsheetml/2010/11/main" uri="{B97F6D7D-B522-45F9-BDA1-12C45D357490}">
          <x15:cacheHierarchy aggregatedColumn="6"/>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vis Odivwofene" refreshedDate="45752.769181828706" backgroundQuery="1" createdVersion="8" refreshedVersion="8" minRefreshableVersion="3" recordCount="0" supportSubquery="1" supportAdvancedDrill="1" xr:uid="{DC0D63A2-D1A7-40E2-9790-0262A1DA09BF}">
  <cacheSource type="external" connectionId="1"/>
  <cacheFields count="3">
    <cacheField name="[Calls].[Day of the Week].[Day of the Week]" caption="Day of the Week" numFmtId="0" hierarchy="7" level="1">
      <sharedItems count="7">
        <s v="Friday"/>
        <s v="Monday"/>
        <s v="Saturday"/>
        <s v="Sunday"/>
        <s v="Thursday"/>
        <s v="Tuesday"/>
        <s v="Wednesday"/>
      </sharedItems>
    </cacheField>
    <cacheField name="[Calls].[Representative].[Representative]" caption="Representative" numFmtId="0" hierarchy="3" level="1">
      <sharedItems containsSemiMixedTypes="0" containsNonDate="0" containsString="0"/>
    </cacheField>
    <cacheField name="[Measures].[Call count]" caption="Call count" numFmtId="0" hierarchy="16"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1"/>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Day of the Week]" caption="Day of the Week" attribute="1" defaultMemberUniqueName="[Calls].[Day of the Week].[All]" allUniqueName="[Calls].[Day of the Week].[All]" dimensionUniqueName="[Calls]" displayFolder="" count="2" memberValueDatatype="130" unbalanced="0">
      <fieldsUsage count="2">
        <fieldUsage x="-1"/>
        <fieldUsage x="0"/>
      </fieldsUsage>
    </cacheHierarchy>
    <cacheHierarchy uniqueName="[Calls].[Financial Year]" caption="Financial Year" attribute="1" defaultMemberUniqueName="[Calls].[Financial Year].[All]" allUniqueName="[Calls].[Financial Year].[All]" dimensionUniqueName="[Calls]" displayFolder="" count="0" memberValueDatatype="2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Call duration]" caption="Call duration" measure="1" displayFolder="" measureGroup="Calls" count="0"/>
    <cacheHierarchy uniqueName="[Measures].[Avg. ratings]" caption="Avg. ratings"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Sum of Satisfaction Rating]" caption="Sum of Satisfaction Rating" measure="1" displayFolder="" measureGroup="Calls" count="0" hidden="1">
      <extLst>
        <ext xmlns:x15="http://schemas.microsoft.com/office/spreadsheetml/2010/11/main" uri="{B97F6D7D-B522-45F9-BDA1-12C45D357490}">
          <x15:cacheHierarchy aggregatedColumn="6"/>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vis Odivwofene" refreshedDate="45752.769182407406" backgroundQuery="1" createdVersion="8" refreshedVersion="8" minRefreshableVersion="3" recordCount="0" supportSubquery="1" supportAdvancedDrill="1" xr:uid="{C6680613-7088-4052-ACD6-8E340D495C7C}">
  <cacheSource type="external" connectionId="1"/>
  <cacheFields count="1">
    <cacheField name="[Calls].[Representative].[Representative]" caption="Representative" numFmtId="0" hierarchy="3" level="1">
      <sharedItems count="1">
        <s v="R02"/>
      </sharedItems>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Day of the Week]" caption="Day of the Week" attribute="1" defaultMemberUniqueName="[Calls].[Day of the Week].[All]" allUniqueName="[Calls].[Day of the Week].[All]" dimensionUniqueName="[Calls]" displayFolder="" count="0" memberValueDatatype="130" unbalanced="0"/>
    <cacheHierarchy uniqueName="[Calls].[Financial Year]" caption="Financial Year" attribute="1" defaultMemberUniqueName="[Calls].[Financial Year].[All]" allUniqueName="[Calls].[Financial Year].[All]" dimensionUniqueName="[Calls]" displayFolder="" count="0" memberValueDatatype="2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Call duration]" caption="Call duration" measure="1" displayFolder="" measureGroup="Calls" count="0"/>
    <cacheHierarchy uniqueName="[Measures].[Avg. ratings]" caption="Avg. ratings"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Sum of Satisfaction Rating]" caption="Sum of Satisfaction Rating" measure="1" displayFolder="" measureGroup="Calls" count="0" hidden="1">
      <extLst>
        <ext xmlns:x15="http://schemas.microsoft.com/office/spreadsheetml/2010/11/main" uri="{B97F6D7D-B522-45F9-BDA1-12C45D357490}">
          <x15:cacheHierarchy aggregatedColumn="6"/>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vis Odivwofene" refreshedDate="45752.769182986114" backgroundQuery="1" createdVersion="8" refreshedVersion="8" minRefreshableVersion="3" recordCount="0" supportSubquery="1" supportAdvancedDrill="1" xr:uid="{2746D8D1-1A99-4725-A464-1D95D8BEE0C2}">
  <cacheSource type="external" connectionId="1"/>
  <cacheFields count="3">
    <cacheField name="[Measures].[Call count]" caption="Call count" numFmtId="0" hierarchy="16" level="32767"/>
    <cacheField name="[Calls].[Rating rounded].[Rating rounded]" caption="Rating rounded" numFmtId="0" hierarchy="9"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Calls].[Rating rounded].&amp;[1]"/>
            <x15:cachedUniqueName index="1" name="[Calls].[Rating rounded].&amp;[2]"/>
            <x15:cachedUniqueName index="2" name="[Calls].[Rating rounded].&amp;[3]"/>
            <x15:cachedUniqueName index="3" name="[Calls].[Rating rounded].&amp;[4]"/>
            <x15:cachedUniqueName index="4" name="[Calls].[Rating rounded].&amp;[5]"/>
          </x15:cachedUniqueNames>
        </ext>
      </extLst>
    </cacheField>
    <cacheField name="[Calls].[Representative].[Representative]" caption="Representative" numFmtId="0" hierarchy="3" level="1">
      <sharedItems containsSemiMixedTypes="0" containsNonDate="0" containsString="0"/>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Day of the Week]" caption="Day of the Week" attribute="1" defaultMemberUniqueName="[Calls].[Day of the Week].[All]" allUniqueName="[Calls].[Day of the Week].[All]" dimensionUniqueName="[Calls]" displayFolder="" count="0" memberValueDatatype="130" unbalanced="0"/>
    <cacheHierarchy uniqueName="[Calls].[Financial Year]" caption="Financial Year" attribute="1" defaultMemberUniqueName="[Calls].[Financial Year].[All]" allUniqueName="[Calls].[Financial Year].[All]" dimensionUniqueName="[Calls]" displayFolder="" count="0" memberValueDatatype="2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Call duration]" caption="Call duration" measure="1" displayFolder="" measureGroup="Calls" count="0"/>
    <cacheHierarchy uniqueName="[Measures].[Avg. ratings]" caption="Avg. ratings"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Sum of Satisfaction Rating]" caption="Sum of Satisfaction Rating" measure="1" displayFolder="" measureGroup="Calls" count="0" hidden="1">
      <extLst>
        <ext xmlns:x15="http://schemas.microsoft.com/office/spreadsheetml/2010/11/main" uri="{B97F6D7D-B522-45F9-BDA1-12C45D357490}">
          <x15:cacheHierarchy aggregatedColumn="6"/>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vis Odivwofene" refreshedDate="45752.689673379631" backgroundQuery="1" createdVersion="3" refreshedVersion="8" minRefreshableVersion="3" recordCount="0" supportSubquery="1" supportAdvancedDrill="1" xr:uid="{D122A78F-84A5-48E2-9B7E-074F316B6EEC}">
  <cacheSource type="external" connectionId="1">
    <extLst>
      <ext xmlns:x14="http://schemas.microsoft.com/office/spreadsheetml/2009/9/main" uri="{F057638F-6D5F-4e77-A914-E7F072B9BCA8}">
        <x14:sourceConnection name="ThisWorkbookDataModel"/>
      </ext>
    </extLst>
  </cacheSource>
  <cacheFields count="0"/>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Day of the Week]" caption="Day of the Week" attribute="1" defaultMemberUniqueName="[Calls].[Day of the Week].[All]" allUniqueName="[Calls].[Day of the Week].[All]" dimensionUniqueName="[Calls]" displayFolder="" count="0" memberValueDatatype="130" unbalanced="0"/>
    <cacheHierarchy uniqueName="[Calls].[Financial Year]" caption="Financial Year" attribute="1" defaultMemberUniqueName="[Calls].[Financial Year].[All]" allUniqueName="[Calls].[Financial Year].[All]" dimensionUniqueName="[Calls]" displayFolder="" count="0" memberValueDatatype="2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Call duration]" caption="Call duration" measure="1" displayFolder="" measureGroup="Calls" count="0"/>
    <cacheHierarchy uniqueName="[Measures].[Avg. ratings]" caption="Avg. ratings"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Sum of Satisfaction Rating]" caption="Sum of Satisfaction Rating" measure="1" displayFolder="" measureGroup="Calls" count="0" hidden="1">
      <extLst>
        <ext xmlns:x15="http://schemas.microsoft.com/office/spreadsheetml/2010/11/main" uri="{B97F6D7D-B522-45F9-BDA1-12C45D357490}">
          <x15:cacheHierarchy aggregatedColumn="6"/>
        </ext>
      </extLst>
    </cacheHierarchy>
  </cacheHierarchies>
  <kpis count="0"/>
  <extLst>
    <ext xmlns:x14="http://schemas.microsoft.com/office/spreadsheetml/2009/9/main" uri="{725AE2AE-9491-48be-B2B4-4EB974FC3084}">
      <x14:pivotCacheDefinition slicerData="1" pivotCacheId="1736141278"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x v="0"/>
    <x v="0"/>
    <n v="116"/>
    <x v="0"/>
    <x v="0"/>
    <x v="0"/>
    <n v="4.9000000000000004"/>
    <x v="0"/>
    <n v="2023"/>
  </r>
  <r>
    <x v="1"/>
    <x v="1"/>
    <n v="119"/>
    <x v="0"/>
    <x v="0"/>
    <x v="1"/>
    <n v="2.9"/>
    <x v="0"/>
    <n v="2023"/>
  </r>
  <r>
    <x v="2"/>
    <x v="2"/>
    <n v="68"/>
    <x v="1"/>
    <x v="0"/>
    <x v="2"/>
    <n v="4.7"/>
    <x v="0"/>
    <n v="2023"/>
  </r>
  <r>
    <x v="3"/>
    <x v="3"/>
    <n v="119"/>
    <x v="1"/>
    <x v="0"/>
    <x v="3"/>
    <n v="2.9"/>
    <x v="0"/>
    <n v="2023"/>
  </r>
  <r>
    <x v="4"/>
    <x v="4"/>
    <n v="128"/>
    <x v="2"/>
    <x v="1"/>
    <x v="4"/>
    <n v="2.8"/>
    <x v="1"/>
    <n v="2023"/>
  </r>
  <r>
    <x v="5"/>
    <x v="4"/>
    <n v="49"/>
    <x v="1"/>
    <x v="2"/>
    <x v="1"/>
    <n v="4.8"/>
    <x v="2"/>
    <n v="2023"/>
  </r>
  <r>
    <x v="6"/>
    <x v="5"/>
    <n v="84"/>
    <x v="0"/>
    <x v="2"/>
    <x v="5"/>
    <n v="4.7"/>
    <x v="2"/>
    <n v="2023"/>
  </r>
  <r>
    <x v="7"/>
    <x v="0"/>
    <n v="103"/>
    <x v="3"/>
    <x v="2"/>
    <x v="6"/>
    <n v="4.4000000000000004"/>
    <x v="2"/>
    <n v="2023"/>
  </r>
  <r>
    <x v="8"/>
    <x v="2"/>
    <n v="31"/>
    <x v="1"/>
    <x v="2"/>
    <x v="1"/>
    <n v="3.6"/>
    <x v="2"/>
    <n v="2023"/>
  </r>
  <r>
    <x v="9"/>
    <x v="6"/>
    <n v="44"/>
    <x v="4"/>
    <x v="2"/>
    <x v="7"/>
    <n v="2.9"/>
    <x v="2"/>
    <n v="2023"/>
  </r>
  <r>
    <x v="10"/>
    <x v="4"/>
    <n v="102"/>
    <x v="1"/>
    <x v="2"/>
    <x v="8"/>
    <n v="4.9000000000000004"/>
    <x v="2"/>
    <n v="2023"/>
  </r>
  <r>
    <x v="11"/>
    <x v="7"/>
    <n v="135"/>
    <x v="0"/>
    <x v="2"/>
    <x v="9"/>
    <n v="3.4"/>
    <x v="2"/>
    <n v="2023"/>
  </r>
  <r>
    <x v="12"/>
    <x v="8"/>
    <n v="98"/>
    <x v="1"/>
    <x v="3"/>
    <x v="10"/>
    <n v="3.5"/>
    <x v="3"/>
    <n v="2023"/>
  </r>
  <r>
    <x v="13"/>
    <x v="6"/>
    <n v="139"/>
    <x v="1"/>
    <x v="3"/>
    <x v="11"/>
    <n v="4"/>
    <x v="3"/>
    <n v="2023"/>
  </r>
  <r>
    <x v="14"/>
    <x v="7"/>
    <n v="48"/>
    <x v="2"/>
    <x v="3"/>
    <x v="12"/>
    <n v="4.9000000000000004"/>
    <x v="3"/>
    <n v="2023"/>
  </r>
  <r>
    <x v="15"/>
    <x v="6"/>
    <n v="176"/>
    <x v="0"/>
    <x v="4"/>
    <x v="13"/>
    <n v="4.8"/>
    <x v="4"/>
    <n v="2023"/>
  </r>
  <r>
    <x v="16"/>
    <x v="6"/>
    <n v="99"/>
    <x v="2"/>
    <x v="4"/>
    <x v="14"/>
    <n v="3.9"/>
    <x v="4"/>
    <n v="2023"/>
  </r>
  <r>
    <x v="17"/>
    <x v="9"/>
    <n v="28"/>
    <x v="4"/>
    <x v="4"/>
    <x v="15"/>
    <n v="3.8"/>
    <x v="4"/>
    <n v="2023"/>
  </r>
  <r>
    <x v="18"/>
    <x v="5"/>
    <n v="54"/>
    <x v="1"/>
    <x v="4"/>
    <x v="16"/>
    <n v="4.3"/>
    <x v="4"/>
    <n v="2023"/>
  </r>
  <r>
    <x v="19"/>
    <x v="10"/>
    <n v="48"/>
    <x v="0"/>
    <x v="5"/>
    <x v="17"/>
    <n v="4.4000000000000004"/>
    <x v="5"/>
    <n v="2023"/>
  </r>
  <r>
    <x v="20"/>
    <x v="1"/>
    <n v="128"/>
    <x v="0"/>
    <x v="5"/>
    <x v="18"/>
    <n v="5"/>
    <x v="5"/>
    <n v="2023"/>
  </r>
  <r>
    <x v="21"/>
    <x v="1"/>
    <n v="38"/>
    <x v="3"/>
    <x v="6"/>
    <x v="19"/>
    <n v="4.9000000000000004"/>
    <x v="6"/>
    <n v="2023"/>
  </r>
  <r>
    <x v="22"/>
    <x v="0"/>
    <n v="67"/>
    <x v="3"/>
    <x v="7"/>
    <x v="20"/>
    <n v="4.5"/>
    <x v="0"/>
    <n v="2023"/>
  </r>
  <r>
    <x v="23"/>
    <x v="11"/>
    <n v="58"/>
    <x v="1"/>
    <x v="7"/>
    <x v="21"/>
    <n v="2.1"/>
    <x v="0"/>
    <n v="2023"/>
  </r>
  <r>
    <x v="24"/>
    <x v="6"/>
    <n v="54"/>
    <x v="2"/>
    <x v="7"/>
    <x v="22"/>
    <n v="3.3"/>
    <x v="0"/>
    <n v="2023"/>
  </r>
  <r>
    <x v="25"/>
    <x v="12"/>
    <n v="28"/>
    <x v="0"/>
    <x v="8"/>
    <x v="23"/>
    <n v="4.0999999999999996"/>
    <x v="1"/>
    <n v="2023"/>
  </r>
  <r>
    <x v="26"/>
    <x v="8"/>
    <n v="73"/>
    <x v="0"/>
    <x v="8"/>
    <x v="24"/>
    <n v="4.2"/>
    <x v="1"/>
    <n v="2023"/>
  </r>
  <r>
    <x v="27"/>
    <x v="4"/>
    <n v="81"/>
    <x v="0"/>
    <x v="9"/>
    <x v="25"/>
    <n v="4.5999999999999996"/>
    <x v="2"/>
    <n v="2023"/>
  </r>
  <r>
    <x v="28"/>
    <x v="9"/>
    <n v="31"/>
    <x v="3"/>
    <x v="9"/>
    <x v="26"/>
    <n v="2.9"/>
    <x v="2"/>
    <n v="2023"/>
  </r>
  <r>
    <x v="29"/>
    <x v="11"/>
    <n v="155"/>
    <x v="2"/>
    <x v="9"/>
    <x v="27"/>
    <n v="4.8"/>
    <x v="2"/>
    <n v="2023"/>
  </r>
  <r>
    <x v="30"/>
    <x v="9"/>
    <n v="80"/>
    <x v="0"/>
    <x v="9"/>
    <x v="21"/>
    <n v="4.2"/>
    <x v="2"/>
    <n v="2023"/>
  </r>
  <r>
    <x v="31"/>
    <x v="4"/>
    <n v="82"/>
    <x v="0"/>
    <x v="10"/>
    <x v="28"/>
    <n v="3.7"/>
    <x v="4"/>
    <n v="2023"/>
  </r>
  <r>
    <x v="32"/>
    <x v="4"/>
    <n v="29"/>
    <x v="2"/>
    <x v="10"/>
    <x v="16"/>
    <n v="5"/>
    <x v="4"/>
    <n v="2023"/>
  </r>
  <r>
    <x v="33"/>
    <x v="10"/>
    <n v="160"/>
    <x v="1"/>
    <x v="11"/>
    <x v="7"/>
    <n v="5"/>
    <x v="6"/>
    <n v="2023"/>
  </r>
  <r>
    <x v="34"/>
    <x v="13"/>
    <n v="105"/>
    <x v="0"/>
    <x v="12"/>
    <x v="29"/>
    <n v="4.8"/>
    <x v="0"/>
    <n v="2023"/>
  </r>
  <r>
    <x v="35"/>
    <x v="9"/>
    <n v="75"/>
    <x v="4"/>
    <x v="12"/>
    <x v="30"/>
    <n v="2.4"/>
    <x v="0"/>
    <n v="2023"/>
  </r>
  <r>
    <x v="36"/>
    <x v="11"/>
    <n v="94"/>
    <x v="4"/>
    <x v="13"/>
    <x v="31"/>
    <n v="3.1"/>
    <x v="1"/>
    <n v="2023"/>
  </r>
  <r>
    <x v="37"/>
    <x v="1"/>
    <n v="90"/>
    <x v="1"/>
    <x v="13"/>
    <x v="32"/>
    <n v="3.2"/>
    <x v="1"/>
    <n v="2023"/>
  </r>
  <r>
    <x v="38"/>
    <x v="11"/>
    <n v="81"/>
    <x v="3"/>
    <x v="14"/>
    <x v="33"/>
    <n v="2.4"/>
    <x v="2"/>
    <n v="2023"/>
  </r>
  <r>
    <x v="39"/>
    <x v="9"/>
    <n v="106"/>
    <x v="0"/>
    <x v="14"/>
    <x v="10"/>
    <n v="5"/>
    <x v="2"/>
    <n v="2023"/>
  </r>
  <r>
    <x v="40"/>
    <x v="1"/>
    <n v="74"/>
    <x v="3"/>
    <x v="14"/>
    <x v="11"/>
    <n v="4.7"/>
    <x v="2"/>
    <n v="2023"/>
  </r>
  <r>
    <x v="41"/>
    <x v="6"/>
    <n v="105"/>
    <x v="1"/>
    <x v="15"/>
    <x v="24"/>
    <n v="4.7"/>
    <x v="3"/>
    <n v="2023"/>
  </r>
  <r>
    <x v="42"/>
    <x v="9"/>
    <n v="89"/>
    <x v="0"/>
    <x v="15"/>
    <x v="34"/>
    <n v="4.0999999999999996"/>
    <x v="3"/>
    <n v="2023"/>
  </r>
  <r>
    <x v="43"/>
    <x v="7"/>
    <n v="132"/>
    <x v="4"/>
    <x v="15"/>
    <x v="35"/>
    <n v="4.0999999999999996"/>
    <x v="3"/>
    <n v="2023"/>
  </r>
  <r>
    <x v="44"/>
    <x v="13"/>
    <n v="105"/>
    <x v="2"/>
    <x v="15"/>
    <x v="36"/>
    <n v="3.6"/>
    <x v="3"/>
    <n v="2023"/>
  </r>
  <r>
    <x v="45"/>
    <x v="4"/>
    <n v="13"/>
    <x v="4"/>
    <x v="16"/>
    <x v="37"/>
    <n v="4.4000000000000004"/>
    <x v="4"/>
    <n v="2023"/>
  </r>
  <r>
    <x v="46"/>
    <x v="3"/>
    <n v="131"/>
    <x v="2"/>
    <x v="16"/>
    <x v="38"/>
    <n v="4.4000000000000004"/>
    <x v="4"/>
    <n v="2023"/>
  </r>
  <r>
    <x v="47"/>
    <x v="1"/>
    <n v="104"/>
    <x v="0"/>
    <x v="16"/>
    <x v="33"/>
    <n v="4"/>
    <x v="4"/>
    <n v="2023"/>
  </r>
  <r>
    <x v="48"/>
    <x v="0"/>
    <n v="90"/>
    <x v="1"/>
    <x v="17"/>
    <x v="39"/>
    <n v="3.8"/>
    <x v="5"/>
    <n v="2023"/>
  </r>
  <r>
    <x v="49"/>
    <x v="12"/>
    <n v="37"/>
    <x v="1"/>
    <x v="17"/>
    <x v="11"/>
    <n v="3.6"/>
    <x v="5"/>
    <n v="2023"/>
  </r>
  <r>
    <x v="50"/>
    <x v="8"/>
    <n v="149"/>
    <x v="2"/>
    <x v="17"/>
    <x v="18"/>
    <n v="4.3"/>
    <x v="5"/>
    <n v="2023"/>
  </r>
  <r>
    <x v="51"/>
    <x v="7"/>
    <n v="100"/>
    <x v="3"/>
    <x v="18"/>
    <x v="1"/>
    <n v="3.8"/>
    <x v="6"/>
    <n v="2023"/>
  </r>
  <r>
    <x v="52"/>
    <x v="7"/>
    <n v="79"/>
    <x v="4"/>
    <x v="18"/>
    <x v="21"/>
    <n v="4.5"/>
    <x v="6"/>
    <n v="2023"/>
  </r>
  <r>
    <x v="53"/>
    <x v="14"/>
    <n v="157"/>
    <x v="2"/>
    <x v="18"/>
    <x v="8"/>
    <n v="4.5"/>
    <x v="6"/>
    <n v="2023"/>
  </r>
  <r>
    <x v="54"/>
    <x v="7"/>
    <n v="59"/>
    <x v="0"/>
    <x v="19"/>
    <x v="40"/>
    <n v="4.5999999999999996"/>
    <x v="0"/>
    <n v="2023"/>
  </r>
  <r>
    <x v="55"/>
    <x v="12"/>
    <n v="83"/>
    <x v="2"/>
    <x v="19"/>
    <x v="15"/>
    <n v="4.5"/>
    <x v="0"/>
    <n v="2023"/>
  </r>
  <r>
    <x v="56"/>
    <x v="14"/>
    <n v="58"/>
    <x v="1"/>
    <x v="20"/>
    <x v="1"/>
    <n v="3.3"/>
    <x v="1"/>
    <n v="2023"/>
  </r>
  <r>
    <x v="57"/>
    <x v="11"/>
    <n v="118"/>
    <x v="1"/>
    <x v="20"/>
    <x v="41"/>
    <n v="2.2999999999999998"/>
    <x v="1"/>
    <n v="2023"/>
  </r>
  <r>
    <x v="58"/>
    <x v="4"/>
    <n v="63"/>
    <x v="0"/>
    <x v="20"/>
    <x v="42"/>
    <n v="4.3"/>
    <x v="1"/>
    <n v="2023"/>
  </r>
  <r>
    <x v="59"/>
    <x v="14"/>
    <n v="95"/>
    <x v="1"/>
    <x v="21"/>
    <x v="43"/>
    <n v="4.5999999999999996"/>
    <x v="2"/>
    <n v="2023"/>
  </r>
  <r>
    <x v="60"/>
    <x v="7"/>
    <n v="74"/>
    <x v="2"/>
    <x v="21"/>
    <x v="2"/>
    <n v="4"/>
    <x v="2"/>
    <n v="2023"/>
  </r>
  <r>
    <x v="61"/>
    <x v="6"/>
    <n v="130"/>
    <x v="3"/>
    <x v="21"/>
    <x v="41"/>
    <n v="2.5"/>
    <x v="2"/>
    <n v="2023"/>
  </r>
  <r>
    <x v="62"/>
    <x v="11"/>
    <n v="110"/>
    <x v="4"/>
    <x v="21"/>
    <x v="11"/>
    <n v="5"/>
    <x v="2"/>
    <n v="2023"/>
  </r>
  <r>
    <x v="63"/>
    <x v="7"/>
    <n v="71"/>
    <x v="0"/>
    <x v="22"/>
    <x v="44"/>
    <n v="3.8"/>
    <x v="3"/>
    <n v="2023"/>
  </r>
  <r>
    <x v="64"/>
    <x v="13"/>
    <n v="147"/>
    <x v="3"/>
    <x v="22"/>
    <x v="7"/>
    <n v="4.4000000000000004"/>
    <x v="3"/>
    <n v="2023"/>
  </r>
  <r>
    <x v="65"/>
    <x v="1"/>
    <n v="69"/>
    <x v="1"/>
    <x v="23"/>
    <x v="45"/>
    <n v="3.8"/>
    <x v="4"/>
    <n v="2023"/>
  </r>
  <r>
    <x v="66"/>
    <x v="11"/>
    <n v="50"/>
    <x v="0"/>
    <x v="23"/>
    <x v="5"/>
    <n v="2"/>
    <x v="4"/>
    <n v="2023"/>
  </r>
  <r>
    <x v="67"/>
    <x v="6"/>
    <n v="124"/>
    <x v="3"/>
    <x v="24"/>
    <x v="46"/>
    <n v="4.0999999999999996"/>
    <x v="5"/>
    <n v="2023"/>
  </r>
  <r>
    <x v="68"/>
    <x v="2"/>
    <n v="81"/>
    <x v="2"/>
    <x v="24"/>
    <x v="47"/>
    <n v="2.6"/>
    <x v="5"/>
    <n v="2023"/>
  </r>
  <r>
    <x v="69"/>
    <x v="10"/>
    <n v="141"/>
    <x v="4"/>
    <x v="24"/>
    <x v="48"/>
    <n v="0"/>
    <x v="5"/>
    <n v="2023"/>
  </r>
  <r>
    <x v="70"/>
    <x v="10"/>
    <n v="168"/>
    <x v="4"/>
    <x v="25"/>
    <x v="42"/>
    <n v="3.9"/>
    <x v="6"/>
    <n v="2023"/>
  </r>
  <r>
    <x v="71"/>
    <x v="13"/>
    <n v="101"/>
    <x v="2"/>
    <x v="25"/>
    <x v="24"/>
    <n v="4.8"/>
    <x v="6"/>
    <n v="2023"/>
  </r>
  <r>
    <x v="72"/>
    <x v="7"/>
    <n v="67"/>
    <x v="2"/>
    <x v="25"/>
    <x v="35"/>
    <n v="2.6"/>
    <x v="6"/>
    <n v="2023"/>
  </r>
  <r>
    <x v="73"/>
    <x v="14"/>
    <n v="114"/>
    <x v="4"/>
    <x v="26"/>
    <x v="28"/>
    <n v="2.6"/>
    <x v="1"/>
    <n v="2023"/>
  </r>
  <r>
    <x v="74"/>
    <x v="2"/>
    <n v="42"/>
    <x v="2"/>
    <x v="26"/>
    <x v="49"/>
    <n v="3.6"/>
    <x v="1"/>
    <n v="2023"/>
  </r>
  <r>
    <x v="75"/>
    <x v="4"/>
    <n v="69"/>
    <x v="4"/>
    <x v="26"/>
    <x v="10"/>
    <n v="3.3"/>
    <x v="1"/>
    <n v="2023"/>
  </r>
  <r>
    <x v="76"/>
    <x v="6"/>
    <n v="145"/>
    <x v="1"/>
    <x v="26"/>
    <x v="38"/>
    <n v="1.9"/>
    <x v="1"/>
    <n v="2023"/>
  </r>
  <r>
    <x v="77"/>
    <x v="1"/>
    <n v="43"/>
    <x v="4"/>
    <x v="26"/>
    <x v="50"/>
    <n v="4.9000000000000004"/>
    <x v="1"/>
    <n v="2023"/>
  </r>
  <r>
    <x v="78"/>
    <x v="4"/>
    <n v="62"/>
    <x v="0"/>
    <x v="27"/>
    <x v="51"/>
    <n v="3.6"/>
    <x v="2"/>
    <n v="2023"/>
  </r>
  <r>
    <x v="79"/>
    <x v="9"/>
    <n v="79"/>
    <x v="4"/>
    <x v="28"/>
    <x v="6"/>
    <n v="4.5"/>
    <x v="3"/>
    <n v="2023"/>
  </r>
  <r>
    <x v="80"/>
    <x v="6"/>
    <n v="45"/>
    <x v="3"/>
    <x v="28"/>
    <x v="52"/>
    <n v="3.7"/>
    <x v="3"/>
    <n v="2023"/>
  </r>
  <r>
    <x v="81"/>
    <x v="4"/>
    <n v="137"/>
    <x v="4"/>
    <x v="28"/>
    <x v="33"/>
    <n v="4.8"/>
    <x v="3"/>
    <n v="2023"/>
  </r>
  <r>
    <x v="82"/>
    <x v="14"/>
    <n v="109"/>
    <x v="0"/>
    <x v="28"/>
    <x v="7"/>
    <n v="3.3"/>
    <x v="3"/>
    <n v="2023"/>
  </r>
  <r>
    <x v="83"/>
    <x v="1"/>
    <n v="78"/>
    <x v="0"/>
    <x v="28"/>
    <x v="53"/>
    <n v="3.1"/>
    <x v="3"/>
    <n v="2023"/>
  </r>
  <r>
    <x v="84"/>
    <x v="4"/>
    <n v="137"/>
    <x v="3"/>
    <x v="28"/>
    <x v="44"/>
    <n v="4.0999999999999996"/>
    <x v="3"/>
    <n v="2023"/>
  </r>
  <r>
    <x v="85"/>
    <x v="3"/>
    <n v="99"/>
    <x v="0"/>
    <x v="29"/>
    <x v="54"/>
    <n v="4.9000000000000004"/>
    <x v="4"/>
    <n v="2023"/>
  </r>
  <r>
    <x v="86"/>
    <x v="11"/>
    <n v="100"/>
    <x v="0"/>
    <x v="29"/>
    <x v="1"/>
    <n v="4"/>
    <x v="4"/>
    <n v="2023"/>
  </r>
  <r>
    <x v="87"/>
    <x v="1"/>
    <n v="47"/>
    <x v="1"/>
    <x v="29"/>
    <x v="52"/>
    <n v="2.1"/>
    <x v="4"/>
    <n v="2023"/>
  </r>
  <r>
    <x v="88"/>
    <x v="14"/>
    <n v="87"/>
    <x v="2"/>
    <x v="29"/>
    <x v="34"/>
    <n v="4.5"/>
    <x v="4"/>
    <n v="2023"/>
  </r>
  <r>
    <x v="89"/>
    <x v="3"/>
    <n v="143"/>
    <x v="2"/>
    <x v="30"/>
    <x v="55"/>
    <n v="4.9000000000000004"/>
    <x v="6"/>
    <n v="2023"/>
  </r>
  <r>
    <x v="90"/>
    <x v="11"/>
    <n v="84"/>
    <x v="0"/>
    <x v="30"/>
    <x v="14"/>
    <n v="4.0999999999999996"/>
    <x v="6"/>
    <n v="2023"/>
  </r>
  <r>
    <x v="91"/>
    <x v="13"/>
    <n v="55"/>
    <x v="2"/>
    <x v="31"/>
    <x v="38"/>
    <n v="4.5"/>
    <x v="0"/>
    <n v="2023"/>
  </r>
  <r>
    <x v="92"/>
    <x v="5"/>
    <n v="135"/>
    <x v="3"/>
    <x v="32"/>
    <x v="56"/>
    <n v="4.8"/>
    <x v="2"/>
    <n v="2023"/>
  </r>
  <r>
    <x v="93"/>
    <x v="12"/>
    <n v="152"/>
    <x v="1"/>
    <x v="32"/>
    <x v="26"/>
    <n v="4.5999999999999996"/>
    <x v="2"/>
    <n v="2023"/>
  </r>
  <r>
    <x v="94"/>
    <x v="2"/>
    <n v="132"/>
    <x v="1"/>
    <x v="32"/>
    <x v="57"/>
    <n v="4.5999999999999996"/>
    <x v="2"/>
    <n v="2023"/>
  </r>
  <r>
    <x v="95"/>
    <x v="10"/>
    <n v="60"/>
    <x v="0"/>
    <x v="33"/>
    <x v="8"/>
    <n v="4.3"/>
    <x v="3"/>
    <n v="2023"/>
  </r>
  <r>
    <x v="96"/>
    <x v="12"/>
    <n v="95"/>
    <x v="1"/>
    <x v="33"/>
    <x v="58"/>
    <n v="5"/>
    <x v="3"/>
    <n v="2023"/>
  </r>
  <r>
    <x v="97"/>
    <x v="0"/>
    <n v="96"/>
    <x v="4"/>
    <x v="33"/>
    <x v="31"/>
    <n v="4"/>
    <x v="3"/>
    <n v="2023"/>
  </r>
  <r>
    <x v="98"/>
    <x v="13"/>
    <n v="45"/>
    <x v="0"/>
    <x v="34"/>
    <x v="59"/>
    <n v="4.5999999999999996"/>
    <x v="4"/>
    <n v="2023"/>
  </r>
  <r>
    <x v="99"/>
    <x v="0"/>
    <n v="132"/>
    <x v="4"/>
    <x v="35"/>
    <x v="54"/>
    <n v="4.5"/>
    <x v="5"/>
    <n v="2023"/>
  </r>
  <r>
    <x v="100"/>
    <x v="7"/>
    <n v="95"/>
    <x v="0"/>
    <x v="35"/>
    <x v="2"/>
    <n v="4.5999999999999996"/>
    <x v="5"/>
    <n v="2023"/>
  </r>
  <r>
    <x v="101"/>
    <x v="12"/>
    <n v="131"/>
    <x v="2"/>
    <x v="35"/>
    <x v="60"/>
    <n v="2.6"/>
    <x v="5"/>
    <n v="2023"/>
  </r>
  <r>
    <x v="102"/>
    <x v="9"/>
    <n v="67"/>
    <x v="3"/>
    <x v="36"/>
    <x v="13"/>
    <n v="4.3"/>
    <x v="6"/>
    <n v="2023"/>
  </r>
  <r>
    <x v="103"/>
    <x v="3"/>
    <n v="111"/>
    <x v="2"/>
    <x v="37"/>
    <x v="57"/>
    <n v="3.9"/>
    <x v="0"/>
    <n v="2023"/>
  </r>
  <r>
    <x v="104"/>
    <x v="2"/>
    <n v="78"/>
    <x v="1"/>
    <x v="37"/>
    <x v="50"/>
    <n v="5"/>
    <x v="0"/>
    <n v="2023"/>
  </r>
  <r>
    <x v="105"/>
    <x v="8"/>
    <n v="28"/>
    <x v="4"/>
    <x v="37"/>
    <x v="61"/>
    <n v="3.5"/>
    <x v="0"/>
    <n v="2023"/>
  </r>
  <r>
    <x v="106"/>
    <x v="1"/>
    <n v="127"/>
    <x v="3"/>
    <x v="38"/>
    <x v="20"/>
    <n v="4.7"/>
    <x v="1"/>
    <n v="2023"/>
  </r>
  <r>
    <x v="107"/>
    <x v="11"/>
    <n v="137"/>
    <x v="2"/>
    <x v="38"/>
    <x v="52"/>
    <n v="2.9"/>
    <x v="1"/>
    <n v="2023"/>
  </r>
  <r>
    <x v="108"/>
    <x v="1"/>
    <n v="76"/>
    <x v="4"/>
    <x v="38"/>
    <x v="39"/>
    <n v="3.4"/>
    <x v="1"/>
    <n v="2023"/>
  </r>
  <r>
    <x v="109"/>
    <x v="2"/>
    <n v="80"/>
    <x v="3"/>
    <x v="39"/>
    <x v="34"/>
    <n v="3.2"/>
    <x v="2"/>
    <n v="2023"/>
  </r>
  <r>
    <x v="110"/>
    <x v="1"/>
    <n v="95"/>
    <x v="1"/>
    <x v="40"/>
    <x v="31"/>
    <n v="4.8"/>
    <x v="3"/>
    <n v="2023"/>
  </r>
  <r>
    <x v="111"/>
    <x v="10"/>
    <n v="30"/>
    <x v="4"/>
    <x v="40"/>
    <x v="7"/>
    <n v="3.6"/>
    <x v="3"/>
    <n v="2023"/>
  </r>
  <r>
    <x v="112"/>
    <x v="4"/>
    <n v="19"/>
    <x v="2"/>
    <x v="40"/>
    <x v="15"/>
    <n v="4.9000000000000004"/>
    <x v="3"/>
    <n v="2023"/>
  </r>
  <r>
    <x v="113"/>
    <x v="6"/>
    <n v="38"/>
    <x v="3"/>
    <x v="40"/>
    <x v="62"/>
    <n v="4.8"/>
    <x v="3"/>
    <n v="2023"/>
  </r>
  <r>
    <x v="114"/>
    <x v="7"/>
    <n v="55"/>
    <x v="2"/>
    <x v="40"/>
    <x v="50"/>
    <n v="3.6"/>
    <x v="3"/>
    <n v="2023"/>
  </r>
  <r>
    <x v="115"/>
    <x v="9"/>
    <n v="27"/>
    <x v="4"/>
    <x v="41"/>
    <x v="63"/>
    <n v="3.9"/>
    <x v="4"/>
    <n v="2023"/>
  </r>
  <r>
    <x v="116"/>
    <x v="9"/>
    <n v="32"/>
    <x v="4"/>
    <x v="41"/>
    <x v="64"/>
    <n v="1.9"/>
    <x v="4"/>
    <n v="2023"/>
  </r>
  <r>
    <x v="117"/>
    <x v="8"/>
    <n v="116"/>
    <x v="0"/>
    <x v="41"/>
    <x v="21"/>
    <n v="3.6"/>
    <x v="4"/>
    <n v="2023"/>
  </r>
  <r>
    <x v="118"/>
    <x v="0"/>
    <n v="99"/>
    <x v="1"/>
    <x v="41"/>
    <x v="38"/>
    <n v="4.0999999999999996"/>
    <x v="4"/>
    <n v="2023"/>
  </r>
  <r>
    <x v="119"/>
    <x v="1"/>
    <n v="75"/>
    <x v="4"/>
    <x v="42"/>
    <x v="65"/>
    <n v="4.2"/>
    <x v="5"/>
    <n v="2023"/>
  </r>
  <r>
    <x v="120"/>
    <x v="2"/>
    <n v="57"/>
    <x v="0"/>
    <x v="42"/>
    <x v="66"/>
    <n v="4.3"/>
    <x v="5"/>
    <n v="2023"/>
  </r>
  <r>
    <x v="121"/>
    <x v="5"/>
    <n v="155"/>
    <x v="0"/>
    <x v="43"/>
    <x v="67"/>
    <n v="2.2000000000000002"/>
    <x v="6"/>
    <n v="2023"/>
  </r>
  <r>
    <x v="122"/>
    <x v="0"/>
    <n v="68"/>
    <x v="1"/>
    <x v="43"/>
    <x v="3"/>
    <n v="3.3"/>
    <x v="6"/>
    <n v="2023"/>
  </r>
  <r>
    <x v="123"/>
    <x v="6"/>
    <n v="95"/>
    <x v="1"/>
    <x v="43"/>
    <x v="68"/>
    <n v="4.8"/>
    <x v="6"/>
    <n v="2023"/>
  </r>
  <r>
    <x v="124"/>
    <x v="11"/>
    <n v="65"/>
    <x v="0"/>
    <x v="44"/>
    <x v="24"/>
    <n v="4"/>
    <x v="0"/>
    <n v="2023"/>
  </r>
  <r>
    <x v="125"/>
    <x v="4"/>
    <n v="114"/>
    <x v="2"/>
    <x v="44"/>
    <x v="48"/>
    <n v="1.1000000000000001"/>
    <x v="0"/>
    <n v="2023"/>
  </r>
  <r>
    <x v="126"/>
    <x v="1"/>
    <n v="155"/>
    <x v="2"/>
    <x v="45"/>
    <x v="24"/>
    <n v="3.9"/>
    <x v="1"/>
    <n v="2023"/>
  </r>
  <r>
    <x v="127"/>
    <x v="11"/>
    <n v="114"/>
    <x v="0"/>
    <x v="46"/>
    <x v="31"/>
    <n v="1.8"/>
    <x v="2"/>
    <n v="2023"/>
  </r>
  <r>
    <x v="128"/>
    <x v="5"/>
    <n v="130"/>
    <x v="3"/>
    <x v="46"/>
    <x v="69"/>
    <n v="1"/>
    <x v="2"/>
    <n v="2023"/>
  </r>
  <r>
    <x v="129"/>
    <x v="1"/>
    <n v="89"/>
    <x v="0"/>
    <x v="46"/>
    <x v="44"/>
    <n v="4.3"/>
    <x v="2"/>
    <n v="2023"/>
  </r>
  <r>
    <x v="130"/>
    <x v="13"/>
    <n v="61"/>
    <x v="4"/>
    <x v="47"/>
    <x v="21"/>
    <n v="3.4"/>
    <x v="3"/>
    <n v="2023"/>
  </r>
  <r>
    <x v="131"/>
    <x v="6"/>
    <n v="154"/>
    <x v="2"/>
    <x v="47"/>
    <x v="3"/>
    <n v="3.4"/>
    <x v="3"/>
    <n v="2023"/>
  </r>
  <r>
    <x v="132"/>
    <x v="11"/>
    <n v="115"/>
    <x v="3"/>
    <x v="48"/>
    <x v="69"/>
    <n v="4.0999999999999996"/>
    <x v="4"/>
    <n v="2023"/>
  </r>
  <r>
    <x v="133"/>
    <x v="14"/>
    <n v="138"/>
    <x v="1"/>
    <x v="49"/>
    <x v="56"/>
    <n v="4.8"/>
    <x v="5"/>
    <n v="2023"/>
  </r>
  <r>
    <x v="134"/>
    <x v="3"/>
    <n v="153"/>
    <x v="0"/>
    <x v="49"/>
    <x v="70"/>
    <n v="2"/>
    <x v="5"/>
    <n v="2023"/>
  </r>
  <r>
    <x v="135"/>
    <x v="11"/>
    <n v="61"/>
    <x v="4"/>
    <x v="50"/>
    <x v="69"/>
    <n v="4.5999999999999996"/>
    <x v="6"/>
    <n v="2023"/>
  </r>
  <r>
    <x v="136"/>
    <x v="9"/>
    <n v="62"/>
    <x v="0"/>
    <x v="50"/>
    <x v="65"/>
    <n v="2.6"/>
    <x v="6"/>
    <n v="2023"/>
  </r>
  <r>
    <x v="137"/>
    <x v="13"/>
    <n v="151"/>
    <x v="3"/>
    <x v="51"/>
    <x v="9"/>
    <n v="4.9000000000000004"/>
    <x v="0"/>
    <n v="2023"/>
  </r>
  <r>
    <x v="138"/>
    <x v="12"/>
    <n v="102"/>
    <x v="2"/>
    <x v="51"/>
    <x v="20"/>
    <n v="2.7"/>
    <x v="0"/>
    <n v="2023"/>
  </r>
  <r>
    <x v="139"/>
    <x v="10"/>
    <n v="64"/>
    <x v="0"/>
    <x v="51"/>
    <x v="59"/>
    <n v="4.0999999999999996"/>
    <x v="0"/>
    <n v="2023"/>
  </r>
  <r>
    <x v="140"/>
    <x v="1"/>
    <n v="6"/>
    <x v="2"/>
    <x v="52"/>
    <x v="71"/>
    <n v="4.4000000000000004"/>
    <x v="1"/>
    <n v="2023"/>
  </r>
  <r>
    <x v="141"/>
    <x v="10"/>
    <n v="129"/>
    <x v="0"/>
    <x v="52"/>
    <x v="67"/>
    <n v="4.8"/>
    <x v="1"/>
    <n v="2023"/>
  </r>
  <r>
    <x v="142"/>
    <x v="9"/>
    <n v="42"/>
    <x v="3"/>
    <x v="53"/>
    <x v="22"/>
    <n v="3"/>
    <x v="2"/>
    <n v="2023"/>
  </r>
  <r>
    <x v="143"/>
    <x v="9"/>
    <n v="71"/>
    <x v="4"/>
    <x v="53"/>
    <x v="72"/>
    <n v="3.1"/>
    <x v="2"/>
    <n v="2023"/>
  </r>
  <r>
    <x v="144"/>
    <x v="2"/>
    <n v="53"/>
    <x v="2"/>
    <x v="53"/>
    <x v="24"/>
    <n v="2.6"/>
    <x v="2"/>
    <n v="2023"/>
  </r>
  <r>
    <x v="145"/>
    <x v="4"/>
    <n v="155"/>
    <x v="4"/>
    <x v="54"/>
    <x v="32"/>
    <n v="4.5999999999999996"/>
    <x v="3"/>
    <n v="2023"/>
  </r>
  <r>
    <x v="146"/>
    <x v="4"/>
    <n v="90"/>
    <x v="3"/>
    <x v="54"/>
    <x v="16"/>
    <n v="3.7"/>
    <x v="3"/>
    <n v="2023"/>
  </r>
  <r>
    <x v="147"/>
    <x v="10"/>
    <n v="166"/>
    <x v="1"/>
    <x v="54"/>
    <x v="73"/>
    <n v="3.8"/>
    <x v="3"/>
    <n v="2023"/>
  </r>
  <r>
    <x v="148"/>
    <x v="8"/>
    <n v="89"/>
    <x v="4"/>
    <x v="54"/>
    <x v="41"/>
    <n v="3.6"/>
    <x v="3"/>
    <n v="2023"/>
  </r>
  <r>
    <x v="149"/>
    <x v="11"/>
    <n v="152"/>
    <x v="2"/>
    <x v="54"/>
    <x v="46"/>
    <n v="4.4000000000000004"/>
    <x v="3"/>
    <n v="2023"/>
  </r>
  <r>
    <x v="150"/>
    <x v="8"/>
    <n v="137"/>
    <x v="3"/>
    <x v="54"/>
    <x v="74"/>
    <n v="3.2"/>
    <x v="3"/>
    <n v="2023"/>
  </r>
  <r>
    <x v="151"/>
    <x v="8"/>
    <n v="43"/>
    <x v="3"/>
    <x v="54"/>
    <x v="51"/>
    <n v="4.7"/>
    <x v="3"/>
    <n v="2023"/>
  </r>
  <r>
    <x v="152"/>
    <x v="6"/>
    <n v="114"/>
    <x v="3"/>
    <x v="55"/>
    <x v="50"/>
    <n v="4.8"/>
    <x v="4"/>
    <n v="2023"/>
  </r>
  <r>
    <x v="153"/>
    <x v="3"/>
    <n v="103"/>
    <x v="4"/>
    <x v="55"/>
    <x v="75"/>
    <n v="2.7"/>
    <x v="4"/>
    <n v="2023"/>
  </r>
  <r>
    <x v="154"/>
    <x v="8"/>
    <n v="98"/>
    <x v="2"/>
    <x v="55"/>
    <x v="62"/>
    <n v="3.8"/>
    <x v="4"/>
    <n v="2023"/>
  </r>
  <r>
    <x v="155"/>
    <x v="10"/>
    <n v="106"/>
    <x v="1"/>
    <x v="55"/>
    <x v="10"/>
    <n v="4.3"/>
    <x v="4"/>
    <n v="2023"/>
  </r>
  <r>
    <x v="156"/>
    <x v="1"/>
    <n v="96"/>
    <x v="1"/>
    <x v="55"/>
    <x v="10"/>
    <n v="5"/>
    <x v="4"/>
    <n v="2023"/>
  </r>
  <r>
    <x v="157"/>
    <x v="3"/>
    <n v="70"/>
    <x v="1"/>
    <x v="55"/>
    <x v="15"/>
    <n v="4.8"/>
    <x v="4"/>
    <n v="2023"/>
  </r>
  <r>
    <x v="158"/>
    <x v="9"/>
    <n v="86"/>
    <x v="0"/>
    <x v="56"/>
    <x v="63"/>
    <n v="4.9000000000000004"/>
    <x v="5"/>
    <n v="2023"/>
  </r>
  <r>
    <x v="159"/>
    <x v="2"/>
    <n v="64"/>
    <x v="0"/>
    <x v="56"/>
    <x v="60"/>
    <n v="4.0999999999999996"/>
    <x v="5"/>
    <n v="2023"/>
  </r>
  <r>
    <x v="160"/>
    <x v="1"/>
    <n v="113"/>
    <x v="2"/>
    <x v="56"/>
    <x v="26"/>
    <n v="4.4000000000000004"/>
    <x v="5"/>
    <n v="2023"/>
  </r>
  <r>
    <x v="161"/>
    <x v="1"/>
    <n v="21"/>
    <x v="1"/>
    <x v="56"/>
    <x v="76"/>
    <n v="3.4"/>
    <x v="5"/>
    <n v="2023"/>
  </r>
  <r>
    <x v="162"/>
    <x v="12"/>
    <n v="107"/>
    <x v="0"/>
    <x v="56"/>
    <x v="2"/>
    <n v="4"/>
    <x v="5"/>
    <n v="2023"/>
  </r>
  <r>
    <x v="163"/>
    <x v="12"/>
    <n v="131"/>
    <x v="1"/>
    <x v="56"/>
    <x v="77"/>
    <n v="2.4"/>
    <x v="5"/>
    <n v="2023"/>
  </r>
  <r>
    <x v="164"/>
    <x v="0"/>
    <n v="11"/>
    <x v="4"/>
    <x v="56"/>
    <x v="78"/>
    <n v="2.1"/>
    <x v="5"/>
    <n v="2023"/>
  </r>
  <r>
    <x v="165"/>
    <x v="13"/>
    <n v="86"/>
    <x v="2"/>
    <x v="56"/>
    <x v="12"/>
    <n v="3"/>
    <x v="5"/>
    <n v="2023"/>
  </r>
  <r>
    <x v="166"/>
    <x v="2"/>
    <n v="28"/>
    <x v="4"/>
    <x v="56"/>
    <x v="59"/>
    <n v="3.2"/>
    <x v="5"/>
    <n v="2023"/>
  </r>
  <r>
    <x v="167"/>
    <x v="4"/>
    <n v="139"/>
    <x v="1"/>
    <x v="57"/>
    <x v="66"/>
    <n v="3.4"/>
    <x v="6"/>
    <n v="2023"/>
  </r>
  <r>
    <x v="168"/>
    <x v="10"/>
    <n v="82"/>
    <x v="2"/>
    <x v="57"/>
    <x v="76"/>
    <n v="2.7"/>
    <x v="6"/>
    <n v="2023"/>
  </r>
  <r>
    <x v="169"/>
    <x v="1"/>
    <n v="101"/>
    <x v="4"/>
    <x v="57"/>
    <x v="0"/>
    <n v="5"/>
    <x v="6"/>
    <n v="2023"/>
  </r>
  <r>
    <x v="170"/>
    <x v="2"/>
    <n v="75"/>
    <x v="3"/>
    <x v="57"/>
    <x v="45"/>
    <n v="3.4"/>
    <x v="6"/>
    <n v="2023"/>
  </r>
  <r>
    <x v="171"/>
    <x v="6"/>
    <n v="40"/>
    <x v="4"/>
    <x v="58"/>
    <x v="19"/>
    <n v="4.7"/>
    <x v="0"/>
    <n v="2023"/>
  </r>
  <r>
    <x v="172"/>
    <x v="8"/>
    <n v="86"/>
    <x v="1"/>
    <x v="58"/>
    <x v="79"/>
    <n v="4.5"/>
    <x v="0"/>
    <n v="2023"/>
  </r>
  <r>
    <x v="173"/>
    <x v="5"/>
    <n v="131"/>
    <x v="0"/>
    <x v="58"/>
    <x v="21"/>
    <n v="4.0999999999999996"/>
    <x v="0"/>
    <n v="2023"/>
  </r>
  <r>
    <x v="174"/>
    <x v="12"/>
    <n v="67"/>
    <x v="2"/>
    <x v="58"/>
    <x v="45"/>
    <n v="5"/>
    <x v="0"/>
    <n v="2023"/>
  </r>
  <r>
    <x v="175"/>
    <x v="14"/>
    <n v="71"/>
    <x v="4"/>
    <x v="58"/>
    <x v="71"/>
    <n v="4.7"/>
    <x v="0"/>
    <n v="2023"/>
  </r>
  <r>
    <x v="176"/>
    <x v="5"/>
    <n v="113"/>
    <x v="0"/>
    <x v="58"/>
    <x v="28"/>
    <n v="4.2"/>
    <x v="0"/>
    <n v="2023"/>
  </r>
  <r>
    <x v="177"/>
    <x v="10"/>
    <n v="53"/>
    <x v="1"/>
    <x v="59"/>
    <x v="80"/>
    <n v="3.9"/>
    <x v="1"/>
    <n v="2023"/>
  </r>
  <r>
    <x v="178"/>
    <x v="5"/>
    <n v="153"/>
    <x v="2"/>
    <x v="59"/>
    <x v="52"/>
    <n v="3"/>
    <x v="1"/>
    <n v="2023"/>
  </r>
  <r>
    <x v="179"/>
    <x v="12"/>
    <n v="73"/>
    <x v="3"/>
    <x v="59"/>
    <x v="46"/>
    <n v="3.6"/>
    <x v="1"/>
    <n v="2023"/>
  </r>
  <r>
    <x v="180"/>
    <x v="9"/>
    <n v="62"/>
    <x v="3"/>
    <x v="59"/>
    <x v="37"/>
    <n v="0.7"/>
    <x v="1"/>
    <n v="2023"/>
  </r>
  <r>
    <x v="181"/>
    <x v="4"/>
    <n v="115"/>
    <x v="1"/>
    <x v="60"/>
    <x v="43"/>
    <n v="4.7"/>
    <x v="2"/>
    <n v="2023"/>
  </r>
  <r>
    <x v="182"/>
    <x v="5"/>
    <n v="69"/>
    <x v="1"/>
    <x v="60"/>
    <x v="32"/>
    <n v="4.5"/>
    <x v="2"/>
    <n v="2023"/>
  </r>
  <r>
    <x v="183"/>
    <x v="8"/>
    <n v="103"/>
    <x v="0"/>
    <x v="60"/>
    <x v="60"/>
    <n v="4.3"/>
    <x v="2"/>
    <n v="2023"/>
  </r>
  <r>
    <x v="184"/>
    <x v="8"/>
    <n v="75"/>
    <x v="0"/>
    <x v="60"/>
    <x v="22"/>
    <n v="3.4"/>
    <x v="2"/>
    <n v="2023"/>
  </r>
  <r>
    <x v="185"/>
    <x v="7"/>
    <n v="92"/>
    <x v="0"/>
    <x v="60"/>
    <x v="81"/>
    <n v="3.6"/>
    <x v="2"/>
    <n v="2023"/>
  </r>
  <r>
    <x v="186"/>
    <x v="7"/>
    <n v="41"/>
    <x v="3"/>
    <x v="60"/>
    <x v="12"/>
    <n v="4"/>
    <x v="2"/>
    <n v="2023"/>
  </r>
  <r>
    <x v="187"/>
    <x v="8"/>
    <n v="134"/>
    <x v="2"/>
    <x v="60"/>
    <x v="42"/>
    <n v="4.5"/>
    <x v="2"/>
    <n v="2023"/>
  </r>
  <r>
    <x v="188"/>
    <x v="13"/>
    <n v="80"/>
    <x v="4"/>
    <x v="60"/>
    <x v="82"/>
    <n v="3"/>
    <x v="2"/>
    <n v="2023"/>
  </r>
  <r>
    <x v="189"/>
    <x v="14"/>
    <n v="103"/>
    <x v="1"/>
    <x v="61"/>
    <x v="83"/>
    <n v="3"/>
    <x v="3"/>
    <n v="2023"/>
  </r>
  <r>
    <x v="190"/>
    <x v="10"/>
    <n v="20"/>
    <x v="0"/>
    <x v="62"/>
    <x v="3"/>
    <n v="1.6"/>
    <x v="4"/>
    <n v="2023"/>
  </r>
  <r>
    <x v="191"/>
    <x v="14"/>
    <n v="75"/>
    <x v="4"/>
    <x v="62"/>
    <x v="14"/>
    <n v="3"/>
    <x v="4"/>
    <n v="2023"/>
  </r>
  <r>
    <x v="192"/>
    <x v="7"/>
    <n v="80"/>
    <x v="2"/>
    <x v="62"/>
    <x v="35"/>
    <n v="3.7"/>
    <x v="4"/>
    <n v="2023"/>
  </r>
  <r>
    <x v="193"/>
    <x v="5"/>
    <n v="85"/>
    <x v="3"/>
    <x v="63"/>
    <x v="9"/>
    <n v="4.9000000000000004"/>
    <x v="5"/>
    <n v="2023"/>
  </r>
  <r>
    <x v="194"/>
    <x v="1"/>
    <n v="155"/>
    <x v="0"/>
    <x v="63"/>
    <x v="84"/>
    <n v="3.4"/>
    <x v="5"/>
    <n v="2023"/>
  </r>
  <r>
    <x v="195"/>
    <x v="5"/>
    <n v="63"/>
    <x v="3"/>
    <x v="63"/>
    <x v="43"/>
    <n v="5"/>
    <x v="5"/>
    <n v="2023"/>
  </r>
  <r>
    <x v="196"/>
    <x v="2"/>
    <n v="105"/>
    <x v="1"/>
    <x v="63"/>
    <x v="11"/>
    <n v="5"/>
    <x v="5"/>
    <n v="2023"/>
  </r>
  <r>
    <x v="197"/>
    <x v="5"/>
    <n v="71"/>
    <x v="3"/>
    <x v="63"/>
    <x v="7"/>
    <n v="4"/>
    <x v="5"/>
    <n v="2023"/>
  </r>
  <r>
    <x v="198"/>
    <x v="1"/>
    <n v="100"/>
    <x v="3"/>
    <x v="64"/>
    <x v="85"/>
    <n v="3.6"/>
    <x v="6"/>
    <n v="2023"/>
  </r>
  <r>
    <x v="199"/>
    <x v="0"/>
    <n v="93"/>
    <x v="2"/>
    <x v="64"/>
    <x v="32"/>
    <n v="3.7"/>
    <x v="6"/>
    <n v="2023"/>
  </r>
  <r>
    <x v="200"/>
    <x v="2"/>
    <n v="84"/>
    <x v="0"/>
    <x v="64"/>
    <x v="48"/>
    <n v="4.2"/>
    <x v="6"/>
    <n v="2023"/>
  </r>
  <r>
    <x v="201"/>
    <x v="13"/>
    <n v="56"/>
    <x v="4"/>
    <x v="64"/>
    <x v="86"/>
    <n v="2.1"/>
    <x v="6"/>
    <n v="2023"/>
  </r>
  <r>
    <x v="202"/>
    <x v="13"/>
    <n v="63"/>
    <x v="3"/>
    <x v="64"/>
    <x v="28"/>
    <n v="4"/>
    <x v="6"/>
    <n v="2023"/>
  </r>
  <r>
    <x v="203"/>
    <x v="9"/>
    <n v="83"/>
    <x v="3"/>
    <x v="64"/>
    <x v="28"/>
    <n v="4.2"/>
    <x v="6"/>
    <n v="2023"/>
  </r>
  <r>
    <x v="204"/>
    <x v="7"/>
    <n v="134"/>
    <x v="0"/>
    <x v="64"/>
    <x v="67"/>
    <n v="3.1"/>
    <x v="6"/>
    <n v="2023"/>
  </r>
  <r>
    <x v="205"/>
    <x v="4"/>
    <n v="73"/>
    <x v="3"/>
    <x v="65"/>
    <x v="52"/>
    <n v="4.8"/>
    <x v="0"/>
    <n v="2023"/>
  </r>
  <r>
    <x v="206"/>
    <x v="14"/>
    <n v="6"/>
    <x v="4"/>
    <x v="65"/>
    <x v="87"/>
    <n v="4.7"/>
    <x v="0"/>
    <n v="2023"/>
  </r>
  <r>
    <x v="207"/>
    <x v="12"/>
    <n v="46"/>
    <x v="1"/>
    <x v="65"/>
    <x v="20"/>
    <n v="3.3"/>
    <x v="0"/>
    <n v="2023"/>
  </r>
  <r>
    <x v="208"/>
    <x v="14"/>
    <n v="121"/>
    <x v="3"/>
    <x v="66"/>
    <x v="37"/>
    <n v="3.7"/>
    <x v="1"/>
    <n v="2023"/>
  </r>
  <r>
    <x v="209"/>
    <x v="13"/>
    <n v="61"/>
    <x v="2"/>
    <x v="66"/>
    <x v="42"/>
    <n v="4.9000000000000004"/>
    <x v="1"/>
    <n v="2023"/>
  </r>
  <r>
    <x v="210"/>
    <x v="7"/>
    <n v="144"/>
    <x v="0"/>
    <x v="66"/>
    <x v="21"/>
    <n v="3.5"/>
    <x v="1"/>
    <n v="2023"/>
  </r>
  <r>
    <x v="211"/>
    <x v="12"/>
    <n v="145"/>
    <x v="0"/>
    <x v="66"/>
    <x v="40"/>
    <n v="4.4000000000000004"/>
    <x v="1"/>
    <n v="2023"/>
  </r>
  <r>
    <x v="212"/>
    <x v="2"/>
    <n v="85"/>
    <x v="4"/>
    <x v="66"/>
    <x v="2"/>
    <n v="2.8"/>
    <x v="1"/>
    <n v="2023"/>
  </r>
  <r>
    <x v="213"/>
    <x v="12"/>
    <n v="13"/>
    <x v="2"/>
    <x v="67"/>
    <x v="23"/>
    <n v="4.0999999999999996"/>
    <x v="2"/>
    <n v="2023"/>
  </r>
  <r>
    <x v="214"/>
    <x v="0"/>
    <n v="142"/>
    <x v="3"/>
    <x v="67"/>
    <x v="85"/>
    <n v="3.5"/>
    <x v="2"/>
    <n v="2023"/>
  </r>
  <r>
    <x v="215"/>
    <x v="7"/>
    <n v="28"/>
    <x v="1"/>
    <x v="67"/>
    <x v="38"/>
    <n v="3.8"/>
    <x v="2"/>
    <n v="2023"/>
  </r>
  <r>
    <x v="216"/>
    <x v="7"/>
    <n v="119"/>
    <x v="3"/>
    <x v="67"/>
    <x v="88"/>
    <n v="3.9"/>
    <x v="2"/>
    <n v="2023"/>
  </r>
  <r>
    <x v="217"/>
    <x v="14"/>
    <n v="65"/>
    <x v="4"/>
    <x v="67"/>
    <x v="59"/>
    <n v="2.5"/>
    <x v="2"/>
    <n v="2023"/>
  </r>
  <r>
    <x v="218"/>
    <x v="8"/>
    <n v="68"/>
    <x v="4"/>
    <x v="67"/>
    <x v="37"/>
    <n v="4.9000000000000004"/>
    <x v="2"/>
    <n v="2023"/>
  </r>
  <r>
    <x v="219"/>
    <x v="9"/>
    <n v="72"/>
    <x v="1"/>
    <x v="67"/>
    <x v="32"/>
    <n v="3.4"/>
    <x v="2"/>
    <n v="2023"/>
  </r>
  <r>
    <x v="220"/>
    <x v="9"/>
    <n v="63"/>
    <x v="0"/>
    <x v="67"/>
    <x v="7"/>
    <n v="3.3"/>
    <x v="2"/>
    <n v="2023"/>
  </r>
  <r>
    <x v="221"/>
    <x v="1"/>
    <n v="139"/>
    <x v="3"/>
    <x v="68"/>
    <x v="43"/>
    <n v="4.7"/>
    <x v="3"/>
    <n v="2023"/>
  </r>
  <r>
    <x v="222"/>
    <x v="7"/>
    <n v="59"/>
    <x v="3"/>
    <x v="68"/>
    <x v="39"/>
    <n v="4"/>
    <x v="3"/>
    <n v="2023"/>
  </r>
  <r>
    <x v="223"/>
    <x v="10"/>
    <n v="138"/>
    <x v="0"/>
    <x v="68"/>
    <x v="85"/>
    <n v="3.8"/>
    <x v="3"/>
    <n v="2023"/>
  </r>
  <r>
    <x v="224"/>
    <x v="1"/>
    <n v="47"/>
    <x v="1"/>
    <x v="68"/>
    <x v="31"/>
    <n v="3.1"/>
    <x v="3"/>
    <n v="2023"/>
  </r>
  <r>
    <x v="225"/>
    <x v="10"/>
    <n v="74"/>
    <x v="1"/>
    <x v="68"/>
    <x v="89"/>
    <n v="4.8"/>
    <x v="3"/>
    <n v="2023"/>
  </r>
  <r>
    <x v="226"/>
    <x v="9"/>
    <n v="65"/>
    <x v="1"/>
    <x v="68"/>
    <x v="90"/>
    <n v="2.7"/>
    <x v="3"/>
    <n v="2023"/>
  </r>
  <r>
    <x v="227"/>
    <x v="4"/>
    <n v="123"/>
    <x v="4"/>
    <x v="68"/>
    <x v="73"/>
    <n v="3.6"/>
    <x v="3"/>
    <n v="2023"/>
  </r>
  <r>
    <x v="228"/>
    <x v="9"/>
    <n v="90"/>
    <x v="3"/>
    <x v="69"/>
    <x v="18"/>
    <n v="4.7"/>
    <x v="4"/>
    <n v="2023"/>
  </r>
  <r>
    <x v="229"/>
    <x v="13"/>
    <n v="127"/>
    <x v="0"/>
    <x v="69"/>
    <x v="69"/>
    <n v="4.4000000000000004"/>
    <x v="4"/>
    <n v="2023"/>
  </r>
  <r>
    <x v="230"/>
    <x v="3"/>
    <n v="60"/>
    <x v="1"/>
    <x v="69"/>
    <x v="12"/>
    <n v="4.3"/>
    <x v="4"/>
    <n v="2023"/>
  </r>
  <r>
    <x v="231"/>
    <x v="1"/>
    <n v="94"/>
    <x v="0"/>
    <x v="69"/>
    <x v="51"/>
    <n v="4.9000000000000004"/>
    <x v="4"/>
    <n v="2023"/>
  </r>
  <r>
    <x v="232"/>
    <x v="4"/>
    <n v="54"/>
    <x v="1"/>
    <x v="69"/>
    <x v="30"/>
    <n v="4.8"/>
    <x v="4"/>
    <n v="2023"/>
  </r>
  <r>
    <x v="233"/>
    <x v="9"/>
    <n v="104"/>
    <x v="1"/>
    <x v="69"/>
    <x v="66"/>
    <n v="3.2"/>
    <x v="4"/>
    <n v="2023"/>
  </r>
  <r>
    <x v="234"/>
    <x v="5"/>
    <n v="100"/>
    <x v="1"/>
    <x v="69"/>
    <x v="55"/>
    <n v="3.4"/>
    <x v="4"/>
    <n v="2023"/>
  </r>
  <r>
    <x v="235"/>
    <x v="10"/>
    <n v="84"/>
    <x v="1"/>
    <x v="69"/>
    <x v="18"/>
    <n v="3.5"/>
    <x v="4"/>
    <n v="2023"/>
  </r>
  <r>
    <x v="236"/>
    <x v="0"/>
    <n v="92"/>
    <x v="2"/>
    <x v="70"/>
    <x v="29"/>
    <n v="4.9000000000000004"/>
    <x v="5"/>
    <n v="2023"/>
  </r>
  <r>
    <x v="237"/>
    <x v="6"/>
    <n v="64"/>
    <x v="0"/>
    <x v="70"/>
    <x v="3"/>
    <n v="4.0999999999999996"/>
    <x v="5"/>
    <n v="2023"/>
  </r>
  <r>
    <x v="238"/>
    <x v="2"/>
    <n v="89"/>
    <x v="3"/>
    <x v="71"/>
    <x v="63"/>
    <n v="4.9000000000000004"/>
    <x v="6"/>
    <n v="2023"/>
  </r>
  <r>
    <x v="239"/>
    <x v="11"/>
    <n v="40"/>
    <x v="1"/>
    <x v="71"/>
    <x v="13"/>
    <n v="4.3"/>
    <x v="6"/>
    <n v="2023"/>
  </r>
  <r>
    <x v="240"/>
    <x v="7"/>
    <n v="75"/>
    <x v="4"/>
    <x v="71"/>
    <x v="37"/>
    <n v="4.0999999999999996"/>
    <x v="6"/>
    <n v="2023"/>
  </r>
  <r>
    <x v="241"/>
    <x v="13"/>
    <n v="106"/>
    <x v="2"/>
    <x v="71"/>
    <x v="54"/>
    <n v="4.4000000000000004"/>
    <x v="6"/>
    <n v="2023"/>
  </r>
  <r>
    <x v="242"/>
    <x v="6"/>
    <n v="58"/>
    <x v="1"/>
    <x v="72"/>
    <x v="57"/>
    <n v="4.5"/>
    <x v="0"/>
    <n v="2023"/>
  </r>
  <r>
    <x v="243"/>
    <x v="10"/>
    <n v="84"/>
    <x v="2"/>
    <x v="72"/>
    <x v="3"/>
    <n v="3.5"/>
    <x v="0"/>
    <n v="2023"/>
  </r>
  <r>
    <x v="244"/>
    <x v="9"/>
    <n v="140"/>
    <x v="2"/>
    <x v="72"/>
    <x v="76"/>
    <n v="4.4000000000000004"/>
    <x v="0"/>
    <n v="2023"/>
  </r>
  <r>
    <x v="245"/>
    <x v="6"/>
    <n v="67"/>
    <x v="2"/>
    <x v="72"/>
    <x v="82"/>
    <n v="3.5"/>
    <x v="0"/>
    <n v="2023"/>
  </r>
  <r>
    <x v="246"/>
    <x v="1"/>
    <n v="126"/>
    <x v="2"/>
    <x v="73"/>
    <x v="11"/>
    <n v="3.8"/>
    <x v="1"/>
    <n v="2023"/>
  </r>
  <r>
    <x v="247"/>
    <x v="1"/>
    <n v="89"/>
    <x v="1"/>
    <x v="73"/>
    <x v="11"/>
    <n v="3.3"/>
    <x v="1"/>
    <n v="2023"/>
  </r>
  <r>
    <x v="248"/>
    <x v="2"/>
    <n v="56"/>
    <x v="0"/>
    <x v="73"/>
    <x v="4"/>
    <n v="4.4000000000000004"/>
    <x v="1"/>
    <n v="2023"/>
  </r>
  <r>
    <x v="249"/>
    <x v="4"/>
    <n v="48"/>
    <x v="1"/>
    <x v="73"/>
    <x v="70"/>
    <n v="3.9"/>
    <x v="1"/>
    <n v="2023"/>
  </r>
  <r>
    <x v="250"/>
    <x v="1"/>
    <n v="55"/>
    <x v="0"/>
    <x v="73"/>
    <x v="51"/>
    <n v="2.7"/>
    <x v="1"/>
    <n v="2023"/>
  </r>
  <r>
    <x v="251"/>
    <x v="3"/>
    <n v="88"/>
    <x v="4"/>
    <x v="73"/>
    <x v="89"/>
    <n v="2.9"/>
    <x v="1"/>
    <n v="2023"/>
  </r>
  <r>
    <x v="252"/>
    <x v="2"/>
    <n v="102"/>
    <x v="2"/>
    <x v="74"/>
    <x v="91"/>
    <n v="4"/>
    <x v="2"/>
    <n v="2023"/>
  </r>
  <r>
    <x v="253"/>
    <x v="3"/>
    <n v="155"/>
    <x v="4"/>
    <x v="74"/>
    <x v="63"/>
    <n v="4.4000000000000004"/>
    <x v="2"/>
    <n v="2023"/>
  </r>
  <r>
    <x v="254"/>
    <x v="1"/>
    <n v="63"/>
    <x v="4"/>
    <x v="74"/>
    <x v="6"/>
    <n v="5"/>
    <x v="2"/>
    <n v="2023"/>
  </r>
  <r>
    <x v="255"/>
    <x v="5"/>
    <n v="59"/>
    <x v="2"/>
    <x v="74"/>
    <x v="46"/>
    <n v="4.0999999999999996"/>
    <x v="2"/>
    <n v="2023"/>
  </r>
  <r>
    <x v="256"/>
    <x v="5"/>
    <n v="144"/>
    <x v="1"/>
    <x v="74"/>
    <x v="55"/>
    <n v="4.4000000000000004"/>
    <x v="2"/>
    <n v="2023"/>
  </r>
  <r>
    <x v="257"/>
    <x v="10"/>
    <n v="113"/>
    <x v="3"/>
    <x v="74"/>
    <x v="35"/>
    <n v="4.0999999999999996"/>
    <x v="2"/>
    <n v="2023"/>
  </r>
  <r>
    <x v="258"/>
    <x v="12"/>
    <n v="154"/>
    <x v="0"/>
    <x v="74"/>
    <x v="44"/>
    <n v="4.5"/>
    <x v="2"/>
    <n v="2023"/>
  </r>
  <r>
    <x v="259"/>
    <x v="12"/>
    <n v="58"/>
    <x v="2"/>
    <x v="75"/>
    <x v="92"/>
    <n v="4.2"/>
    <x v="3"/>
    <n v="2023"/>
  </r>
  <r>
    <x v="260"/>
    <x v="4"/>
    <n v="63"/>
    <x v="4"/>
    <x v="75"/>
    <x v="90"/>
    <n v="4.5999999999999996"/>
    <x v="3"/>
    <n v="2023"/>
  </r>
  <r>
    <x v="261"/>
    <x v="9"/>
    <n v="59"/>
    <x v="1"/>
    <x v="75"/>
    <x v="0"/>
    <n v="4.5"/>
    <x v="3"/>
    <n v="2023"/>
  </r>
  <r>
    <x v="262"/>
    <x v="14"/>
    <n v="129"/>
    <x v="4"/>
    <x v="75"/>
    <x v="31"/>
    <n v="4.0999999999999996"/>
    <x v="3"/>
    <n v="2023"/>
  </r>
  <r>
    <x v="263"/>
    <x v="8"/>
    <n v="101"/>
    <x v="3"/>
    <x v="75"/>
    <x v="58"/>
    <n v="4.8"/>
    <x v="3"/>
    <n v="2023"/>
  </r>
  <r>
    <x v="264"/>
    <x v="11"/>
    <n v="154"/>
    <x v="1"/>
    <x v="75"/>
    <x v="60"/>
    <n v="3.1"/>
    <x v="3"/>
    <n v="2023"/>
  </r>
  <r>
    <x v="265"/>
    <x v="6"/>
    <n v="131"/>
    <x v="1"/>
    <x v="75"/>
    <x v="81"/>
    <n v="4.9000000000000004"/>
    <x v="3"/>
    <n v="2023"/>
  </r>
  <r>
    <x v="266"/>
    <x v="5"/>
    <n v="111"/>
    <x v="3"/>
    <x v="76"/>
    <x v="33"/>
    <n v="4.0999999999999996"/>
    <x v="4"/>
    <n v="2023"/>
  </r>
  <r>
    <x v="267"/>
    <x v="12"/>
    <n v="142"/>
    <x v="3"/>
    <x v="77"/>
    <x v="4"/>
    <n v="4.4000000000000004"/>
    <x v="5"/>
    <n v="2023"/>
  </r>
  <r>
    <x v="268"/>
    <x v="2"/>
    <n v="93"/>
    <x v="4"/>
    <x v="77"/>
    <x v="18"/>
    <n v="4.4000000000000004"/>
    <x v="5"/>
    <n v="2023"/>
  </r>
  <r>
    <x v="269"/>
    <x v="12"/>
    <n v="125"/>
    <x v="0"/>
    <x v="78"/>
    <x v="79"/>
    <n v="3"/>
    <x v="6"/>
    <n v="2023"/>
  </r>
  <r>
    <x v="270"/>
    <x v="14"/>
    <n v="76"/>
    <x v="1"/>
    <x v="78"/>
    <x v="27"/>
    <n v="4.4000000000000004"/>
    <x v="6"/>
    <n v="2023"/>
  </r>
  <r>
    <x v="271"/>
    <x v="10"/>
    <n v="69"/>
    <x v="4"/>
    <x v="78"/>
    <x v="41"/>
    <n v="3.7"/>
    <x v="6"/>
    <n v="2023"/>
  </r>
  <r>
    <x v="272"/>
    <x v="9"/>
    <n v="149"/>
    <x v="0"/>
    <x v="78"/>
    <x v="5"/>
    <n v="3.9"/>
    <x v="6"/>
    <n v="2023"/>
  </r>
  <r>
    <x v="273"/>
    <x v="12"/>
    <n v="57"/>
    <x v="4"/>
    <x v="78"/>
    <x v="56"/>
    <n v="3.5"/>
    <x v="6"/>
    <n v="2023"/>
  </r>
  <r>
    <x v="274"/>
    <x v="1"/>
    <n v="113"/>
    <x v="1"/>
    <x v="78"/>
    <x v="91"/>
    <n v="3.5"/>
    <x v="6"/>
    <n v="2023"/>
  </r>
  <r>
    <x v="275"/>
    <x v="0"/>
    <n v="160"/>
    <x v="0"/>
    <x v="78"/>
    <x v="93"/>
    <n v="3.4"/>
    <x v="6"/>
    <n v="2023"/>
  </r>
  <r>
    <x v="276"/>
    <x v="4"/>
    <n v="158"/>
    <x v="2"/>
    <x v="78"/>
    <x v="5"/>
    <n v="4.5"/>
    <x v="6"/>
    <n v="2023"/>
  </r>
  <r>
    <x v="277"/>
    <x v="10"/>
    <n v="77"/>
    <x v="0"/>
    <x v="79"/>
    <x v="58"/>
    <n v="4.2"/>
    <x v="0"/>
    <n v="2023"/>
  </r>
  <r>
    <x v="278"/>
    <x v="7"/>
    <n v="118"/>
    <x v="3"/>
    <x v="79"/>
    <x v="51"/>
    <n v="5"/>
    <x v="0"/>
    <n v="2023"/>
  </r>
  <r>
    <x v="279"/>
    <x v="11"/>
    <n v="75"/>
    <x v="1"/>
    <x v="79"/>
    <x v="1"/>
    <n v="4.7"/>
    <x v="0"/>
    <n v="2023"/>
  </r>
  <r>
    <x v="280"/>
    <x v="1"/>
    <n v="103"/>
    <x v="0"/>
    <x v="79"/>
    <x v="28"/>
    <n v="2.8"/>
    <x v="0"/>
    <n v="2023"/>
  </r>
  <r>
    <x v="281"/>
    <x v="10"/>
    <n v="116"/>
    <x v="3"/>
    <x v="80"/>
    <x v="23"/>
    <n v="3.4"/>
    <x v="1"/>
    <n v="2023"/>
  </r>
  <r>
    <x v="282"/>
    <x v="5"/>
    <n v="61"/>
    <x v="2"/>
    <x v="80"/>
    <x v="21"/>
    <n v="1.8"/>
    <x v="1"/>
    <n v="2023"/>
  </r>
  <r>
    <x v="283"/>
    <x v="12"/>
    <n v="126"/>
    <x v="1"/>
    <x v="80"/>
    <x v="0"/>
    <n v="4.2"/>
    <x v="1"/>
    <n v="2023"/>
  </r>
  <r>
    <x v="284"/>
    <x v="8"/>
    <n v="141"/>
    <x v="4"/>
    <x v="80"/>
    <x v="24"/>
    <n v="4.4000000000000004"/>
    <x v="1"/>
    <n v="2023"/>
  </r>
  <r>
    <x v="285"/>
    <x v="4"/>
    <n v="95"/>
    <x v="3"/>
    <x v="80"/>
    <x v="15"/>
    <n v="2.7"/>
    <x v="1"/>
    <n v="2023"/>
  </r>
  <r>
    <x v="286"/>
    <x v="11"/>
    <n v="39"/>
    <x v="2"/>
    <x v="81"/>
    <x v="91"/>
    <n v="5"/>
    <x v="2"/>
    <n v="2023"/>
  </r>
  <r>
    <x v="287"/>
    <x v="1"/>
    <n v="127"/>
    <x v="1"/>
    <x v="81"/>
    <x v="51"/>
    <n v="3.9"/>
    <x v="2"/>
    <n v="2023"/>
  </r>
  <r>
    <x v="288"/>
    <x v="5"/>
    <n v="78"/>
    <x v="1"/>
    <x v="81"/>
    <x v="57"/>
    <n v="3.8"/>
    <x v="2"/>
    <n v="2023"/>
  </r>
  <r>
    <x v="289"/>
    <x v="7"/>
    <n v="40"/>
    <x v="1"/>
    <x v="81"/>
    <x v="52"/>
    <n v="4.5999999999999996"/>
    <x v="2"/>
    <n v="2023"/>
  </r>
  <r>
    <x v="290"/>
    <x v="5"/>
    <n v="56"/>
    <x v="2"/>
    <x v="81"/>
    <x v="94"/>
    <n v="4.5999999999999996"/>
    <x v="2"/>
    <n v="2023"/>
  </r>
  <r>
    <x v="291"/>
    <x v="11"/>
    <n v="59"/>
    <x v="4"/>
    <x v="81"/>
    <x v="80"/>
    <n v="4.5"/>
    <x v="2"/>
    <n v="2023"/>
  </r>
  <r>
    <x v="292"/>
    <x v="12"/>
    <n v="30"/>
    <x v="1"/>
    <x v="81"/>
    <x v="35"/>
    <n v="4.2"/>
    <x v="2"/>
    <n v="2023"/>
  </r>
  <r>
    <x v="293"/>
    <x v="7"/>
    <n v="63"/>
    <x v="0"/>
    <x v="82"/>
    <x v="95"/>
    <n v="4.5"/>
    <x v="3"/>
    <n v="2023"/>
  </r>
  <r>
    <x v="294"/>
    <x v="2"/>
    <n v="56"/>
    <x v="3"/>
    <x v="82"/>
    <x v="66"/>
    <n v="4.0999999999999996"/>
    <x v="3"/>
    <n v="2023"/>
  </r>
  <r>
    <x v="295"/>
    <x v="14"/>
    <n v="95"/>
    <x v="0"/>
    <x v="82"/>
    <x v="22"/>
    <n v="3.3"/>
    <x v="3"/>
    <n v="2023"/>
  </r>
  <r>
    <x v="296"/>
    <x v="13"/>
    <n v="128"/>
    <x v="4"/>
    <x v="82"/>
    <x v="5"/>
    <n v="3.8"/>
    <x v="3"/>
    <n v="2023"/>
  </r>
  <r>
    <x v="297"/>
    <x v="4"/>
    <n v="49"/>
    <x v="0"/>
    <x v="82"/>
    <x v="24"/>
    <n v="3"/>
    <x v="3"/>
    <n v="2023"/>
  </r>
  <r>
    <x v="298"/>
    <x v="13"/>
    <n v="89"/>
    <x v="2"/>
    <x v="83"/>
    <x v="44"/>
    <n v="4.5999999999999996"/>
    <x v="5"/>
    <n v="2023"/>
  </r>
  <r>
    <x v="299"/>
    <x v="9"/>
    <n v="87"/>
    <x v="0"/>
    <x v="83"/>
    <x v="94"/>
    <n v="2.9"/>
    <x v="5"/>
    <n v="2023"/>
  </r>
  <r>
    <x v="300"/>
    <x v="0"/>
    <n v="60"/>
    <x v="1"/>
    <x v="84"/>
    <x v="46"/>
    <n v="3.2"/>
    <x v="6"/>
    <n v="2023"/>
  </r>
  <r>
    <x v="301"/>
    <x v="3"/>
    <n v="42"/>
    <x v="2"/>
    <x v="84"/>
    <x v="82"/>
    <n v="1.5"/>
    <x v="6"/>
    <n v="2023"/>
  </r>
  <r>
    <x v="302"/>
    <x v="6"/>
    <n v="99"/>
    <x v="1"/>
    <x v="84"/>
    <x v="61"/>
    <n v="4"/>
    <x v="6"/>
    <n v="2023"/>
  </r>
  <r>
    <x v="303"/>
    <x v="2"/>
    <n v="20"/>
    <x v="2"/>
    <x v="84"/>
    <x v="5"/>
    <n v="3.6"/>
    <x v="6"/>
    <n v="2023"/>
  </r>
  <r>
    <x v="304"/>
    <x v="7"/>
    <n v="65"/>
    <x v="1"/>
    <x v="84"/>
    <x v="39"/>
    <n v="3.7"/>
    <x v="6"/>
    <n v="2023"/>
  </r>
  <r>
    <x v="305"/>
    <x v="12"/>
    <n v="71"/>
    <x v="0"/>
    <x v="85"/>
    <x v="27"/>
    <n v="4.8"/>
    <x v="0"/>
    <n v="2023"/>
  </r>
  <r>
    <x v="306"/>
    <x v="1"/>
    <n v="95"/>
    <x v="4"/>
    <x v="85"/>
    <x v="68"/>
    <n v="1.2"/>
    <x v="0"/>
    <n v="2023"/>
  </r>
  <r>
    <x v="307"/>
    <x v="2"/>
    <n v="81"/>
    <x v="3"/>
    <x v="86"/>
    <x v="42"/>
    <n v="4.7"/>
    <x v="1"/>
    <n v="2023"/>
  </r>
  <r>
    <x v="308"/>
    <x v="10"/>
    <n v="137"/>
    <x v="3"/>
    <x v="86"/>
    <x v="46"/>
    <n v="4.7"/>
    <x v="1"/>
    <n v="2023"/>
  </r>
  <r>
    <x v="309"/>
    <x v="10"/>
    <n v="40"/>
    <x v="4"/>
    <x v="86"/>
    <x v="96"/>
    <n v="4.5"/>
    <x v="1"/>
    <n v="2023"/>
  </r>
  <r>
    <x v="310"/>
    <x v="6"/>
    <n v="111"/>
    <x v="1"/>
    <x v="87"/>
    <x v="97"/>
    <n v="3.5"/>
    <x v="2"/>
    <n v="2023"/>
  </r>
  <r>
    <x v="311"/>
    <x v="12"/>
    <n v="106"/>
    <x v="1"/>
    <x v="87"/>
    <x v="98"/>
    <n v="4.0999999999999996"/>
    <x v="2"/>
    <n v="2023"/>
  </r>
  <r>
    <x v="312"/>
    <x v="3"/>
    <n v="133"/>
    <x v="2"/>
    <x v="87"/>
    <x v="18"/>
    <n v="4.4000000000000004"/>
    <x v="2"/>
    <n v="2023"/>
  </r>
  <r>
    <x v="313"/>
    <x v="5"/>
    <n v="38"/>
    <x v="1"/>
    <x v="88"/>
    <x v="91"/>
    <n v="3.6"/>
    <x v="3"/>
    <n v="2023"/>
  </r>
  <r>
    <x v="314"/>
    <x v="11"/>
    <n v="130"/>
    <x v="4"/>
    <x v="88"/>
    <x v="48"/>
    <n v="4.0999999999999996"/>
    <x v="3"/>
    <n v="2023"/>
  </r>
  <r>
    <x v="315"/>
    <x v="7"/>
    <n v="23"/>
    <x v="2"/>
    <x v="88"/>
    <x v="7"/>
    <n v="4.8"/>
    <x v="3"/>
    <n v="2023"/>
  </r>
  <r>
    <x v="316"/>
    <x v="11"/>
    <n v="124"/>
    <x v="1"/>
    <x v="89"/>
    <x v="92"/>
    <n v="3.9"/>
    <x v="4"/>
    <n v="2023"/>
  </r>
  <r>
    <x v="317"/>
    <x v="2"/>
    <n v="107"/>
    <x v="1"/>
    <x v="89"/>
    <x v="99"/>
    <n v="3.8"/>
    <x v="4"/>
    <n v="2023"/>
  </r>
  <r>
    <x v="318"/>
    <x v="10"/>
    <n v="60"/>
    <x v="0"/>
    <x v="89"/>
    <x v="93"/>
    <n v="3.9"/>
    <x v="4"/>
    <n v="2023"/>
  </r>
  <r>
    <x v="319"/>
    <x v="10"/>
    <n v="158"/>
    <x v="4"/>
    <x v="89"/>
    <x v="62"/>
    <n v="4.0999999999999996"/>
    <x v="4"/>
    <n v="2023"/>
  </r>
  <r>
    <x v="320"/>
    <x v="9"/>
    <n v="110"/>
    <x v="4"/>
    <x v="90"/>
    <x v="73"/>
    <n v="2.2000000000000002"/>
    <x v="5"/>
    <n v="2023"/>
  </r>
  <r>
    <x v="321"/>
    <x v="13"/>
    <n v="70"/>
    <x v="4"/>
    <x v="90"/>
    <x v="74"/>
    <n v="5"/>
    <x v="5"/>
    <n v="2023"/>
  </r>
  <r>
    <x v="322"/>
    <x v="13"/>
    <n v="150"/>
    <x v="0"/>
    <x v="90"/>
    <x v="13"/>
    <n v="3.8"/>
    <x v="5"/>
    <n v="2023"/>
  </r>
  <r>
    <x v="323"/>
    <x v="5"/>
    <n v="36"/>
    <x v="1"/>
    <x v="90"/>
    <x v="1"/>
    <n v="4.5999999999999996"/>
    <x v="5"/>
    <n v="2023"/>
  </r>
  <r>
    <x v="324"/>
    <x v="11"/>
    <n v="74"/>
    <x v="1"/>
    <x v="90"/>
    <x v="17"/>
    <n v="4"/>
    <x v="5"/>
    <n v="2023"/>
  </r>
  <r>
    <x v="325"/>
    <x v="1"/>
    <n v="75"/>
    <x v="1"/>
    <x v="90"/>
    <x v="59"/>
    <n v="2.8"/>
    <x v="5"/>
    <n v="2023"/>
  </r>
  <r>
    <x v="326"/>
    <x v="14"/>
    <n v="70"/>
    <x v="3"/>
    <x v="90"/>
    <x v="28"/>
    <n v="4.4000000000000004"/>
    <x v="5"/>
    <n v="2023"/>
  </r>
  <r>
    <x v="327"/>
    <x v="9"/>
    <n v="23"/>
    <x v="4"/>
    <x v="90"/>
    <x v="83"/>
    <n v="2.4"/>
    <x v="5"/>
    <n v="2023"/>
  </r>
  <r>
    <x v="328"/>
    <x v="6"/>
    <n v="104"/>
    <x v="2"/>
    <x v="90"/>
    <x v="84"/>
    <n v="4"/>
    <x v="5"/>
    <n v="2023"/>
  </r>
  <r>
    <x v="329"/>
    <x v="13"/>
    <n v="95"/>
    <x v="3"/>
    <x v="91"/>
    <x v="26"/>
    <n v="4.4000000000000004"/>
    <x v="6"/>
    <n v="2023"/>
  </r>
  <r>
    <x v="330"/>
    <x v="4"/>
    <n v="49"/>
    <x v="0"/>
    <x v="91"/>
    <x v="60"/>
    <n v="2.9"/>
    <x v="6"/>
    <n v="2023"/>
  </r>
  <r>
    <x v="331"/>
    <x v="12"/>
    <n v="8"/>
    <x v="4"/>
    <x v="91"/>
    <x v="88"/>
    <n v="4.8"/>
    <x v="6"/>
    <n v="2023"/>
  </r>
  <r>
    <x v="332"/>
    <x v="13"/>
    <n v="157"/>
    <x v="0"/>
    <x v="91"/>
    <x v="18"/>
    <n v="3.7"/>
    <x v="6"/>
    <n v="2023"/>
  </r>
  <r>
    <x v="333"/>
    <x v="2"/>
    <n v="74"/>
    <x v="1"/>
    <x v="91"/>
    <x v="37"/>
    <n v="4.8"/>
    <x v="6"/>
    <n v="2023"/>
  </r>
  <r>
    <x v="334"/>
    <x v="9"/>
    <n v="72"/>
    <x v="3"/>
    <x v="91"/>
    <x v="21"/>
    <n v="3.2"/>
    <x v="6"/>
    <n v="2023"/>
  </r>
  <r>
    <x v="335"/>
    <x v="2"/>
    <n v="79"/>
    <x v="1"/>
    <x v="92"/>
    <x v="31"/>
    <n v="4.9000000000000004"/>
    <x v="0"/>
    <n v="2023"/>
  </r>
  <r>
    <x v="336"/>
    <x v="11"/>
    <n v="23"/>
    <x v="1"/>
    <x v="92"/>
    <x v="33"/>
    <n v="2.2000000000000002"/>
    <x v="0"/>
    <n v="2023"/>
  </r>
  <r>
    <x v="337"/>
    <x v="1"/>
    <n v="69"/>
    <x v="1"/>
    <x v="92"/>
    <x v="32"/>
    <n v="5"/>
    <x v="0"/>
    <n v="2023"/>
  </r>
  <r>
    <x v="338"/>
    <x v="10"/>
    <n v="64"/>
    <x v="1"/>
    <x v="92"/>
    <x v="24"/>
    <n v="3.3"/>
    <x v="0"/>
    <n v="2023"/>
  </r>
  <r>
    <x v="339"/>
    <x v="8"/>
    <n v="47"/>
    <x v="0"/>
    <x v="92"/>
    <x v="32"/>
    <n v="3.7"/>
    <x v="0"/>
    <n v="2023"/>
  </r>
  <r>
    <x v="340"/>
    <x v="2"/>
    <n v="55"/>
    <x v="3"/>
    <x v="92"/>
    <x v="79"/>
    <n v="3.7"/>
    <x v="0"/>
    <n v="2023"/>
  </r>
  <r>
    <x v="341"/>
    <x v="6"/>
    <n v="104"/>
    <x v="3"/>
    <x v="93"/>
    <x v="12"/>
    <n v="3.6"/>
    <x v="1"/>
    <n v="2023"/>
  </r>
  <r>
    <x v="342"/>
    <x v="8"/>
    <n v="116"/>
    <x v="1"/>
    <x v="93"/>
    <x v="3"/>
    <n v="4.7"/>
    <x v="1"/>
    <n v="2023"/>
  </r>
  <r>
    <x v="343"/>
    <x v="11"/>
    <n v="99"/>
    <x v="3"/>
    <x v="93"/>
    <x v="28"/>
    <n v="3.1"/>
    <x v="1"/>
    <n v="2023"/>
  </r>
  <r>
    <x v="344"/>
    <x v="6"/>
    <n v="84"/>
    <x v="3"/>
    <x v="94"/>
    <x v="100"/>
    <n v="3.3"/>
    <x v="2"/>
    <n v="2023"/>
  </r>
  <r>
    <x v="345"/>
    <x v="12"/>
    <n v="159"/>
    <x v="3"/>
    <x v="94"/>
    <x v="28"/>
    <n v="4.5"/>
    <x v="2"/>
    <n v="2023"/>
  </r>
  <r>
    <x v="346"/>
    <x v="5"/>
    <n v="25"/>
    <x v="0"/>
    <x v="94"/>
    <x v="75"/>
    <n v="3.9"/>
    <x v="2"/>
    <n v="2023"/>
  </r>
  <r>
    <x v="347"/>
    <x v="12"/>
    <n v="53"/>
    <x v="4"/>
    <x v="95"/>
    <x v="50"/>
    <n v="4.9000000000000004"/>
    <x v="3"/>
    <n v="2023"/>
  </r>
  <r>
    <x v="348"/>
    <x v="12"/>
    <n v="89"/>
    <x v="0"/>
    <x v="95"/>
    <x v="70"/>
    <n v="4.8"/>
    <x v="3"/>
    <n v="2023"/>
  </r>
  <r>
    <x v="349"/>
    <x v="3"/>
    <n v="73"/>
    <x v="1"/>
    <x v="96"/>
    <x v="82"/>
    <n v="3.6"/>
    <x v="4"/>
    <n v="2023"/>
  </r>
  <r>
    <x v="350"/>
    <x v="11"/>
    <n v="50"/>
    <x v="1"/>
    <x v="96"/>
    <x v="7"/>
    <n v="3.5"/>
    <x v="4"/>
    <n v="2023"/>
  </r>
  <r>
    <x v="351"/>
    <x v="4"/>
    <n v="98"/>
    <x v="1"/>
    <x v="96"/>
    <x v="3"/>
    <n v="3.8"/>
    <x v="4"/>
    <n v="2023"/>
  </r>
  <r>
    <x v="352"/>
    <x v="7"/>
    <n v="114"/>
    <x v="3"/>
    <x v="97"/>
    <x v="41"/>
    <n v="4.4000000000000004"/>
    <x v="5"/>
    <n v="2023"/>
  </r>
  <r>
    <x v="353"/>
    <x v="10"/>
    <n v="67"/>
    <x v="3"/>
    <x v="97"/>
    <x v="56"/>
    <n v="3"/>
    <x v="5"/>
    <n v="2023"/>
  </r>
  <r>
    <x v="354"/>
    <x v="2"/>
    <n v="91"/>
    <x v="1"/>
    <x v="97"/>
    <x v="59"/>
    <n v="4.5"/>
    <x v="5"/>
    <n v="2023"/>
  </r>
  <r>
    <x v="355"/>
    <x v="14"/>
    <n v="67"/>
    <x v="1"/>
    <x v="98"/>
    <x v="60"/>
    <n v="4.5"/>
    <x v="6"/>
    <n v="2023"/>
  </r>
  <r>
    <x v="356"/>
    <x v="7"/>
    <n v="139"/>
    <x v="0"/>
    <x v="98"/>
    <x v="74"/>
    <n v="4"/>
    <x v="6"/>
    <n v="2023"/>
  </r>
  <r>
    <x v="357"/>
    <x v="14"/>
    <n v="102"/>
    <x v="0"/>
    <x v="98"/>
    <x v="5"/>
    <n v="3.8"/>
    <x v="6"/>
    <n v="2023"/>
  </r>
  <r>
    <x v="358"/>
    <x v="13"/>
    <n v="108"/>
    <x v="2"/>
    <x v="98"/>
    <x v="30"/>
    <n v="3.3"/>
    <x v="6"/>
    <n v="2023"/>
  </r>
  <r>
    <x v="359"/>
    <x v="5"/>
    <n v="66"/>
    <x v="1"/>
    <x v="98"/>
    <x v="80"/>
    <n v="4.3"/>
    <x v="6"/>
    <n v="2023"/>
  </r>
  <r>
    <x v="360"/>
    <x v="9"/>
    <n v="85"/>
    <x v="0"/>
    <x v="98"/>
    <x v="86"/>
    <n v="4.2"/>
    <x v="6"/>
    <n v="2023"/>
  </r>
  <r>
    <x v="361"/>
    <x v="10"/>
    <n v="55"/>
    <x v="2"/>
    <x v="98"/>
    <x v="46"/>
    <n v="4.3"/>
    <x v="6"/>
    <n v="2023"/>
  </r>
  <r>
    <x v="362"/>
    <x v="13"/>
    <n v="17"/>
    <x v="4"/>
    <x v="98"/>
    <x v="8"/>
    <n v="4.5999999999999996"/>
    <x v="6"/>
    <n v="2023"/>
  </r>
  <r>
    <x v="363"/>
    <x v="10"/>
    <n v="128"/>
    <x v="4"/>
    <x v="98"/>
    <x v="21"/>
    <n v="3"/>
    <x v="6"/>
    <n v="2023"/>
  </r>
  <r>
    <x v="364"/>
    <x v="11"/>
    <n v="45"/>
    <x v="2"/>
    <x v="99"/>
    <x v="47"/>
    <n v="2.7"/>
    <x v="0"/>
    <n v="2023"/>
  </r>
  <r>
    <x v="365"/>
    <x v="13"/>
    <n v="41"/>
    <x v="4"/>
    <x v="99"/>
    <x v="84"/>
    <n v="3.1"/>
    <x v="0"/>
    <n v="2023"/>
  </r>
  <r>
    <x v="366"/>
    <x v="8"/>
    <n v="49"/>
    <x v="4"/>
    <x v="99"/>
    <x v="14"/>
    <n v="2.6"/>
    <x v="0"/>
    <n v="2023"/>
  </r>
  <r>
    <x v="367"/>
    <x v="1"/>
    <n v="21"/>
    <x v="3"/>
    <x v="99"/>
    <x v="61"/>
    <n v="4.5999999999999996"/>
    <x v="0"/>
    <n v="2023"/>
  </r>
  <r>
    <x v="368"/>
    <x v="12"/>
    <n v="133"/>
    <x v="2"/>
    <x v="99"/>
    <x v="62"/>
    <n v="4"/>
    <x v="0"/>
    <n v="2023"/>
  </r>
  <r>
    <x v="369"/>
    <x v="0"/>
    <n v="135"/>
    <x v="1"/>
    <x v="99"/>
    <x v="101"/>
    <n v="4.5"/>
    <x v="0"/>
    <n v="2023"/>
  </r>
  <r>
    <x v="370"/>
    <x v="7"/>
    <n v="69"/>
    <x v="2"/>
    <x v="99"/>
    <x v="58"/>
    <n v="1.9"/>
    <x v="0"/>
    <n v="2023"/>
  </r>
  <r>
    <x v="371"/>
    <x v="6"/>
    <n v="110"/>
    <x v="3"/>
    <x v="100"/>
    <x v="65"/>
    <n v="2.6"/>
    <x v="1"/>
    <n v="2023"/>
  </r>
  <r>
    <x v="372"/>
    <x v="14"/>
    <n v="64"/>
    <x v="0"/>
    <x v="100"/>
    <x v="66"/>
    <n v="4.3"/>
    <x v="1"/>
    <n v="2023"/>
  </r>
  <r>
    <x v="373"/>
    <x v="2"/>
    <n v="105"/>
    <x v="4"/>
    <x v="100"/>
    <x v="56"/>
    <n v="4.4000000000000004"/>
    <x v="1"/>
    <n v="2023"/>
  </r>
  <r>
    <x v="374"/>
    <x v="14"/>
    <n v="165"/>
    <x v="1"/>
    <x v="100"/>
    <x v="12"/>
    <n v="4.3"/>
    <x v="1"/>
    <n v="2023"/>
  </r>
  <r>
    <x v="375"/>
    <x v="11"/>
    <n v="125"/>
    <x v="1"/>
    <x v="100"/>
    <x v="6"/>
    <n v="4.5"/>
    <x v="1"/>
    <n v="2023"/>
  </r>
  <r>
    <x v="376"/>
    <x v="2"/>
    <n v="88"/>
    <x v="0"/>
    <x v="101"/>
    <x v="91"/>
    <n v="4.2"/>
    <x v="2"/>
    <n v="2023"/>
  </r>
  <r>
    <x v="377"/>
    <x v="7"/>
    <n v="6"/>
    <x v="0"/>
    <x v="101"/>
    <x v="75"/>
    <n v="3.9"/>
    <x v="2"/>
    <n v="2023"/>
  </r>
  <r>
    <x v="378"/>
    <x v="9"/>
    <n v="69"/>
    <x v="2"/>
    <x v="102"/>
    <x v="37"/>
    <n v="3.6"/>
    <x v="3"/>
    <n v="2023"/>
  </r>
  <r>
    <x v="379"/>
    <x v="13"/>
    <n v="107"/>
    <x v="2"/>
    <x v="102"/>
    <x v="47"/>
    <n v="3.8"/>
    <x v="3"/>
    <n v="2023"/>
  </r>
  <r>
    <x v="380"/>
    <x v="1"/>
    <n v="90"/>
    <x v="1"/>
    <x v="102"/>
    <x v="51"/>
    <n v="4.9000000000000004"/>
    <x v="3"/>
    <n v="2023"/>
  </r>
  <r>
    <x v="381"/>
    <x v="0"/>
    <n v="120"/>
    <x v="4"/>
    <x v="102"/>
    <x v="30"/>
    <n v="4"/>
    <x v="3"/>
    <n v="2023"/>
  </r>
  <r>
    <x v="382"/>
    <x v="4"/>
    <n v="47"/>
    <x v="2"/>
    <x v="102"/>
    <x v="59"/>
    <n v="4.0999999999999996"/>
    <x v="3"/>
    <n v="2023"/>
  </r>
  <r>
    <x v="383"/>
    <x v="3"/>
    <n v="60"/>
    <x v="4"/>
    <x v="102"/>
    <x v="59"/>
    <n v="4.8"/>
    <x v="3"/>
    <n v="2023"/>
  </r>
  <r>
    <x v="384"/>
    <x v="10"/>
    <n v="64"/>
    <x v="1"/>
    <x v="102"/>
    <x v="16"/>
    <n v="2.2999999999999998"/>
    <x v="3"/>
    <n v="2023"/>
  </r>
  <r>
    <x v="385"/>
    <x v="14"/>
    <n v="62"/>
    <x v="2"/>
    <x v="102"/>
    <x v="56"/>
    <n v="4.4000000000000004"/>
    <x v="3"/>
    <n v="2023"/>
  </r>
  <r>
    <x v="386"/>
    <x v="6"/>
    <n v="88"/>
    <x v="2"/>
    <x v="103"/>
    <x v="56"/>
    <n v="3.8"/>
    <x v="4"/>
    <n v="2023"/>
  </r>
  <r>
    <x v="387"/>
    <x v="11"/>
    <n v="116"/>
    <x v="2"/>
    <x v="103"/>
    <x v="32"/>
    <n v="5"/>
    <x v="4"/>
    <n v="2023"/>
  </r>
  <r>
    <x v="388"/>
    <x v="1"/>
    <n v="82"/>
    <x v="0"/>
    <x v="104"/>
    <x v="89"/>
    <n v="3.3"/>
    <x v="5"/>
    <n v="2023"/>
  </r>
  <r>
    <x v="389"/>
    <x v="14"/>
    <n v="99"/>
    <x v="1"/>
    <x v="104"/>
    <x v="43"/>
    <n v="5"/>
    <x v="5"/>
    <n v="2023"/>
  </r>
  <r>
    <x v="390"/>
    <x v="14"/>
    <n v="55"/>
    <x v="0"/>
    <x v="104"/>
    <x v="70"/>
    <n v="2.2999999999999998"/>
    <x v="5"/>
    <n v="2023"/>
  </r>
  <r>
    <x v="391"/>
    <x v="10"/>
    <n v="61"/>
    <x v="4"/>
    <x v="104"/>
    <x v="100"/>
    <n v="4.8"/>
    <x v="5"/>
    <n v="2023"/>
  </r>
  <r>
    <x v="392"/>
    <x v="11"/>
    <n v="36"/>
    <x v="3"/>
    <x v="104"/>
    <x v="91"/>
    <n v="3.7"/>
    <x v="5"/>
    <n v="2023"/>
  </r>
  <r>
    <x v="393"/>
    <x v="1"/>
    <n v="123"/>
    <x v="2"/>
    <x v="104"/>
    <x v="31"/>
    <n v="4.2"/>
    <x v="5"/>
    <n v="2023"/>
  </r>
  <r>
    <x v="394"/>
    <x v="8"/>
    <n v="24"/>
    <x v="4"/>
    <x v="104"/>
    <x v="61"/>
    <n v="4.8"/>
    <x v="5"/>
    <n v="2023"/>
  </r>
  <r>
    <x v="395"/>
    <x v="1"/>
    <n v="43"/>
    <x v="2"/>
    <x v="105"/>
    <x v="0"/>
    <n v="4.7"/>
    <x v="6"/>
    <n v="2023"/>
  </r>
  <r>
    <x v="396"/>
    <x v="3"/>
    <n v="95"/>
    <x v="1"/>
    <x v="105"/>
    <x v="65"/>
    <n v="3.9"/>
    <x v="6"/>
    <n v="2023"/>
  </r>
  <r>
    <x v="397"/>
    <x v="14"/>
    <n v="53"/>
    <x v="2"/>
    <x v="105"/>
    <x v="27"/>
    <n v="4.3"/>
    <x v="6"/>
    <n v="2023"/>
  </r>
  <r>
    <x v="398"/>
    <x v="1"/>
    <n v="113"/>
    <x v="2"/>
    <x v="105"/>
    <x v="98"/>
    <n v="4"/>
    <x v="6"/>
    <n v="2023"/>
  </r>
  <r>
    <x v="399"/>
    <x v="14"/>
    <n v="89"/>
    <x v="3"/>
    <x v="105"/>
    <x v="86"/>
    <n v="4"/>
    <x v="6"/>
    <n v="2023"/>
  </r>
  <r>
    <x v="400"/>
    <x v="6"/>
    <n v="84"/>
    <x v="0"/>
    <x v="105"/>
    <x v="47"/>
    <n v="3.2"/>
    <x v="6"/>
    <n v="2023"/>
  </r>
  <r>
    <x v="401"/>
    <x v="8"/>
    <n v="130"/>
    <x v="2"/>
    <x v="106"/>
    <x v="31"/>
    <n v="3.8"/>
    <x v="0"/>
    <n v="2023"/>
  </r>
  <r>
    <x v="402"/>
    <x v="3"/>
    <n v="163"/>
    <x v="3"/>
    <x v="106"/>
    <x v="53"/>
    <n v="3.4"/>
    <x v="0"/>
    <n v="2023"/>
  </r>
  <r>
    <x v="403"/>
    <x v="9"/>
    <n v="127"/>
    <x v="2"/>
    <x v="106"/>
    <x v="42"/>
    <n v="3.2"/>
    <x v="0"/>
    <n v="2023"/>
  </r>
  <r>
    <x v="404"/>
    <x v="1"/>
    <n v="50"/>
    <x v="2"/>
    <x v="106"/>
    <x v="36"/>
    <n v="4.7"/>
    <x v="0"/>
    <n v="2023"/>
  </r>
  <r>
    <x v="405"/>
    <x v="5"/>
    <n v="88"/>
    <x v="4"/>
    <x v="106"/>
    <x v="18"/>
    <n v="4"/>
    <x v="0"/>
    <n v="2023"/>
  </r>
  <r>
    <x v="406"/>
    <x v="1"/>
    <n v="139"/>
    <x v="1"/>
    <x v="107"/>
    <x v="91"/>
    <n v="4.8"/>
    <x v="1"/>
    <n v="2023"/>
  </r>
  <r>
    <x v="407"/>
    <x v="3"/>
    <n v="111"/>
    <x v="2"/>
    <x v="107"/>
    <x v="89"/>
    <n v="3.9"/>
    <x v="1"/>
    <n v="2023"/>
  </r>
  <r>
    <x v="408"/>
    <x v="2"/>
    <n v="115"/>
    <x v="1"/>
    <x v="107"/>
    <x v="22"/>
    <n v="4.3"/>
    <x v="1"/>
    <n v="2023"/>
  </r>
  <r>
    <x v="409"/>
    <x v="14"/>
    <n v="26"/>
    <x v="3"/>
    <x v="107"/>
    <x v="57"/>
    <n v="4.2"/>
    <x v="1"/>
    <n v="2023"/>
  </r>
  <r>
    <x v="410"/>
    <x v="6"/>
    <n v="131"/>
    <x v="4"/>
    <x v="107"/>
    <x v="102"/>
    <n v="4.9000000000000004"/>
    <x v="1"/>
    <n v="2023"/>
  </r>
  <r>
    <x v="411"/>
    <x v="2"/>
    <n v="27"/>
    <x v="4"/>
    <x v="107"/>
    <x v="61"/>
    <n v="4"/>
    <x v="1"/>
    <n v="2023"/>
  </r>
  <r>
    <x v="412"/>
    <x v="12"/>
    <n v="75"/>
    <x v="2"/>
    <x v="107"/>
    <x v="57"/>
    <n v="4.9000000000000004"/>
    <x v="1"/>
    <n v="2023"/>
  </r>
  <r>
    <x v="413"/>
    <x v="10"/>
    <n v="123"/>
    <x v="4"/>
    <x v="107"/>
    <x v="0"/>
    <n v="3.6"/>
    <x v="1"/>
    <n v="2023"/>
  </r>
  <r>
    <x v="414"/>
    <x v="0"/>
    <n v="129"/>
    <x v="4"/>
    <x v="108"/>
    <x v="89"/>
    <n v="4.0999999999999996"/>
    <x v="2"/>
    <n v="2023"/>
  </r>
  <r>
    <x v="415"/>
    <x v="12"/>
    <n v="124"/>
    <x v="1"/>
    <x v="108"/>
    <x v="32"/>
    <n v="4.9000000000000004"/>
    <x v="2"/>
    <n v="2023"/>
  </r>
  <r>
    <x v="416"/>
    <x v="2"/>
    <n v="108"/>
    <x v="1"/>
    <x v="108"/>
    <x v="67"/>
    <n v="3.9"/>
    <x v="2"/>
    <n v="2023"/>
  </r>
  <r>
    <x v="417"/>
    <x v="4"/>
    <n v="15"/>
    <x v="1"/>
    <x v="108"/>
    <x v="4"/>
    <n v="4.0999999999999996"/>
    <x v="2"/>
    <n v="2023"/>
  </r>
  <r>
    <x v="418"/>
    <x v="2"/>
    <n v="66"/>
    <x v="1"/>
    <x v="108"/>
    <x v="71"/>
    <n v="3.8"/>
    <x v="2"/>
    <n v="2023"/>
  </r>
  <r>
    <x v="419"/>
    <x v="5"/>
    <n v="126"/>
    <x v="2"/>
    <x v="109"/>
    <x v="97"/>
    <n v="4.8"/>
    <x v="3"/>
    <n v="2023"/>
  </r>
  <r>
    <x v="420"/>
    <x v="12"/>
    <n v="26"/>
    <x v="0"/>
    <x v="109"/>
    <x v="90"/>
    <n v="4.7"/>
    <x v="3"/>
    <n v="2023"/>
  </r>
  <r>
    <x v="421"/>
    <x v="8"/>
    <n v="105"/>
    <x v="2"/>
    <x v="109"/>
    <x v="2"/>
    <n v="4.2"/>
    <x v="3"/>
    <n v="2023"/>
  </r>
  <r>
    <x v="422"/>
    <x v="8"/>
    <n v="31"/>
    <x v="2"/>
    <x v="109"/>
    <x v="78"/>
    <n v="3.2"/>
    <x v="3"/>
    <n v="2023"/>
  </r>
  <r>
    <x v="423"/>
    <x v="2"/>
    <n v="109"/>
    <x v="1"/>
    <x v="109"/>
    <x v="41"/>
    <n v="3.4"/>
    <x v="3"/>
    <n v="2023"/>
  </r>
  <r>
    <x v="424"/>
    <x v="0"/>
    <n v="113"/>
    <x v="3"/>
    <x v="110"/>
    <x v="28"/>
    <n v="4.5999999999999996"/>
    <x v="4"/>
    <n v="2023"/>
  </r>
  <r>
    <x v="425"/>
    <x v="5"/>
    <n v="101"/>
    <x v="0"/>
    <x v="110"/>
    <x v="94"/>
    <n v="1.9"/>
    <x v="4"/>
    <n v="2023"/>
  </r>
  <r>
    <x v="426"/>
    <x v="3"/>
    <n v="156"/>
    <x v="0"/>
    <x v="110"/>
    <x v="28"/>
    <n v="3.3"/>
    <x v="4"/>
    <n v="2023"/>
  </r>
  <r>
    <x v="427"/>
    <x v="2"/>
    <n v="145"/>
    <x v="3"/>
    <x v="111"/>
    <x v="27"/>
    <n v="3.1"/>
    <x v="5"/>
    <n v="2023"/>
  </r>
  <r>
    <x v="428"/>
    <x v="10"/>
    <n v="36"/>
    <x v="1"/>
    <x v="111"/>
    <x v="94"/>
    <n v="4.8"/>
    <x v="5"/>
    <n v="2023"/>
  </r>
  <r>
    <x v="429"/>
    <x v="8"/>
    <n v="135"/>
    <x v="4"/>
    <x v="112"/>
    <x v="29"/>
    <n v="3.3"/>
    <x v="6"/>
    <n v="2023"/>
  </r>
  <r>
    <x v="430"/>
    <x v="5"/>
    <n v="81"/>
    <x v="1"/>
    <x v="112"/>
    <x v="38"/>
    <n v="2.9"/>
    <x v="6"/>
    <n v="2023"/>
  </r>
  <r>
    <x v="431"/>
    <x v="5"/>
    <n v="81"/>
    <x v="3"/>
    <x v="112"/>
    <x v="45"/>
    <n v="2.4"/>
    <x v="6"/>
    <n v="2023"/>
  </r>
  <r>
    <x v="432"/>
    <x v="9"/>
    <n v="93"/>
    <x v="2"/>
    <x v="112"/>
    <x v="69"/>
    <n v="4.5999999999999996"/>
    <x v="6"/>
    <n v="2023"/>
  </r>
  <r>
    <x v="433"/>
    <x v="2"/>
    <n v="14"/>
    <x v="1"/>
    <x v="112"/>
    <x v="11"/>
    <n v="4.8"/>
    <x v="6"/>
    <n v="2023"/>
  </r>
  <r>
    <x v="434"/>
    <x v="8"/>
    <n v="95"/>
    <x v="3"/>
    <x v="113"/>
    <x v="75"/>
    <n v="4.8"/>
    <x v="0"/>
    <n v="2023"/>
  </r>
  <r>
    <x v="435"/>
    <x v="9"/>
    <n v="81"/>
    <x v="3"/>
    <x v="113"/>
    <x v="5"/>
    <n v="3.6"/>
    <x v="0"/>
    <n v="2023"/>
  </r>
  <r>
    <x v="436"/>
    <x v="14"/>
    <n v="60"/>
    <x v="1"/>
    <x v="114"/>
    <x v="102"/>
    <n v="4.8"/>
    <x v="1"/>
    <n v="2023"/>
  </r>
  <r>
    <x v="437"/>
    <x v="7"/>
    <n v="137"/>
    <x v="2"/>
    <x v="114"/>
    <x v="88"/>
    <n v="4.2"/>
    <x v="1"/>
    <n v="2023"/>
  </r>
  <r>
    <x v="438"/>
    <x v="1"/>
    <n v="112"/>
    <x v="4"/>
    <x v="114"/>
    <x v="59"/>
    <n v="2.6"/>
    <x v="1"/>
    <n v="2023"/>
  </r>
  <r>
    <x v="439"/>
    <x v="8"/>
    <n v="76"/>
    <x v="0"/>
    <x v="114"/>
    <x v="21"/>
    <n v="3.7"/>
    <x v="1"/>
    <n v="2023"/>
  </r>
  <r>
    <x v="440"/>
    <x v="11"/>
    <n v="73"/>
    <x v="1"/>
    <x v="114"/>
    <x v="2"/>
    <n v="4.8"/>
    <x v="1"/>
    <n v="2023"/>
  </r>
  <r>
    <x v="441"/>
    <x v="6"/>
    <n v="119"/>
    <x v="2"/>
    <x v="114"/>
    <x v="7"/>
    <n v="4.7"/>
    <x v="1"/>
    <n v="2023"/>
  </r>
  <r>
    <x v="442"/>
    <x v="0"/>
    <n v="135"/>
    <x v="3"/>
    <x v="115"/>
    <x v="72"/>
    <n v="4.0999999999999996"/>
    <x v="2"/>
    <n v="2023"/>
  </r>
  <r>
    <x v="443"/>
    <x v="7"/>
    <n v="41"/>
    <x v="4"/>
    <x v="115"/>
    <x v="26"/>
    <n v="3.2"/>
    <x v="2"/>
    <n v="2023"/>
  </r>
  <r>
    <x v="444"/>
    <x v="2"/>
    <n v="35"/>
    <x v="3"/>
    <x v="116"/>
    <x v="46"/>
    <n v="4.3"/>
    <x v="3"/>
    <n v="2023"/>
  </r>
  <r>
    <x v="445"/>
    <x v="0"/>
    <n v="96"/>
    <x v="1"/>
    <x v="116"/>
    <x v="9"/>
    <n v="0.7"/>
    <x v="3"/>
    <n v="2023"/>
  </r>
  <r>
    <x v="446"/>
    <x v="9"/>
    <n v="61"/>
    <x v="4"/>
    <x v="116"/>
    <x v="99"/>
    <n v="3.7"/>
    <x v="3"/>
    <n v="2023"/>
  </r>
  <r>
    <x v="447"/>
    <x v="0"/>
    <n v="91"/>
    <x v="4"/>
    <x v="116"/>
    <x v="55"/>
    <n v="3.9"/>
    <x v="3"/>
    <n v="2023"/>
  </r>
  <r>
    <x v="448"/>
    <x v="13"/>
    <n v="30"/>
    <x v="4"/>
    <x v="117"/>
    <x v="49"/>
    <n v="4.5"/>
    <x v="4"/>
    <n v="2023"/>
  </r>
  <r>
    <x v="449"/>
    <x v="14"/>
    <n v="111"/>
    <x v="2"/>
    <x v="117"/>
    <x v="44"/>
    <n v="2.8"/>
    <x v="4"/>
    <n v="2023"/>
  </r>
  <r>
    <x v="450"/>
    <x v="9"/>
    <n v="81"/>
    <x v="1"/>
    <x v="117"/>
    <x v="19"/>
    <n v="4.9000000000000004"/>
    <x v="4"/>
    <n v="2023"/>
  </r>
  <r>
    <x v="451"/>
    <x v="8"/>
    <n v="40"/>
    <x v="3"/>
    <x v="118"/>
    <x v="10"/>
    <n v="4.2"/>
    <x v="6"/>
    <n v="2023"/>
  </r>
  <r>
    <x v="452"/>
    <x v="14"/>
    <n v="143"/>
    <x v="3"/>
    <x v="118"/>
    <x v="48"/>
    <n v="4.4000000000000004"/>
    <x v="6"/>
    <n v="2023"/>
  </r>
  <r>
    <x v="453"/>
    <x v="8"/>
    <n v="70"/>
    <x v="3"/>
    <x v="119"/>
    <x v="85"/>
    <n v="3.5"/>
    <x v="0"/>
    <n v="2023"/>
  </r>
  <r>
    <x v="454"/>
    <x v="11"/>
    <n v="137"/>
    <x v="3"/>
    <x v="119"/>
    <x v="85"/>
    <n v="4.7"/>
    <x v="0"/>
    <n v="2023"/>
  </r>
  <r>
    <x v="455"/>
    <x v="0"/>
    <n v="52"/>
    <x v="1"/>
    <x v="120"/>
    <x v="64"/>
    <n v="4.9000000000000004"/>
    <x v="1"/>
    <n v="2023"/>
  </r>
  <r>
    <x v="456"/>
    <x v="1"/>
    <n v="31"/>
    <x v="2"/>
    <x v="120"/>
    <x v="67"/>
    <n v="4.5"/>
    <x v="1"/>
    <n v="2023"/>
  </r>
  <r>
    <x v="457"/>
    <x v="0"/>
    <n v="114"/>
    <x v="4"/>
    <x v="120"/>
    <x v="7"/>
    <n v="4.9000000000000004"/>
    <x v="1"/>
    <n v="2023"/>
  </r>
  <r>
    <x v="458"/>
    <x v="11"/>
    <n v="73"/>
    <x v="0"/>
    <x v="120"/>
    <x v="90"/>
    <n v="3.6"/>
    <x v="1"/>
    <n v="2023"/>
  </r>
  <r>
    <x v="459"/>
    <x v="9"/>
    <n v="25"/>
    <x v="2"/>
    <x v="120"/>
    <x v="68"/>
    <n v="3.8"/>
    <x v="1"/>
    <n v="2023"/>
  </r>
  <r>
    <x v="460"/>
    <x v="4"/>
    <n v="44"/>
    <x v="4"/>
    <x v="120"/>
    <x v="23"/>
    <n v="3.5"/>
    <x v="1"/>
    <n v="2023"/>
  </r>
  <r>
    <x v="461"/>
    <x v="10"/>
    <n v="34"/>
    <x v="1"/>
    <x v="121"/>
    <x v="14"/>
    <n v="4.8"/>
    <x v="2"/>
    <n v="2023"/>
  </r>
  <r>
    <x v="462"/>
    <x v="14"/>
    <n v="89"/>
    <x v="3"/>
    <x v="122"/>
    <x v="92"/>
    <n v="4.5"/>
    <x v="3"/>
    <n v="2023"/>
  </r>
  <r>
    <x v="463"/>
    <x v="6"/>
    <n v="54"/>
    <x v="2"/>
    <x v="123"/>
    <x v="4"/>
    <n v="3.3"/>
    <x v="4"/>
    <n v="2023"/>
  </r>
  <r>
    <x v="464"/>
    <x v="2"/>
    <n v="25"/>
    <x v="2"/>
    <x v="124"/>
    <x v="79"/>
    <n v="3.2"/>
    <x v="5"/>
    <n v="2023"/>
  </r>
  <r>
    <x v="465"/>
    <x v="7"/>
    <n v="91"/>
    <x v="3"/>
    <x v="124"/>
    <x v="103"/>
    <n v="4.9000000000000004"/>
    <x v="5"/>
    <n v="2023"/>
  </r>
  <r>
    <x v="466"/>
    <x v="4"/>
    <n v="144"/>
    <x v="4"/>
    <x v="124"/>
    <x v="53"/>
    <n v="4.8"/>
    <x v="5"/>
    <n v="2023"/>
  </r>
  <r>
    <x v="467"/>
    <x v="7"/>
    <n v="81"/>
    <x v="1"/>
    <x v="125"/>
    <x v="62"/>
    <n v="1.3"/>
    <x v="0"/>
    <n v="2023"/>
  </r>
  <r>
    <x v="468"/>
    <x v="13"/>
    <n v="92"/>
    <x v="2"/>
    <x v="125"/>
    <x v="85"/>
    <n v="3.1"/>
    <x v="0"/>
    <n v="2023"/>
  </r>
  <r>
    <x v="469"/>
    <x v="2"/>
    <n v="115"/>
    <x v="3"/>
    <x v="125"/>
    <x v="35"/>
    <n v="3.4"/>
    <x v="0"/>
    <n v="2023"/>
  </r>
  <r>
    <x v="470"/>
    <x v="5"/>
    <n v="56"/>
    <x v="3"/>
    <x v="126"/>
    <x v="70"/>
    <n v="4.5999999999999996"/>
    <x v="1"/>
    <n v="2023"/>
  </r>
  <r>
    <x v="471"/>
    <x v="1"/>
    <n v="154"/>
    <x v="2"/>
    <x v="126"/>
    <x v="59"/>
    <n v="4.3"/>
    <x v="1"/>
    <n v="2023"/>
  </r>
  <r>
    <x v="472"/>
    <x v="14"/>
    <n v="51"/>
    <x v="3"/>
    <x v="127"/>
    <x v="83"/>
    <n v="2.7"/>
    <x v="2"/>
    <n v="2023"/>
  </r>
  <r>
    <x v="473"/>
    <x v="10"/>
    <n v="21"/>
    <x v="1"/>
    <x v="127"/>
    <x v="23"/>
    <n v="4.2"/>
    <x v="2"/>
    <n v="2023"/>
  </r>
  <r>
    <x v="474"/>
    <x v="2"/>
    <n v="80"/>
    <x v="3"/>
    <x v="128"/>
    <x v="98"/>
    <n v="4.9000000000000004"/>
    <x v="3"/>
    <n v="2023"/>
  </r>
  <r>
    <x v="475"/>
    <x v="14"/>
    <n v="139"/>
    <x v="2"/>
    <x v="128"/>
    <x v="96"/>
    <n v="3.2"/>
    <x v="3"/>
    <n v="2023"/>
  </r>
  <r>
    <x v="476"/>
    <x v="8"/>
    <n v="50"/>
    <x v="1"/>
    <x v="128"/>
    <x v="30"/>
    <n v="4.7"/>
    <x v="3"/>
    <n v="2023"/>
  </r>
  <r>
    <x v="477"/>
    <x v="2"/>
    <n v="88"/>
    <x v="3"/>
    <x v="128"/>
    <x v="38"/>
    <n v="4.3"/>
    <x v="3"/>
    <n v="2023"/>
  </r>
  <r>
    <x v="478"/>
    <x v="6"/>
    <n v="19"/>
    <x v="4"/>
    <x v="129"/>
    <x v="32"/>
    <n v="4.3"/>
    <x v="4"/>
    <n v="2023"/>
  </r>
  <r>
    <x v="479"/>
    <x v="9"/>
    <n v="104"/>
    <x v="4"/>
    <x v="130"/>
    <x v="12"/>
    <n v="3.7"/>
    <x v="5"/>
    <n v="2023"/>
  </r>
  <r>
    <x v="480"/>
    <x v="1"/>
    <n v="67"/>
    <x v="2"/>
    <x v="131"/>
    <x v="86"/>
    <n v="4.7"/>
    <x v="0"/>
    <n v="2023"/>
  </r>
  <r>
    <x v="481"/>
    <x v="12"/>
    <n v="107"/>
    <x v="4"/>
    <x v="131"/>
    <x v="99"/>
    <n v="4.9000000000000004"/>
    <x v="0"/>
    <n v="2023"/>
  </r>
  <r>
    <x v="482"/>
    <x v="12"/>
    <n v="93"/>
    <x v="4"/>
    <x v="131"/>
    <x v="0"/>
    <n v="3.9"/>
    <x v="0"/>
    <n v="2023"/>
  </r>
  <r>
    <x v="483"/>
    <x v="12"/>
    <n v="117"/>
    <x v="2"/>
    <x v="131"/>
    <x v="44"/>
    <n v="4.5"/>
    <x v="0"/>
    <n v="2023"/>
  </r>
  <r>
    <x v="484"/>
    <x v="8"/>
    <n v="76"/>
    <x v="3"/>
    <x v="132"/>
    <x v="77"/>
    <n v="4.5999999999999996"/>
    <x v="1"/>
    <n v="2023"/>
  </r>
  <r>
    <x v="485"/>
    <x v="6"/>
    <n v="64"/>
    <x v="4"/>
    <x v="132"/>
    <x v="32"/>
    <n v="3.3"/>
    <x v="1"/>
    <n v="2023"/>
  </r>
  <r>
    <x v="486"/>
    <x v="4"/>
    <n v="33"/>
    <x v="4"/>
    <x v="132"/>
    <x v="16"/>
    <n v="3.8"/>
    <x v="1"/>
    <n v="2023"/>
  </r>
  <r>
    <x v="487"/>
    <x v="12"/>
    <n v="115"/>
    <x v="2"/>
    <x v="132"/>
    <x v="28"/>
    <n v="4.7"/>
    <x v="1"/>
    <n v="2023"/>
  </r>
  <r>
    <x v="488"/>
    <x v="3"/>
    <n v="155"/>
    <x v="3"/>
    <x v="133"/>
    <x v="64"/>
    <n v="4"/>
    <x v="2"/>
    <n v="2023"/>
  </r>
  <r>
    <x v="489"/>
    <x v="1"/>
    <n v="117"/>
    <x v="3"/>
    <x v="133"/>
    <x v="66"/>
    <n v="4.7"/>
    <x v="2"/>
    <n v="2023"/>
  </r>
  <r>
    <x v="490"/>
    <x v="14"/>
    <n v="63"/>
    <x v="3"/>
    <x v="133"/>
    <x v="24"/>
    <n v="2.5"/>
    <x v="2"/>
    <n v="2023"/>
  </r>
  <r>
    <x v="491"/>
    <x v="6"/>
    <n v="59"/>
    <x v="0"/>
    <x v="134"/>
    <x v="26"/>
    <n v="3.6"/>
    <x v="3"/>
    <n v="2023"/>
  </r>
  <r>
    <x v="492"/>
    <x v="10"/>
    <n v="133"/>
    <x v="4"/>
    <x v="134"/>
    <x v="4"/>
    <n v="3.7"/>
    <x v="3"/>
    <n v="2023"/>
  </r>
  <r>
    <x v="493"/>
    <x v="13"/>
    <n v="101"/>
    <x v="1"/>
    <x v="134"/>
    <x v="49"/>
    <n v="3.9"/>
    <x v="3"/>
    <n v="2023"/>
  </r>
  <r>
    <x v="494"/>
    <x v="7"/>
    <n v="151"/>
    <x v="3"/>
    <x v="135"/>
    <x v="26"/>
    <n v="3.7"/>
    <x v="4"/>
    <n v="2023"/>
  </r>
  <r>
    <x v="495"/>
    <x v="4"/>
    <n v="146"/>
    <x v="4"/>
    <x v="135"/>
    <x v="26"/>
    <n v="4.3"/>
    <x v="4"/>
    <n v="2023"/>
  </r>
  <r>
    <x v="496"/>
    <x v="14"/>
    <n v="148"/>
    <x v="4"/>
    <x v="135"/>
    <x v="73"/>
    <n v="2.9"/>
    <x v="4"/>
    <n v="2023"/>
  </r>
  <r>
    <x v="497"/>
    <x v="7"/>
    <n v="81"/>
    <x v="4"/>
    <x v="135"/>
    <x v="93"/>
    <n v="4.3"/>
    <x v="4"/>
    <n v="2023"/>
  </r>
  <r>
    <x v="498"/>
    <x v="9"/>
    <n v="115"/>
    <x v="4"/>
    <x v="135"/>
    <x v="45"/>
    <n v="4.9000000000000004"/>
    <x v="4"/>
    <n v="2023"/>
  </r>
  <r>
    <x v="499"/>
    <x v="9"/>
    <n v="117"/>
    <x v="3"/>
    <x v="135"/>
    <x v="45"/>
    <n v="4"/>
    <x v="4"/>
    <n v="2023"/>
  </r>
  <r>
    <x v="500"/>
    <x v="13"/>
    <n v="110"/>
    <x v="2"/>
    <x v="136"/>
    <x v="95"/>
    <n v="4"/>
    <x v="5"/>
    <n v="2023"/>
  </r>
  <r>
    <x v="501"/>
    <x v="8"/>
    <n v="103"/>
    <x v="0"/>
    <x v="136"/>
    <x v="53"/>
    <n v="3.4"/>
    <x v="5"/>
    <n v="2023"/>
  </r>
  <r>
    <x v="502"/>
    <x v="3"/>
    <n v="45"/>
    <x v="0"/>
    <x v="136"/>
    <x v="1"/>
    <n v="3.9"/>
    <x v="5"/>
    <n v="2023"/>
  </r>
  <r>
    <x v="503"/>
    <x v="13"/>
    <n v="110"/>
    <x v="1"/>
    <x v="136"/>
    <x v="34"/>
    <n v="2.1"/>
    <x v="5"/>
    <n v="2023"/>
  </r>
  <r>
    <x v="504"/>
    <x v="6"/>
    <n v="43"/>
    <x v="2"/>
    <x v="136"/>
    <x v="64"/>
    <n v="4.9000000000000004"/>
    <x v="5"/>
    <n v="2023"/>
  </r>
  <r>
    <x v="505"/>
    <x v="13"/>
    <n v="104"/>
    <x v="3"/>
    <x v="137"/>
    <x v="36"/>
    <n v="3.4"/>
    <x v="6"/>
    <n v="2023"/>
  </r>
  <r>
    <x v="506"/>
    <x v="13"/>
    <n v="101"/>
    <x v="3"/>
    <x v="137"/>
    <x v="101"/>
    <n v="5"/>
    <x v="6"/>
    <n v="2023"/>
  </r>
  <r>
    <x v="507"/>
    <x v="0"/>
    <n v="55"/>
    <x v="2"/>
    <x v="138"/>
    <x v="98"/>
    <n v="4.5"/>
    <x v="0"/>
    <n v="2023"/>
  </r>
  <r>
    <x v="508"/>
    <x v="7"/>
    <n v="40"/>
    <x v="0"/>
    <x v="138"/>
    <x v="93"/>
    <n v="2.6"/>
    <x v="0"/>
    <n v="2023"/>
  </r>
  <r>
    <x v="509"/>
    <x v="6"/>
    <n v="122"/>
    <x v="4"/>
    <x v="138"/>
    <x v="82"/>
    <n v="4.2"/>
    <x v="0"/>
    <n v="2023"/>
  </r>
  <r>
    <x v="510"/>
    <x v="4"/>
    <n v="98"/>
    <x v="3"/>
    <x v="139"/>
    <x v="56"/>
    <n v="4.5"/>
    <x v="1"/>
    <n v="2023"/>
  </r>
  <r>
    <x v="511"/>
    <x v="9"/>
    <n v="110"/>
    <x v="0"/>
    <x v="139"/>
    <x v="62"/>
    <n v="4.4000000000000004"/>
    <x v="1"/>
    <n v="2023"/>
  </r>
  <r>
    <x v="512"/>
    <x v="9"/>
    <n v="62"/>
    <x v="2"/>
    <x v="140"/>
    <x v="29"/>
    <n v="3.5"/>
    <x v="2"/>
    <n v="2023"/>
  </r>
  <r>
    <x v="513"/>
    <x v="6"/>
    <n v="134"/>
    <x v="4"/>
    <x v="140"/>
    <x v="31"/>
    <n v="3"/>
    <x v="2"/>
    <n v="2023"/>
  </r>
  <r>
    <x v="514"/>
    <x v="11"/>
    <n v="94"/>
    <x v="1"/>
    <x v="140"/>
    <x v="67"/>
    <n v="4.7"/>
    <x v="2"/>
    <n v="2023"/>
  </r>
  <r>
    <x v="515"/>
    <x v="5"/>
    <n v="63"/>
    <x v="0"/>
    <x v="140"/>
    <x v="85"/>
    <n v="3"/>
    <x v="2"/>
    <n v="2023"/>
  </r>
  <r>
    <x v="516"/>
    <x v="10"/>
    <n v="95"/>
    <x v="4"/>
    <x v="140"/>
    <x v="33"/>
    <n v="3.6"/>
    <x v="2"/>
    <n v="2023"/>
  </r>
  <r>
    <x v="517"/>
    <x v="6"/>
    <n v="106"/>
    <x v="4"/>
    <x v="141"/>
    <x v="31"/>
    <n v="4.0999999999999996"/>
    <x v="3"/>
    <n v="2023"/>
  </r>
  <r>
    <x v="518"/>
    <x v="3"/>
    <n v="94"/>
    <x v="1"/>
    <x v="141"/>
    <x v="62"/>
    <n v="3.7"/>
    <x v="3"/>
    <n v="2023"/>
  </r>
  <r>
    <x v="519"/>
    <x v="3"/>
    <n v="51"/>
    <x v="1"/>
    <x v="142"/>
    <x v="10"/>
    <n v="4.5"/>
    <x v="4"/>
    <n v="2023"/>
  </r>
  <r>
    <x v="520"/>
    <x v="14"/>
    <n v="39"/>
    <x v="1"/>
    <x v="142"/>
    <x v="9"/>
    <n v="4.5999999999999996"/>
    <x v="4"/>
    <n v="2023"/>
  </r>
  <r>
    <x v="521"/>
    <x v="7"/>
    <n v="111"/>
    <x v="4"/>
    <x v="142"/>
    <x v="80"/>
    <n v="4.3"/>
    <x v="4"/>
    <n v="2023"/>
  </r>
  <r>
    <x v="522"/>
    <x v="12"/>
    <n v="141"/>
    <x v="2"/>
    <x v="143"/>
    <x v="48"/>
    <n v="4.8"/>
    <x v="6"/>
    <n v="2023"/>
  </r>
  <r>
    <x v="523"/>
    <x v="5"/>
    <n v="147"/>
    <x v="4"/>
    <x v="143"/>
    <x v="99"/>
    <n v="4.7"/>
    <x v="6"/>
    <n v="2023"/>
  </r>
  <r>
    <x v="524"/>
    <x v="11"/>
    <n v="49"/>
    <x v="1"/>
    <x v="144"/>
    <x v="62"/>
    <n v="2.2000000000000002"/>
    <x v="0"/>
    <n v="2023"/>
  </r>
  <r>
    <x v="525"/>
    <x v="2"/>
    <n v="75"/>
    <x v="4"/>
    <x v="144"/>
    <x v="100"/>
    <n v="4.4000000000000004"/>
    <x v="0"/>
    <n v="2023"/>
  </r>
  <r>
    <x v="526"/>
    <x v="12"/>
    <n v="48"/>
    <x v="2"/>
    <x v="145"/>
    <x v="31"/>
    <n v="4.0999999999999996"/>
    <x v="1"/>
    <n v="2023"/>
  </r>
  <r>
    <x v="527"/>
    <x v="9"/>
    <n v="48"/>
    <x v="2"/>
    <x v="145"/>
    <x v="31"/>
    <n v="4.0999999999999996"/>
    <x v="1"/>
    <n v="2023"/>
  </r>
  <r>
    <x v="528"/>
    <x v="1"/>
    <n v="138"/>
    <x v="1"/>
    <x v="145"/>
    <x v="87"/>
    <n v="4.4000000000000004"/>
    <x v="1"/>
    <n v="2023"/>
  </r>
  <r>
    <x v="529"/>
    <x v="10"/>
    <n v="144"/>
    <x v="1"/>
    <x v="146"/>
    <x v="78"/>
    <n v="3.7"/>
    <x v="2"/>
    <n v="2023"/>
  </r>
  <r>
    <x v="530"/>
    <x v="13"/>
    <n v="119"/>
    <x v="4"/>
    <x v="147"/>
    <x v="93"/>
    <n v="3.8"/>
    <x v="3"/>
    <n v="2023"/>
  </r>
  <r>
    <x v="531"/>
    <x v="1"/>
    <n v="101"/>
    <x v="2"/>
    <x v="148"/>
    <x v="32"/>
    <n v="4.3"/>
    <x v="4"/>
    <n v="2023"/>
  </r>
  <r>
    <x v="532"/>
    <x v="10"/>
    <n v="59"/>
    <x v="4"/>
    <x v="149"/>
    <x v="44"/>
    <n v="3.5"/>
    <x v="5"/>
    <n v="2023"/>
  </r>
  <r>
    <x v="533"/>
    <x v="7"/>
    <n v="125"/>
    <x v="0"/>
    <x v="149"/>
    <x v="90"/>
    <n v="4.0999999999999996"/>
    <x v="5"/>
    <n v="2023"/>
  </r>
  <r>
    <x v="534"/>
    <x v="6"/>
    <n v="147"/>
    <x v="4"/>
    <x v="149"/>
    <x v="21"/>
    <n v="4.2"/>
    <x v="5"/>
    <n v="2023"/>
  </r>
  <r>
    <x v="535"/>
    <x v="8"/>
    <n v="76"/>
    <x v="4"/>
    <x v="149"/>
    <x v="84"/>
    <n v="4.5"/>
    <x v="5"/>
    <n v="2023"/>
  </r>
  <r>
    <x v="536"/>
    <x v="5"/>
    <n v="99"/>
    <x v="2"/>
    <x v="150"/>
    <x v="67"/>
    <n v="3.8"/>
    <x v="6"/>
    <n v="2023"/>
  </r>
  <r>
    <x v="537"/>
    <x v="14"/>
    <n v="111"/>
    <x v="3"/>
    <x v="151"/>
    <x v="3"/>
    <n v="4.0999999999999996"/>
    <x v="0"/>
    <n v="2023"/>
  </r>
  <r>
    <x v="538"/>
    <x v="4"/>
    <n v="147"/>
    <x v="0"/>
    <x v="151"/>
    <x v="95"/>
    <n v="4.4000000000000004"/>
    <x v="0"/>
    <n v="2023"/>
  </r>
  <r>
    <x v="539"/>
    <x v="0"/>
    <n v="141"/>
    <x v="2"/>
    <x v="151"/>
    <x v="62"/>
    <n v="4.5999999999999996"/>
    <x v="0"/>
    <n v="2023"/>
  </r>
  <r>
    <x v="540"/>
    <x v="8"/>
    <n v="71"/>
    <x v="4"/>
    <x v="152"/>
    <x v="68"/>
    <n v="3.4"/>
    <x v="1"/>
    <n v="2023"/>
  </r>
  <r>
    <x v="541"/>
    <x v="8"/>
    <n v="121"/>
    <x v="0"/>
    <x v="153"/>
    <x v="59"/>
    <n v="4.5999999999999996"/>
    <x v="2"/>
    <n v="2023"/>
  </r>
  <r>
    <x v="542"/>
    <x v="8"/>
    <n v="60"/>
    <x v="0"/>
    <x v="153"/>
    <x v="64"/>
    <n v="3.9"/>
    <x v="2"/>
    <n v="2023"/>
  </r>
  <r>
    <x v="543"/>
    <x v="11"/>
    <n v="158"/>
    <x v="2"/>
    <x v="154"/>
    <x v="104"/>
    <n v="4"/>
    <x v="3"/>
    <n v="2023"/>
  </r>
  <r>
    <x v="544"/>
    <x v="6"/>
    <n v="159"/>
    <x v="1"/>
    <x v="154"/>
    <x v="2"/>
    <n v="3.4"/>
    <x v="3"/>
    <n v="2023"/>
  </r>
  <r>
    <x v="545"/>
    <x v="1"/>
    <n v="70"/>
    <x v="4"/>
    <x v="155"/>
    <x v="93"/>
    <n v="3.2"/>
    <x v="4"/>
    <n v="2023"/>
  </r>
  <r>
    <x v="546"/>
    <x v="12"/>
    <n v="78"/>
    <x v="3"/>
    <x v="155"/>
    <x v="15"/>
    <n v="3.9"/>
    <x v="4"/>
    <n v="2023"/>
  </r>
  <r>
    <x v="547"/>
    <x v="4"/>
    <n v="103"/>
    <x v="4"/>
    <x v="155"/>
    <x v="31"/>
    <n v="5"/>
    <x v="4"/>
    <n v="2023"/>
  </r>
  <r>
    <x v="548"/>
    <x v="2"/>
    <n v="108"/>
    <x v="2"/>
    <x v="155"/>
    <x v="36"/>
    <n v="3.5"/>
    <x v="4"/>
    <n v="2023"/>
  </r>
  <r>
    <x v="549"/>
    <x v="2"/>
    <n v="44"/>
    <x v="0"/>
    <x v="155"/>
    <x v="16"/>
    <n v="3.8"/>
    <x v="4"/>
    <n v="2023"/>
  </r>
  <r>
    <x v="550"/>
    <x v="12"/>
    <n v="127"/>
    <x v="2"/>
    <x v="156"/>
    <x v="70"/>
    <n v="4.8"/>
    <x v="5"/>
    <n v="2023"/>
  </r>
  <r>
    <x v="551"/>
    <x v="4"/>
    <n v="132"/>
    <x v="4"/>
    <x v="157"/>
    <x v="25"/>
    <n v="4.2"/>
    <x v="6"/>
    <n v="2023"/>
  </r>
  <r>
    <x v="552"/>
    <x v="0"/>
    <n v="106"/>
    <x v="3"/>
    <x v="157"/>
    <x v="54"/>
    <n v="3.7"/>
    <x v="6"/>
    <n v="2023"/>
  </r>
  <r>
    <x v="553"/>
    <x v="14"/>
    <n v="107"/>
    <x v="4"/>
    <x v="158"/>
    <x v="77"/>
    <n v="4.8"/>
    <x v="0"/>
    <n v="2023"/>
  </r>
  <r>
    <x v="554"/>
    <x v="6"/>
    <n v="85"/>
    <x v="3"/>
    <x v="158"/>
    <x v="100"/>
    <n v="4.8"/>
    <x v="0"/>
    <n v="2023"/>
  </r>
  <r>
    <x v="555"/>
    <x v="5"/>
    <n v="49"/>
    <x v="4"/>
    <x v="159"/>
    <x v="59"/>
    <n v="2.9"/>
    <x v="1"/>
    <n v="2023"/>
  </r>
  <r>
    <x v="556"/>
    <x v="8"/>
    <n v="117"/>
    <x v="2"/>
    <x v="160"/>
    <x v="95"/>
    <n v="3.5"/>
    <x v="2"/>
    <n v="2023"/>
  </r>
  <r>
    <x v="557"/>
    <x v="14"/>
    <n v="136"/>
    <x v="3"/>
    <x v="160"/>
    <x v="64"/>
    <n v="0.9"/>
    <x v="2"/>
    <n v="2023"/>
  </r>
  <r>
    <x v="558"/>
    <x v="2"/>
    <n v="130"/>
    <x v="1"/>
    <x v="161"/>
    <x v="90"/>
    <n v="3.4"/>
    <x v="3"/>
    <n v="2023"/>
  </r>
  <r>
    <x v="559"/>
    <x v="2"/>
    <n v="73"/>
    <x v="1"/>
    <x v="161"/>
    <x v="75"/>
    <n v="2.7"/>
    <x v="3"/>
    <n v="2023"/>
  </r>
  <r>
    <x v="560"/>
    <x v="5"/>
    <n v="80"/>
    <x v="4"/>
    <x v="161"/>
    <x v="37"/>
    <n v="4.7"/>
    <x v="3"/>
    <n v="2023"/>
  </r>
  <r>
    <x v="561"/>
    <x v="13"/>
    <n v="44"/>
    <x v="2"/>
    <x v="161"/>
    <x v="105"/>
    <n v="3"/>
    <x v="3"/>
    <n v="2023"/>
  </r>
  <r>
    <x v="562"/>
    <x v="13"/>
    <n v="102"/>
    <x v="0"/>
    <x v="161"/>
    <x v="103"/>
    <n v="4.2"/>
    <x v="3"/>
    <n v="2023"/>
  </r>
  <r>
    <x v="563"/>
    <x v="11"/>
    <n v="74"/>
    <x v="0"/>
    <x v="161"/>
    <x v="83"/>
    <n v="4.8"/>
    <x v="3"/>
    <n v="2023"/>
  </r>
  <r>
    <x v="564"/>
    <x v="5"/>
    <n v="52"/>
    <x v="2"/>
    <x v="162"/>
    <x v="63"/>
    <n v="4.0999999999999996"/>
    <x v="5"/>
    <n v="2023"/>
  </r>
  <r>
    <x v="565"/>
    <x v="5"/>
    <n v="74"/>
    <x v="1"/>
    <x v="162"/>
    <x v="64"/>
    <n v="2.7"/>
    <x v="5"/>
    <n v="2023"/>
  </r>
  <r>
    <x v="566"/>
    <x v="2"/>
    <n v="96"/>
    <x v="0"/>
    <x v="162"/>
    <x v="9"/>
    <n v="2.9"/>
    <x v="5"/>
    <n v="2023"/>
  </r>
  <r>
    <x v="567"/>
    <x v="7"/>
    <n v="104"/>
    <x v="4"/>
    <x v="162"/>
    <x v="40"/>
    <n v="5"/>
    <x v="5"/>
    <n v="2023"/>
  </r>
  <r>
    <x v="568"/>
    <x v="2"/>
    <n v="123"/>
    <x v="0"/>
    <x v="163"/>
    <x v="85"/>
    <n v="4.5999999999999996"/>
    <x v="6"/>
    <n v="2023"/>
  </r>
  <r>
    <x v="569"/>
    <x v="9"/>
    <n v="100"/>
    <x v="3"/>
    <x v="163"/>
    <x v="8"/>
    <n v="3"/>
    <x v="6"/>
    <n v="2023"/>
  </r>
  <r>
    <x v="570"/>
    <x v="7"/>
    <n v="35"/>
    <x v="2"/>
    <x v="164"/>
    <x v="33"/>
    <n v="4.5999999999999996"/>
    <x v="0"/>
    <n v="2023"/>
  </r>
  <r>
    <x v="571"/>
    <x v="5"/>
    <n v="123"/>
    <x v="4"/>
    <x v="164"/>
    <x v="12"/>
    <n v="4.5"/>
    <x v="0"/>
    <n v="2023"/>
  </r>
  <r>
    <x v="572"/>
    <x v="8"/>
    <n v="133"/>
    <x v="2"/>
    <x v="165"/>
    <x v="65"/>
    <n v="3.7"/>
    <x v="1"/>
    <n v="2023"/>
  </r>
  <r>
    <x v="573"/>
    <x v="2"/>
    <n v="126"/>
    <x v="1"/>
    <x v="165"/>
    <x v="104"/>
    <n v="2.4"/>
    <x v="1"/>
    <n v="2023"/>
  </r>
  <r>
    <x v="574"/>
    <x v="5"/>
    <n v="39"/>
    <x v="0"/>
    <x v="165"/>
    <x v="92"/>
    <n v="4.3"/>
    <x v="1"/>
    <n v="2023"/>
  </r>
  <r>
    <x v="575"/>
    <x v="11"/>
    <n v="31"/>
    <x v="4"/>
    <x v="165"/>
    <x v="60"/>
    <n v="3.9"/>
    <x v="1"/>
    <n v="2023"/>
  </r>
  <r>
    <x v="576"/>
    <x v="4"/>
    <n v="25"/>
    <x v="2"/>
    <x v="165"/>
    <x v="59"/>
    <n v="4.5"/>
    <x v="1"/>
    <n v="2023"/>
  </r>
  <r>
    <x v="577"/>
    <x v="1"/>
    <n v="132"/>
    <x v="3"/>
    <x v="166"/>
    <x v="28"/>
    <n v="5"/>
    <x v="2"/>
    <n v="2023"/>
  </r>
  <r>
    <x v="578"/>
    <x v="7"/>
    <n v="63"/>
    <x v="1"/>
    <x v="166"/>
    <x v="63"/>
    <n v="1.6"/>
    <x v="2"/>
    <n v="2023"/>
  </r>
  <r>
    <x v="579"/>
    <x v="9"/>
    <n v="135"/>
    <x v="3"/>
    <x v="166"/>
    <x v="5"/>
    <n v="4.3"/>
    <x v="2"/>
    <n v="2023"/>
  </r>
  <r>
    <x v="580"/>
    <x v="6"/>
    <n v="101"/>
    <x v="1"/>
    <x v="166"/>
    <x v="59"/>
    <n v="3.5"/>
    <x v="2"/>
    <n v="2023"/>
  </r>
  <r>
    <x v="581"/>
    <x v="8"/>
    <n v="80"/>
    <x v="0"/>
    <x v="167"/>
    <x v="12"/>
    <n v="3.1"/>
    <x v="3"/>
    <n v="2023"/>
  </r>
  <r>
    <x v="582"/>
    <x v="13"/>
    <n v="28"/>
    <x v="0"/>
    <x v="167"/>
    <x v="85"/>
    <n v="2.9"/>
    <x v="3"/>
    <n v="2023"/>
  </r>
  <r>
    <x v="583"/>
    <x v="6"/>
    <n v="102"/>
    <x v="3"/>
    <x v="168"/>
    <x v="51"/>
    <n v="3.2"/>
    <x v="4"/>
    <n v="2023"/>
  </r>
  <r>
    <x v="584"/>
    <x v="7"/>
    <n v="60"/>
    <x v="3"/>
    <x v="169"/>
    <x v="2"/>
    <n v="3.2"/>
    <x v="5"/>
    <n v="2023"/>
  </r>
  <r>
    <x v="585"/>
    <x v="3"/>
    <n v="103"/>
    <x v="3"/>
    <x v="169"/>
    <x v="71"/>
    <n v="4.5"/>
    <x v="5"/>
    <n v="2023"/>
  </r>
  <r>
    <x v="586"/>
    <x v="8"/>
    <n v="90"/>
    <x v="0"/>
    <x v="170"/>
    <x v="86"/>
    <n v="3.9"/>
    <x v="6"/>
    <n v="2024"/>
  </r>
  <r>
    <x v="587"/>
    <x v="12"/>
    <n v="88"/>
    <x v="3"/>
    <x v="170"/>
    <x v="24"/>
    <n v="4.2"/>
    <x v="6"/>
    <n v="2024"/>
  </r>
  <r>
    <x v="588"/>
    <x v="3"/>
    <n v="37"/>
    <x v="3"/>
    <x v="170"/>
    <x v="48"/>
    <n v="1.8"/>
    <x v="6"/>
    <n v="2024"/>
  </r>
  <r>
    <x v="589"/>
    <x v="13"/>
    <n v="142"/>
    <x v="0"/>
    <x v="170"/>
    <x v="93"/>
    <n v="4.2"/>
    <x v="6"/>
    <n v="2024"/>
  </r>
  <r>
    <x v="590"/>
    <x v="13"/>
    <n v="153"/>
    <x v="2"/>
    <x v="170"/>
    <x v="71"/>
    <n v="3.1"/>
    <x v="6"/>
    <n v="2024"/>
  </r>
  <r>
    <x v="591"/>
    <x v="10"/>
    <n v="128"/>
    <x v="1"/>
    <x v="170"/>
    <x v="21"/>
    <n v="4.3"/>
    <x v="6"/>
    <n v="2024"/>
  </r>
  <r>
    <x v="592"/>
    <x v="7"/>
    <n v="110"/>
    <x v="1"/>
    <x v="171"/>
    <x v="72"/>
    <n v="4.4000000000000004"/>
    <x v="0"/>
    <n v="2024"/>
  </r>
  <r>
    <x v="593"/>
    <x v="10"/>
    <n v="139"/>
    <x v="3"/>
    <x v="171"/>
    <x v="91"/>
    <n v="4.4000000000000004"/>
    <x v="0"/>
    <n v="2024"/>
  </r>
  <r>
    <x v="594"/>
    <x v="6"/>
    <n v="109"/>
    <x v="4"/>
    <x v="172"/>
    <x v="21"/>
    <n v="2.4"/>
    <x v="2"/>
    <n v="2024"/>
  </r>
  <r>
    <x v="595"/>
    <x v="1"/>
    <n v="57"/>
    <x v="0"/>
    <x v="173"/>
    <x v="31"/>
    <n v="3.5"/>
    <x v="3"/>
    <n v="2024"/>
  </r>
  <r>
    <x v="596"/>
    <x v="6"/>
    <n v="68"/>
    <x v="3"/>
    <x v="173"/>
    <x v="102"/>
    <n v="3.1"/>
    <x v="3"/>
    <n v="2024"/>
  </r>
  <r>
    <x v="597"/>
    <x v="4"/>
    <n v="128"/>
    <x v="3"/>
    <x v="173"/>
    <x v="93"/>
    <n v="2.2999999999999998"/>
    <x v="3"/>
    <n v="2024"/>
  </r>
  <r>
    <x v="598"/>
    <x v="0"/>
    <n v="102"/>
    <x v="0"/>
    <x v="174"/>
    <x v="63"/>
    <n v="2.8"/>
    <x v="4"/>
    <n v="2024"/>
  </r>
  <r>
    <x v="599"/>
    <x v="10"/>
    <n v="52"/>
    <x v="2"/>
    <x v="174"/>
    <x v="28"/>
    <n v="4.5"/>
    <x v="4"/>
    <n v="2024"/>
  </r>
  <r>
    <x v="600"/>
    <x v="4"/>
    <n v="55"/>
    <x v="1"/>
    <x v="175"/>
    <x v="54"/>
    <n v="4.5"/>
    <x v="5"/>
    <n v="2024"/>
  </r>
  <r>
    <x v="601"/>
    <x v="3"/>
    <n v="107"/>
    <x v="3"/>
    <x v="175"/>
    <x v="88"/>
    <n v="4.5"/>
    <x v="5"/>
    <n v="2024"/>
  </r>
  <r>
    <x v="602"/>
    <x v="8"/>
    <n v="88"/>
    <x v="2"/>
    <x v="176"/>
    <x v="27"/>
    <n v="4.8"/>
    <x v="6"/>
    <n v="2024"/>
  </r>
  <r>
    <x v="603"/>
    <x v="5"/>
    <n v="49"/>
    <x v="2"/>
    <x v="176"/>
    <x v="77"/>
    <n v="4.5999999999999996"/>
    <x v="6"/>
    <n v="2024"/>
  </r>
  <r>
    <x v="604"/>
    <x v="8"/>
    <n v="72"/>
    <x v="0"/>
    <x v="176"/>
    <x v="103"/>
    <n v="4.5"/>
    <x v="6"/>
    <n v="2024"/>
  </r>
  <r>
    <x v="605"/>
    <x v="1"/>
    <n v="50"/>
    <x v="0"/>
    <x v="176"/>
    <x v="45"/>
    <n v="5"/>
    <x v="6"/>
    <n v="2024"/>
  </r>
  <r>
    <x v="606"/>
    <x v="8"/>
    <n v="52"/>
    <x v="3"/>
    <x v="176"/>
    <x v="28"/>
    <n v="4.8"/>
    <x v="6"/>
    <n v="2024"/>
  </r>
  <r>
    <x v="607"/>
    <x v="2"/>
    <n v="85"/>
    <x v="4"/>
    <x v="177"/>
    <x v="46"/>
    <n v="3.5"/>
    <x v="0"/>
    <n v="2024"/>
  </r>
  <r>
    <x v="608"/>
    <x v="9"/>
    <n v="98"/>
    <x v="4"/>
    <x v="178"/>
    <x v="58"/>
    <n v="3.4"/>
    <x v="1"/>
    <n v="2024"/>
  </r>
  <r>
    <x v="609"/>
    <x v="11"/>
    <n v="52"/>
    <x v="4"/>
    <x v="178"/>
    <x v="104"/>
    <n v="3.3"/>
    <x v="1"/>
    <n v="2024"/>
  </r>
  <r>
    <x v="610"/>
    <x v="4"/>
    <n v="154"/>
    <x v="2"/>
    <x v="178"/>
    <x v="84"/>
    <n v="4.9000000000000004"/>
    <x v="1"/>
    <n v="2024"/>
  </r>
  <r>
    <x v="611"/>
    <x v="14"/>
    <n v="131"/>
    <x v="1"/>
    <x v="179"/>
    <x v="103"/>
    <n v="4.5"/>
    <x v="2"/>
    <n v="2024"/>
  </r>
  <r>
    <x v="612"/>
    <x v="2"/>
    <n v="73"/>
    <x v="1"/>
    <x v="180"/>
    <x v="90"/>
    <n v="4.8"/>
    <x v="3"/>
    <n v="2024"/>
  </r>
  <r>
    <x v="613"/>
    <x v="7"/>
    <n v="45"/>
    <x v="4"/>
    <x v="180"/>
    <x v="59"/>
    <n v="4.8"/>
    <x v="3"/>
    <n v="2024"/>
  </r>
  <r>
    <x v="614"/>
    <x v="10"/>
    <n v="114"/>
    <x v="3"/>
    <x v="180"/>
    <x v="74"/>
    <n v="3.9"/>
    <x v="3"/>
    <n v="2024"/>
  </r>
  <r>
    <x v="615"/>
    <x v="9"/>
    <n v="69"/>
    <x v="1"/>
    <x v="181"/>
    <x v="36"/>
    <n v="3.9"/>
    <x v="4"/>
    <n v="2024"/>
  </r>
  <r>
    <x v="616"/>
    <x v="14"/>
    <n v="33"/>
    <x v="2"/>
    <x v="181"/>
    <x v="79"/>
    <n v="3.7"/>
    <x v="4"/>
    <n v="2024"/>
  </r>
  <r>
    <x v="617"/>
    <x v="1"/>
    <n v="31"/>
    <x v="0"/>
    <x v="182"/>
    <x v="59"/>
    <n v="4.8"/>
    <x v="5"/>
    <n v="2024"/>
  </r>
  <r>
    <x v="618"/>
    <x v="7"/>
    <n v="168"/>
    <x v="2"/>
    <x v="182"/>
    <x v="18"/>
    <n v="3.5"/>
    <x v="5"/>
    <n v="2024"/>
  </r>
  <r>
    <x v="619"/>
    <x v="2"/>
    <n v="111"/>
    <x v="3"/>
    <x v="183"/>
    <x v="41"/>
    <n v="4.2"/>
    <x v="6"/>
    <n v="2024"/>
  </r>
  <r>
    <x v="620"/>
    <x v="1"/>
    <n v="80"/>
    <x v="2"/>
    <x v="184"/>
    <x v="66"/>
    <n v="4.9000000000000004"/>
    <x v="0"/>
    <n v="2024"/>
  </r>
  <r>
    <x v="621"/>
    <x v="0"/>
    <n v="37"/>
    <x v="2"/>
    <x v="184"/>
    <x v="55"/>
    <n v="4.5999999999999996"/>
    <x v="0"/>
    <n v="2024"/>
  </r>
  <r>
    <x v="622"/>
    <x v="13"/>
    <n v="137"/>
    <x v="2"/>
    <x v="185"/>
    <x v="59"/>
    <n v="2.6"/>
    <x v="1"/>
    <n v="2024"/>
  </r>
  <r>
    <x v="623"/>
    <x v="9"/>
    <n v="123"/>
    <x v="3"/>
    <x v="185"/>
    <x v="24"/>
    <n v="2.7"/>
    <x v="1"/>
    <n v="2024"/>
  </r>
  <r>
    <x v="624"/>
    <x v="12"/>
    <n v="105"/>
    <x v="3"/>
    <x v="186"/>
    <x v="92"/>
    <n v="4.7"/>
    <x v="2"/>
    <n v="2024"/>
  </r>
  <r>
    <x v="625"/>
    <x v="0"/>
    <n v="76"/>
    <x v="4"/>
    <x v="187"/>
    <x v="59"/>
    <n v="3.9"/>
    <x v="3"/>
    <n v="2024"/>
  </r>
  <r>
    <x v="626"/>
    <x v="1"/>
    <n v="144"/>
    <x v="4"/>
    <x v="187"/>
    <x v="84"/>
    <n v="2.8"/>
    <x v="3"/>
    <n v="2024"/>
  </r>
  <r>
    <x v="627"/>
    <x v="14"/>
    <n v="109"/>
    <x v="0"/>
    <x v="187"/>
    <x v="32"/>
    <n v="3.1"/>
    <x v="3"/>
    <n v="2024"/>
  </r>
  <r>
    <x v="628"/>
    <x v="9"/>
    <n v="172"/>
    <x v="2"/>
    <x v="188"/>
    <x v="79"/>
    <n v="4.2"/>
    <x v="4"/>
    <n v="2024"/>
  </r>
  <r>
    <x v="629"/>
    <x v="1"/>
    <n v="56"/>
    <x v="3"/>
    <x v="188"/>
    <x v="79"/>
    <n v="4.3"/>
    <x v="4"/>
    <n v="2024"/>
  </r>
  <r>
    <x v="630"/>
    <x v="1"/>
    <n v="121"/>
    <x v="1"/>
    <x v="188"/>
    <x v="88"/>
    <n v="2.7"/>
    <x v="4"/>
    <n v="2024"/>
  </r>
  <r>
    <x v="631"/>
    <x v="9"/>
    <n v="41"/>
    <x v="3"/>
    <x v="189"/>
    <x v="54"/>
    <n v="2.2999999999999998"/>
    <x v="5"/>
    <n v="2024"/>
  </r>
  <r>
    <x v="632"/>
    <x v="3"/>
    <n v="60"/>
    <x v="2"/>
    <x v="189"/>
    <x v="5"/>
    <n v="2.2999999999999998"/>
    <x v="5"/>
    <n v="2024"/>
  </r>
  <r>
    <x v="633"/>
    <x v="3"/>
    <n v="144"/>
    <x v="2"/>
    <x v="190"/>
    <x v="71"/>
    <n v="2.9"/>
    <x v="6"/>
    <n v="2024"/>
  </r>
  <r>
    <x v="634"/>
    <x v="4"/>
    <n v="67"/>
    <x v="2"/>
    <x v="190"/>
    <x v="100"/>
    <n v="4.2"/>
    <x v="6"/>
    <n v="2024"/>
  </r>
  <r>
    <x v="635"/>
    <x v="9"/>
    <n v="162"/>
    <x v="0"/>
    <x v="190"/>
    <x v="95"/>
    <n v="4.5999999999999996"/>
    <x v="6"/>
    <n v="2024"/>
  </r>
  <r>
    <x v="636"/>
    <x v="3"/>
    <n v="87"/>
    <x v="1"/>
    <x v="191"/>
    <x v="29"/>
    <n v="4.5"/>
    <x v="2"/>
    <n v="2024"/>
  </r>
  <r>
    <x v="637"/>
    <x v="11"/>
    <n v="10"/>
    <x v="4"/>
    <x v="192"/>
    <x v="18"/>
    <n v="3.7"/>
    <x v="3"/>
    <n v="2024"/>
  </r>
  <r>
    <x v="638"/>
    <x v="1"/>
    <n v="138"/>
    <x v="4"/>
    <x v="192"/>
    <x v="14"/>
    <n v="4.0999999999999996"/>
    <x v="3"/>
    <n v="2024"/>
  </r>
  <r>
    <x v="639"/>
    <x v="9"/>
    <n v="31"/>
    <x v="4"/>
    <x v="193"/>
    <x v="42"/>
    <n v="3.4"/>
    <x v="4"/>
    <n v="2024"/>
  </r>
  <r>
    <x v="640"/>
    <x v="12"/>
    <n v="75"/>
    <x v="0"/>
    <x v="193"/>
    <x v="38"/>
    <n v="3.3"/>
    <x v="4"/>
    <n v="2024"/>
  </r>
  <r>
    <x v="641"/>
    <x v="0"/>
    <n v="65"/>
    <x v="0"/>
    <x v="194"/>
    <x v="63"/>
    <n v="4.4000000000000004"/>
    <x v="5"/>
    <n v="2024"/>
  </r>
  <r>
    <x v="642"/>
    <x v="2"/>
    <n v="106"/>
    <x v="3"/>
    <x v="194"/>
    <x v="7"/>
    <n v="4.2"/>
    <x v="5"/>
    <n v="2024"/>
  </r>
  <r>
    <x v="643"/>
    <x v="0"/>
    <n v="107"/>
    <x v="3"/>
    <x v="195"/>
    <x v="38"/>
    <n v="3.4"/>
    <x v="6"/>
    <n v="2024"/>
  </r>
  <r>
    <x v="644"/>
    <x v="13"/>
    <n v="78"/>
    <x v="3"/>
    <x v="196"/>
    <x v="49"/>
    <n v="4.4000000000000004"/>
    <x v="1"/>
    <n v="2024"/>
  </r>
  <r>
    <x v="645"/>
    <x v="8"/>
    <n v="122"/>
    <x v="3"/>
    <x v="196"/>
    <x v="38"/>
    <n v="2.7"/>
    <x v="1"/>
    <n v="2024"/>
  </r>
  <r>
    <x v="646"/>
    <x v="1"/>
    <n v="58"/>
    <x v="4"/>
    <x v="196"/>
    <x v="100"/>
    <n v="4.5"/>
    <x v="1"/>
    <n v="2024"/>
  </r>
  <r>
    <x v="647"/>
    <x v="13"/>
    <n v="33"/>
    <x v="2"/>
    <x v="196"/>
    <x v="19"/>
    <n v="1.7"/>
    <x v="1"/>
    <n v="2024"/>
  </r>
  <r>
    <x v="648"/>
    <x v="14"/>
    <n v="164"/>
    <x v="0"/>
    <x v="196"/>
    <x v="73"/>
    <n v="4.7"/>
    <x v="1"/>
    <n v="2024"/>
  </r>
  <r>
    <x v="649"/>
    <x v="12"/>
    <n v="163"/>
    <x v="1"/>
    <x v="196"/>
    <x v="103"/>
    <n v="4.4000000000000004"/>
    <x v="1"/>
    <n v="2024"/>
  </r>
  <r>
    <x v="650"/>
    <x v="5"/>
    <n v="71"/>
    <x v="0"/>
    <x v="197"/>
    <x v="16"/>
    <n v="3.5"/>
    <x v="3"/>
    <n v="2024"/>
  </r>
  <r>
    <x v="651"/>
    <x v="13"/>
    <n v="103"/>
    <x v="4"/>
    <x v="198"/>
    <x v="83"/>
    <n v="4.7"/>
    <x v="4"/>
    <n v="2024"/>
  </r>
  <r>
    <x v="652"/>
    <x v="10"/>
    <n v="69"/>
    <x v="1"/>
    <x v="198"/>
    <x v="88"/>
    <n v="4.3"/>
    <x v="4"/>
    <n v="2024"/>
  </r>
  <r>
    <x v="653"/>
    <x v="12"/>
    <n v="111"/>
    <x v="4"/>
    <x v="198"/>
    <x v="51"/>
    <n v="4.0999999999999996"/>
    <x v="4"/>
    <n v="2024"/>
  </r>
  <r>
    <x v="654"/>
    <x v="6"/>
    <n v="97"/>
    <x v="1"/>
    <x v="199"/>
    <x v="7"/>
    <n v="2.9"/>
    <x v="5"/>
    <n v="2024"/>
  </r>
  <r>
    <x v="655"/>
    <x v="7"/>
    <n v="144"/>
    <x v="3"/>
    <x v="199"/>
    <x v="14"/>
    <n v="3.4"/>
    <x v="5"/>
    <n v="2024"/>
  </r>
  <r>
    <x v="656"/>
    <x v="2"/>
    <n v="56"/>
    <x v="1"/>
    <x v="200"/>
    <x v="106"/>
    <n v="4.5999999999999996"/>
    <x v="6"/>
    <n v="2024"/>
  </r>
  <r>
    <x v="657"/>
    <x v="7"/>
    <n v="132"/>
    <x v="3"/>
    <x v="201"/>
    <x v="14"/>
    <n v="4.9000000000000004"/>
    <x v="0"/>
    <n v="2024"/>
  </r>
  <r>
    <x v="658"/>
    <x v="5"/>
    <n v="72"/>
    <x v="2"/>
    <x v="201"/>
    <x v="63"/>
    <n v="3.6"/>
    <x v="0"/>
    <n v="2024"/>
  </r>
  <r>
    <x v="659"/>
    <x v="12"/>
    <n v="18"/>
    <x v="2"/>
    <x v="201"/>
    <x v="3"/>
    <n v="3.5"/>
    <x v="0"/>
    <n v="2024"/>
  </r>
  <r>
    <x v="660"/>
    <x v="4"/>
    <n v="115"/>
    <x v="4"/>
    <x v="202"/>
    <x v="45"/>
    <n v="3.3"/>
    <x v="1"/>
    <n v="2024"/>
  </r>
  <r>
    <x v="661"/>
    <x v="4"/>
    <n v="124"/>
    <x v="1"/>
    <x v="203"/>
    <x v="48"/>
    <n v="3.8"/>
    <x v="2"/>
    <n v="2024"/>
  </r>
  <r>
    <x v="662"/>
    <x v="1"/>
    <n v="130"/>
    <x v="1"/>
    <x v="203"/>
    <x v="5"/>
    <n v="2.5"/>
    <x v="2"/>
    <n v="2024"/>
  </r>
  <r>
    <x v="663"/>
    <x v="11"/>
    <n v="120"/>
    <x v="0"/>
    <x v="204"/>
    <x v="81"/>
    <n v="4.5999999999999996"/>
    <x v="4"/>
    <n v="2024"/>
  </r>
  <r>
    <x v="664"/>
    <x v="6"/>
    <n v="75"/>
    <x v="4"/>
    <x v="204"/>
    <x v="96"/>
    <n v="4.7"/>
    <x v="4"/>
    <n v="2024"/>
  </r>
  <r>
    <x v="665"/>
    <x v="0"/>
    <n v="63"/>
    <x v="4"/>
    <x v="204"/>
    <x v="79"/>
    <n v="3.6"/>
    <x v="4"/>
    <n v="2024"/>
  </r>
  <r>
    <x v="666"/>
    <x v="7"/>
    <n v="74"/>
    <x v="4"/>
    <x v="205"/>
    <x v="30"/>
    <n v="4.3"/>
    <x v="6"/>
    <n v="2024"/>
  </r>
  <r>
    <x v="667"/>
    <x v="10"/>
    <n v="134"/>
    <x v="3"/>
    <x v="206"/>
    <x v="42"/>
    <n v="4.7"/>
    <x v="0"/>
    <n v="2024"/>
  </r>
  <r>
    <x v="668"/>
    <x v="12"/>
    <n v="103"/>
    <x v="1"/>
    <x v="206"/>
    <x v="70"/>
    <n v="4.9000000000000004"/>
    <x v="0"/>
    <n v="2024"/>
  </r>
  <r>
    <x v="669"/>
    <x v="12"/>
    <n v="155"/>
    <x v="0"/>
    <x v="207"/>
    <x v="1"/>
    <n v="4.9000000000000004"/>
    <x v="3"/>
    <n v="2024"/>
  </r>
  <r>
    <x v="670"/>
    <x v="0"/>
    <n v="128"/>
    <x v="1"/>
    <x v="208"/>
    <x v="3"/>
    <n v="1.9"/>
    <x v="4"/>
    <n v="2024"/>
  </r>
  <r>
    <x v="671"/>
    <x v="6"/>
    <n v="89"/>
    <x v="3"/>
    <x v="209"/>
    <x v="84"/>
    <n v="4.5"/>
    <x v="5"/>
    <n v="2024"/>
  </r>
  <r>
    <x v="672"/>
    <x v="4"/>
    <n v="81"/>
    <x v="0"/>
    <x v="209"/>
    <x v="65"/>
    <n v="4.9000000000000004"/>
    <x v="5"/>
    <n v="2024"/>
  </r>
  <r>
    <x v="673"/>
    <x v="6"/>
    <n v="66"/>
    <x v="3"/>
    <x v="210"/>
    <x v="31"/>
    <n v="4.5"/>
    <x v="6"/>
    <n v="2024"/>
  </r>
  <r>
    <x v="674"/>
    <x v="5"/>
    <n v="61"/>
    <x v="2"/>
    <x v="210"/>
    <x v="76"/>
    <n v="2.7"/>
    <x v="6"/>
    <n v="2024"/>
  </r>
  <r>
    <x v="675"/>
    <x v="4"/>
    <n v="128"/>
    <x v="2"/>
    <x v="210"/>
    <x v="1"/>
    <n v="2.1"/>
    <x v="6"/>
    <n v="2024"/>
  </r>
  <r>
    <x v="676"/>
    <x v="12"/>
    <n v="30"/>
    <x v="0"/>
    <x v="210"/>
    <x v="80"/>
    <n v="4.2"/>
    <x v="6"/>
    <n v="2024"/>
  </r>
  <r>
    <x v="677"/>
    <x v="14"/>
    <n v="63"/>
    <x v="2"/>
    <x v="211"/>
    <x v="87"/>
    <n v="4.7"/>
    <x v="0"/>
    <n v="2024"/>
  </r>
  <r>
    <x v="678"/>
    <x v="8"/>
    <n v="64"/>
    <x v="4"/>
    <x v="211"/>
    <x v="22"/>
    <n v="3.9"/>
    <x v="0"/>
    <n v="2024"/>
  </r>
  <r>
    <x v="679"/>
    <x v="3"/>
    <n v="151"/>
    <x v="1"/>
    <x v="212"/>
    <x v="23"/>
    <n v="4.0999999999999996"/>
    <x v="1"/>
    <n v="2024"/>
  </r>
  <r>
    <x v="680"/>
    <x v="13"/>
    <n v="116"/>
    <x v="3"/>
    <x v="212"/>
    <x v="85"/>
    <n v="3.8"/>
    <x v="1"/>
    <n v="2024"/>
  </r>
  <r>
    <x v="681"/>
    <x v="3"/>
    <n v="111"/>
    <x v="3"/>
    <x v="213"/>
    <x v="31"/>
    <n v="1.8"/>
    <x v="3"/>
    <n v="2024"/>
  </r>
  <r>
    <x v="682"/>
    <x v="4"/>
    <n v="15"/>
    <x v="3"/>
    <x v="213"/>
    <x v="31"/>
    <n v="4.0999999999999996"/>
    <x v="3"/>
    <n v="2024"/>
  </r>
  <r>
    <x v="683"/>
    <x v="8"/>
    <n v="18"/>
    <x v="1"/>
    <x v="214"/>
    <x v="45"/>
    <n v="4.4000000000000004"/>
    <x v="4"/>
    <n v="2024"/>
  </r>
  <r>
    <x v="684"/>
    <x v="5"/>
    <n v="146"/>
    <x v="2"/>
    <x v="214"/>
    <x v="42"/>
    <n v="4.0999999999999996"/>
    <x v="4"/>
    <n v="2024"/>
  </r>
  <r>
    <x v="685"/>
    <x v="12"/>
    <n v="73"/>
    <x v="3"/>
    <x v="215"/>
    <x v="85"/>
    <n v="3.8"/>
    <x v="5"/>
    <n v="2024"/>
  </r>
  <r>
    <x v="686"/>
    <x v="3"/>
    <n v="108"/>
    <x v="1"/>
    <x v="215"/>
    <x v="24"/>
    <n v="4.3"/>
    <x v="5"/>
    <n v="2024"/>
  </r>
  <r>
    <x v="687"/>
    <x v="10"/>
    <n v="52"/>
    <x v="1"/>
    <x v="216"/>
    <x v="2"/>
    <n v="4.5"/>
    <x v="6"/>
    <n v="2024"/>
  </r>
  <r>
    <x v="688"/>
    <x v="13"/>
    <n v="165"/>
    <x v="4"/>
    <x v="216"/>
    <x v="95"/>
    <n v="3.4"/>
    <x v="6"/>
    <n v="2024"/>
  </r>
  <r>
    <x v="689"/>
    <x v="5"/>
    <n v="104"/>
    <x v="3"/>
    <x v="216"/>
    <x v="2"/>
    <n v="4.8"/>
    <x v="6"/>
    <n v="2024"/>
  </r>
  <r>
    <x v="690"/>
    <x v="12"/>
    <n v="131"/>
    <x v="2"/>
    <x v="216"/>
    <x v="19"/>
    <n v="4.9000000000000004"/>
    <x v="6"/>
    <n v="2024"/>
  </r>
  <r>
    <x v="691"/>
    <x v="11"/>
    <n v="80"/>
    <x v="4"/>
    <x v="217"/>
    <x v="72"/>
    <n v="4.7"/>
    <x v="0"/>
    <n v="2024"/>
  </r>
  <r>
    <x v="692"/>
    <x v="4"/>
    <n v="49"/>
    <x v="3"/>
    <x v="217"/>
    <x v="7"/>
    <n v="3.3"/>
    <x v="0"/>
    <n v="2024"/>
  </r>
  <r>
    <x v="693"/>
    <x v="13"/>
    <n v="73"/>
    <x v="3"/>
    <x v="217"/>
    <x v="62"/>
    <n v="2.8"/>
    <x v="0"/>
    <n v="2024"/>
  </r>
  <r>
    <x v="694"/>
    <x v="5"/>
    <n v="117"/>
    <x v="4"/>
    <x v="217"/>
    <x v="44"/>
    <n v="4.0999999999999996"/>
    <x v="0"/>
    <n v="2024"/>
  </r>
  <r>
    <x v="695"/>
    <x v="2"/>
    <n v="38"/>
    <x v="0"/>
    <x v="217"/>
    <x v="27"/>
    <n v="3.5"/>
    <x v="0"/>
    <n v="2024"/>
  </r>
  <r>
    <x v="696"/>
    <x v="10"/>
    <n v="109"/>
    <x v="4"/>
    <x v="218"/>
    <x v="12"/>
    <n v="2.2999999999999998"/>
    <x v="2"/>
    <n v="2024"/>
  </r>
  <r>
    <x v="697"/>
    <x v="4"/>
    <n v="70"/>
    <x v="1"/>
    <x v="219"/>
    <x v="80"/>
    <n v="4.0999999999999996"/>
    <x v="3"/>
    <n v="2024"/>
  </r>
  <r>
    <x v="698"/>
    <x v="1"/>
    <n v="51"/>
    <x v="0"/>
    <x v="219"/>
    <x v="22"/>
    <n v="4.3"/>
    <x v="3"/>
    <n v="2024"/>
  </r>
  <r>
    <x v="699"/>
    <x v="1"/>
    <n v="100"/>
    <x v="1"/>
    <x v="220"/>
    <x v="82"/>
    <n v="4.9000000000000004"/>
    <x v="4"/>
    <n v="2024"/>
  </r>
  <r>
    <x v="700"/>
    <x v="7"/>
    <n v="124"/>
    <x v="0"/>
    <x v="221"/>
    <x v="32"/>
    <n v="4"/>
    <x v="5"/>
    <n v="2024"/>
  </r>
  <r>
    <x v="701"/>
    <x v="0"/>
    <n v="143"/>
    <x v="4"/>
    <x v="221"/>
    <x v="88"/>
    <n v="4.7"/>
    <x v="5"/>
    <n v="2024"/>
  </r>
  <r>
    <x v="702"/>
    <x v="6"/>
    <n v="96"/>
    <x v="3"/>
    <x v="221"/>
    <x v="73"/>
    <n v="3.4"/>
    <x v="5"/>
    <n v="2024"/>
  </r>
  <r>
    <x v="703"/>
    <x v="13"/>
    <n v="84"/>
    <x v="1"/>
    <x v="222"/>
    <x v="18"/>
    <n v="4"/>
    <x v="0"/>
    <n v="2024"/>
  </r>
  <r>
    <x v="704"/>
    <x v="9"/>
    <n v="111"/>
    <x v="1"/>
    <x v="222"/>
    <x v="23"/>
    <n v="4.5"/>
    <x v="0"/>
    <n v="2024"/>
  </r>
  <r>
    <x v="705"/>
    <x v="9"/>
    <n v="103"/>
    <x v="0"/>
    <x v="223"/>
    <x v="85"/>
    <n v="4.5"/>
    <x v="1"/>
    <n v="2024"/>
  </r>
  <r>
    <x v="706"/>
    <x v="0"/>
    <n v="61"/>
    <x v="2"/>
    <x v="223"/>
    <x v="32"/>
    <n v="4.9000000000000004"/>
    <x v="1"/>
    <n v="2024"/>
  </r>
  <r>
    <x v="707"/>
    <x v="12"/>
    <n v="113"/>
    <x v="3"/>
    <x v="223"/>
    <x v="9"/>
    <n v="4.4000000000000004"/>
    <x v="1"/>
    <n v="2024"/>
  </r>
  <r>
    <x v="708"/>
    <x v="12"/>
    <n v="96"/>
    <x v="3"/>
    <x v="223"/>
    <x v="11"/>
    <n v="2.9"/>
    <x v="1"/>
    <n v="2024"/>
  </r>
  <r>
    <x v="709"/>
    <x v="8"/>
    <n v="131"/>
    <x v="0"/>
    <x v="224"/>
    <x v="75"/>
    <n v="4.4000000000000004"/>
    <x v="2"/>
    <n v="2024"/>
  </r>
  <r>
    <x v="710"/>
    <x v="5"/>
    <n v="52"/>
    <x v="3"/>
    <x v="225"/>
    <x v="66"/>
    <n v="4.3"/>
    <x v="3"/>
    <n v="2024"/>
  </r>
  <r>
    <x v="711"/>
    <x v="1"/>
    <n v="100"/>
    <x v="0"/>
    <x v="225"/>
    <x v="13"/>
    <n v="4.7"/>
    <x v="3"/>
    <n v="2024"/>
  </r>
  <r>
    <x v="712"/>
    <x v="3"/>
    <n v="58"/>
    <x v="4"/>
    <x v="225"/>
    <x v="11"/>
    <n v="3.2"/>
    <x v="3"/>
    <n v="2024"/>
  </r>
  <r>
    <x v="713"/>
    <x v="4"/>
    <n v="144"/>
    <x v="4"/>
    <x v="226"/>
    <x v="55"/>
    <n v="2.2999999999999998"/>
    <x v="4"/>
    <n v="2024"/>
  </r>
  <r>
    <x v="714"/>
    <x v="3"/>
    <n v="53"/>
    <x v="2"/>
    <x v="227"/>
    <x v="58"/>
    <n v="3.6"/>
    <x v="5"/>
    <n v="2024"/>
  </r>
  <r>
    <x v="715"/>
    <x v="12"/>
    <n v="97"/>
    <x v="1"/>
    <x v="227"/>
    <x v="82"/>
    <n v="4.5999999999999996"/>
    <x v="5"/>
    <n v="2024"/>
  </r>
  <r>
    <x v="716"/>
    <x v="2"/>
    <n v="64"/>
    <x v="4"/>
    <x v="227"/>
    <x v="2"/>
    <n v="4"/>
    <x v="5"/>
    <n v="2024"/>
  </r>
  <r>
    <x v="717"/>
    <x v="0"/>
    <n v="106"/>
    <x v="0"/>
    <x v="227"/>
    <x v="81"/>
    <n v="4.7"/>
    <x v="5"/>
    <n v="2024"/>
  </r>
  <r>
    <x v="718"/>
    <x v="13"/>
    <n v="36"/>
    <x v="4"/>
    <x v="228"/>
    <x v="106"/>
    <n v="4.3"/>
    <x v="6"/>
    <n v="2024"/>
  </r>
  <r>
    <x v="719"/>
    <x v="4"/>
    <n v="74"/>
    <x v="3"/>
    <x v="228"/>
    <x v="75"/>
    <n v="2.8"/>
    <x v="6"/>
    <n v="2024"/>
  </r>
  <r>
    <x v="720"/>
    <x v="10"/>
    <n v="143"/>
    <x v="1"/>
    <x v="228"/>
    <x v="38"/>
    <n v="4"/>
    <x v="6"/>
    <n v="2024"/>
  </r>
  <r>
    <x v="721"/>
    <x v="0"/>
    <n v="94"/>
    <x v="2"/>
    <x v="228"/>
    <x v="8"/>
    <n v="3.9"/>
    <x v="6"/>
    <n v="2024"/>
  </r>
  <r>
    <x v="722"/>
    <x v="11"/>
    <n v="124"/>
    <x v="0"/>
    <x v="229"/>
    <x v="9"/>
    <n v="3.1"/>
    <x v="0"/>
    <n v="2024"/>
  </r>
  <r>
    <x v="723"/>
    <x v="13"/>
    <n v="156"/>
    <x v="4"/>
    <x v="229"/>
    <x v="39"/>
    <n v="2.7"/>
    <x v="0"/>
    <n v="2024"/>
  </r>
  <r>
    <x v="724"/>
    <x v="6"/>
    <n v="107"/>
    <x v="1"/>
    <x v="229"/>
    <x v="100"/>
    <n v="4.7"/>
    <x v="0"/>
    <n v="2024"/>
  </r>
  <r>
    <x v="725"/>
    <x v="0"/>
    <n v="58"/>
    <x v="1"/>
    <x v="230"/>
    <x v="44"/>
    <n v="4.3"/>
    <x v="2"/>
    <n v="2024"/>
  </r>
  <r>
    <x v="726"/>
    <x v="7"/>
    <n v="66"/>
    <x v="1"/>
    <x v="230"/>
    <x v="37"/>
    <n v="3.8"/>
    <x v="2"/>
    <n v="2024"/>
  </r>
  <r>
    <x v="727"/>
    <x v="8"/>
    <n v="75"/>
    <x v="4"/>
    <x v="230"/>
    <x v="31"/>
    <n v="4.4000000000000004"/>
    <x v="2"/>
    <n v="2024"/>
  </r>
  <r>
    <x v="728"/>
    <x v="6"/>
    <n v="8"/>
    <x v="1"/>
    <x v="230"/>
    <x v="4"/>
    <n v="3.9"/>
    <x v="2"/>
    <n v="2024"/>
  </r>
  <r>
    <x v="729"/>
    <x v="2"/>
    <n v="76"/>
    <x v="4"/>
    <x v="231"/>
    <x v="10"/>
    <n v="4.9000000000000004"/>
    <x v="3"/>
    <n v="2024"/>
  </r>
  <r>
    <x v="730"/>
    <x v="0"/>
    <n v="110"/>
    <x v="4"/>
    <x v="231"/>
    <x v="67"/>
    <n v="4.2"/>
    <x v="3"/>
    <n v="2024"/>
  </r>
  <r>
    <x v="731"/>
    <x v="7"/>
    <n v="50"/>
    <x v="2"/>
    <x v="232"/>
    <x v="55"/>
    <n v="4"/>
    <x v="4"/>
    <n v="2024"/>
  </r>
  <r>
    <x v="732"/>
    <x v="5"/>
    <n v="78"/>
    <x v="2"/>
    <x v="232"/>
    <x v="50"/>
    <n v="4.2"/>
    <x v="4"/>
    <n v="2024"/>
  </r>
  <r>
    <x v="733"/>
    <x v="12"/>
    <n v="59"/>
    <x v="0"/>
    <x v="233"/>
    <x v="13"/>
    <n v="4.8"/>
    <x v="5"/>
    <n v="2024"/>
  </r>
  <r>
    <x v="734"/>
    <x v="5"/>
    <n v="126"/>
    <x v="1"/>
    <x v="234"/>
    <x v="68"/>
    <n v="1.1000000000000001"/>
    <x v="6"/>
    <n v="2024"/>
  </r>
  <r>
    <x v="735"/>
    <x v="2"/>
    <n v="43"/>
    <x v="0"/>
    <x v="235"/>
    <x v="35"/>
    <n v="4"/>
    <x v="0"/>
    <n v="2024"/>
  </r>
  <r>
    <x v="736"/>
    <x v="13"/>
    <n v="79"/>
    <x v="4"/>
    <x v="236"/>
    <x v="29"/>
    <n v="4.8"/>
    <x v="2"/>
    <n v="2024"/>
  </r>
  <r>
    <x v="737"/>
    <x v="0"/>
    <n v="71"/>
    <x v="0"/>
    <x v="237"/>
    <x v="25"/>
    <n v="4.2"/>
    <x v="3"/>
    <n v="2024"/>
  </r>
  <r>
    <x v="738"/>
    <x v="9"/>
    <n v="94"/>
    <x v="1"/>
    <x v="238"/>
    <x v="96"/>
    <n v="4.5999999999999996"/>
    <x v="4"/>
    <n v="2024"/>
  </r>
  <r>
    <x v="739"/>
    <x v="6"/>
    <n v="108"/>
    <x v="0"/>
    <x v="238"/>
    <x v="67"/>
    <n v="4"/>
    <x v="4"/>
    <n v="2024"/>
  </r>
  <r>
    <x v="740"/>
    <x v="2"/>
    <n v="76"/>
    <x v="1"/>
    <x v="238"/>
    <x v="27"/>
    <n v="3.9"/>
    <x v="4"/>
    <n v="2024"/>
  </r>
  <r>
    <x v="741"/>
    <x v="12"/>
    <n v="136"/>
    <x v="0"/>
    <x v="238"/>
    <x v="73"/>
    <n v="2.8"/>
    <x v="4"/>
    <n v="2024"/>
  </r>
  <r>
    <x v="742"/>
    <x v="1"/>
    <n v="129"/>
    <x v="2"/>
    <x v="239"/>
    <x v="76"/>
    <n v="4.7"/>
    <x v="5"/>
    <n v="2024"/>
  </r>
  <r>
    <x v="743"/>
    <x v="6"/>
    <n v="120"/>
    <x v="0"/>
    <x v="239"/>
    <x v="100"/>
    <n v="4.2"/>
    <x v="5"/>
    <n v="2024"/>
  </r>
  <r>
    <x v="744"/>
    <x v="2"/>
    <n v="108"/>
    <x v="2"/>
    <x v="240"/>
    <x v="2"/>
    <n v="3.9"/>
    <x v="6"/>
    <n v="2024"/>
  </r>
  <r>
    <x v="745"/>
    <x v="5"/>
    <n v="79"/>
    <x v="0"/>
    <x v="240"/>
    <x v="46"/>
    <n v="4.5999999999999996"/>
    <x v="6"/>
    <n v="2024"/>
  </r>
  <r>
    <x v="746"/>
    <x v="5"/>
    <n v="45"/>
    <x v="2"/>
    <x v="240"/>
    <x v="19"/>
    <n v="4.3"/>
    <x v="6"/>
    <n v="2024"/>
  </r>
  <r>
    <x v="747"/>
    <x v="4"/>
    <n v="96"/>
    <x v="0"/>
    <x v="240"/>
    <x v="24"/>
    <n v="3.6"/>
    <x v="6"/>
    <n v="2024"/>
  </r>
  <r>
    <x v="748"/>
    <x v="4"/>
    <n v="81"/>
    <x v="0"/>
    <x v="241"/>
    <x v="26"/>
    <n v="4.9000000000000004"/>
    <x v="0"/>
    <n v="2024"/>
  </r>
  <r>
    <x v="749"/>
    <x v="12"/>
    <n v="95"/>
    <x v="3"/>
    <x v="241"/>
    <x v="50"/>
    <n v="2.4"/>
    <x v="0"/>
    <n v="2024"/>
  </r>
  <r>
    <x v="750"/>
    <x v="11"/>
    <n v="159"/>
    <x v="1"/>
    <x v="241"/>
    <x v="23"/>
    <n v="4.2"/>
    <x v="0"/>
    <n v="2024"/>
  </r>
  <r>
    <x v="751"/>
    <x v="14"/>
    <n v="109"/>
    <x v="4"/>
    <x v="241"/>
    <x v="68"/>
    <n v="3.9"/>
    <x v="0"/>
    <n v="2024"/>
  </r>
  <r>
    <x v="752"/>
    <x v="5"/>
    <n v="107"/>
    <x v="4"/>
    <x v="241"/>
    <x v="5"/>
    <n v="4.2"/>
    <x v="0"/>
    <n v="2024"/>
  </r>
  <r>
    <x v="753"/>
    <x v="4"/>
    <n v="67"/>
    <x v="2"/>
    <x v="242"/>
    <x v="90"/>
    <n v="3.9"/>
    <x v="1"/>
    <n v="2024"/>
  </r>
  <r>
    <x v="754"/>
    <x v="8"/>
    <n v="96"/>
    <x v="0"/>
    <x v="243"/>
    <x v="28"/>
    <n v="4.5"/>
    <x v="2"/>
    <n v="2024"/>
  </r>
  <r>
    <x v="755"/>
    <x v="10"/>
    <n v="142"/>
    <x v="1"/>
    <x v="244"/>
    <x v="64"/>
    <n v="3.8"/>
    <x v="3"/>
    <n v="2024"/>
  </r>
  <r>
    <x v="756"/>
    <x v="10"/>
    <n v="71"/>
    <x v="3"/>
    <x v="244"/>
    <x v="1"/>
    <n v="3.9"/>
    <x v="3"/>
    <n v="2024"/>
  </r>
  <r>
    <x v="757"/>
    <x v="8"/>
    <n v="152"/>
    <x v="3"/>
    <x v="244"/>
    <x v="66"/>
    <n v="4.7"/>
    <x v="3"/>
    <n v="2024"/>
  </r>
  <r>
    <x v="758"/>
    <x v="13"/>
    <n v="108"/>
    <x v="1"/>
    <x v="244"/>
    <x v="104"/>
    <n v="3.2"/>
    <x v="3"/>
    <n v="2024"/>
  </r>
  <r>
    <x v="759"/>
    <x v="13"/>
    <n v="156"/>
    <x v="3"/>
    <x v="244"/>
    <x v="91"/>
    <n v="5"/>
    <x v="3"/>
    <n v="2024"/>
  </r>
  <r>
    <x v="760"/>
    <x v="10"/>
    <n v="126"/>
    <x v="1"/>
    <x v="244"/>
    <x v="85"/>
    <n v="3.7"/>
    <x v="3"/>
    <n v="2024"/>
  </r>
  <r>
    <x v="761"/>
    <x v="2"/>
    <n v="135"/>
    <x v="3"/>
    <x v="245"/>
    <x v="19"/>
    <n v="3.9"/>
    <x v="4"/>
    <n v="2024"/>
  </r>
  <r>
    <x v="762"/>
    <x v="10"/>
    <n v="110"/>
    <x v="0"/>
    <x v="246"/>
    <x v="44"/>
    <n v="3.1"/>
    <x v="5"/>
    <n v="2024"/>
  </r>
  <r>
    <x v="763"/>
    <x v="11"/>
    <n v="64"/>
    <x v="3"/>
    <x v="246"/>
    <x v="54"/>
    <n v="2"/>
    <x v="5"/>
    <n v="2024"/>
  </r>
  <r>
    <x v="764"/>
    <x v="9"/>
    <n v="127"/>
    <x v="1"/>
    <x v="246"/>
    <x v="54"/>
    <n v="4.5999999999999996"/>
    <x v="5"/>
    <n v="2024"/>
  </r>
  <r>
    <x v="765"/>
    <x v="14"/>
    <n v="124"/>
    <x v="2"/>
    <x v="246"/>
    <x v="43"/>
    <n v="3.7"/>
    <x v="5"/>
    <n v="2024"/>
  </r>
  <r>
    <x v="766"/>
    <x v="11"/>
    <n v="125"/>
    <x v="1"/>
    <x v="246"/>
    <x v="93"/>
    <n v="4.4000000000000004"/>
    <x v="5"/>
    <n v="2024"/>
  </r>
  <r>
    <x v="767"/>
    <x v="1"/>
    <n v="70"/>
    <x v="1"/>
    <x v="246"/>
    <x v="87"/>
    <n v="2.1"/>
    <x v="5"/>
    <n v="2024"/>
  </r>
  <r>
    <x v="768"/>
    <x v="9"/>
    <n v="93"/>
    <x v="3"/>
    <x v="247"/>
    <x v="16"/>
    <n v="2.2000000000000002"/>
    <x v="6"/>
    <n v="2024"/>
  </r>
  <r>
    <x v="769"/>
    <x v="1"/>
    <n v="120"/>
    <x v="4"/>
    <x v="247"/>
    <x v="12"/>
    <n v="3.4"/>
    <x v="6"/>
    <n v="2024"/>
  </r>
  <r>
    <x v="770"/>
    <x v="4"/>
    <n v="96"/>
    <x v="0"/>
    <x v="247"/>
    <x v="14"/>
    <n v="2.7"/>
    <x v="6"/>
    <n v="2024"/>
  </r>
  <r>
    <x v="771"/>
    <x v="3"/>
    <n v="67"/>
    <x v="0"/>
    <x v="247"/>
    <x v="11"/>
    <n v="3.7"/>
    <x v="6"/>
    <n v="2024"/>
  </r>
  <r>
    <x v="772"/>
    <x v="11"/>
    <n v="119"/>
    <x v="0"/>
    <x v="247"/>
    <x v="11"/>
    <n v="3.1"/>
    <x v="6"/>
    <n v="2024"/>
  </r>
  <r>
    <x v="773"/>
    <x v="14"/>
    <n v="61"/>
    <x v="2"/>
    <x v="247"/>
    <x v="83"/>
    <n v="4.0999999999999996"/>
    <x v="6"/>
    <n v="2024"/>
  </r>
  <r>
    <x v="774"/>
    <x v="4"/>
    <n v="29"/>
    <x v="3"/>
    <x v="247"/>
    <x v="24"/>
    <n v="4.8"/>
    <x v="6"/>
    <n v="2024"/>
  </r>
  <r>
    <x v="775"/>
    <x v="8"/>
    <n v="134"/>
    <x v="4"/>
    <x v="247"/>
    <x v="83"/>
    <n v="4"/>
    <x v="6"/>
    <n v="2024"/>
  </r>
  <r>
    <x v="776"/>
    <x v="10"/>
    <n v="113"/>
    <x v="0"/>
    <x v="248"/>
    <x v="45"/>
    <n v="3"/>
    <x v="0"/>
    <n v="2024"/>
  </r>
  <r>
    <x v="777"/>
    <x v="13"/>
    <n v="12"/>
    <x v="4"/>
    <x v="248"/>
    <x v="83"/>
    <n v="4.8"/>
    <x v="0"/>
    <n v="2024"/>
  </r>
  <r>
    <x v="778"/>
    <x v="7"/>
    <n v="78"/>
    <x v="3"/>
    <x v="248"/>
    <x v="1"/>
    <n v="4.0999999999999996"/>
    <x v="0"/>
    <n v="2024"/>
  </r>
  <r>
    <x v="779"/>
    <x v="11"/>
    <n v="82"/>
    <x v="1"/>
    <x v="248"/>
    <x v="51"/>
    <n v="4.2"/>
    <x v="0"/>
    <n v="2024"/>
  </r>
  <r>
    <x v="780"/>
    <x v="6"/>
    <n v="149"/>
    <x v="2"/>
    <x v="248"/>
    <x v="58"/>
    <n v="3.3"/>
    <x v="0"/>
    <n v="2024"/>
  </r>
  <r>
    <x v="781"/>
    <x v="5"/>
    <n v="56"/>
    <x v="4"/>
    <x v="248"/>
    <x v="11"/>
    <n v="4.7"/>
    <x v="0"/>
    <n v="2024"/>
  </r>
  <r>
    <x v="782"/>
    <x v="4"/>
    <n v="80"/>
    <x v="2"/>
    <x v="248"/>
    <x v="0"/>
    <n v="3.7"/>
    <x v="0"/>
    <n v="2024"/>
  </r>
  <r>
    <x v="783"/>
    <x v="14"/>
    <n v="131"/>
    <x v="0"/>
    <x v="248"/>
    <x v="8"/>
    <n v="4.7"/>
    <x v="0"/>
    <n v="2024"/>
  </r>
  <r>
    <x v="784"/>
    <x v="14"/>
    <n v="109"/>
    <x v="0"/>
    <x v="248"/>
    <x v="85"/>
    <n v="4.5999999999999996"/>
    <x v="0"/>
    <n v="2024"/>
  </r>
  <r>
    <x v="785"/>
    <x v="5"/>
    <n v="142"/>
    <x v="0"/>
    <x v="248"/>
    <x v="85"/>
    <n v="4.8"/>
    <x v="0"/>
    <n v="2024"/>
  </r>
  <r>
    <x v="786"/>
    <x v="9"/>
    <n v="114"/>
    <x v="4"/>
    <x v="249"/>
    <x v="1"/>
    <n v="2"/>
    <x v="1"/>
    <n v="2024"/>
  </r>
  <r>
    <x v="787"/>
    <x v="3"/>
    <n v="93"/>
    <x v="2"/>
    <x v="249"/>
    <x v="82"/>
    <n v="3.9"/>
    <x v="1"/>
    <n v="2024"/>
  </r>
  <r>
    <x v="788"/>
    <x v="13"/>
    <n v="43"/>
    <x v="2"/>
    <x v="249"/>
    <x v="90"/>
    <n v="3"/>
    <x v="1"/>
    <n v="2024"/>
  </r>
  <r>
    <x v="789"/>
    <x v="8"/>
    <n v="78"/>
    <x v="3"/>
    <x v="250"/>
    <x v="59"/>
    <n v="4.5999999999999996"/>
    <x v="2"/>
    <n v="2024"/>
  </r>
  <r>
    <x v="790"/>
    <x v="9"/>
    <n v="89"/>
    <x v="0"/>
    <x v="250"/>
    <x v="91"/>
    <n v="3.8"/>
    <x v="2"/>
    <n v="2024"/>
  </r>
  <r>
    <x v="791"/>
    <x v="5"/>
    <n v="82"/>
    <x v="1"/>
    <x v="250"/>
    <x v="58"/>
    <n v="4.4000000000000004"/>
    <x v="2"/>
    <n v="2024"/>
  </r>
  <r>
    <x v="792"/>
    <x v="4"/>
    <n v="86"/>
    <x v="0"/>
    <x v="251"/>
    <x v="19"/>
    <n v="2.4"/>
    <x v="3"/>
    <n v="2024"/>
  </r>
  <r>
    <x v="793"/>
    <x v="12"/>
    <n v="57"/>
    <x v="3"/>
    <x v="251"/>
    <x v="43"/>
    <n v="4.5"/>
    <x v="3"/>
    <n v="2024"/>
  </r>
  <r>
    <x v="794"/>
    <x v="3"/>
    <n v="103"/>
    <x v="4"/>
    <x v="251"/>
    <x v="42"/>
    <n v="4.5"/>
    <x v="3"/>
    <n v="2024"/>
  </r>
  <r>
    <x v="795"/>
    <x v="7"/>
    <n v="138"/>
    <x v="3"/>
    <x v="252"/>
    <x v="34"/>
    <n v="2.7"/>
    <x v="4"/>
    <n v="2024"/>
  </r>
  <r>
    <x v="796"/>
    <x v="6"/>
    <n v="88"/>
    <x v="1"/>
    <x v="252"/>
    <x v="62"/>
    <n v="4.9000000000000004"/>
    <x v="4"/>
    <n v="2024"/>
  </r>
  <r>
    <x v="797"/>
    <x v="9"/>
    <n v="118"/>
    <x v="2"/>
    <x v="252"/>
    <x v="36"/>
    <n v="3.7"/>
    <x v="4"/>
    <n v="2024"/>
  </r>
  <r>
    <x v="798"/>
    <x v="4"/>
    <n v="4"/>
    <x v="0"/>
    <x v="252"/>
    <x v="16"/>
    <n v="3.9"/>
    <x v="4"/>
    <n v="2024"/>
  </r>
  <r>
    <x v="799"/>
    <x v="13"/>
    <n v="78"/>
    <x v="4"/>
    <x v="253"/>
    <x v="61"/>
    <n v="3.5"/>
    <x v="5"/>
    <n v="2024"/>
  </r>
  <r>
    <x v="800"/>
    <x v="10"/>
    <n v="69"/>
    <x v="0"/>
    <x v="253"/>
    <x v="51"/>
    <n v="2.7"/>
    <x v="5"/>
    <n v="2024"/>
  </r>
  <r>
    <x v="801"/>
    <x v="5"/>
    <n v="90"/>
    <x v="3"/>
    <x v="253"/>
    <x v="59"/>
    <n v="3.9"/>
    <x v="5"/>
    <n v="2024"/>
  </r>
  <r>
    <x v="802"/>
    <x v="10"/>
    <n v="134"/>
    <x v="0"/>
    <x v="253"/>
    <x v="56"/>
    <n v="3.4"/>
    <x v="5"/>
    <n v="2024"/>
  </r>
  <r>
    <x v="803"/>
    <x v="1"/>
    <n v="65"/>
    <x v="2"/>
    <x v="253"/>
    <x v="69"/>
    <n v="5"/>
    <x v="5"/>
    <n v="2024"/>
  </r>
  <r>
    <x v="804"/>
    <x v="2"/>
    <n v="54"/>
    <x v="4"/>
    <x v="254"/>
    <x v="92"/>
    <n v="4.4000000000000004"/>
    <x v="6"/>
    <n v="2024"/>
  </r>
  <r>
    <x v="805"/>
    <x v="2"/>
    <n v="90"/>
    <x v="4"/>
    <x v="254"/>
    <x v="59"/>
    <n v="4.3"/>
    <x v="6"/>
    <n v="2024"/>
  </r>
  <r>
    <x v="806"/>
    <x v="5"/>
    <n v="66"/>
    <x v="4"/>
    <x v="254"/>
    <x v="40"/>
    <n v="4.7"/>
    <x v="6"/>
    <n v="2024"/>
  </r>
  <r>
    <x v="807"/>
    <x v="4"/>
    <n v="150"/>
    <x v="4"/>
    <x v="255"/>
    <x v="63"/>
    <n v="4.0999999999999996"/>
    <x v="0"/>
    <n v="2024"/>
  </r>
  <r>
    <x v="808"/>
    <x v="8"/>
    <n v="18"/>
    <x v="2"/>
    <x v="255"/>
    <x v="11"/>
    <n v="4.8"/>
    <x v="0"/>
    <n v="2024"/>
  </r>
  <r>
    <x v="809"/>
    <x v="2"/>
    <n v="87"/>
    <x v="2"/>
    <x v="255"/>
    <x v="50"/>
    <n v="4.2"/>
    <x v="0"/>
    <n v="2024"/>
  </r>
  <r>
    <x v="810"/>
    <x v="7"/>
    <n v="94"/>
    <x v="4"/>
    <x v="256"/>
    <x v="31"/>
    <n v="3.4"/>
    <x v="1"/>
    <n v="2024"/>
  </r>
  <r>
    <x v="811"/>
    <x v="12"/>
    <n v="56"/>
    <x v="4"/>
    <x v="256"/>
    <x v="49"/>
    <n v="3.3"/>
    <x v="1"/>
    <n v="2024"/>
  </r>
  <r>
    <x v="812"/>
    <x v="9"/>
    <n v="41"/>
    <x v="1"/>
    <x v="257"/>
    <x v="28"/>
    <n v="3.8"/>
    <x v="2"/>
    <n v="2024"/>
  </r>
  <r>
    <x v="813"/>
    <x v="4"/>
    <n v="119"/>
    <x v="3"/>
    <x v="257"/>
    <x v="22"/>
    <n v="3.9"/>
    <x v="2"/>
    <n v="2024"/>
  </r>
  <r>
    <x v="814"/>
    <x v="3"/>
    <n v="108"/>
    <x v="4"/>
    <x v="257"/>
    <x v="12"/>
    <n v="2.5"/>
    <x v="2"/>
    <n v="2024"/>
  </r>
  <r>
    <x v="815"/>
    <x v="13"/>
    <n v="63"/>
    <x v="0"/>
    <x v="257"/>
    <x v="60"/>
    <n v="4.9000000000000004"/>
    <x v="2"/>
    <n v="2024"/>
  </r>
  <r>
    <x v="816"/>
    <x v="11"/>
    <n v="59"/>
    <x v="4"/>
    <x v="257"/>
    <x v="106"/>
    <n v="4.8"/>
    <x v="2"/>
    <n v="2024"/>
  </r>
  <r>
    <x v="817"/>
    <x v="11"/>
    <n v="90"/>
    <x v="1"/>
    <x v="257"/>
    <x v="43"/>
    <n v="4.7"/>
    <x v="2"/>
    <n v="2024"/>
  </r>
  <r>
    <x v="818"/>
    <x v="6"/>
    <n v="55"/>
    <x v="1"/>
    <x v="257"/>
    <x v="78"/>
    <n v="4.7"/>
    <x v="2"/>
    <n v="2024"/>
  </r>
  <r>
    <x v="819"/>
    <x v="3"/>
    <n v="84"/>
    <x v="3"/>
    <x v="258"/>
    <x v="48"/>
    <n v="3.3"/>
    <x v="3"/>
    <n v="2024"/>
  </r>
  <r>
    <x v="820"/>
    <x v="3"/>
    <n v="150"/>
    <x v="2"/>
    <x v="258"/>
    <x v="10"/>
    <n v="4.7"/>
    <x v="3"/>
    <n v="2024"/>
  </r>
  <r>
    <x v="821"/>
    <x v="14"/>
    <n v="69"/>
    <x v="4"/>
    <x v="258"/>
    <x v="73"/>
    <n v="4.5"/>
    <x v="3"/>
    <n v="2024"/>
  </r>
  <r>
    <x v="822"/>
    <x v="0"/>
    <n v="120"/>
    <x v="1"/>
    <x v="259"/>
    <x v="21"/>
    <n v="4.5999999999999996"/>
    <x v="4"/>
    <n v="2024"/>
  </r>
  <r>
    <x v="823"/>
    <x v="2"/>
    <n v="126"/>
    <x v="3"/>
    <x v="259"/>
    <x v="25"/>
    <n v="4.8"/>
    <x v="4"/>
    <n v="2024"/>
  </r>
  <r>
    <x v="824"/>
    <x v="14"/>
    <n v="120"/>
    <x v="0"/>
    <x v="259"/>
    <x v="14"/>
    <n v="4.3"/>
    <x v="4"/>
    <n v="2024"/>
  </r>
  <r>
    <x v="825"/>
    <x v="2"/>
    <n v="139"/>
    <x v="1"/>
    <x v="260"/>
    <x v="43"/>
    <n v="4.7"/>
    <x v="5"/>
    <n v="2024"/>
  </r>
  <r>
    <x v="826"/>
    <x v="6"/>
    <n v="124"/>
    <x v="4"/>
    <x v="261"/>
    <x v="87"/>
    <n v="4.8"/>
    <x v="6"/>
    <n v="2024"/>
  </r>
  <r>
    <x v="827"/>
    <x v="0"/>
    <n v="108"/>
    <x v="0"/>
    <x v="261"/>
    <x v="85"/>
    <n v="4.7"/>
    <x v="6"/>
    <n v="2024"/>
  </r>
  <r>
    <x v="828"/>
    <x v="1"/>
    <n v="132"/>
    <x v="2"/>
    <x v="261"/>
    <x v="21"/>
    <n v="4.3"/>
    <x v="6"/>
    <n v="2024"/>
  </r>
  <r>
    <x v="829"/>
    <x v="13"/>
    <n v="67"/>
    <x v="2"/>
    <x v="261"/>
    <x v="7"/>
    <n v="3.8"/>
    <x v="6"/>
    <n v="2024"/>
  </r>
  <r>
    <x v="830"/>
    <x v="5"/>
    <n v="125"/>
    <x v="2"/>
    <x v="261"/>
    <x v="95"/>
    <n v="4.5999999999999996"/>
    <x v="6"/>
    <n v="2024"/>
  </r>
  <r>
    <x v="831"/>
    <x v="0"/>
    <n v="23"/>
    <x v="0"/>
    <x v="261"/>
    <x v="13"/>
    <n v="2.9"/>
    <x v="6"/>
    <n v="2024"/>
  </r>
  <r>
    <x v="832"/>
    <x v="4"/>
    <n v="131"/>
    <x v="4"/>
    <x v="262"/>
    <x v="49"/>
    <n v="4.8"/>
    <x v="0"/>
    <n v="2024"/>
  </r>
  <r>
    <x v="833"/>
    <x v="1"/>
    <n v="56"/>
    <x v="1"/>
    <x v="262"/>
    <x v="94"/>
    <n v="4.9000000000000004"/>
    <x v="0"/>
    <n v="2024"/>
  </r>
  <r>
    <x v="834"/>
    <x v="4"/>
    <n v="70"/>
    <x v="4"/>
    <x v="262"/>
    <x v="25"/>
    <n v="3.4"/>
    <x v="0"/>
    <n v="2024"/>
  </r>
  <r>
    <x v="835"/>
    <x v="4"/>
    <n v="55"/>
    <x v="2"/>
    <x v="262"/>
    <x v="24"/>
    <n v="4.3"/>
    <x v="0"/>
    <n v="2024"/>
  </r>
  <r>
    <x v="836"/>
    <x v="5"/>
    <n v="77"/>
    <x v="1"/>
    <x v="262"/>
    <x v="38"/>
    <n v="3.9"/>
    <x v="0"/>
    <n v="2024"/>
  </r>
  <r>
    <x v="837"/>
    <x v="3"/>
    <n v="133"/>
    <x v="4"/>
    <x v="263"/>
    <x v="45"/>
    <n v="3.9"/>
    <x v="1"/>
    <n v="2024"/>
  </r>
  <r>
    <x v="838"/>
    <x v="5"/>
    <n v="77"/>
    <x v="1"/>
    <x v="263"/>
    <x v="92"/>
    <n v="1.5"/>
    <x v="1"/>
    <n v="2024"/>
  </r>
  <r>
    <x v="839"/>
    <x v="11"/>
    <n v="103"/>
    <x v="4"/>
    <x v="263"/>
    <x v="38"/>
    <n v="3"/>
    <x v="1"/>
    <n v="2024"/>
  </r>
  <r>
    <x v="840"/>
    <x v="14"/>
    <n v="32"/>
    <x v="1"/>
    <x v="263"/>
    <x v="28"/>
    <n v="4.2"/>
    <x v="1"/>
    <n v="2024"/>
  </r>
  <r>
    <x v="841"/>
    <x v="3"/>
    <n v="30"/>
    <x v="4"/>
    <x v="263"/>
    <x v="100"/>
    <n v="3.7"/>
    <x v="1"/>
    <n v="2024"/>
  </r>
  <r>
    <x v="842"/>
    <x v="2"/>
    <n v="87"/>
    <x v="3"/>
    <x v="263"/>
    <x v="79"/>
    <n v="4.2"/>
    <x v="1"/>
    <n v="2024"/>
  </r>
  <r>
    <x v="843"/>
    <x v="5"/>
    <n v="137"/>
    <x v="0"/>
    <x v="264"/>
    <x v="82"/>
    <n v="4.4000000000000004"/>
    <x v="2"/>
    <n v="2024"/>
  </r>
  <r>
    <x v="844"/>
    <x v="7"/>
    <n v="96"/>
    <x v="4"/>
    <x v="264"/>
    <x v="46"/>
    <n v="4"/>
    <x v="2"/>
    <n v="2024"/>
  </r>
  <r>
    <x v="845"/>
    <x v="6"/>
    <n v="155"/>
    <x v="4"/>
    <x v="265"/>
    <x v="18"/>
    <n v="4.7"/>
    <x v="3"/>
    <n v="2024"/>
  </r>
  <r>
    <x v="846"/>
    <x v="3"/>
    <n v="173"/>
    <x v="2"/>
    <x v="265"/>
    <x v="42"/>
    <n v="2.8"/>
    <x v="3"/>
    <n v="2024"/>
  </r>
  <r>
    <x v="847"/>
    <x v="6"/>
    <n v="127"/>
    <x v="4"/>
    <x v="265"/>
    <x v="20"/>
    <n v="2.5"/>
    <x v="3"/>
    <n v="2024"/>
  </r>
  <r>
    <x v="848"/>
    <x v="1"/>
    <n v="117"/>
    <x v="2"/>
    <x v="265"/>
    <x v="31"/>
    <n v="3.4"/>
    <x v="3"/>
    <n v="2024"/>
  </r>
  <r>
    <x v="849"/>
    <x v="0"/>
    <n v="133"/>
    <x v="1"/>
    <x v="265"/>
    <x v="83"/>
    <n v="4.8"/>
    <x v="3"/>
    <n v="2024"/>
  </r>
  <r>
    <x v="850"/>
    <x v="8"/>
    <n v="166"/>
    <x v="3"/>
    <x v="266"/>
    <x v="87"/>
    <n v="4.3"/>
    <x v="4"/>
    <n v="2024"/>
  </r>
  <r>
    <x v="851"/>
    <x v="0"/>
    <n v="50"/>
    <x v="2"/>
    <x v="266"/>
    <x v="39"/>
    <n v="4.5"/>
    <x v="4"/>
    <n v="2024"/>
  </r>
  <r>
    <x v="852"/>
    <x v="11"/>
    <n v="43"/>
    <x v="1"/>
    <x v="266"/>
    <x v="59"/>
    <n v="3.6"/>
    <x v="4"/>
    <n v="2024"/>
  </r>
  <r>
    <x v="853"/>
    <x v="7"/>
    <n v="124"/>
    <x v="4"/>
    <x v="266"/>
    <x v="28"/>
    <n v="3.7"/>
    <x v="4"/>
    <n v="2024"/>
  </r>
  <r>
    <x v="854"/>
    <x v="3"/>
    <n v="94"/>
    <x v="4"/>
    <x v="266"/>
    <x v="31"/>
    <n v="3.5"/>
    <x v="4"/>
    <n v="2024"/>
  </r>
  <r>
    <x v="855"/>
    <x v="11"/>
    <n v="126"/>
    <x v="3"/>
    <x v="267"/>
    <x v="24"/>
    <n v="4.7"/>
    <x v="5"/>
    <n v="2024"/>
  </r>
  <r>
    <x v="856"/>
    <x v="8"/>
    <n v="105"/>
    <x v="2"/>
    <x v="267"/>
    <x v="101"/>
    <n v="3.5"/>
    <x v="5"/>
    <n v="2024"/>
  </r>
  <r>
    <x v="857"/>
    <x v="4"/>
    <n v="60"/>
    <x v="0"/>
    <x v="268"/>
    <x v="1"/>
    <n v="3.9"/>
    <x v="6"/>
    <n v="2024"/>
  </r>
  <r>
    <x v="858"/>
    <x v="4"/>
    <n v="72"/>
    <x v="2"/>
    <x v="268"/>
    <x v="88"/>
    <n v="4.8"/>
    <x v="6"/>
    <n v="2024"/>
  </r>
  <r>
    <x v="859"/>
    <x v="12"/>
    <n v="40"/>
    <x v="2"/>
    <x v="268"/>
    <x v="4"/>
    <n v="4"/>
    <x v="6"/>
    <n v="2024"/>
  </r>
  <r>
    <x v="860"/>
    <x v="14"/>
    <n v="54"/>
    <x v="3"/>
    <x v="269"/>
    <x v="31"/>
    <n v="4.7"/>
    <x v="0"/>
    <n v="2024"/>
  </r>
  <r>
    <x v="861"/>
    <x v="1"/>
    <n v="81"/>
    <x v="1"/>
    <x v="269"/>
    <x v="83"/>
    <n v="3.6"/>
    <x v="0"/>
    <n v="2024"/>
  </r>
  <r>
    <x v="862"/>
    <x v="14"/>
    <n v="76"/>
    <x v="4"/>
    <x v="269"/>
    <x v="24"/>
    <n v="4.5"/>
    <x v="0"/>
    <n v="2024"/>
  </r>
  <r>
    <x v="863"/>
    <x v="14"/>
    <n v="37"/>
    <x v="0"/>
    <x v="270"/>
    <x v="83"/>
    <n v="4"/>
    <x v="1"/>
    <n v="2024"/>
  </r>
  <r>
    <x v="864"/>
    <x v="8"/>
    <n v="96"/>
    <x v="3"/>
    <x v="270"/>
    <x v="5"/>
    <n v="4.5"/>
    <x v="1"/>
    <n v="2024"/>
  </r>
  <r>
    <x v="865"/>
    <x v="4"/>
    <n v="19"/>
    <x v="4"/>
    <x v="271"/>
    <x v="81"/>
    <n v="3.9"/>
    <x v="2"/>
    <n v="2024"/>
  </r>
  <r>
    <x v="866"/>
    <x v="12"/>
    <n v="72"/>
    <x v="0"/>
    <x v="271"/>
    <x v="102"/>
    <n v="4.3"/>
    <x v="2"/>
    <n v="2024"/>
  </r>
  <r>
    <x v="867"/>
    <x v="3"/>
    <n v="73"/>
    <x v="1"/>
    <x v="271"/>
    <x v="67"/>
    <n v="3.6"/>
    <x v="2"/>
    <n v="2024"/>
  </r>
  <r>
    <x v="868"/>
    <x v="13"/>
    <n v="87"/>
    <x v="1"/>
    <x v="271"/>
    <x v="28"/>
    <n v="3.6"/>
    <x v="2"/>
    <n v="2024"/>
  </r>
  <r>
    <x v="869"/>
    <x v="13"/>
    <n v="68"/>
    <x v="1"/>
    <x v="272"/>
    <x v="13"/>
    <n v="4"/>
    <x v="3"/>
    <n v="2024"/>
  </r>
  <r>
    <x v="870"/>
    <x v="12"/>
    <n v="101"/>
    <x v="1"/>
    <x v="272"/>
    <x v="29"/>
    <n v="4.2"/>
    <x v="3"/>
    <n v="2024"/>
  </r>
  <r>
    <x v="871"/>
    <x v="12"/>
    <n v="107"/>
    <x v="0"/>
    <x v="273"/>
    <x v="38"/>
    <n v="4.3"/>
    <x v="4"/>
    <n v="2024"/>
  </r>
  <r>
    <x v="872"/>
    <x v="9"/>
    <n v="109"/>
    <x v="2"/>
    <x v="273"/>
    <x v="67"/>
    <n v="3.8"/>
    <x v="4"/>
    <n v="2024"/>
  </r>
  <r>
    <x v="873"/>
    <x v="7"/>
    <n v="171"/>
    <x v="0"/>
    <x v="273"/>
    <x v="59"/>
    <n v="4.4000000000000004"/>
    <x v="4"/>
    <n v="2024"/>
  </r>
  <r>
    <x v="874"/>
    <x v="4"/>
    <n v="21"/>
    <x v="0"/>
    <x v="273"/>
    <x v="30"/>
    <n v="4.7"/>
    <x v="4"/>
    <n v="2024"/>
  </r>
  <r>
    <x v="875"/>
    <x v="1"/>
    <n v="94"/>
    <x v="0"/>
    <x v="274"/>
    <x v="21"/>
    <n v="3.6"/>
    <x v="5"/>
    <n v="2024"/>
  </r>
  <r>
    <x v="876"/>
    <x v="3"/>
    <n v="97"/>
    <x v="2"/>
    <x v="274"/>
    <x v="4"/>
    <n v="2.2000000000000002"/>
    <x v="5"/>
    <n v="2024"/>
  </r>
  <r>
    <x v="877"/>
    <x v="8"/>
    <n v="72"/>
    <x v="2"/>
    <x v="274"/>
    <x v="10"/>
    <n v="4.8"/>
    <x v="5"/>
    <n v="2024"/>
  </r>
  <r>
    <x v="878"/>
    <x v="7"/>
    <n v="143"/>
    <x v="3"/>
    <x v="275"/>
    <x v="81"/>
    <n v="4.3"/>
    <x v="6"/>
    <n v="2024"/>
  </r>
  <r>
    <x v="879"/>
    <x v="7"/>
    <n v="64"/>
    <x v="2"/>
    <x v="275"/>
    <x v="101"/>
    <n v="2.2000000000000002"/>
    <x v="6"/>
    <n v="2024"/>
  </r>
  <r>
    <x v="880"/>
    <x v="7"/>
    <n v="69"/>
    <x v="2"/>
    <x v="275"/>
    <x v="45"/>
    <n v="4.8"/>
    <x v="6"/>
    <n v="2024"/>
  </r>
  <r>
    <x v="881"/>
    <x v="7"/>
    <n v="18"/>
    <x v="4"/>
    <x v="275"/>
    <x v="94"/>
    <n v="2.6"/>
    <x v="6"/>
    <n v="2024"/>
  </r>
  <r>
    <x v="882"/>
    <x v="3"/>
    <n v="100"/>
    <x v="3"/>
    <x v="275"/>
    <x v="69"/>
    <n v="2.6"/>
    <x v="6"/>
    <n v="2024"/>
  </r>
  <r>
    <x v="883"/>
    <x v="6"/>
    <n v="110"/>
    <x v="1"/>
    <x v="276"/>
    <x v="66"/>
    <n v="3.4"/>
    <x v="0"/>
    <n v="2024"/>
  </r>
  <r>
    <x v="884"/>
    <x v="10"/>
    <n v="41"/>
    <x v="0"/>
    <x v="276"/>
    <x v="21"/>
    <n v="3.7"/>
    <x v="0"/>
    <n v="2024"/>
  </r>
  <r>
    <x v="885"/>
    <x v="6"/>
    <n v="147"/>
    <x v="1"/>
    <x v="276"/>
    <x v="12"/>
    <n v="2.1"/>
    <x v="0"/>
    <n v="2024"/>
  </r>
  <r>
    <x v="886"/>
    <x v="1"/>
    <n v="31"/>
    <x v="4"/>
    <x v="277"/>
    <x v="7"/>
    <n v="3.6"/>
    <x v="1"/>
    <n v="2024"/>
  </r>
  <r>
    <x v="887"/>
    <x v="13"/>
    <n v="142"/>
    <x v="0"/>
    <x v="277"/>
    <x v="45"/>
    <n v="3.8"/>
    <x v="1"/>
    <n v="2024"/>
  </r>
  <r>
    <x v="888"/>
    <x v="9"/>
    <n v="61"/>
    <x v="0"/>
    <x v="277"/>
    <x v="95"/>
    <n v="3.1"/>
    <x v="1"/>
    <n v="2024"/>
  </r>
  <r>
    <x v="889"/>
    <x v="0"/>
    <n v="86"/>
    <x v="4"/>
    <x v="278"/>
    <x v="44"/>
    <n v="4.4000000000000004"/>
    <x v="2"/>
    <n v="2024"/>
  </r>
  <r>
    <x v="890"/>
    <x v="2"/>
    <n v="165"/>
    <x v="3"/>
    <x v="279"/>
    <x v="2"/>
    <n v="4.8"/>
    <x v="3"/>
    <n v="2024"/>
  </r>
  <r>
    <x v="891"/>
    <x v="14"/>
    <n v="62"/>
    <x v="1"/>
    <x v="279"/>
    <x v="38"/>
    <n v="3.5"/>
    <x v="3"/>
    <n v="2024"/>
  </r>
  <r>
    <x v="892"/>
    <x v="3"/>
    <n v="103"/>
    <x v="3"/>
    <x v="280"/>
    <x v="2"/>
    <n v="4.4000000000000004"/>
    <x v="4"/>
    <n v="2024"/>
  </r>
  <r>
    <x v="893"/>
    <x v="13"/>
    <n v="56"/>
    <x v="4"/>
    <x v="281"/>
    <x v="42"/>
    <n v="3.8"/>
    <x v="5"/>
    <n v="2024"/>
  </r>
  <r>
    <x v="894"/>
    <x v="12"/>
    <n v="114"/>
    <x v="0"/>
    <x v="282"/>
    <x v="89"/>
    <n v="3.8"/>
    <x v="6"/>
    <n v="2024"/>
  </r>
  <r>
    <x v="895"/>
    <x v="13"/>
    <n v="112"/>
    <x v="2"/>
    <x v="282"/>
    <x v="70"/>
    <n v="4.5999999999999996"/>
    <x v="6"/>
    <n v="2024"/>
  </r>
  <r>
    <x v="896"/>
    <x v="5"/>
    <n v="52"/>
    <x v="1"/>
    <x v="283"/>
    <x v="96"/>
    <n v="5"/>
    <x v="1"/>
    <n v="2024"/>
  </r>
  <r>
    <x v="897"/>
    <x v="3"/>
    <n v="105"/>
    <x v="3"/>
    <x v="284"/>
    <x v="54"/>
    <n v="3.2"/>
    <x v="2"/>
    <n v="2024"/>
  </r>
  <r>
    <x v="898"/>
    <x v="2"/>
    <n v="91"/>
    <x v="4"/>
    <x v="284"/>
    <x v="27"/>
    <n v="3.7"/>
    <x v="2"/>
    <n v="2024"/>
  </r>
  <r>
    <x v="899"/>
    <x v="11"/>
    <n v="74"/>
    <x v="0"/>
    <x v="285"/>
    <x v="42"/>
    <n v="2.7"/>
    <x v="3"/>
    <n v="2024"/>
  </r>
  <r>
    <x v="900"/>
    <x v="11"/>
    <n v="30"/>
    <x v="4"/>
    <x v="285"/>
    <x v="59"/>
    <n v="4"/>
    <x v="3"/>
    <n v="2024"/>
  </r>
  <r>
    <x v="901"/>
    <x v="2"/>
    <n v="56"/>
    <x v="1"/>
    <x v="285"/>
    <x v="55"/>
    <n v="2.6"/>
    <x v="3"/>
    <n v="2024"/>
  </r>
  <r>
    <x v="902"/>
    <x v="11"/>
    <n v="151"/>
    <x v="2"/>
    <x v="285"/>
    <x v="59"/>
    <n v="4.5999999999999996"/>
    <x v="3"/>
    <n v="2024"/>
  </r>
  <r>
    <x v="903"/>
    <x v="1"/>
    <n v="108"/>
    <x v="3"/>
    <x v="286"/>
    <x v="58"/>
    <n v="2.7"/>
    <x v="4"/>
    <n v="2024"/>
  </r>
  <r>
    <x v="904"/>
    <x v="12"/>
    <n v="124"/>
    <x v="0"/>
    <x v="286"/>
    <x v="46"/>
    <n v="3.5"/>
    <x v="4"/>
    <n v="2024"/>
  </r>
  <r>
    <x v="905"/>
    <x v="3"/>
    <n v="110"/>
    <x v="1"/>
    <x v="287"/>
    <x v="32"/>
    <n v="3.6"/>
    <x v="5"/>
    <n v="2024"/>
  </r>
  <r>
    <x v="906"/>
    <x v="6"/>
    <n v="89"/>
    <x v="3"/>
    <x v="287"/>
    <x v="66"/>
    <n v="4.9000000000000004"/>
    <x v="5"/>
    <n v="2024"/>
  </r>
  <r>
    <x v="907"/>
    <x v="0"/>
    <n v="95"/>
    <x v="1"/>
    <x v="287"/>
    <x v="21"/>
    <n v="3.9"/>
    <x v="5"/>
    <n v="2024"/>
  </r>
  <r>
    <x v="908"/>
    <x v="11"/>
    <n v="84"/>
    <x v="3"/>
    <x v="288"/>
    <x v="2"/>
    <n v="4.7"/>
    <x v="6"/>
    <n v="2024"/>
  </r>
  <r>
    <x v="909"/>
    <x v="8"/>
    <n v="89"/>
    <x v="0"/>
    <x v="288"/>
    <x v="50"/>
    <n v="4.5"/>
    <x v="6"/>
    <n v="2024"/>
  </r>
  <r>
    <x v="910"/>
    <x v="6"/>
    <n v="146"/>
    <x v="0"/>
    <x v="289"/>
    <x v="96"/>
    <n v="4.5"/>
    <x v="0"/>
    <n v="2024"/>
  </r>
  <r>
    <x v="911"/>
    <x v="7"/>
    <n v="62"/>
    <x v="4"/>
    <x v="290"/>
    <x v="97"/>
    <n v="4.4000000000000004"/>
    <x v="1"/>
    <n v="2024"/>
  </r>
  <r>
    <x v="912"/>
    <x v="13"/>
    <n v="82"/>
    <x v="0"/>
    <x v="290"/>
    <x v="60"/>
    <n v="4.0999999999999996"/>
    <x v="1"/>
    <n v="2024"/>
  </r>
  <r>
    <x v="913"/>
    <x v="9"/>
    <n v="91"/>
    <x v="2"/>
    <x v="290"/>
    <x v="10"/>
    <n v="3.8"/>
    <x v="1"/>
    <n v="2024"/>
  </r>
  <r>
    <x v="914"/>
    <x v="8"/>
    <n v="39"/>
    <x v="0"/>
    <x v="291"/>
    <x v="57"/>
    <n v="4.2"/>
    <x v="2"/>
    <n v="2024"/>
  </r>
  <r>
    <x v="915"/>
    <x v="6"/>
    <n v="149"/>
    <x v="1"/>
    <x v="291"/>
    <x v="85"/>
    <n v="2.2000000000000002"/>
    <x v="2"/>
    <n v="2024"/>
  </r>
  <r>
    <x v="916"/>
    <x v="13"/>
    <n v="138"/>
    <x v="4"/>
    <x v="291"/>
    <x v="7"/>
    <n v="3.9"/>
    <x v="2"/>
    <n v="2024"/>
  </r>
  <r>
    <x v="917"/>
    <x v="7"/>
    <n v="113"/>
    <x v="1"/>
    <x v="292"/>
    <x v="52"/>
    <n v="3.9"/>
    <x v="3"/>
    <n v="2024"/>
  </r>
  <r>
    <x v="918"/>
    <x v="4"/>
    <n v="88"/>
    <x v="0"/>
    <x v="292"/>
    <x v="96"/>
    <n v="4.0999999999999996"/>
    <x v="3"/>
    <n v="2024"/>
  </r>
  <r>
    <x v="919"/>
    <x v="0"/>
    <n v="64"/>
    <x v="4"/>
    <x v="292"/>
    <x v="94"/>
    <n v="4.5999999999999996"/>
    <x v="3"/>
    <n v="2024"/>
  </r>
  <r>
    <x v="920"/>
    <x v="2"/>
    <n v="53"/>
    <x v="4"/>
    <x v="293"/>
    <x v="64"/>
    <n v="4.0999999999999996"/>
    <x v="4"/>
    <n v="2024"/>
  </r>
  <r>
    <x v="921"/>
    <x v="12"/>
    <n v="63"/>
    <x v="1"/>
    <x v="293"/>
    <x v="85"/>
    <n v="5"/>
    <x v="4"/>
    <n v="2024"/>
  </r>
  <r>
    <x v="922"/>
    <x v="5"/>
    <n v="54"/>
    <x v="1"/>
    <x v="294"/>
    <x v="56"/>
    <n v="2.8"/>
    <x v="5"/>
    <n v="2024"/>
  </r>
  <r>
    <x v="923"/>
    <x v="12"/>
    <n v="54"/>
    <x v="0"/>
    <x v="294"/>
    <x v="98"/>
    <n v="2.7"/>
    <x v="5"/>
    <n v="2024"/>
  </r>
  <r>
    <x v="924"/>
    <x v="6"/>
    <n v="71"/>
    <x v="4"/>
    <x v="294"/>
    <x v="39"/>
    <n v="3.9"/>
    <x v="5"/>
    <n v="2024"/>
  </r>
  <r>
    <x v="925"/>
    <x v="12"/>
    <n v="93"/>
    <x v="0"/>
    <x v="295"/>
    <x v="101"/>
    <n v="4.3"/>
    <x v="6"/>
    <n v="2024"/>
  </r>
  <r>
    <x v="926"/>
    <x v="3"/>
    <n v="96"/>
    <x v="1"/>
    <x v="295"/>
    <x v="46"/>
    <n v="2.5"/>
    <x v="6"/>
    <n v="2024"/>
  </r>
  <r>
    <x v="927"/>
    <x v="8"/>
    <n v="31"/>
    <x v="2"/>
    <x v="295"/>
    <x v="66"/>
    <n v="3.4"/>
    <x v="6"/>
    <n v="2024"/>
  </r>
  <r>
    <x v="928"/>
    <x v="12"/>
    <n v="107"/>
    <x v="4"/>
    <x v="295"/>
    <x v="50"/>
    <n v="3.4"/>
    <x v="6"/>
    <n v="2024"/>
  </r>
  <r>
    <x v="929"/>
    <x v="2"/>
    <n v="50"/>
    <x v="2"/>
    <x v="296"/>
    <x v="67"/>
    <n v="1.8"/>
    <x v="0"/>
    <n v="2024"/>
  </r>
  <r>
    <x v="930"/>
    <x v="13"/>
    <n v="69"/>
    <x v="4"/>
    <x v="297"/>
    <x v="94"/>
    <n v="3.7"/>
    <x v="1"/>
    <n v="2024"/>
  </r>
  <r>
    <x v="931"/>
    <x v="4"/>
    <n v="26"/>
    <x v="1"/>
    <x v="298"/>
    <x v="61"/>
    <n v="4.0999999999999996"/>
    <x v="2"/>
    <n v="2024"/>
  </r>
  <r>
    <x v="932"/>
    <x v="3"/>
    <n v="158"/>
    <x v="4"/>
    <x v="298"/>
    <x v="73"/>
    <n v="3"/>
    <x v="2"/>
    <n v="2024"/>
  </r>
  <r>
    <x v="933"/>
    <x v="5"/>
    <n v="99"/>
    <x v="4"/>
    <x v="299"/>
    <x v="93"/>
    <n v="3.9"/>
    <x v="4"/>
    <n v="2024"/>
  </r>
  <r>
    <x v="934"/>
    <x v="3"/>
    <n v="78"/>
    <x v="2"/>
    <x v="299"/>
    <x v="21"/>
    <n v="4"/>
    <x v="4"/>
    <n v="2024"/>
  </r>
  <r>
    <x v="935"/>
    <x v="3"/>
    <n v="102"/>
    <x v="1"/>
    <x v="300"/>
    <x v="72"/>
    <n v="4.5"/>
    <x v="5"/>
    <n v="2024"/>
  </r>
  <r>
    <x v="936"/>
    <x v="5"/>
    <n v="158"/>
    <x v="3"/>
    <x v="300"/>
    <x v="6"/>
    <n v="4"/>
    <x v="5"/>
    <n v="2024"/>
  </r>
  <r>
    <x v="937"/>
    <x v="8"/>
    <n v="56"/>
    <x v="4"/>
    <x v="300"/>
    <x v="49"/>
    <n v="4.3"/>
    <x v="5"/>
    <n v="2024"/>
  </r>
  <r>
    <x v="938"/>
    <x v="1"/>
    <n v="17"/>
    <x v="0"/>
    <x v="300"/>
    <x v="80"/>
    <n v="4.8"/>
    <x v="5"/>
    <n v="2024"/>
  </r>
  <r>
    <x v="939"/>
    <x v="4"/>
    <n v="104"/>
    <x v="3"/>
    <x v="301"/>
    <x v="102"/>
    <n v="4.7"/>
    <x v="0"/>
    <n v="2024"/>
  </r>
  <r>
    <x v="940"/>
    <x v="11"/>
    <n v="96"/>
    <x v="2"/>
    <x v="301"/>
    <x v="40"/>
    <n v="5"/>
    <x v="0"/>
    <n v="2024"/>
  </r>
  <r>
    <x v="941"/>
    <x v="9"/>
    <n v="83"/>
    <x v="1"/>
    <x v="302"/>
    <x v="41"/>
    <n v="1.5"/>
    <x v="1"/>
    <n v="2024"/>
  </r>
  <r>
    <x v="942"/>
    <x v="2"/>
    <n v="80"/>
    <x v="0"/>
    <x v="303"/>
    <x v="6"/>
    <n v="4.0999999999999996"/>
    <x v="2"/>
    <n v="2024"/>
  </r>
  <r>
    <x v="943"/>
    <x v="9"/>
    <n v="152"/>
    <x v="1"/>
    <x v="303"/>
    <x v="29"/>
    <n v="3.9"/>
    <x v="2"/>
    <n v="2024"/>
  </r>
  <r>
    <x v="944"/>
    <x v="6"/>
    <n v="34"/>
    <x v="2"/>
    <x v="303"/>
    <x v="78"/>
    <n v="4.0999999999999996"/>
    <x v="2"/>
    <n v="2024"/>
  </r>
  <r>
    <x v="945"/>
    <x v="7"/>
    <n v="2"/>
    <x v="4"/>
    <x v="304"/>
    <x v="53"/>
    <n v="2.8"/>
    <x v="3"/>
    <n v="2024"/>
  </r>
  <r>
    <x v="946"/>
    <x v="2"/>
    <n v="140"/>
    <x v="2"/>
    <x v="305"/>
    <x v="44"/>
    <n v="4.5999999999999996"/>
    <x v="4"/>
    <n v="2024"/>
  </r>
  <r>
    <x v="947"/>
    <x v="1"/>
    <n v="126"/>
    <x v="3"/>
    <x v="306"/>
    <x v="105"/>
    <n v="4.8"/>
    <x v="5"/>
    <n v="2024"/>
  </r>
  <r>
    <x v="948"/>
    <x v="3"/>
    <n v="79"/>
    <x v="4"/>
    <x v="306"/>
    <x v="99"/>
    <n v="2.2999999999999998"/>
    <x v="5"/>
    <n v="2024"/>
  </r>
  <r>
    <x v="949"/>
    <x v="1"/>
    <n v="133"/>
    <x v="3"/>
    <x v="306"/>
    <x v="82"/>
    <n v="2.6"/>
    <x v="5"/>
    <n v="2024"/>
  </r>
  <r>
    <x v="950"/>
    <x v="6"/>
    <n v="97"/>
    <x v="0"/>
    <x v="306"/>
    <x v="74"/>
    <n v="4.8"/>
    <x v="5"/>
    <n v="2024"/>
  </r>
  <r>
    <x v="951"/>
    <x v="3"/>
    <n v="102"/>
    <x v="1"/>
    <x v="307"/>
    <x v="18"/>
    <n v="3.7"/>
    <x v="6"/>
    <n v="2024"/>
  </r>
  <r>
    <x v="952"/>
    <x v="10"/>
    <n v="62"/>
    <x v="0"/>
    <x v="307"/>
    <x v="49"/>
    <n v="4.2"/>
    <x v="6"/>
    <n v="2024"/>
  </r>
  <r>
    <x v="953"/>
    <x v="1"/>
    <n v="149"/>
    <x v="1"/>
    <x v="308"/>
    <x v="28"/>
    <n v="3.3"/>
    <x v="0"/>
    <n v="2024"/>
  </r>
  <r>
    <x v="954"/>
    <x v="7"/>
    <n v="133"/>
    <x v="0"/>
    <x v="308"/>
    <x v="11"/>
    <n v="4.3"/>
    <x v="0"/>
    <n v="2024"/>
  </r>
  <r>
    <x v="955"/>
    <x v="3"/>
    <n v="51"/>
    <x v="4"/>
    <x v="308"/>
    <x v="39"/>
    <n v="3.7"/>
    <x v="0"/>
    <n v="2024"/>
  </r>
  <r>
    <x v="956"/>
    <x v="10"/>
    <n v="110"/>
    <x v="0"/>
    <x v="309"/>
    <x v="18"/>
    <n v="3.7"/>
    <x v="1"/>
    <n v="2024"/>
  </r>
  <r>
    <x v="957"/>
    <x v="6"/>
    <n v="38"/>
    <x v="3"/>
    <x v="310"/>
    <x v="79"/>
    <n v="3.1"/>
    <x v="2"/>
    <n v="2024"/>
  </r>
  <r>
    <x v="958"/>
    <x v="7"/>
    <n v="78"/>
    <x v="3"/>
    <x v="311"/>
    <x v="70"/>
    <n v="2.4"/>
    <x v="4"/>
    <n v="2024"/>
  </r>
  <r>
    <x v="959"/>
    <x v="6"/>
    <n v="25"/>
    <x v="1"/>
    <x v="312"/>
    <x v="76"/>
    <n v="3.5"/>
    <x v="5"/>
    <n v="2024"/>
  </r>
  <r>
    <x v="960"/>
    <x v="12"/>
    <n v="50"/>
    <x v="4"/>
    <x v="312"/>
    <x v="48"/>
    <n v="4.3"/>
    <x v="5"/>
    <n v="2024"/>
  </r>
  <r>
    <x v="961"/>
    <x v="6"/>
    <n v="103"/>
    <x v="1"/>
    <x v="313"/>
    <x v="18"/>
    <n v="3.4"/>
    <x v="6"/>
    <n v="2024"/>
  </r>
  <r>
    <x v="962"/>
    <x v="9"/>
    <n v="63"/>
    <x v="2"/>
    <x v="313"/>
    <x v="95"/>
    <n v="3.7"/>
    <x v="6"/>
    <n v="2024"/>
  </r>
  <r>
    <x v="963"/>
    <x v="12"/>
    <n v="96"/>
    <x v="4"/>
    <x v="314"/>
    <x v="84"/>
    <n v="4.8"/>
    <x v="3"/>
    <n v="2024"/>
  </r>
  <r>
    <x v="964"/>
    <x v="2"/>
    <n v="94"/>
    <x v="1"/>
    <x v="314"/>
    <x v="38"/>
    <n v="3.3"/>
    <x v="3"/>
    <n v="2024"/>
  </r>
  <r>
    <x v="965"/>
    <x v="10"/>
    <n v="46"/>
    <x v="3"/>
    <x v="315"/>
    <x v="1"/>
    <n v="4.2"/>
    <x v="4"/>
    <n v="2024"/>
  </r>
  <r>
    <x v="966"/>
    <x v="14"/>
    <n v="127"/>
    <x v="4"/>
    <x v="316"/>
    <x v="98"/>
    <n v="2.6"/>
    <x v="5"/>
    <n v="2024"/>
  </r>
  <r>
    <x v="967"/>
    <x v="5"/>
    <n v="96"/>
    <x v="3"/>
    <x v="316"/>
    <x v="99"/>
    <n v="4.9000000000000004"/>
    <x v="5"/>
    <n v="2024"/>
  </r>
  <r>
    <x v="968"/>
    <x v="13"/>
    <n v="151"/>
    <x v="1"/>
    <x v="316"/>
    <x v="83"/>
    <n v="2"/>
    <x v="5"/>
    <n v="2024"/>
  </r>
  <r>
    <x v="969"/>
    <x v="14"/>
    <n v="158"/>
    <x v="0"/>
    <x v="317"/>
    <x v="73"/>
    <n v="4.7"/>
    <x v="6"/>
    <n v="2024"/>
  </r>
  <r>
    <x v="970"/>
    <x v="2"/>
    <n v="45"/>
    <x v="0"/>
    <x v="317"/>
    <x v="59"/>
    <n v="2.8"/>
    <x v="6"/>
    <n v="2024"/>
  </r>
  <r>
    <x v="971"/>
    <x v="8"/>
    <n v="141"/>
    <x v="0"/>
    <x v="317"/>
    <x v="2"/>
    <n v="3.2"/>
    <x v="6"/>
    <n v="2024"/>
  </r>
  <r>
    <x v="972"/>
    <x v="6"/>
    <n v="147"/>
    <x v="3"/>
    <x v="317"/>
    <x v="103"/>
    <n v="4.7"/>
    <x v="6"/>
    <n v="2024"/>
  </r>
  <r>
    <x v="973"/>
    <x v="11"/>
    <n v="126"/>
    <x v="3"/>
    <x v="317"/>
    <x v="101"/>
    <n v="4.8"/>
    <x v="6"/>
    <n v="2024"/>
  </r>
  <r>
    <x v="974"/>
    <x v="2"/>
    <n v="126"/>
    <x v="2"/>
    <x v="318"/>
    <x v="24"/>
    <n v="4.7"/>
    <x v="0"/>
    <n v="2024"/>
  </r>
  <r>
    <x v="975"/>
    <x v="7"/>
    <n v="32"/>
    <x v="3"/>
    <x v="318"/>
    <x v="6"/>
    <n v="4"/>
    <x v="0"/>
    <n v="2024"/>
  </r>
  <r>
    <x v="976"/>
    <x v="2"/>
    <n v="84"/>
    <x v="4"/>
    <x v="319"/>
    <x v="67"/>
    <n v="4.9000000000000004"/>
    <x v="2"/>
    <n v="2024"/>
  </r>
  <r>
    <x v="977"/>
    <x v="9"/>
    <n v="120"/>
    <x v="2"/>
    <x v="320"/>
    <x v="104"/>
    <n v="3.7"/>
    <x v="3"/>
    <n v="2024"/>
  </r>
  <r>
    <x v="978"/>
    <x v="4"/>
    <n v="93"/>
    <x v="3"/>
    <x v="320"/>
    <x v="100"/>
    <n v="4.5"/>
    <x v="3"/>
    <n v="2024"/>
  </r>
  <r>
    <x v="979"/>
    <x v="5"/>
    <n v="76"/>
    <x v="1"/>
    <x v="321"/>
    <x v="95"/>
    <n v="2.1"/>
    <x v="4"/>
    <n v="2024"/>
  </r>
  <r>
    <x v="980"/>
    <x v="14"/>
    <n v="89"/>
    <x v="3"/>
    <x v="322"/>
    <x v="66"/>
    <n v="2.8"/>
    <x v="0"/>
    <n v="2024"/>
  </r>
  <r>
    <x v="981"/>
    <x v="3"/>
    <n v="91"/>
    <x v="4"/>
    <x v="322"/>
    <x v="28"/>
    <n v="4.0999999999999996"/>
    <x v="0"/>
    <n v="2024"/>
  </r>
  <r>
    <x v="982"/>
    <x v="10"/>
    <n v="7"/>
    <x v="0"/>
    <x v="323"/>
    <x v="39"/>
    <n v="3.3"/>
    <x v="1"/>
    <n v="2024"/>
  </r>
  <r>
    <x v="983"/>
    <x v="7"/>
    <n v="140"/>
    <x v="0"/>
    <x v="323"/>
    <x v="7"/>
    <n v="1.7"/>
    <x v="1"/>
    <n v="2024"/>
  </r>
  <r>
    <x v="984"/>
    <x v="1"/>
    <n v="58"/>
    <x v="2"/>
    <x v="323"/>
    <x v="78"/>
    <n v="3.6"/>
    <x v="1"/>
    <n v="2024"/>
  </r>
  <r>
    <x v="985"/>
    <x v="0"/>
    <n v="90"/>
    <x v="1"/>
    <x v="324"/>
    <x v="92"/>
    <n v="3.6"/>
    <x v="2"/>
    <n v="2024"/>
  </r>
  <r>
    <x v="986"/>
    <x v="0"/>
    <n v="106"/>
    <x v="3"/>
    <x v="325"/>
    <x v="9"/>
    <n v="4.5999999999999996"/>
    <x v="3"/>
    <n v="2024"/>
  </r>
  <r>
    <x v="987"/>
    <x v="9"/>
    <n v="72"/>
    <x v="0"/>
    <x v="325"/>
    <x v="84"/>
    <n v="4.8"/>
    <x v="3"/>
    <n v="2024"/>
  </r>
  <r>
    <x v="988"/>
    <x v="10"/>
    <n v="124"/>
    <x v="0"/>
    <x v="326"/>
    <x v="39"/>
    <n v="4.5"/>
    <x v="4"/>
    <n v="2024"/>
  </r>
  <r>
    <x v="989"/>
    <x v="8"/>
    <n v="86"/>
    <x v="4"/>
    <x v="326"/>
    <x v="49"/>
    <n v="4.5"/>
    <x v="4"/>
    <n v="2024"/>
  </r>
  <r>
    <x v="990"/>
    <x v="2"/>
    <n v="164"/>
    <x v="4"/>
    <x v="327"/>
    <x v="62"/>
    <n v="4.5999999999999996"/>
    <x v="5"/>
    <n v="2024"/>
  </r>
  <r>
    <x v="991"/>
    <x v="4"/>
    <n v="40"/>
    <x v="1"/>
    <x v="327"/>
    <x v="22"/>
    <n v="4.5999999999999996"/>
    <x v="5"/>
    <n v="2024"/>
  </r>
  <r>
    <x v="992"/>
    <x v="3"/>
    <n v="76"/>
    <x v="2"/>
    <x v="327"/>
    <x v="24"/>
    <n v="3.5"/>
    <x v="5"/>
    <n v="2024"/>
  </r>
  <r>
    <x v="993"/>
    <x v="10"/>
    <n v="95"/>
    <x v="3"/>
    <x v="327"/>
    <x v="25"/>
    <n v="2.9"/>
    <x v="5"/>
    <n v="2024"/>
  </r>
  <r>
    <x v="994"/>
    <x v="3"/>
    <n v="113"/>
    <x v="0"/>
    <x v="328"/>
    <x v="20"/>
    <n v="4.7"/>
    <x v="6"/>
    <n v="2024"/>
  </r>
  <r>
    <x v="995"/>
    <x v="8"/>
    <n v="81"/>
    <x v="0"/>
    <x v="328"/>
    <x v="15"/>
    <n v="3.9"/>
    <x v="6"/>
    <n v="2024"/>
  </r>
  <r>
    <x v="996"/>
    <x v="5"/>
    <n v="127"/>
    <x v="3"/>
    <x v="328"/>
    <x v="46"/>
    <n v="3.8"/>
    <x v="6"/>
    <n v="2024"/>
  </r>
  <r>
    <x v="997"/>
    <x v="7"/>
    <n v="146"/>
    <x v="0"/>
    <x v="329"/>
    <x v="99"/>
    <n v="2.2999999999999998"/>
    <x v="0"/>
    <n v="2024"/>
  </r>
  <r>
    <x v="998"/>
    <x v="6"/>
    <n v="123"/>
    <x v="0"/>
    <x v="329"/>
    <x v="39"/>
    <n v="3.7"/>
    <x v="0"/>
    <n v="2024"/>
  </r>
  <r>
    <x v="999"/>
    <x v="9"/>
    <n v="114"/>
    <x v="2"/>
    <x v="329"/>
    <x v="45"/>
    <n v="3.9"/>
    <x v="0"/>
    <n v="202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738815A-7709-400D-A647-9BBE384B98E7}"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3:I110" firstHeaderRow="1" firstDataRow="2" firstDataCol="1"/>
  <pivotFields count="11">
    <pivotField dataField="1" showAll="0"/>
    <pivotField showAll="0"/>
    <pivotField showAll="0"/>
    <pivotField axis="axisRow" showAll="0">
      <items count="6">
        <item x="2"/>
        <item x="1"/>
        <item x="4"/>
        <item x="3"/>
        <item x="0"/>
        <item t="default"/>
      </items>
    </pivotField>
    <pivotField numFmtId="164" showAll="0">
      <items count="3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t="default"/>
      </items>
    </pivotField>
    <pivotField showAll="0"/>
    <pivotField showAll="0"/>
    <pivotField axis="axisCol" showAll="0">
      <items count="8">
        <item x="0"/>
        <item x="1"/>
        <item x="2"/>
        <item x="3"/>
        <item x="4"/>
        <item x="5"/>
        <item x="6"/>
        <item t="default"/>
      </items>
    </pivotField>
    <pivotField showAll="0"/>
    <pivotField showAll="0" defaultSubtotal="0"/>
    <pivotField showAll="0" defaultSubtotal="0">
      <items count="14">
        <item x="0"/>
        <item x="1"/>
        <item x="2"/>
        <item x="3"/>
        <item x="4"/>
        <item x="5"/>
        <item x="6"/>
        <item x="7"/>
        <item x="8"/>
        <item x="9"/>
        <item x="10"/>
        <item x="11"/>
        <item x="12"/>
        <item x="13"/>
      </items>
    </pivotField>
  </pivotFields>
  <rowFields count="1">
    <field x="3"/>
  </rowFields>
  <rowItems count="6">
    <i>
      <x/>
    </i>
    <i>
      <x v="1"/>
    </i>
    <i>
      <x v="2"/>
    </i>
    <i>
      <x v="3"/>
    </i>
    <i>
      <x v="4"/>
    </i>
    <i t="grand">
      <x/>
    </i>
  </rowItems>
  <colFields count="1">
    <field x="7"/>
  </colFields>
  <colItems count="8">
    <i>
      <x/>
    </i>
    <i>
      <x v="1"/>
    </i>
    <i>
      <x v="2"/>
    </i>
    <i>
      <x v="3"/>
    </i>
    <i>
      <x v="4"/>
    </i>
    <i>
      <x v="5"/>
    </i>
    <i>
      <x v="6"/>
    </i>
    <i t="grand">
      <x/>
    </i>
  </colItems>
  <dataFields count="1">
    <dataField name="Count of Call number" fld="0" subtotal="count" showDataAs="percentOfRow" baseField="0" baseItem="0" numFmtId="10"/>
  </dataFields>
  <conditionalFormats count="1">
    <conditionalFormat scope="field" priority="1">
      <pivotAreas count="1">
        <pivotArea outline="0" collapsedLevelsAreSubtotals="1" fieldPosition="0">
          <references count="3">
            <reference field="4294967294" count="1" selected="0">
              <x v="0"/>
            </reference>
            <reference field="3" count="0" selected="0"/>
            <reference field="7" count="0" selected="0"/>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0B7DDB5-8544-4CB3-984F-90FCB678331A}"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84:B97" firstHeaderRow="1" firstDataRow="1" firstDataCol="1"/>
  <pivotFields count="11">
    <pivotField showAll="0"/>
    <pivotField showAll="0"/>
    <pivotField showAll="0"/>
    <pivotField showAll="0">
      <items count="6">
        <item x="2"/>
        <item x="1"/>
        <item x="4"/>
        <item x="3"/>
        <item x="0"/>
        <item t="default"/>
      </items>
    </pivotField>
    <pivotField numFmtId="164" showAll="0">
      <items count="3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t="default"/>
      </items>
    </pivotField>
    <pivotField dataField="1" showAll="0"/>
    <pivotField showAll="0"/>
    <pivotField showAll="0"/>
    <pivotField showAll="0"/>
    <pivotField showAll="0" defaultSubtotal="0"/>
    <pivotField axis="axisRow" showAll="0" defaultSubtotal="0">
      <items count="14">
        <item x="0"/>
        <item x="1"/>
        <item x="2"/>
        <item x="3"/>
        <item x="4"/>
        <item x="5"/>
        <item x="6"/>
        <item x="7"/>
        <item x="8"/>
        <item x="9"/>
        <item x="10"/>
        <item x="11"/>
        <item x="12"/>
        <item x="13"/>
      </items>
    </pivotField>
  </pivotFields>
  <rowFields count="1">
    <field x="10"/>
  </rowFields>
  <rowItems count="13">
    <i>
      <x v="1"/>
    </i>
    <i>
      <x v="2"/>
    </i>
    <i>
      <x v="3"/>
    </i>
    <i>
      <x v="4"/>
    </i>
    <i>
      <x v="5"/>
    </i>
    <i>
      <x v="6"/>
    </i>
    <i>
      <x v="7"/>
    </i>
    <i>
      <x v="8"/>
    </i>
    <i>
      <x v="9"/>
    </i>
    <i>
      <x v="10"/>
    </i>
    <i>
      <x v="11"/>
    </i>
    <i>
      <x v="12"/>
    </i>
    <i t="grand">
      <x/>
    </i>
  </rowItems>
  <colItems count="1">
    <i/>
  </colItems>
  <dataFields count="1">
    <dataField name="Sum of Purchase Amount" fld="5" showDataAs="runTotal" baseField="10" baseItem="0" numFmtId="42"/>
  </dataFields>
  <chartFormats count="4">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C27D082-17EA-43F5-9D87-8185FE9CD19E}"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46:B59" firstHeaderRow="1" firstDataRow="1" firstDataCol="1"/>
  <pivotFields count="11">
    <pivotField dataField="1" showAll="0"/>
    <pivotField showAll="0"/>
    <pivotField showAll="0"/>
    <pivotField showAll="0">
      <items count="6">
        <item x="2"/>
        <item x="1"/>
        <item x="4"/>
        <item x="3"/>
        <item x="0"/>
        <item t="default"/>
      </items>
    </pivotField>
    <pivotField numFmtId="164" showAll="0">
      <items count="3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t="default"/>
      </items>
    </pivotField>
    <pivotField showAll="0"/>
    <pivotField showAll="0"/>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1">
    <field x="10"/>
  </rowFields>
  <rowItems count="13">
    <i>
      <x v="1"/>
    </i>
    <i>
      <x v="2"/>
    </i>
    <i>
      <x v="3"/>
    </i>
    <i>
      <x v="4"/>
    </i>
    <i>
      <x v="5"/>
    </i>
    <i>
      <x v="6"/>
    </i>
    <i>
      <x v="7"/>
    </i>
    <i>
      <x v="8"/>
    </i>
    <i>
      <x v="9"/>
    </i>
    <i>
      <x v="10"/>
    </i>
    <i>
      <x v="11"/>
    </i>
    <i>
      <x v="12"/>
    </i>
    <i t="grand">
      <x/>
    </i>
  </rowItems>
  <colItems count="1">
    <i/>
  </colItems>
  <dataFields count="1">
    <dataField name="Count of Call number" fld="0"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85AB6E5-3C7A-4487-BA92-C1F322535B4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27:B43" firstHeaderRow="1" firstDataRow="1" firstDataCol="1"/>
  <pivotFields count="11">
    <pivotField showAll="0"/>
    <pivotField axis="axisRow" showAll="0" sortType="descending">
      <items count="16">
        <item x="13"/>
        <item x="8"/>
        <item x="0"/>
        <item x="1"/>
        <item x="2"/>
        <item x="10"/>
        <item x="5"/>
        <item x="14"/>
        <item x="9"/>
        <item x="6"/>
        <item x="4"/>
        <item x="12"/>
        <item x="7"/>
        <item x="3"/>
        <item x="11"/>
        <item t="default"/>
      </items>
      <autoSortScope>
        <pivotArea dataOnly="0" outline="0" fieldPosition="0">
          <references count="1">
            <reference field="4294967294" count="1" selected="0">
              <x v="0"/>
            </reference>
          </references>
        </pivotArea>
      </autoSortScope>
    </pivotField>
    <pivotField showAll="0"/>
    <pivotField showAll="0">
      <items count="6">
        <item x="2"/>
        <item x="1"/>
        <item x="4"/>
        <item x="3"/>
        <item x="0"/>
        <item t="default"/>
      </items>
    </pivotField>
    <pivotField numFmtId="164" showAll="0">
      <items count="3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t="default"/>
      </items>
    </pivotField>
    <pivotField dataField="1"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
  </rowFields>
  <rowItems count="16">
    <i>
      <x v="4"/>
    </i>
    <i>
      <x v="3"/>
    </i>
    <i>
      <x v="12"/>
    </i>
    <i>
      <x v="6"/>
    </i>
    <i>
      <x v="11"/>
    </i>
    <i>
      <x/>
    </i>
    <i>
      <x v="10"/>
    </i>
    <i>
      <x v="8"/>
    </i>
    <i>
      <x v="14"/>
    </i>
    <i>
      <x v="9"/>
    </i>
    <i>
      <x v="5"/>
    </i>
    <i>
      <x v="1"/>
    </i>
    <i>
      <x v="13"/>
    </i>
    <i>
      <x v="7"/>
    </i>
    <i>
      <x v="2"/>
    </i>
    <i t="grand">
      <x/>
    </i>
  </rowItems>
  <colItems count="1">
    <i/>
  </colItems>
  <dataFields count="1">
    <dataField name="Sum of Purchase Amount" fld="5" baseField="0" baseItem="0" numFmtId="42"/>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26D8659-FDB6-405B-8FB1-941691D7F78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C19" firstHeaderRow="0" firstDataRow="1" firstDataCol="1"/>
  <pivotFields count="11">
    <pivotField dataField="1" showAll="0"/>
    <pivotField axis="axisRow" showAll="0">
      <items count="16">
        <item x="13"/>
        <item x="8"/>
        <item x="0"/>
        <item x="1"/>
        <item x="2"/>
        <item x="10"/>
        <item x="5"/>
        <item x="14"/>
        <item x="9"/>
        <item x="6"/>
        <item x="4"/>
        <item x="12"/>
        <item x="7"/>
        <item x="3"/>
        <item x="11"/>
        <item t="default"/>
      </items>
    </pivotField>
    <pivotField showAll="0"/>
    <pivotField showAll="0">
      <items count="6">
        <item x="2"/>
        <item x="1"/>
        <item x="4"/>
        <item x="3"/>
        <item x="0"/>
        <item t="default"/>
      </items>
    </pivotField>
    <pivotField numFmtId="164" showAll="0">
      <items count="3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t="default"/>
      </items>
    </pivotField>
    <pivotField showAll="0"/>
    <pivotField dataField="1"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h="1" x="0"/>
        <item h="1" x="1"/>
        <item x="2"/>
        <item h="1" x="3"/>
        <item h="1" x="4"/>
        <item h="1" x="5"/>
        <item h="1" x="6"/>
        <item h="1" x="7"/>
        <item h="1" x="8"/>
        <item h="1" x="9"/>
        <item h="1" x="10"/>
        <item h="1" x="11"/>
        <item h="1" x="12"/>
        <item h="1" x="13"/>
        <item t="default"/>
      </items>
    </pivotField>
  </pivotFields>
  <rowFields count="1">
    <field x="1"/>
  </rowFields>
  <rowItems count="16">
    <i>
      <x/>
    </i>
    <i>
      <x v="1"/>
    </i>
    <i>
      <x v="2"/>
    </i>
    <i>
      <x v="3"/>
    </i>
    <i>
      <x v="4"/>
    </i>
    <i>
      <x v="5"/>
    </i>
    <i>
      <x v="6"/>
    </i>
    <i>
      <x v="7"/>
    </i>
    <i>
      <x v="8"/>
    </i>
    <i>
      <x v="9"/>
    </i>
    <i>
      <x v="10"/>
    </i>
    <i>
      <x v="11"/>
    </i>
    <i>
      <x v="12"/>
    </i>
    <i>
      <x v="13"/>
    </i>
    <i>
      <x v="14"/>
    </i>
    <i t="grand">
      <x/>
    </i>
  </rowItems>
  <colFields count="1">
    <field x="-2"/>
  </colFields>
  <colItems count="2">
    <i>
      <x/>
    </i>
    <i i="1">
      <x v="1"/>
    </i>
  </colItems>
  <dataFields count="2">
    <dataField name="Count of Call number" fld="0" subtotal="count" baseField="0" baseItem="0"/>
    <dataField name="Average of Satisfaction Rating" fld="6" subtotal="average" baseField="1"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D752817-82EE-4FC0-A6A7-06FD7AFA4D2A}"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15:C131" firstHeaderRow="0" firstDataRow="1" firstDataCol="1"/>
  <pivotFields count="11">
    <pivotField dataField="1" showAll="0">
      <items count="1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axis="axisRow" showAll="0">
      <items count="16">
        <item x="13"/>
        <item x="8"/>
        <item x="0"/>
        <item x="1"/>
        <item x="2"/>
        <item x="10"/>
        <item x="5"/>
        <item x="14"/>
        <item x="9"/>
        <item x="6"/>
        <item x="4"/>
        <item x="12"/>
        <item x="7"/>
        <item x="3"/>
        <item x="11"/>
        <item t="default"/>
      </items>
    </pivotField>
    <pivotField showAll="0"/>
    <pivotField showAll="0"/>
    <pivotField numFmtId="164" showAll="0">
      <items count="3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t="default"/>
      </items>
    </pivotField>
    <pivotField dataField="1" showAll="0">
      <items count="108">
        <item x="88"/>
        <item x="65"/>
        <item x="3"/>
        <item x="50"/>
        <item x="13"/>
        <item x="78"/>
        <item x="30"/>
        <item x="79"/>
        <item x="15"/>
        <item x="87"/>
        <item x="17"/>
        <item x="4"/>
        <item x="37"/>
        <item x="105"/>
        <item x="52"/>
        <item x="56"/>
        <item x="73"/>
        <item x="64"/>
        <item x="100"/>
        <item x="77"/>
        <item x="45"/>
        <item x="102"/>
        <item x="28"/>
        <item x="57"/>
        <item x="85"/>
        <item x="82"/>
        <item x="9"/>
        <item x="43"/>
        <item x="25"/>
        <item x="68"/>
        <item x="48"/>
        <item x="36"/>
        <item x="81"/>
        <item x="5"/>
        <item x="53"/>
        <item x="23"/>
        <item x="39"/>
        <item x="2"/>
        <item x="12"/>
        <item x="8"/>
        <item x="63"/>
        <item x="18"/>
        <item x="61"/>
        <item x="75"/>
        <item x="103"/>
        <item x="38"/>
        <item x="24"/>
        <item x="91"/>
        <item x="95"/>
        <item x="59"/>
        <item x="33"/>
        <item x="90"/>
        <item x="66"/>
        <item x="44"/>
        <item x="19"/>
        <item x="76"/>
        <item x="11"/>
        <item x="51"/>
        <item x="62"/>
        <item x="71"/>
        <item x="72"/>
        <item x="7"/>
        <item x="10"/>
        <item x="27"/>
        <item x="22"/>
        <item x="54"/>
        <item x="74"/>
        <item x="99"/>
        <item x="93"/>
        <item x="83"/>
        <item x="31"/>
        <item x="26"/>
        <item x="55"/>
        <item x="29"/>
        <item x="41"/>
        <item x="0"/>
        <item x="86"/>
        <item x="58"/>
        <item x="32"/>
        <item x="1"/>
        <item x="40"/>
        <item x="21"/>
        <item x="89"/>
        <item x="98"/>
        <item x="6"/>
        <item x="69"/>
        <item x="106"/>
        <item x="34"/>
        <item x="47"/>
        <item x="42"/>
        <item x="84"/>
        <item x="20"/>
        <item x="35"/>
        <item x="16"/>
        <item x="60"/>
        <item x="97"/>
        <item x="92"/>
        <item x="67"/>
        <item x="101"/>
        <item x="104"/>
        <item x="14"/>
        <item x="70"/>
        <item x="49"/>
        <item x="80"/>
        <item x="46"/>
        <item x="96"/>
        <item x="94"/>
        <item t="default"/>
      </items>
    </pivotField>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s>
  <rowFields count="1">
    <field x="1"/>
  </rowFields>
  <rowItems count="16">
    <i>
      <x/>
    </i>
    <i>
      <x v="1"/>
    </i>
    <i>
      <x v="2"/>
    </i>
    <i>
      <x v="3"/>
    </i>
    <i>
      <x v="4"/>
    </i>
    <i>
      <x v="5"/>
    </i>
    <i>
      <x v="6"/>
    </i>
    <i>
      <x v="7"/>
    </i>
    <i>
      <x v="8"/>
    </i>
    <i>
      <x v="9"/>
    </i>
    <i>
      <x v="10"/>
    </i>
    <i>
      <x v="11"/>
    </i>
    <i>
      <x v="12"/>
    </i>
    <i>
      <x v="13"/>
    </i>
    <i>
      <x v="14"/>
    </i>
    <i t="grand">
      <x/>
    </i>
  </rowItems>
  <colFields count="1">
    <field x="-2"/>
  </colFields>
  <colItems count="2">
    <i>
      <x/>
    </i>
    <i i="1">
      <x v="1"/>
    </i>
  </colItems>
  <dataFields count="2">
    <dataField name="Count of Call number" fld="0" subtotal="count" showDataAs="percentOfCol" baseField="0" baseItem="0" numFmtId="10"/>
    <dataField name="Sum of Purchase Amount" fld="5" baseField="0" baseItem="0" numFmtId="4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3497F50-CDB0-4AE3-A30F-3254A662A02D}"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65:B78" firstHeaderRow="1" firstDataRow="1" firstDataCol="1"/>
  <pivotFields count="11">
    <pivotField showAll="0"/>
    <pivotField showAll="0"/>
    <pivotField showAll="0"/>
    <pivotField showAll="0">
      <items count="6">
        <item x="2"/>
        <item x="1"/>
        <item x="4"/>
        <item x="3"/>
        <item x="0"/>
        <item t="default"/>
      </items>
    </pivotField>
    <pivotField numFmtId="164" showAll="0">
      <items count="3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t="default"/>
      </items>
    </pivotField>
    <pivotField dataField="1" showAll="0"/>
    <pivotField showAll="0"/>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1">
    <field x="10"/>
  </rowFields>
  <rowItems count="13">
    <i>
      <x v="1"/>
    </i>
    <i>
      <x v="2"/>
    </i>
    <i>
      <x v="3"/>
    </i>
    <i>
      <x v="4"/>
    </i>
    <i>
      <x v="5"/>
    </i>
    <i>
      <x v="6"/>
    </i>
    <i>
      <x v="7"/>
    </i>
    <i>
      <x v="8"/>
    </i>
    <i>
      <x v="9"/>
    </i>
    <i>
      <x v="10"/>
    </i>
    <i>
      <x v="11"/>
    </i>
    <i>
      <x v="12"/>
    </i>
    <i t="grand">
      <x/>
    </i>
  </rowItems>
  <colItems count="1">
    <i/>
  </colItems>
  <dataFields count="1">
    <dataField name="Sum of Purchase Amount" fld="5" baseField="0" baseItem="0" numFmtId="42"/>
  </dataFields>
  <chartFormats count="2">
    <chartFormat chart="4"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6540046-F8DB-4839-BFB7-C41F2914A549}" name="Monthly trend"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8:C31" firstHeaderRow="0" firstDataRow="1" firstDataCol="1"/>
  <pivotFields count="5">
    <pivotField axis="axisRow" allDrilled="1" subtotalTop="0" showAll="0" dataSourceSort="1" defaultSubtotal="0" defaultAttributeDrillState="1">
      <items count="33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1"/>
    <field x="0"/>
  </rowFields>
  <rowItems count="13">
    <i>
      <x/>
    </i>
    <i>
      <x v="1"/>
    </i>
    <i>
      <x v="2"/>
    </i>
    <i>
      <x v="3"/>
    </i>
    <i>
      <x v="4"/>
    </i>
    <i>
      <x v="5"/>
    </i>
    <i>
      <x v="6"/>
    </i>
    <i>
      <x v="7"/>
    </i>
    <i>
      <x v="8"/>
    </i>
    <i>
      <x v="9"/>
    </i>
    <i>
      <x v="10"/>
    </i>
    <i>
      <x v="11"/>
    </i>
    <i t="grand">
      <x/>
    </i>
  </rowItems>
  <colFields count="1">
    <field x="-2"/>
  </colFields>
  <colItems count="2">
    <i>
      <x/>
    </i>
    <i i="1">
      <x v="1"/>
    </i>
  </colItems>
  <dataFields count="2">
    <dataField name="Count of Call number" fld="2" subtotal="count" baseField="0" baseItem="0"/>
    <dataField name="Count of Call number2" fld="4" subtotal="count" baseField="0" baseItem="0">
      <extLst>
        <ext xmlns:x14="http://schemas.microsoft.com/office/spreadsheetml/2009/9/main" uri="{E15A36E0-9728-4e99-A89B-3F7291B0FE68}">
          <x14:dataField sourceField="2" uniqueName="[__Xl2].[Measures].[Count of Call number]"/>
        </ext>
      </extLst>
    </dataField>
  </dataFields>
  <chartFormats count="2">
    <chartFormat chart="5" format="4" series="1">
      <pivotArea type="data" outline="0" fieldPosition="0">
        <references count="1">
          <reference field="4294967294" count="1" selected="0">
            <x v="1"/>
          </reference>
        </references>
      </pivotArea>
    </chartFormat>
    <chartFormat chart="5" format="5" series="1">
      <pivotArea type="data" outline="0" fieldPosition="0">
        <references count="1">
          <reference field="4294967294" count="1" selected="0">
            <x v="0"/>
          </reference>
        </references>
      </pivotArea>
    </chartFormat>
  </chartFormats>
  <pivotHierarchies count="28">
    <pivotHierarchy dragToData="1"/>
    <pivotHierarchy dragToData="1"/>
    <pivotHierarchy dragToData="1"/>
    <pivotHierarchy multipleItemSelectionAllowed="1" dragToData="1">
      <members count="1" level="1">
        <member name="[Calls].[Representative].&amp;[R0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0"/>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lls-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1C01B71-017A-46D7-8BB9-F70BBBB03667}" name="Reps pivot"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1:E12"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7">
    <pivotHierarchy dragToData="1"/>
    <pivotHierarchy dragToData="1"/>
    <pivotHierarchy dragToData="1"/>
    <pivotHierarchy multipleItemSelectionAllowed="1" dragToData="1">
      <members count="1" level="1">
        <member name="[Calls].[Representative].&amp;[R0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lls-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4C19C46-2C88-4AF2-BDFF-7AC5C864D00E}" name="Reps Amount"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80:G100" firstHeaderRow="1" firstDataRow="2" firstDataCol="1"/>
  <pivotFields count="4">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s>
  <rowFields count="2">
    <field x="1"/>
    <field x="2"/>
  </rowFields>
  <rowItems count="19">
    <i>
      <x/>
    </i>
    <i r="1">
      <x/>
    </i>
    <i r="1">
      <x v="1"/>
    </i>
    <i r="1">
      <x v="2"/>
    </i>
    <i r="1">
      <x v="3"/>
    </i>
    <i>
      <x v="1"/>
    </i>
    <i r="1">
      <x v="4"/>
    </i>
    <i r="1">
      <x v="5"/>
    </i>
    <i r="1">
      <x v="6"/>
    </i>
    <i r="1">
      <x v="7"/>
    </i>
    <i r="1">
      <x v="8"/>
    </i>
    <i r="1">
      <x v="9"/>
    </i>
    <i>
      <x v="2"/>
    </i>
    <i r="1">
      <x v="10"/>
    </i>
    <i r="1">
      <x v="11"/>
    </i>
    <i r="1">
      <x v="12"/>
    </i>
    <i r="1">
      <x v="13"/>
    </i>
    <i r="1">
      <x v="14"/>
    </i>
    <i t="grand">
      <x/>
    </i>
  </rowItems>
  <colFields count="1">
    <field x="0"/>
  </colFields>
  <colItems count="6">
    <i>
      <x/>
    </i>
    <i>
      <x v="1"/>
    </i>
    <i>
      <x v="2"/>
    </i>
    <i>
      <x v="3"/>
    </i>
    <i>
      <x v="4"/>
    </i>
    <i t="grand">
      <x/>
    </i>
  </colItems>
  <dataFields count="1">
    <dataField name="Sum of Purchase Amount" fld="3" baseField="2" baseItem="1" numFmtId="168"/>
  </dataFields>
  <formats count="2">
    <format dxfId="2">
      <pivotArea collapsedLevelsAreSubtotals="1" fieldPosition="0">
        <references count="3">
          <reference field="0" count="0" selected="0"/>
          <reference field="1" count="1" selected="0">
            <x v="0"/>
          </reference>
          <reference field="2" count="1">
            <x v="1"/>
          </reference>
        </references>
      </pivotArea>
    </format>
    <format dxfId="1">
      <pivotArea outline="0" fieldPosition="0">
        <references count="1">
          <reference field="4294967294" count="1">
            <x v="0"/>
          </reference>
        </references>
      </pivotArea>
    </format>
  </formats>
  <pivotHierarchies count="2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4"/>
    <rowHierarchyUsage hierarchyUsage="11"/>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8641A36-8976-4D21-ACD0-79C1CAB7209E}" name="ratings pivot"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69:B75" firstHeaderRow="1" firstDataRow="1" firstDataCol="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fld="0" subtotal="count" baseField="0" baseItem="0"/>
  </dataFields>
  <chartFormats count="1">
    <chartFormat chart="3" format="2"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members count="1" level="1">
        <member name="[Calls].[Representative].&amp;[R0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C476F36-565E-4628-9A86-88D8D5859078}" name="Sumary pivot"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lls-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19585E1-3AE4-4F09-B3A8-C238405453EF}"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56:D61"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name="Count of Call number" fld="2" subtotal="count" baseField="0" baseItem="0"/>
  </dataFields>
  <chartFormats count="2">
    <chartFormat chart="3" format="4" series="1">
      <pivotArea type="data" outline="0" fieldPosition="0">
        <references count="2">
          <reference field="4294967294" count="1" selected="0">
            <x v="0"/>
          </reference>
          <reference field="1" count="1" selected="0">
            <x v="0"/>
          </reference>
        </references>
      </pivotArea>
    </chartFormat>
    <chartFormat chart="3" format="5" series="1">
      <pivotArea type="data" outline="0" fieldPosition="0">
        <references count="2">
          <reference field="4294967294" count="1" selected="0">
            <x v="0"/>
          </reference>
          <reference field="1" count="1" selected="0">
            <x v="1"/>
          </reference>
        </references>
      </pivotArea>
    </chartFormat>
  </chartFormat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colHierarchiesUsage count="1">
    <colHierarchyUsage hierarchyUsage="1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26CDDD9-567C-4001-82A0-289BB6F7E8E0}" name="selected" cacheId="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49:A50"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pivotHierarchies count="2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31F5AC18-91EC-45A1-BF5F-F6D2D7D5CBBC}" name="reps"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8:C44"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2" subtotal="count" baseField="0" baseItem="0"/>
    <dataField fld="1" subtotal="count" baseField="0" baseItem="0"/>
  </dataField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E5A9C159-CD9E-43C1-8077-DAD92EF86414}" name="weekly trend"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G18:H26" firstHeaderRow="1" firstDataRow="1" firstDataCol="1"/>
  <pivotFields count="3">
    <pivotField axis="axisRow" allDrilled="1" subtotalTop="0" showAll="0" sortType="ascending" defaultSubtotal="0" defaultAttributeDrillState="1">
      <items count="7">
        <item x="3"/>
        <item x="1"/>
        <item x="5"/>
        <item x="6"/>
        <item x="4"/>
        <item x="0"/>
        <item x="2"/>
      </items>
    </pivotField>
    <pivotField allDrilled="1" subtotalTop="0" showAll="0" dataSourceSort="1" defaultSubtotal="0" defaultAttributeDrillState="1"/>
    <pivotField dataField="1" subtotalTop="0" showAll="0" defaultSubtotal="0"/>
  </pivotFields>
  <rowFields count="1">
    <field x="0"/>
  </rowFields>
  <rowItems count="8">
    <i>
      <x/>
    </i>
    <i>
      <x v="1"/>
    </i>
    <i>
      <x v="2"/>
    </i>
    <i>
      <x v="3"/>
    </i>
    <i>
      <x v="4"/>
    </i>
    <i>
      <x v="5"/>
    </i>
    <i>
      <x v="6"/>
    </i>
    <i t="grand">
      <x/>
    </i>
  </rowItems>
  <colItems count="1">
    <i/>
  </colItems>
  <dataFields count="1">
    <dataField fld="2" subtotal="count" baseField="0" baseItem="0"/>
  </dataFields>
  <chartFormats count="1">
    <chartFormat chart="9" format="2"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members count="1" level="1">
        <member name="[Calls].[Representative].&amp;[R0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lls-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6">
  <rv s="0">
    <v>0</v>
    <v>5</v>
    <v>A person in a skirt and a cardigan
Description automatically generated</v>
  </rv>
  <rv s="0">
    <v>1</v>
    <v>5</v>
    <v>A person in a suit and tie
Description automatically generated</v>
  </rv>
  <rv s="0">
    <v>2</v>
    <v>5</v>
    <v>Business woman raising hand</v>
  </rv>
  <rv s="0">
    <v>3</v>
    <v>5</v>
    <v>Young businessman writing on notebook</v>
  </rv>
  <rv s="0">
    <v>4</v>
    <v>5</v>
    <v>Business woman shrugging</v>
  </rv>
  <rv s="0">
    <v>1</v>
    <v>4</v>
    <v>A person in a suit and tie
Description automatically generated</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0BCB51E6-D7CA-4421-8B3A-5715FBC92DC7}" sourceName="Representative">
  <pivotTables>
    <pivotTable tabId="2" name="PivotTable2"/>
    <pivotTable tabId="2" name="PivotTable3"/>
    <pivotTable tabId="2" name="PivotTable1"/>
    <pivotTable tabId="2" name="PivotTable5"/>
    <pivotTable tabId="2" name="PivotTable7"/>
  </pivotTables>
  <data>
    <tabular pivotCacheId="463417273">
      <items count="5">
        <i x="2" s="1"/>
        <i x="1" s="1"/>
        <i x="4" s="1"/>
        <i x="3"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Date_of_Call" xr10:uid="{794544A0-2802-480B-850E-C131083DC954}" sourceName="Months (Date of Call)">
  <pivotTables>
    <pivotTable tabId="2" name="PivotTable5"/>
    <pivotTable tabId="2" name="PivotTable2"/>
  </pivotTables>
  <data>
    <tabular pivotCacheId="463417273">
      <items count="14">
        <i x="1" s="1"/>
        <i x="2" s="1"/>
        <i x="3" s="1"/>
        <i x="4" s="1"/>
        <i x="5" s="1"/>
        <i x="6" s="1"/>
        <i x="7" s="1"/>
        <i x="8" s="1"/>
        <i x="9" s="1"/>
        <i x="10" s="1"/>
        <i x="11" s="1"/>
        <i x="12" s="1"/>
        <i x="0" s="1" nd="1"/>
        <i x="1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1" xr10:uid="{C620B811-9696-44E8-A03A-98DBCDBFBD76}" sourceName="[Calls].[Representative]">
  <pivotTables>
    <pivotTable tabId="6" name="Reps pivot"/>
    <pivotTable tabId="6" name="Monthly trend"/>
    <pivotTable tabId="6" name="weekly trend"/>
    <pivotTable tabId="6" name="selected"/>
    <pivotTable tabId="6" name="ratings pivot"/>
  </pivotTables>
  <data>
    <olap pivotCacheId="1736141278">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2]"/>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81C09376-3508-4B8E-9E87-84E1024BE17B}" cache="Slicer_Representative" caption="Representative" rowHeight="250698"/>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1" xr10:uid="{5C918734-5DB2-42FC-9846-D4D613369035}" cache="Slicer_Representative" caption="Representative" rowHeight="250698"/>
  <slicer name="Months (Date of Call)" xr10:uid="{E8827663-03DB-402D-A5AA-BCEE70959D78}" cache="Slicer_Months__Date_of_Call" caption="Months (Date of Call)" rowHeight="250698"/>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2" xr10:uid="{861A01C8-C744-4F5D-BF3A-33932001C6DC}" cache="Slicer_Representative1" caption="Representative" showCaption="0" level="1" style="Purple" rowHeight="23850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1728092-A402-44D5-8CA8-5125E3D43E7E}" name="Calls" displayName="Calls" ref="A1:J1001" totalsRowShown="0" headerRowBorderDxfId="29" tableBorderDxfId="28" totalsRowBorderDxfId="27">
  <autoFilter ref="A1:J1001" xr:uid="{A1728092-A402-44D5-8CA8-5125E3D43E7E}"/>
  <tableColumns count="10">
    <tableColumn id="1" xr3:uid="{DB391DFF-709D-4590-92F4-671A6D001307}" name="Call number" dataDxfId="26"/>
    <tableColumn id="2" xr3:uid="{4B222A97-7FA4-4B00-99EE-B1AAB437B3ED}" name="Customer ID" dataDxfId="25"/>
    <tableColumn id="3" xr3:uid="{F60842CC-4AD6-456C-A1F2-FC5B907E3641}" name="Duration" dataDxfId="24"/>
    <tableColumn id="4" xr3:uid="{9A713E64-748D-49FA-A5F3-F1F9DDF81D5E}" name="Representative" dataDxfId="23"/>
    <tableColumn id="5" xr3:uid="{41C5DA0E-D420-46C6-B972-C32EA5D41A41}" name="Date of Call" dataDxfId="22"/>
    <tableColumn id="6" xr3:uid="{33EC9364-CC3A-4239-980F-62CCFDA18D2B}" name="Purchase Amount" dataDxfId="21"/>
    <tableColumn id="7" xr3:uid="{39F99CA1-DE42-4006-B4A3-1E27D68A712A}" name="Satisfaction Rating" dataDxfId="20"/>
    <tableColumn id="8" xr3:uid="{2D8D2CAA-0FAF-45EB-BE2A-E95F09069134}" name="Day of the Week" dataDxfId="19">
      <calculatedColumnFormula>TEXT(Calls[[#This Row],[Date of Call]],"DDDD")</calculatedColumnFormula>
    </tableColumn>
    <tableColumn id="9" xr3:uid="{622FFFA2-AA11-4A23-BEA5-7919F3EA3DB8}" name="Financial Year" dataDxfId="18">
      <calculatedColumnFormula>IF(MONTH(Calls[[#This Row],[Date of Call]])&lt;=6, YEAR(Calls[[#This Row],[Date of Call]]), YEAR(Calls[[#This Row],[Date of Call]])+1)</calculatedColumnFormula>
    </tableColumn>
    <tableColumn id="10" xr3:uid="{63CE7ED9-ABFD-4352-8269-576B1A87163A}" name="Rating rounded" dataDxfId="17">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6530157-BAE0-441F-A563-1E99CA2D4A10}" name="customwe" displayName="customwe" ref="N974:Q989" totalsRowShown="0" headerRowDxfId="16" headerRowBorderDxfId="15">
  <autoFilter ref="N974:Q989" xr:uid="{A6530157-BAE0-441F-A563-1E99CA2D4A10}"/>
  <tableColumns count="4">
    <tableColumn id="1" xr3:uid="{7A17D1D4-42B7-4658-9648-AF766B9B13D7}" name="Customer ID" dataDxfId="14"/>
    <tableColumn id="2" xr3:uid="{B7B8FDDB-61EC-4616-9338-7EA29E55C77E}" name="Gedner" dataDxfId="13"/>
    <tableColumn id="3" xr3:uid="{CED2E5B7-E0E4-4D1B-99D5-72A2C3BE9F05}" name="Age" dataDxfId="12"/>
    <tableColumn id="4" xr3:uid="{CD88904B-94CE-4C81-93AB-D67B107A2A64}" name="City" dataDxfId="1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AA3495C-8E76-4F72-91C4-58E146E60D20}" name="customers" displayName="customers" ref="M1:P16" totalsRowShown="0" headerRowDxfId="10" headerRowBorderDxfId="9" tableBorderDxfId="8" totalsRowBorderDxfId="7">
  <autoFilter ref="M1:P16" xr:uid="{6AA3495C-8E76-4F72-91C4-58E146E60D20}"/>
  <tableColumns count="4">
    <tableColumn id="1" xr3:uid="{B6581C68-5D52-4389-B19E-868B6CDAC1D1}" name="Customer ID" dataDxfId="6"/>
    <tableColumn id="2" xr3:uid="{7F8288E0-D3DA-44AA-9929-523D4D221B8C}" name="Gedner" dataDxfId="5"/>
    <tableColumn id="3" xr3:uid="{5D2FD633-851D-4B26-B58D-8E6DC011922C}" name="Age" dataDxfId="4"/>
    <tableColumn id="4" xr3:uid="{9A876ED4-7D3A-4043-8243-9770DC907935}" name="City" dataDxfId="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Green Yellow">
      <a:dk1>
        <a:sysClr val="windowText" lastClr="000000"/>
      </a:dk1>
      <a:lt1>
        <a:sysClr val="window" lastClr="FFFFFF"/>
      </a:lt1>
      <a:dk2>
        <a:srgbClr val="455F51"/>
      </a:dk2>
      <a:lt2>
        <a:srgbClr val="E2DFCC"/>
      </a:lt2>
      <a:accent1>
        <a:srgbClr val="99CB38"/>
      </a:accent1>
      <a:accent2>
        <a:srgbClr val="63A537"/>
      </a:accent2>
      <a:accent3>
        <a:srgbClr val="37A76F"/>
      </a:accent3>
      <a:accent4>
        <a:srgbClr val="44C1A3"/>
      </a:accent4>
      <a:accent5>
        <a:srgbClr val="4EB3CF"/>
      </a:accent5>
      <a:accent6>
        <a:srgbClr val="51C3F9"/>
      </a:accent6>
      <a:hlink>
        <a:srgbClr val="EE7B08"/>
      </a:hlink>
      <a:folHlink>
        <a:srgbClr val="977B2D"/>
      </a:folHlink>
    </a:clrScheme>
    <a:fontScheme name="Calibri">
      <a:majorFont>
        <a:latin typeface="Calibri" panose="020F05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alibri" panose="020F05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15.xml"/><Relationship Id="rId3" Type="http://schemas.openxmlformats.org/officeDocument/2006/relationships/pivotTable" Target="../pivotTables/pivotTable10.xml"/><Relationship Id="rId7" Type="http://schemas.openxmlformats.org/officeDocument/2006/relationships/pivotTable" Target="../pivotTables/pivotTable14.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5" Type="http://schemas.openxmlformats.org/officeDocument/2006/relationships/pivotTable" Target="../pivotTables/pivotTable12.xml"/><Relationship Id="rId4" Type="http://schemas.openxmlformats.org/officeDocument/2006/relationships/pivotTable" Target="../pivotTables/pivotTable11.xml"/><Relationship Id="rId9" Type="http://schemas.openxmlformats.org/officeDocument/2006/relationships/pivotTable" Target="../pivotTables/pivotTable16.xml"/></Relationships>
</file>

<file path=xl/worksheets/_rels/sheet6.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749F5C-02C0-4AD9-8C41-BDAC6DB2D75F}">
  <dimension ref="A1:Q1001"/>
  <sheetViews>
    <sheetView topLeftCell="A974" workbookViewId="0">
      <selection activeCell="J3" sqref="J3"/>
    </sheetView>
  </sheetViews>
  <sheetFormatPr defaultRowHeight="14.4" x14ac:dyDescent="0.3"/>
  <cols>
    <col min="1" max="1" width="12.19921875" customWidth="1"/>
    <col min="2" max="2" width="12.5" customWidth="1"/>
    <col min="3" max="3" width="9.5" customWidth="1"/>
    <col min="4" max="4" width="14.69921875" customWidth="1"/>
    <col min="5" max="5" width="11.69921875" customWidth="1"/>
    <col min="6" max="6" width="16.5" customWidth="1"/>
    <col min="7" max="7" width="17.3984375" customWidth="1"/>
    <col min="8" max="8" width="15.3984375" customWidth="1"/>
    <col min="9" max="10" width="13.8984375" customWidth="1"/>
    <col min="14" max="14" width="12.5" customWidth="1"/>
  </cols>
  <sheetData>
    <row r="1" spans="1:16" x14ac:dyDescent="0.3">
      <c r="A1" s="6" t="s">
        <v>0</v>
      </c>
      <c r="B1" s="7" t="s">
        <v>1</v>
      </c>
      <c r="C1" s="8" t="s">
        <v>2</v>
      </c>
      <c r="D1" s="9" t="s">
        <v>3</v>
      </c>
      <c r="E1" s="9" t="s">
        <v>4</v>
      </c>
      <c r="F1" s="7" t="s">
        <v>5</v>
      </c>
      <c r="G1" s="10" t="s">
        <v>6</v>
      </c>
      <c r="H1" s="20" t="s">
        <v>1044</v>
      </c>
      <c r="I1" s="20" t="s">
        <v>1045</v>
      </c>
      <c r="J1" s="20" t="s">
        <v>1069</v>
      </c>
      <c r="M1" s="6" t="s">
        <v>1</v>
      </c>
      <c r="N1" s="7" t="s">
        <v>1055</v>
      </c>
      <c r="O1" s="7" t="s">
        <v>1056</v>
      </c>
      <c r="P1" s="10" t="s">
        <v>1057</v>
      </c>
    </row>
    <row r="2" spans="1:16" x14ac:dyDescent="0.3">
      <c r="A2" s="4" t="s">
        <v>7</v>
      </c>
      <c r="B2" s="1" t="s">
        <v>8</v>
      </c>
      <c r="C2" s="1">
        <v>116</v>
      </c>
      <c r="D2" s="2" t="s">
        <v>9</v>
      </c>
      <c r="E2" s="3">
        <v>44927</v>
      </c>
      <c r="F2" s="1">
        <v>128</v>
      </c>
      <c r="G2" s="5">
        <v>4.9000000000000004</v>
      </c>
      <c r="H2" t="str">
        <f>TEXT(Calls[[#This Row],[Date of Call]],"DDDD")</f>
        <v>Sunday</v>
      </c>
      <c r="I2">
        <f>IF(MONTH(Calls[[#This Row],[Date of Call]])&lt;=6, YEAR(Calls[[#This Row],[Date of Call]]), YEAR(Calls[[#This Row],[Date of Call]])+1)</f>
        <v>2023</v>
      </c>
      <c r="J2">
        <f>ROUND(Calls[[#This Row],[Satisfaction Rating]],0)</f>
        <v>5</v>
      </c>
      <c r="M2" s="4" t="s">
        <v>60</v>
      </c>
      <c r="N2" s="22" t="s">
        <v>1058</v>
      </c>
      <c r="O2" s="1">
        <v>41</v>
      </c>
      <c r="P2" s="5" t="s">
        <v>1059</v>
      </c>
    </row>
    <row r="3" spans="1:16" x14ac:dyDescent="0.3">
      <c r="A3" s="4" t="s">
        <v>10</v>
      </c>
      <c r="B3" s="1" t="s">
        <v>11</v>
      </c>
      <c r="C3" s="1">
        <v>119</v>
      </c>
      <c r="D3" s="2" t="s">
        <v>9</v>
      </c>
      <c r="E3" s="3">
        <v>44927</v>
      </c>
      <c r="F3" s="1">
        <v>135</v>
      </c>
      <c r="G3" s="5">
        <v>2.9</v>
      </c>
      <c r="H3" t="str">
        <f>TEXT(Calls[[#This Row],[Date of Call]],"DDDD")</f>
        <v>Sunday</v>
      </c>
      <c r="I3">
        <f>IF(MONTH(Calls[[#This Row],[Date of Call]])&lt;=6, YEAR(Calls[[#This Row],[Date of Call]]), YEAR(Calls[[#This Row],[Date of Call]])+1)</f>
        <v>2023</v>
      </c>
      <c r="J3">
        <f>ROUND(Calls[[#This Row],[Satisfaction Rating]],0)</f>
        <v>3</v>
      </c>
      <c r="M3" s="4" t="s">
        <v>33</v>
      </c>
      <c r="N3" s="22" t="s">
        <v>1058</v>
      </c>
      <c r="O3" s="1">
        <v>31</v>
      </c>
      <c r="P3" s="5" t="s">
        <v>1060</v>
      </c>
    </row>
    <row r="4" spans="1:16" x14ac:dyDescent="0.3">
      <c r="A4" s="4" t="s">
        <v>12</v>
      </c>
      <c r="B4" s="1" t="s">
        <v>13</v>
      </c>
      <c r="C4" s="1">
        <v>68</v>
      </c>
      <c r="D4" s="2" t="s">
        <v>14</v>
      </c>
      <c r="E4" s="3">
        <v>44927</v>
      </c>
      <c r="F4" s="1">
        <v>66</v>
      </c>
      <c r="G4" s="5">
        <v>4.7</v>
      </c>
      <c r="H4" t="str">
        <f>TEXT(Calls[[#This Row],[Date of Call]],"DDDD")</f>
        <v>Sunday</v>
      </c>
      <c r="I4">
        <f>IF(MONTH(Calls[[#This Row],[Date of Call]])&lt;=6, YEAR(Calls[[#This Row],[Date of Call]]), YEAR(Calls[[#This Row],[Date of Call]])+1)</f>
        <v>2023</v>
      </c>
      <c r="J4">
        <f>ROUND(Calls[[#This Row],[Satisfaction Rating]],0)</f>
        <v>5</v>
      </c>
      <c r="M4" s="4" t="s">
        <v>8</v>
      </c>
      <c r="N4" s="22" t="s">
        <v>1058</v>
      </c>
      <c r="O4" s="1">
        <v>26</v>
      </c>
      <c r="P4" s="5" t="s">
        <v>1061</v>
      </c>
    </row>
    <row r="5" spans="1:16" x14ac:dyDescent="0.3">
      <c r="A5" s="4" t="s">
        <v>15</v>
      </c>
      <c r="B5" s="1" t="s">
        <v>16</v>
      </c>
      <c r="C5" s="1">
        <v>119</v>
      </c>
      <c r="D5" s="2" t="s">
        <v>14</v>
      </c>
      <c r="E5" s="3">
        <v>44927</v>
      </c>
      <c r="F5" s="1">
        <v>22</v>
      </c>
      <c r="G5" s="5">
        <v>2.9</v>
      </c>
      <c r="H5" t="str">
        <f>TEXT(Calls[[#This Row],[Date of Call]],"DDDD")</f>
        <v>Sunday</v>
      </c>
      <c r="I5">
        <f>IF(MONTH(Calls[[#This Row],[Date of Call]])&lt;=6, YEAR(Calls[[#This Row],[Date of Call]]), YEAR(Calls[[#This Row],[Date of Call]])+1)</f>
        <v>2023</v>
      </c>
      <c r="J5">
        <f>ROUND(Calls[[#This Row],[Satisfaction Rating]],0)</f>
        <v>3</v>
      </c>
      <c r="M5" s="4" t="s">
        <v>11</v>
      </c>
      <c r="N5" s="22" t="s">
        <v>1058</v>
      </c>
      <c r="O5" s="1">
        <v>36</v>
      </c>
      <c r="P5" s="5" t="s">
        <v>1061</v>
      </c>
    </row>
    <row r="6" spans="1:16" x14ac:dyDescent="0.3">
      <c r="A6" s="4" t="s">
        <v>17</v>
      </c>
      <c r="B6" s="1" t="s">
        <v>18</v>
      </c>
      <c r="C6" s="1">
        <v>128</v>
      </c>
      <c r="D6" s="2" t="s">
        <v>19</v>
      </c>
      <c r="E6" s="3">
        <v>44928</v>
      </c>
      <c r="F6" s="1">
        <v>31</v>
      </c>
      <c r="G6" s="5">
        <v>2.8</v>
      </c>
      <c r="H6" t="str">
        <f>TEXT(Calls[[#This Row],[Date of Call]],"DDDD")</f>
        <v>Monday</v>
      </c>
      <c r="I6">
        <f>IF(MONTH(Calls[[#This Row],[Date of Call]])&lt;=6, YEAR(Calls[[#This Row],[Date of Call]]), YEAR(Calls[[#This Row],[Date of Call]])+1)</f>
        <v>2023</v>
      </c>
      <c r="J6">
        <f>ROUND(Calls[[#This Row],[Satisfaction Rating]],0)</f>
        <v>3</v>
      </c>
      <c r="M6" s="4" t="s">
        <v>13</v>
      </c>
      <c r="N6" s="22" t="s">
        <v>1058</v>
      </c>
      <c r="O6" s="1">
        <v>37</v>
      </c>
      <c r="P6" s="5" t="s">
        <v>1059</v>
      </c>
    </row>
    <row r="7" spans="1:16" x14ac:dyDescent="0.3">
      <c r="A7" s="4" t="s">
        <v>20</v>
      </c>
      <c r="B7" s="1" t="s">
        <v>18</v>
      </c>
      <c r="C7" s="1">
        <v>49</v>
      </c>
      <c r="D7" s="2" t="s">
        <v>14</v>
      </c>
      <c r="E7" s="3">
        <v>44929</v>
      </c>
      <c r="F7" s="1">
        <v>135</v>
      </c>
      <c r="G7" s="5">
        <v>4.8</v>
      </c>
      <c r="H7" t="str">
        <f>TEXT(Calls[[#This Row],[Date of Call]],"DDDD")</f>
        <v>Tuesday</v>
      </c>
      <c r="I7">
        <f>IF(MONTH(Calls[[#This Row],[Date of Call]])&lt;=6, YEAR(Calls[[#This Row],[Date of Call]]), YEAR(Calls[[#This Row],[Date of Call]])+1)</f>
        <v>2023</v>
      </c>
      <c r="J7">
        <f>ROUND(Calls[[#This Row],[Satisfaction Rating]],0)</f>
        <v>5</v>
      </c>
      <c r="M7" s="4" t="s">
        <v>42</v>
      </c>
      <c r="N7" s="22" t="s">
        <v>1058</v>
      </c>
      <c r="O7" s="1">
        <v>23</v>
      </c>
      <c r="P7" s="5" t="s">
        <v>1059</v>
      </c>
    </row>
    <row r="8" spans="1:16" x14ac:dyDescent="0.3">
      <c r="A8" s="4" t="s">
        <v>21</v>
      </c>
      <c r="B8" s="1" t="s">
        <v>22</v>
      </c>
      <c r="C8" s="1">
        <v>84</v>
      </c>
      <c r="D8" s="2" t="s">
        <v>9</v>
      </c>
      <c r="E8" s="3">
        <v>44929</v>
      </c>
      <c r="F8" s="1">
        <v>60</v>
      </c>
      <c r="G8" s="5">
        <v>4.7</v>
      </c>
      <c r="H8" t="str">
        <f>TEXT(Calls[[#This Row],[Date of Call]],"DDDD")</f>
        <v>Tuesday</v>
      </c>
      <c r="I8">
        <f>IF(MONTH(Calls[[#This Row],[Date of Call]])&lt;=6, YEAR(Calls[[#This Row],[Date of Call]]), YEAR(Calls[[#This Row],[Date of Call]])+1)</f>
        <v>2023</v>
      </c>
      <c r="J8">
        <f>ROUND(Calls[[#This Row],[Satisfaction Rating]],0)</f>
        <v>5</v>
      </c>
      <c r="M8" s="4" t="s">
        <v>22</v>
      </c>
      <c r="N8" s="22" t="s">
        <v>1062</v>
      </c>
      <c r="O8" s="1">
        <v>22</v>
      </c>
      <c r="P8" s="5" t="s">
        <v>1060</v>
      </c>
    </row>
    <row r="9" spans="1:16" x14ac:dyDescent="0.3">
      <c r="A9" s="4" t="s">
        <v>23</v>
      </c>
      <c r="B9" s="1" t="s">
        <v>8</v>
      </c>
      <c r="C9" s="1">
        <v>103</v>
      </c>
      <c r="D9" s="2" t="s">
        <v>24</v>
      </c>
      <c r="E9" s="3">
        <v>44929</v>
      </c>
      <c r="F9" s="1">
        <v>148</v>
      </c>
      <c r="G9" s="5">
        <v>4.4000000000000004</v>
      </c>
      <c r="H9" t="str">
        <f>TEXT(Calls[[#This Row],[Date of Call]],"DDDD")</f>
        <v>Tuesday</v>
      </c>
      <c r="I9">
        <f>IF(MONTH(Calls[[#This Row],[Date of Call]])&lt;=6, YEAR(Calls[[#This Row],[Date of Call]]), YEAR(Calls[[#This Row],[Date of Call]])+1)</f>
        <v>2023</v>
      </c>
      <c r="J9">
        <f>ROUND(Calls[[#This Row],[Satisfaction Rating]],0)</f>
        <v>4</v>
      </c>
      <c r="M9" s="4" t="s">
        <v>80</v>
      </c>
      <c r="N9" s="22" t="s">
        <v>1062</v>
      </c>
      <c r="O9" s="1">
        <v>42</v>
      </c>
      <c r="P9" s="5" t="s">
        <v>1060</v>
      </c>
    </row>
    <row r="10" spans="1:16" x14ac:dyDescent="0.3">
      <c r="A10" s="4" t="s">
        <v>25</v>
      </c>
      <c r="B10" s="1" t="s">
        <v>13</v>
      </c>
      <c r="C10" s="1">
        <v>31</v>
      </c>
      <c r="D10" s="2" t="s">
        <v>14</v>
      </c>
      <c r="E10" s="3">
        <v>44929</v>
      </c>
      <c r="F10" s="1">
        <v>135</v>
      </c>
      <c r="G10" s="5">
        <v>3.6</v>
      </c>
      <c r="H10" t="str">
        <f>TEXT(Calls[[#This Row],[Date of Call]],"DDDD")</f>
        <v>Tuesday</v>
      </c>
      <c r="I10">
        <f>IF(MONTH(Calls[[#This Row],[Date of Call]])&lt;=6, YEAR(Calls[[#This Row],[Date of Call]]), YEAR(Calls[[#This Row],[Date of Call]])+1)</f>
        <v>2023</v>
      </c>
      <c r="J10">
        <f>ROUND(Calls[[#This Row],[Satisfaction Rating]],0)</f>
        <v>4</v>
      </c>
      <c r="M10" s="4" t="s">
        <v>39</v>
      </c>
      <c r="N10" s="22" t="s">
        <v>1062</v>
      </c>
      <c r="O10" s="1">
        <v>25</v>
      </c>
      <c r="P10" s="5" t="s">
        <v>1059</v>
      </c>
    </row>
    <row r="11" spans="1:16" x14ac:dyDescent="0.3">
      <c r="A11" s="4" t="s">
        <v>26</v>
      </c>
      <c r="B11" s="1" t="s">
        <v>27</v>
      </c>
      <c r="C11" s="1">
        <v>44</v>
      </c>
      <c r="D11" s="2" t="s">
        <v>28</v>
      </c>
      <c r="E11" s="3">
        <v>44929</v>
      </c>
      <c r="F11" s="1">
        <v>105</v>
      </c>
      <c r="G11" s="5">
        <v>2.9</v>
      </c>
      <c r="H11" t="str">
        <f>TEXT(Calls[[#This Row],[Date of Call]],"DDDD")</f>
        <v>Tuesday</v>
      </c>
      <c r="I11">
        <f>IF(MONTH(Calls[[#This Row],[Date of Call]])&lt;=6, YEAR(Calls[[#This Row],[Date of Call]]), YEAR(Calls[[#This Row],[Date of Call]])+1)</f>
        <v>2023</v>
      </c>
      <c r="J11">
        <f>ROUND(Calls[[#This Row],[Satisfaction Rating]],0)</f>
        <v>3</v>
      </c>
      <c r="M11" s="4" t="s">
        <v>27</v>
      </c>
      <c r="N11" s="22" t="s">
        <v>1062</v>
      </c>
      <c r="O11" s="1">
        <v>30</v>
      </c>
      <c r="P11" s="5" t="s">
        <v>1060</v>
      </c>
    </row>
    <row r="12" spans="1:16" x14ac:dyDescent="0.3">
      <c r="A12" s="4" t="s">
        <v>29</v>
      </c>
      <c r="B12" s="1" t="s">
        <v>18</v>
      </c>
      <c r="C12" s="1">
        <v>102</v>
      </c>
      <c r="D12" s="2" t="s">
        <v>14</v>
      </c>
      <c r="E12" s="3">
        <v>44929</v>
      </c>
      <c r="F12" s="1">
        <v>69</v>
      </c>
      <c r="G12" s="5">
        <v>4.9000000000000004</v>
      </c>
      <c r="H12" t="str">
        <f>TEXT(Calls[[#This Row],[Date of Call]],"DDDD")</f>
        <v>Tuesday</v>
      </c>
      <c r="I12">
        <f>IF(MONTH(Calls[[#This Row],[Date of Call]])&lt;=6, YEAR(Calls[[#This Row],[Date of Call]]), YEAR(Calls[[#This Row],[Date of Call]])+1)</f>
        <v>2023</v>
      </c>
      <c r="J12">
        <f>ROUND(Calls[[#This Row],[Satisfaction Rating]],0)</f>
        <v>5</v>
      </c>
      <c r="M12" s="4" t="s">
        <v>18</v>
      </c>
      <c r="N12" s="22" t="s">
        <v>1062</v>
      </c>
      <c r="O12" s="1">
        <v>30</v>
      </c>
      <c r="P12" s="5" t="s">
        <v>1061</v>
      </c>
    </row>
    <row r="13" spans="1:16" x14ac:dyDescent="0.3">
      <c r="A13" s="4" t="s">
        <v>30</v>
      </c>
      <c r="B13" s="1" t="s">
        <v>31</v>
      </c>
      <c r="C13" s="1">
        <v>135</v>
      </c>
      <c r="D13" s="2" t="s">
        <v>9</v>
      </c>
      <c r="E13" s="3">
        <v>44929</v>
      </c>
      <c r="F13" s="1">
        <v>46</v>
      </c>
      <c r="G13" s="5">
        <v>3.4</v>
      </c>
      <c r="H13" t="str">
        <f>TEXT(Calls[[#This Row],[Date of Call]],"DDDD")</f>
        <v>Tuesday</v>
      </c>
      <c r="I13">
        <f>IF(MONTH(Calls[[#This Row],[Date of Call]])&lt;=6, YEAR(Calls[[#This Row],[Date of Call]]), YEAR(Calls[[#This Row],[Date of Call]])+1)</f>
        <v>2023</v>
      </c>
      <c r="J13">
        <f>ROUND(Calls[[#This Row],[Satisfaction Rating]],0)</f>
        <v>3</v>
      </c>
      <c r="M13" s="4" t="s">
        <v>50</v>
      </c>
      <c r="N13" s="22" t="s">
        <v>1062</v>
      </c>
      <c r="O13" s="1">
        <v>28</v>
      </c>
      <c r="P13" s="5" t="s">
        <v>1061</v>
      </c>
    </row>
    <row r="14" spans="1:16" x14ac:dyDescent="0.3">
      <c r="A14" s="4" t="s">
        <v>32</v>
      </c>
      <c r="B14" s="1" t="s">
        <v>33</v>
      </c>
      <c r="C14" s="1">
        <v>98</v>
      </c>
      <c r="D14" s="2" t="s">
        <v>14</v>
      </c>
      <c r="E14" s="3">
        <v>44930</v>
      </c>
      <c r="F14" s="1">
        <v>108</v>
      </c>
      <c r="G14" s="5">
        <v>3.5</v>
      </c>
      <c r="H14" t="str">
        <f>TEXT(Calls[[#This Row],[Date of Call]],"DDDD")</f>
        <v>Wednesday</v>
      </c>
      <c r="I14">
        <f>IF(MONTH(Calls[[#This Row],[Date of Call]])&lt;=6, YEAR(Calls[[#This Row],[Date of Call]]), YEAR(Calls[[#This Row],[Date of Call]])+1)</f>
        <v>2023</v>
      </c>
      <c r="J14">
        <f>ROUND(Calls[[#This Row],[Satisfaction Rating]],0)</f>
        <v>4</v>
      </c>
      <c r="M14" s="4" t="s">
        <v>31</v>
      </c>
      <c r="N14" s="22" t="s">
        <v>1062</v>
      </c>
      <c r="O14" s="1">
        <v>37</v>
      </c>
      <c r="P14" s="5" t="s">
        <v>1060</v>
      </c>
    </row>
    <row r="15" spans="1:16" x14ac:dyDescent="0.3">
      <c r="A15" s="4" t="s">
        <v>34</v>
      </c>
      <c r="B15" s="1" t="s">
        <v>27</v>
      </c>
      <c r="C15" s="1">
        <v>139</v>
      </c>
      <c r="D15" s="2" t="s">
        <v>14</v>
      </c>
      <c r="E15" s="3">
        <v>44930</v>
      </c>
      <c r="F15" s="1">
        <v>96</v>
      </c>
      <c r="G15" s="5">
        <v>4</v>
      </c>
      <c r="H15" t="str">
        <f>TEXT(Calls[[#This Row],[Date of Call]],"DDDD")</f>
        <v>Wednesday</v>
      </c>
      <c r="I15">
        <f>IF(MONTH(Calls[[#This Row],[Date of Call]])&lt;=6, YEAR(Calls[[#This Row],[Date of Call]]), YEAR(Calls[[#This Row],[Date of Call]])+1)</f>
        <v>2023</v>
      </c>
      <c r="J15">
        <f>ROUND(Calls[[#This Row],[Satisfaction Rating]],0)</f>
        <v>4</v>
      </c>
      <c r="M15" s="4" t="s">
        <v>16</v>
      </c>
      <c r="N15" s="22" t="s">
        <v>1062</v>
      </c>
      <c r="O15" s="1">
        <v>38</v>
      </c>
      <c r="P15" s="5" t="s">
        <v>1059</v>
      </c>
    </row>
    <row r="16" spans="1:16" x14ac:dyDescent="0.3">
      <c r="A16" s="4" t="s">
        <v>35</v>
      </c>
      <c r="B16" s="1" t="s">
        <v>31</v>
      </c>
      <c r="C16" s="1">
        <v>48</v>
      </c>
      <c r="D16" s="2" t="s">
        <v>19</v>
      </c>
      <c r="E16" s="3">
        <v>44930</v>
      </c>
      <c r="F16" s="1">
        <v>68</v>
      </c>
      <c r="G16" s="5">
        <v>4.9000000000000004</v>
      </c>
      <c r="H16" t="str">
        <f>TEXT(Calls[[#This Row],[Date of Call]],"DDDD")</f>
        <v>Wednesday</v>
      </c>
      <c r="I16">
        <f>IF(MONTH(Calls[[#This Row],[Date of Call]])&lt;=6, YEAR(Calls[[#This Row],[Date of Call]]), YEAR(Calls[[#This Row],[Date of Call]])+1)</f>
        <v>2023</v>
      </c>
      <c r="J16">
        <f>ROUND(Calls[[#This Row],[Satisfaction Rating]],0)</f>
        <v>5</v>
      </c>
      <c r="M16" s="11" t="s">
        <v>47</v>
      </c>
      <c r="N16" s="23" t="s">
        <v>1062</v>
      </c>
      <c r="O16" s="12">
        <v>43</v>
      </c>
      <c r="P16" s="15" t="s">
        <v>1060</v>
      </c>
    </row>
    <row r="17" spans="1:10" x14ac:dyDescent="0.3">
      <c r="A17" s="4" t="s">
        <v>36</v>
      </c>
      <c r="B17" s="1" t="s">
        <v>27</v>
      </c>
      <c r="C17" s="1">
        <v>176</v>
      </c>
      <c r="D17" s="2" t="s">
        <v>9</v>
      </c>
      <c r="E17" s="3">
        <v>44931</v>
      </c>
      <c r="F17" s="1">
        <v>24</v>
      </c>
      <c r="G17" s="5">
        <v>4.8</v>
      </c>
      <c r="H17" t="str">
        <f>TEXT(Calls[[#This Row],[Date of Call]],"DDDD")</f>
        <v>Thursday</v>
      </c>
      <c r="I17">
        <f>IF(MONTH(Calls[[#This Row],[Date of Call]])&lt;=6, YEAR(Calls[[#This Row],[Date of Call]]), YEAR(Calls[[#This Row],[Date of Call]])+1)</f>
        <v>2023</v>
      </c>
      <c r="J17">
        <f>ROUND(Calls[[#This Row],[Satisfaction Rating]],0)</f>
        <v>5</v>
      </c>
    </row>
    <row r="18" spans="1:10" x14ac:dyDescent="0.3">
      <c r="A18" s="4" t="s">
        <v>37</v>
      </c>
      <c r="B18" s="1" t="s">
        <v>27</v>
      </c>
      <c r="C18" s="1">
        <v>99</v>
      </c>
      <c r="D18" s="2" t="s">
        <v>19</v>
      </c>
      <c r="E18" s="3">
        <v>44931</v>
      </c>
      <c r="F18" s="1">
        <v>195</v>
      </c>
      <c r="G18" s="5">
        <v>3.9</v>
      </c>
      <c r="H18" t="str">
        <f>TEXT(Calls[[#This Row],[Date of Call]],"DDDD")</f>
        <v>Thursday</v>
      </c>
      <c r="I18">
        <f>IF(MONTH(Calls[[#This Row],[Date of Call]])&lt;=6, YEAR(Calls[[#This Row],[Date of Call]]), YEAR(Calls[[#This Row],[Date of Call]])+1)</f>
        <v>2023</v>
      </c>
      <c r="J18">
        <f>ROUND(Calls[[#This Row],[Satisfaction Rating]],0)</f>
        <v>4</v>
      </c>
    </row>
    <row r="19" spans="1:10" x14ac:dyDescent="0.3">
      <c r="A19" s="4" t="s">
        <v>38</v>
      </c>
      <c r="B19" s="1" t="s">
        <v>39</v>
      </c>
      <c r="C19" s="1">
        <v>28</v>
      </c>
      <c r="D19" s="2" t="s">
        <v>28</v>
      </c>
      <c r="E19" s="3">
        <v>44931</v>
      </c>
      <c r="F19" s="1">
        <v>28</v>
      </c>
      <c r="G19" s="5">
        <v>3.8</v>
      </c>
      <c r="H19" t="str">
        <f>TEXT(Calls[[#This Row],[Date of Call]],"DDDD")</f>
        <v>Thursday</v>
      </c>
      <c r="I19">
        <f>IF(MONTH(Calls[[#This Row],[Date of Call]])&lt;=6, YEAR(Calls[[#This Row],[Date of Call]]), YEAR(Calls[[#This Row],[Date of Call]])+1)</f>
        <v>2023</v>
      </c>
      <c r="J19">
        <f>ROUND(Calls[[#This Row],[Satisfaction Rating]],0)</f>
        <v>4</v>
      </c>
    </row>
    <row r="20" spans="1:10" x14ac:dyDescent="0.3">
      <c r="A20" s="4" t="s">
        <v>40</v>
      </c>
      <c r="B20" s="1" t="s">
        <v>22</v>
      </c>
      <c r="C20" s="1">
        <v>54</v>
      </c>
      <c r="D20" s="2" t="s">
        <v>14</v>
      </c>
      <c r="E20" s="3">
        <v>44931</v>
      </c>
      <c r="F20" s="1">
        <v>170</v>
      </c>
      <c r="G20" s="5">
        <v>4.3</v>
      </c>
      <c r="H20" t="str">
        <f>TEXT(Calls[[#This Row],[Date of Call]],"DDDD")</f>
        <v>Thursday</v>
      </c>
      <c r="I20">
        <f>IF(MONTH(Calls[[#This Row],[Date of Call]])&lt;=6, YEAR(Calls[[#This Row],[Date of Call]]), YEAR(Calls[[#This Row],[Date of Call]])+1)</f>
        <v>2023</v>
      </c>
      <c r="J20">
        <f>ROUND(Calls[[#This Row],[Satisfaction Rating]],0)</f>
        <v>4</v>
      </c>
    </row>
    <row r="21" spans="1:10" x14ac:dyDescent="0.3">
      <c r="A21" s="4" t="s">
        <v>41</v>
      </c>
      <c r="B21" s="1" t="s">
        <v>42</v>
      </c>
      <c r="C21" s="1">
        <v>48</v>
      </c>
      <c r="D21" s="2" t="s">
        <v>9</v>
      </c>
      <c r="E21" s="3">
        <v>44932</v>
      </c>
      <c r="F21" s="1">
        <v>30</v>
      </c>
      <c r="G21" s="5">
        <v>4.4000000000000004</v>
      </c>
      <c r="H21" t="str">
        <f>TEXT(Calls[[#This Row],[Date of Call]],"DDDD")</f>
        <v>Friday</v>
      </c>
      <c r="I21">
        <f>IF(MONTH(Calls[[#This Row],[Date of Call]])&lt;=6, YEAR(Calls[[#This Row],[Date of Call]]), YEAR(Calls[[#This Row],[Date of Call]])+1)</f>
        <v>2023</v>
      </c>
      <c r="J21">
        <f>ROUND(Calls[[#This Row],[Satisfaction Rating]],0)</f>
        <v>4</v>
      </c>
    </row>
    <row r="22" spans="1:10" x14ac:dyDescent="0.3">
      <c r="A22" s="4" t="s">
        <v>43</v>
      </c>
      <c r="B22" s="1" t="s">
        <v>11</v>
      </c>
      <c r="C22" s="1">
        <v>128</v>
      </c>
      <c r="D22" s="2" t="s">
        <v>9</v>
      </c>
      <c r="E22" s="3">
        <v>44932</v>
      </c>
      <c r="F22" s="1">
        <v>72</v>
      </c>
      <c r="G22" s="5">
        <v>5</v>
      </c>
      <c r="H22" t="str">
        <f>TEXT(Calls[[#This Row],[Date of Call]],"DDDD")</f>
        <v>Friday</v>
      </c>
      <c r="I22">
        <f>IF(MONTH(Calls[[#This Row],[Date of Call]])&lt;=6, YEAR(Calls[[#This Row],[Date of Call]]), YEAR(Calls[[#This Row],[Date of Call]])+1)</f>
        <v>2023</v>
      </c>
      <c r="J22">
        <f>ROUND(Calls[[#This Row],[Satisfaction Rating]],0)</f>
        <v>5</v>
      </c>
    </row>
    <row r="23" spans="1:10" x14ac:dyDescent="0.3">
      <c r="A23" s="4" t="s">
        <v>44</v>
      </c>
      <c r="B23" s="1" t="s">
        <v>11</v>
      </c>
      <c r="C23" s="1">
        <v>38</v>
      </c>
      <c r="D23" s="2" t="s">
        <v>24</v>
      </c>
      <c r="E23" s="3">
        <v>44933</v>
      </c>
      <c r="F23" s="1">
        <v>92</v>
      </c>
      <c r="G23" s="5">
        <v>4.9000000000000004</v>
      </c>
      <c r="H23" t="str">
        <f>TEXT(Calls[[#This Row],[Date of Call]],"DDDD")</f>
        <v>Saturday</v>
      </c>
      <c r="I23">
        <f>IF(MONTH(Calls[[#This Row],[Date of Call]])&lt;=6, YEAR(Calls[[#This Row],[Date of Call]]), YEAR(Calls[[#This Row],[Date of Call]])+1)</f>
        <v>2023</v>
      </c>
      <c r="J23">
        <f>ROUND(Calls[[#This Row],[Satisfaction Rating]],0)</f>
        <v>5</v>
      </c>
    </row>
    <row r="24" spans="1:10" x14ac:dyDescent="0.3">
      <c r="A24" s="4" t="s">
        <v>45</v>
      </c>
      <c r="B24" s="1" t="s">
        <v>8</v>
      </c>
      <c r="C24" s="1">
        <v>67</v>
      </c>
      <c r="D24" s="2" t="s">
        <v>24</v>
      </c>
      <c r="E24" s="3">
        <v>44934</v>
      </c>
      <c r="F24" s="1">
        <v>165</v>
      </c>
      <c r="G24" s="5">
        <v>4.5</v>
      </c>
      <c r="H24" t="str">
        <f>TEXT(Calls[[#This Row],[Date of Call]],"DDDD")</f>
        <v>Sunday</v>
      </c>
      <c r="I24">
        <f>IF(MONTH(Calls[[#This Row],[Date of Call]])&lt;=6, YEAR(Calls[[#This Row],[Date of Call]]), YEAR(Calls[[#This Row],[Date of Call]])+1)</f>
        <v>2023</v>
      </c>
      <c r="J24">
        <f>ROUND(Calls[[#This Row],[Satisfaction Rating]],0)</f>
        <v>5</v>
      </c>
    </row>
    <row r="25" spans="1:10" x14ac:dyDescent="0.3">
      <c r="A25" s="4" t="s">
        <v>46</v>
      </c>
      <c r="B25" s="1" t="s">
        <v>47</v>
      </c>
      <c r="C25" s="1">
        <v>58</v>
      </c>
      <c r="D25" s="2" t="s">
        <v>14</v>
      </c>
      <c r="E25" s="3">
        <v>44934</v>
      </c>
      <c r="F25" s="1">
        <v>140</v>
      </c>
      <c r="G25" s="5">
        <v>2.1</v>
      </c>
      <c r="H25" t="str">
        <f>TEXT(Calls[[#This Row],[Date of Call]],"DDDD")</f>
        <v>Sunday</v>
      </c>
      <c r="I25">
        <f>IF(MONTH(Calls[[#This Row],[Date of Call]])&lt;=6, YEAR(Calls[[#This Row],[Date of Call]]), YEAR(Calls[[#This Row],[Date of Call]])+1)</f>
        <v>2023</v>
      </c>
      <c r="J25">
        <f>ROUND(Calls[[#This Row],[Satisfaction Rating]],0)</f>
        <v>2</v>
      </c>
    </row>
    <row r="26" spans="1:10" x14ac:dyDescent="0.3">
      <c r="A26" s="4" t="s">
        <v>48</v>
      </c>
      <c r="B26" s="1" t="s">
        <v>27</v>
      </c>
      <c r="C26" s="1">
        <v>54</v>
      </c>
      <c r="D26" s="2" t="s">
        <v>19</v>
      </c>
      <c r="E26" s="3">
        <v>44934</v>
      </c>
      <c r="F26" s="1">
        <v>111</v>
      </c>
      <c r="G26" s="5">
        <v>3.3</v>
      </c>
      <c r="H26" t="str">
        <f>TEXT(Calls[[#This Row],[Date of Call]],"DDDD")</f>
        <v>Sunday</v>
      </c>
      <c r="I26">
        <f>IF(MONTH(Calls[[#This Row],[Date of Call]])&lt;=6, YEAR(Calls[[#This Row],[Date of Call]]), YEAR(Calls[[#This Row],[Date of Call]])+1)</f>
        <v>2023</v>
      </c>
      <c r="J26">
        <f>ROUND(Calls[[#This Row],[Satisfaction Rating]],0)</f>
        <v>3</v>
      </c>
    </row>
    <row r="27" spans="1:10" x14ac:dyDescent="0.3">
      <c r="A27" s="4" t="s">
        <v>49</v>
      </c>
      <c r="B27" s="1" t="s">
        <v>50</v>
      </c>
      <c r="C27" s="1">
        <v>28</v>
      </c>
      <c r="D27" s="2" t="s">
        <v>9</v>
      </c>
      <c r="E27" s="3">
        <v>44935</v>
      </c>
      <c r="F27" s="1">
        <v>63</v>
      </c>
      <c r="G27" s="5">
        <v>4.0999999999999996</v>
      </c>
      <c r="H27" t="str">
        <f>TEXT(Calls[[#This Row],[Date of Call]],"DDDD")</f>
        <v>Monday</v>
      </c>
      <c r="I27">
        <f>IF(MONTH(Calls[[#This Row],[Date of Call]])&lt;=6, YEAR(Calls[[#This Row],[Date of Call]]), YEAR(Calls[[#This Row],[Date of Call]])+1)</f>
        <v>2023</v>
      </c>
      <c r="J27">
        <f>ROUND(Calls[[#This Row],[Satisfaction Rating]],0)</f>
        <v>4</v>
      </c>
    </row>
    <row r="28" spans="1:10" x14ac:dyDescent="0.3">
      <c r="A28" s="4" t="s">
        <v>51</v>
      </c>
      <c r="B28" s="1" t="s">
        <v>33</v>
      </c>
      <c r="C28" s="1">
        <v>73</v>
      </c>
      <c r="D28" s="2" t="s">
        <v>9</v>
      </c>
      <c r="E28" s="3">
        <v>44935</v>
      </c>
      <c r="F28" s="1">
        <v>80</v>
      </c>
      <c r="G28" s="5">
        <v>4.2</v>
      </c>
      <c r="H28" t="str">
        <f>TEXT(Calls[[#This Row],[Date of Call]],"DDDD")</f>
        <v>Monday</v>
      </c>
      <c r="I28">
        <f>IF(MONTH(Calls[[#This Row],[Date of Call]])&lt;=6, YEAR(Calls[[#This Row],[Date of Call]]), YEAR(Calls[[#This Row],[Date of Call]])+1)</f>
        <v>2023</v>
      </c>
      <c r="J28">
        <f>ROUND(Calls[[#This Row],[Satisfaction Rating]],0)</f>
        <v>4</v>
      </c>
    </row>
    <row r="29" spans="1:10" x14ac:dyDescent="0.3">
      <c r="A29" s="4" t="s">
        <v>52</v>
      </c>
      <c r="B29" s="1" t="s">
        <v>18</v>
      </c>
      <c r="C29" s="1">
        <v>81</v>
      </c>
      <c r="D29" s="2" t="s">
        <v>9</v>
      </c>
      <c r="E29" s="3">
        <v>44936</v>
      </c>
      <c r="F29" s="1">
        <v>50</v>
      </c>
      <c r="G29" s="5">
        <v>4.5999999999999996</v>
      </c>
      <c r="H29" t="str">
        <f>TEXT(Calls[[#This Row],[Date of Call]],"DDDD")</f>
        <v>Tuesday</v>
      </c>
      <c r="I29">
        <f>IF(MONTH(Calls[[#This Row],[Date of Call]])&lt;=6, YEAR(Calls[[#This Row],[Date of Call]]), YEAR(Calls[[#This Row],[Date of Call]])+1)</f>
        <v>2023</v>
      </c>
      <c r="J29">
        <f>ROUND(Calls[[#This Row],[Satisfaction Rating]],0)</f>
        <v>5</v>
      </c>
    </row>
    <row r="30" spans="1:10" x14ac:dyDescent="0.3">
      <c r="A30" s="4" t="s">
        <v>53</v>
      </c>
      <c r="B30" s="1" t="s">
        <v>39</v>
      </c>
      <c r="C30" s="1">
        <v>31</v>
      </c>
      <c r="D30" s="2" t="s">
        <v>24</v>
      </c>
      <c r="E30" s="3">
        <v>44936</v>
      </c>
      <c r="F30" s="1">
        <v>123</v>
      </c>
      <c r="G30" s="5">
        <v>2.9</v>
      </c>
      <c r="H30" t="str">
        <f>TEXT(Calls[[#This Row],[Date of Call]],"DDDD")</f>
        <v>Tuesday</v>
      </c>
      <c r="I30">
        <f>IF(MONTH(Calls[[#This Row],[Date of Call]])&lt;=6, YEAR(Calls[[#This Row],[Date of Call]]), YEAR(Calls[[#This Row],[Date of Call]])+1)</f>
        <v>2023</v>
      </c>
      <c r="J30">
        <f>ROUND(Calls[[#This Row],[Satisfaction Rating]],0)</f>
        <v>3</v>
      </c>
    </row>
    <row r="31" spans="1:10" x14ac:dyDescent="0.3">
      <c r="A31" s="4" t="s">
        <v>54</v>
      </c>
      <c r="B31" s="1" t="s">
        <v>47</v>
      </c>
      <c r="C31" s="1">
        <v>155</v>
      </c>
      <c r="D31" s="2" t="s">
        <v>19</v>
      </c>
      <c r="E31" s="3">
        <v>44936</v>
      </c>
      <c r="F31" s="1">
        <v>110</v>
      </c>
      <c r="G31" s="5">
        <v>4.8</v>
      </c>
      <c r="H31" t="str">
        <f>TEXT(Calls[[#This Row],[Date of Call]],"DDDD")</f>
        <v>Tuesday</v>
      </c>
      <c r="I31">
        <f>IF(MONTH(Calls[[#This Row],[Date of Call]])&lt;=6, YEAR(Calls[[#This Row],[Date of Call]]), YEAR(Calls[[#This Row],[Date of Call]])+1)</f>
        <v>2023</v>
      </c>
      <c r="J31">
        <f>ROUND(Calls[[#This Row],[Satisfaction Rating]],0)</f>
        <v>5</v>
      </c>
    </row>
    <row r="32" spans="1:10" x14ac:dyDescent="0.3">
      <c r="A32" s="4" t="s">
        <v>55</v>
      </c>
      <c r="B32" s="1" t="s">
        <v>39</v>
      </c>
      <c r="C32" s="1">
        <v>80</v>
      </c>
      <c r="D32" s="2" t="s">
        <v>9</v>
      </c>
      <c r="E32" s="3">
        <v>44936</v>
      </c>
      <c r="F32" s="1">
        <v>140</v>
      </c>
      <c r="G32" s="5">
        <v>4.2</v>
      </c>
      <c r="H32" t="str">
        <f>TEXT(Calls[[#This Row],[Date of Call]],"DDDD")</f>
        <v>Tuesday</v>
      </c>
      <c r="I32">
        <f>IF(MONTH(Calls[[#This Row],[Date of Call]])&lt;=6, YEAR(Calls[[#This Row],[Date of Call]]), YEAR(Calls[[#This Row],[Date of Call]])+1)</f>
        <v>2023</v>
      </c>
      <c r="J32">
        <f>ROUND(Calls[[#This Row],[Satisfaction Rating]],0)</f>
        <v>4</v>
      </c>
    </row>
    <row r="33" spans="1:10" x14ac:dyDescent="0.3">
      <c r="A33" s="4" t="s">
        <v>56</v>
      </c>
      <c r="B33" s="1" t="s">
        <v>18</v>
      </c>
      <c r="C33" s="1">
        <v>82</v>
      </c>
      <c r="D33" s="2" t="s">
        <v>9</v>
      </c>
      <c r="E33" s="3">
        <v>44938</v>
      </c>
      <c r="F33" s="1">
        <v>42</v>
      </c>
      <c r="G33" s="5">
        <v>3.7</v>
      </c>
      <c r="H33" t="str">
        <f>TEXT(Calls[[#This Row],[Date of Call]],"DDDD")</f>
        <v>Thursday</v>
      </c>
      <c r="I33">
        <f>IF(MONTH(Calls[[#This Row],[Date of Call]])&lt;=6, YEAR(Calls[[#This Row],[Date of Call]]), YEAR(Calls[[#This Row],[Date of Call]])+1)</f>
        <v>2023</v>
      </c>
      <c r="J33">
        <f>ROUND(Calls[[#This Row],[Satisfaction Rating]],0)</f>
        <v>4</v>
      </c>
    </row>
    <row r="34" spans="1:10" x14ac:dyDescent="0.3">
      <c r="A34" s="4" t="s">
        <v>57</v>
      </c>
      <c r="B34" s="1" t="s">
        <v>18</v>
      </c>
      <c r="C34" s="1">
        <v>29</v>
      </c>
      <c r="D34" s="2" t="s">
        <v>19</v>
      </c>
      <c r="E34" s="3">
        <v>44938</v>
      </c>
      <c r="F34" s="1">
        <v>170</v>
      </c>
      <c r="G34" s="5">
        <v>5</v>
      </c>
      <c r="H34" t="str">
        <f>TEXT(Calls[[#This Row],[Date of Call]],"DDDD")</f>
        <v>Thursday</v>
      </c>
      <c r="I34">
        <f>IF(MONTH(Calls[[#This Row],[Date of Call]])&lt;=6, YEAR(Calls[[#This Row],[Date of Call]]), YEAR(Calls[[#This Row],[Date of Call]])+1)</f>
        <v>2023</v>
      </c>
      <c r="J34">
        <f>ROUND(Calls[[#This Row],[Satisfaction Rating]],0)</f>
        <v>5</v>
      </c>
    </row>
    <row r="35" spans="1:10" x14ac:dyDescent="0.3">
      <c r="A35" s="4" t="s">
        <v>58</v>
      </c>
      <c r="B35" s="1" t="s">
        <v>42</v>
      </c>
      <c r="C35" s="1">
        <v>160</v>
      </c>
      <c r="D35" s="2" t="s">
        <v>14</v>
      </c>
      <c r="E35" s="3">
        <v>44940</v>
      </c>
      <c r="F35" s="1">
        <v>105</v>
      </c>
      <c r="G35" s="5">
        <v>5</v>
      </c>
      <c r="H35" t="str">
        <f>TEXT(Calls[[#This Row],[Date of Call]],"DDDD")</f>
        <v>Saturday</v>
      </c>
      <c r="I35">
        <f>IF(MONTH(Calls[[#This Row],[Date of Call]])&lt;=6, YEAR(Calls[[#This Row],[Date of Call]]), YEAR(Calls[[#This Row],[Date of Call]])+1)</f>
        <v>2023</v>
      </c>
      <c r="J35">
        <f>ROUND(Calls[[#This Row],[Satisfaction Rating]],0)</f>
        <v>5</v>
      </c>
    </row>
    <row r="36" spans="1:10" x14ac:dyDescent="0.3">
      <c r="A36" s="4" t="s">
        <v>59</v>
      </c>
      <c r="B36" s="1" t="s">
        <v>60</v>
      </c>
      <c r="C36" s="1">
        <v>105</v>
      </c>
      <c r="D36" s="2" t="s">
        <v>9</v>
      </c>
      <c r="E36" s="3">
        <v>44941</v>
      </c>
      <c r="F36" s="1">
        <v>125</v>
      </c>
      <c r="G36" s="5">
        <v>4.8</v>
      </c>
      <c r="H36" t="str">
        <f>TEXT(Calls[[#This Row],[Date of Call]],"DDDD")</f>
        <v>Sunday</v>
      </c>
      <c r="I36">
        <f>IF(MONTH(Calls[[#This Row],[Date of Call]])&lt;=6, YEAR(Calls[[#This Row],[Date of Call]]), YEAR(Calls[[#This Row],[Date of Call]])+1)</f>
        <v>2023</v>
      </c>
      <c r="J36">
        <f>ROUND(Calls[[#This Row],[Satisfaction Rating]],0)</f>
        <v>5</v>
      </c>
    </row>
    <row r="37" spans="1:10" x14ac:dyDescent="0.3">
      <c r="A37" s="4" t="s">
        <v>61</v>
      </c>
      <c r="B37" s="1" t="s">
        <v>39</v>
      </c>
      <c r="C37" s="1">
        <v>75</v>
      </c>
      <c r="D37" s="2" t="s">
        <v>28</v>
      </c>
      <c r="E37" s="3">
        <v>44941</v>
      </c>
      <c r="F37" s="1">
        <v>26</v>
      </c>
      <c r="G37" s="5">
        <v>2.4</v>
      </c>
      <c r="H37" t="str">
        <f>TEXT(Calls[[#This Row],[Date of Call]],"DDDD")</f>
        <v>Sunday</v>
      </c>
      <c r="I37">
        <f>IF(MONTH(Calls[[#This Row],[Date of Call]])&lt;=6, YEAR(Calls[[#This Row],[Date of Call]]), YEAR(Calls[[#This Row],[Date of Call]])+1)</f>
        <v>2023</v>
      </c>
      <c r="J37">
        <f>ROUND(Calls[[#This Row],[Satisfaction Rating]],0)</f>
        <v>2</v>
      </c>
    </row>
    <row r="38" spans="1:10" x14ac:dyDescent="0.3">
      <c r="A38" s="4" t="s">
        <v>62</v>
      </c>
      <c r="B38" s="1" t="s">
        <v>47</v>
      </c>
      <c r="C38" s="1">
        <v>94</v>
      </c>
      <c r="D38" s="2" t="s">
        <v>28</v>
      </c>
      <c r="E38" s="3">
        <v>44942</v>
      </c>
      <c r="F38" s="1">
        <v>120</v>
      </c>
      <c r="G38" s="5">
        <v>3.1</v>
      </c>
      <c r="H38" t="str">
        <f>TEXT(Calls[[#This Row],[Date of Call]],"DDDD")</f>
        <v>Monday</v>
      </c>
      <c r="I38">
        <f>IF(MONTH(Calls[[#This Row],[Date of Call]])&lt;=6, YEAR(Calls[[#This Row],[Date of Call]]), YEAR(Calls[[#This Row],[Date of Call]])+1)</f>
        <v>2023</v>
      </c>
      <c r="J38">
        <f>ROUND(Calls[[#This Row],[Satisfaction Rating]],0)</f>
        <v>3</v>
      </c>
    </row>
    <row r="39" spans="1:10" x14ac:dyDescent="0.3">
      <c r="A39" s="4" t="s">
        <v>63</v>
      </c>
      <c r="B39" s="1" t="s">
        <v>11</v>
      </c>
      <c r="C39" s="1">
        <v>90</v>
      </c>
      <c r="D39" s="2" t="s">
        <v>14</v>
      </c>
      <c r="E39" s="3">
        <v>44942</v>
      </c>
      <c r="F39" s="1">
        <v>132</v>
      </c>
      <c r="G39" s="5">
        <v>3.2</v>
      </c>
      <c r="H39" t="str">
        <f>TEXT(Calls[[#This Row],[Date of Call]],"DDDD")</f>
        <v>Monday</v>
      </c>
      <c r="I39">
        <f>IF(MONTH(Calls[[#This Row],[Date of Call]])&lt;=6, YEAR(Calls[[#This Row],[Date of Call]]), YEAR(Calls[[#This Row],[Date of Call]])+1)</f>
        <v>2023</v>
      </c>
      <c r="J39">
        <f>ROUND(Calls[[#This Row],[Satisfaction Rating]],0)</f>
        <v>3</v>
      </c>
    </row>
    <row r="40" spans="1:10" x14ac:dyDescent="0.3">
      <c r="A40" s="4" t="s">
        <v>64</v>
      </c>
      <c r="B40" s="1" t="s">
        <v>47</v>
      </c>
      <c r="C40" s="1">
        <v>81</v>
      </c>
      <c r="D40" s="2" t="s">
        <v>24</v>
      </c>
      <c r="E40" s="3">
        <v>44943</v>
      </c>
      <c r="F40" s="1">
        <v>86</v>
      </c>
      <c r="G40" s="5">
        <v>2.4</v>
      </c>
      <c r="H40" t="str">
        <f>TEXT(Calls[[#This Row],[Date of Call]],"DDDD")</f>
        <v>Tuesday</v>
      </c>
      <c r="I40">
        <f>IF(MONTH(Calls[[#This Row],[Date of Call]])&lt;=6, YEAR(Calls[[#This Row],[Date of Call]]), YEAR(Calls[[#This Row],[Date of Call]])+1)</f>
        <v>2023</v>
      </c>
      <c r="J40">
        <f>ROUND(Calls[[#This Row],[Satisfaction Rating]],0)</f>
        <v>2</v>
      </c>
    </row>
    <row r="41" spans="1:10" x14ac:dyDescent="0.3">
      <c r="A41" s="4" t="s">
        <v>65</v>
      </c>
      <c r="B41" s="1" t="s">
        <v>39</v>
      </c>
      <c r="C41" s="1">
        <v>106</v>
      </c>
      <c r="D41" s="2" t="s">
        <v>9</v>
      </c>
      <c r="E41" s="3">
        <v>44943</v>
      </c>
      <c r="F41" s="1">
        <v>108</v>
      </c>
      <c r="G41" s="5">
        <v>5</v>
      </c>
      <c r="H41" t="str">
        <f>TEXT(Calls[[#This Row],[Date of Call]],"DDDD")</f>
        <v>Tuesday</v>
      </c>
      <c r="I41">
        <f>IF(MONTH(Calls[[#This Row],[Date of Call]])&lt;=6, YEAR(Calls[[#This Row],[Date of Call]]), YEAR(Calls[[#This Row],[Date of Call]])+1)</f>
        <v>2023</v>
      </c>
      <c r="J41">
        <f>ROUND(Calls[[#This Row],[Satisfaction Rating]],0)</f>
        <v>5</v>
      </c>
    </row>
    <row r="42" spans="1:10" x14ac:dyDescent="0.3">
      <c r="A42" s="4" t="s">
        <v>66</v>
      </c>
      <c r="B42" s="1" t="s">
        <v>11</v>
      </c>
      <c r="C42" s="1">
        <v>74</v>
      </c>
      <c r="D42" s="2" t="s">
        <v>24</v>
      </c>
      <c r="E42" s="3">
        <v>44943</v>
      </c>
      <c r="F42" s="1">
        <v>96</v>
      </c>
      <c r="G42" s="5">
        <v>4.7</v>
      </c>
      <c r="H42" t="str">
        <f>TEXT(Calls[[#This Row],[Date of Call]],"DDDD")</f>
        <v>Tuesday</v>
      </c>
      <c r="I42">
        <f>IF(MONTH(Calls[[#This Row],[Date of Call]])&lt;=6, YEAR(Calls[[#This Row],[Date of Call]]), YEAR(Calls[[#This Row],[Date of Call]])+1)</f>
        <v>2023</v>
      </c>
      <c r="J42">
        <f>ROUND(Calls[[#This Row],[Satisfaction Rating]],0)</f>
        <v>5</v>
      </c>
    </row>
    <row r="43" spans="1:10" x14ac:dyDescent="0.3">
      <c r="A43" s="4" t="s">
        <v>67</v>
      </c>
      <c r="B43" s="1" t="s">
        <v>27</v>
      </c>
      <c r="C43" s="1">
        <v>105</v>
      </c>
      <c r="D43" s="2" t="s">
        <v>14</v>
      </c>
      <c r="E43" s="3">
        <v>44944</v>
      </c>
      <c r="F43" s="1">
        <v>80</v>
      </c>
      <c r="G43" s="5">
        <v>4.7</v>
      </c>
      <c r="H43" t="str">
        <f>TEXT(Calls[[#This Row],[Date of Call]],"DDDD")</f>
        <v>Wednesday</v>
      </c>
      <c r="I43">
        <f>IF(MONTH(Calls[[#This Row],[Date of Call]])&lt;=6, YEAR(Calls[[#This Row],[Date of Call]]), YEAR(Calls[[#This Row],[Date of Call]])+1)</f>
        <v>2023</v>
      </c>
      <c r="J43">
        <f>ROUND(Calls[[#This Row],[Satisfaction Rating]],0)</f>
        <v>5</v>
      </c>
    </row>
    <row r="44" spans="1:10" x14ac:dyDescent="0.3">
      <c r="A44" s="4" t="s">
        <v>68</v>
      </c>
      <c r="B44" s="1" t="s">
        <v>39</v>
      </c>
      <c r="C44" s="1">
        <v>89</v>
      </c>
      <c r="D44" s="2" t="s">
        <v>9</v>
      </c>
      <c r="E44" s="3">
        <v>44944</v>
      </c>
      <c r="F44" s="1">
        <v>155</v>
      </c>
      <c r="G44" s="5">
        <v>4.0999999999999996</v>
      </c>
      <c r="H44" t="str">
        <f>TEXT(Calls[[#This Row],[Date of Call]],"DDDD")</f>
        <v>Wednesday</v>
      </c>
      <c r="I44">
        <f>IF(MONTH(Calls[[#This Row],[Date of Call]])&lt;=6, YEAR(Calls[[#This Row],[Date of Call]]), YEAR(Calls[[#This Row],[Date of Call]])+1)</f>
        <v>2023</v>
      </c>
      <c r="J44">
        <f>ROUND(Calls[[#This Row],[Satisfaction Rating]],0)</f>
        <v>4</v>
      </c>
    </row>
    <row r="45" spans="1:10" x14ac:dyDescent="0.3">
      <c r="A45" s="4" t="s">
        <v>69</v>
      </c>
      <c r="B45" s="1" t="s">
        <v>31</v>
      </c>
      <c r="C45" s="1">
        <v>132</v>
      </c>
      <c r="D45" s="2" t="s">
        <v>28</v>
      </c>
      <c r="E45" s="3">
        <v>44944</v>
      </c>
      <c r="F45" s="1">
        <v>168</v>
      </c>
      <c r="G45" s="5">
        <v>4.0999999999999996</v>
      </c>
      <c r="H45" t="str">
        <f>TEXT(Calls[[#This Row],[Date of Call]],"DDDD")</f>
        <v>Wednesday</v>
      </c>
      <c r="I45">
        <f>IF(MONTH(Calls[[#This Row],[Date of Call]])&lt;=6, YEAR(Calls[[#This Row],[Date of Call]]), YEAR(Calls[[#This Row],[Date of Call]])+1)</f>
        <v>2023</v>
      </c>
      <c r="J45">
        <f>ROUND(Calls[[#This Row],[Satisfaction Rating]],0)</f>
        <v>4</v>
      </c>
    </row>
    <row r="46" spans="1:10" x14ac:dyDescent="0.3">
      <c r="A46" s="4" t="s">
        <v>70</v>
      </c>
      <c r="B46" s="1" t="s">
        <v>60</v>
      </c>
      <c r="C46" s="1">
        <v>105</v>
      </c>
      <c r="D46" s="2" t="s">
        <v>19</v>
      </c>
      <c r="E46" s="3">
        <v>44944</v>
      </c>
      <c r="F46" s="1">
        <v>56</v>
      </c>
      <c r="G46" s="5">
        <v>3.6</v>
      </c>
      <c r="H46" t="str">
        <f>TEXT(Calls[[#This Row],[Date of Call]],"DDDD")</f>
        <v>Wednesday</v>
      </c>
      <c r="I46">
        <f>IF(MONTH(Calls[[#This Row],[Date of Call]])&lt;=6, YEAR(Calls[[#This Row],[Date of Call]]), YEAR(Calls[[#This Row],[Date of Call]])+1)</f>
        <v>2023</v>
      </c>
      <c r="J46">
        <f>ROUND(Calls[[#This Row],[Satisfaction Rating]],0)</f>
        <v>4</v>
      </c>
    </row>
    <row r="47" spans="1:10" x14ac:dyDescent="0.3">
      <c r="A47" s="4" t="s">
        <v>71</v>
      </c>
      <c r="B47" s="1" t="s">
        <v>18</v>
      </c>
      <c r="C47" s="1">
        <v>13</v>
      </c>
      <c r="D47" s="2" t="s">
        <v>28</v>
      </c>
      <c r="E47" s="3">
        <v>44945</v>
      </c>
      <c r="F47" s="1">
        <v>32</v>
      </c>
      <c r="G47" s="5">
        <v>4.4000000000000004</v>
      </c>
      <c r="H47" t="str">
        <f>TEXT(Calls[[#This Row],[Date of Call]],"DDDD")</f>
        <v>Thursday</v>
      </c>
      <c r="I47">
        <f>IF(MONTH(Calls[[#This Row],[Date of Call]])&lt;=6, YEAR(Calls[[#This Row],[Date of Call]]), YEAR(Calls[[#This Row],[Date of Call]])+1)</f>
        <v>2023</v>
      </c>
      <c r="J47">
        <f>ROUND(Calls[[#This Row],[Satisfaction Rating]],0)</f>
        <v>4</v>
      </c>
    </row>
    <row r="48" spans="1:10" x14ac:dyDescent="0.3">
      <c r="A48" s="4" t="s">
        <v>72</v>
      </c>
      <c r="B48" s="1" t="s">
        <v>16</v>
      </c>
      <c r="C48" s="1">
        <v>131</v>
      </c>
      <c r="D48" s="2" t="s">
        <v>19</v>
      </c>
      <c r="E48" s="3">
        <v>44945</v>
      </c>
      <c r="F48" s="1">
        <v>78</v>
      </c>
      <c r="G48" s="5">
        <v>4.4000000000000004</v>
      </c>
      <c r="H48" t="str">
        <f>TEXT(Calls[[#This Row],[Date of Call]],"DDDD")</f>
        <v>Thursday</v>
      </c>
      <c r="I48">
        <f>IF(MONTH(Calls[[#This Row],[Date of Call]])&lt;=6, YEAR(Calls[[#This Row],[Date of Call]]), YEAR(Calls[[#This Row],[Date of Call]])+1)</f>
        <v>2023</v>
      </c>
      <c r="J48">
        <f>ROUND(Calls[[#This Row],[Satisfaction Rating]],0)</f>
        <v>4</v>
      </c>
    </row>
    <row r="49" spans="1:10" x14ac:dyDescent="0.3">
      <c r="A49" s="4" t="s">
        <v>73</v>
      </c>
      <c r="B49" s="1" t="s">
        <v>11</v>
      </c>
      <c r="C49" s="1">
        <v>104</v>
      </c>
      <c r="D49" s="2" t="s">
        <v>9</v>
      </c>
      <c r="E49" s="3">
        <v>44945</v>
      </c>
      <c r="F49" s="1">
        <v>86</v>
      </c>
      <c r="G49" s="5">
        <v>4</v>
      </c>
      <c r="H49" t="str">
        <f>TEXT(Calls[[#This Row],[Date of Call]],"DDDD")</f>
        <v>Thursday</v>
      </c>
      <c r="I49">
        <f>IF(MONTH(Calls[[#This Row],[Date of Call]])&lt;=6, YEAR(Calls[[#This Row],[Date of Call]]), YEAR(Calls[[#This Row],[Date of Call]])+1)</f>
        <v>2023</v>
      </c>
      <c r="J49">
        <f>ROUND(Calls[[#This Row],[Satisfaction Rating]],0)</f>
        <v>4</v>
      </c>
    </row>
    <row r="50" spans="1:10" x14ac:dyDescent="0.3">
      <c r="A50" s="4" t="s">
        <v>74</v>
      </c>
      <c r="B50" s="1" t="s">
        <v>8</v>
      </c>
      <c r="C50" s="1">
        <v>90</v>
      </c>
      <c r="D50" s="2" t="s">
        <v>14</v>
      </c>
      <c r="E50" s="3">
        <v>44946</v>
      </c>
      <c r="F50" s="1">
        <v>64</v>
      </c>
      <c r="G50" s="5">
        <v>3.8</v>
      </c>
      <c r="H50" t="str">
        <f>TEXT(Calls[[#This Row],[Date of Call]],"DDDD")</f>
        <v>Friday</v>
      </c>
      <c r="I50">
        <f>IF(MONTH(Calls[[#This Row],[Date of Call]])&lt;=6, YEAR(Calls[[#This Row],[Date of Call]]), YEAR(Calls[[#This Row],[Date of Call]])+1)</f>
        <v>2023</v>
      </c>
      <c r="J50">
        <f>ROUND(Calls[[#This Row],[Satisfaction Rating]],0)</f>
        <v>4</v>
      </c>
    </row>
    <row r="51" spans="1:10" x14ac:dyDescent="0.3">
      <c r="A51" s="4" t="s">
        <v>75</v>
      </c>
      <c r="B51" s="1" t="s">
        <v>50</v>
      </c>
      <c r="C51" s="1">
        <v>37</v>
      </c>
      <c r="D51" s="2" t="s">
        <v>14</v>
      </c>
      <c r="E51" s="3">
        <v>44946</v>
      </c>
      <c r="F51" s="1">
        <v>96</v>
      </c>
      <c r="G51" s="5">
        <v>3.6</v>
      </c>
      <c r="H51" t="str">
        <f>TEXT(Calls[[#This Row],[Date of Call]],"DDDD")</f>
        <v>Friday</v>
      </c>
      <c r="I51">
        <f>IF(MONTH(Calls[[#This Row],[Date of Call]])&lt;=6, YEAR(Calls[[#This Row],[Date of Call]]), YEAR(Calls[[#This Row],[Date of Call]])+1)</f>
        <v>2023</v>
      </c>
      <c r="J51">
        <f>ROUND(Calls[[#This Row],[Satisfaction Rating]],0)</f>
        <v>4</v>
      </c>
    </row>
    <row r="52" spans="1:10" x14ac:dyDescent="0.3">
      <c r="A52" s="4" t="s">
        <v>76</v>
      </c>
      <c r="B52" s="1" t="s">
        <v>33</v>
      </c>
      <c r="C52" s="1">
        <v>149</v>
      </c>
      <c r="D52" s="2" t="s">
        <v>19</v>
      </c>
      <c r="E52" s="3">
        <v>44946</v>
      </c>
      <c r="F52" s="1">
        <v>72</v>
      </c>
      <c r="G52" s="5">
        <v>4.3</v>
      </c>
      <c r="H52" t="str">
        <f>TEXT(Calls[[#This Row],[Date of Call]],"DDDD")</f>
        <v>Friday</v>
      </c>
      <c r="I52">
        <f>IF(MONTH(Calls[[#This Row],[Date of Call]])&lt;=6, YEAR(Calls[[#This Row],[Date of Call]]), YEAR(Calls[[#This Row],[Date of Call]])+1)</f>
        <v>2023</v>
      </c>
      <c r="J52">
        <f>ROUND(Calls[[#This Row],[Satisfaction Rating]],0)</f>
        <v>4</v>
      </c>
    </row>
    <row r="53" spans="1:10" x14ac:dyDescent="0.3">
      <c r="A53" s="4" t="s">
        <v>77</v>
      </c>
      <c r="B53" s="1" t="s">
        <v>31</v>
      </c>
      <c r="C53" s="1">
        <v>100</v>
      </c>
      <c r="D53" s="2" t="s">
        <v>24</v>
      </c>
      <c r="E53" s="3">
        <v>44947</v>
      </c>
      <c r="F53" s="1">
        <v>135</v>
      </c>
      <c r="G53" s="5">
        <v>3.8</v>
      </c>
      <c r="H53" t="str">
        <f>TEXT(Calls[[#This Row],[Date of Call]],"DDDD")</f>
        <v>Saturday</v>
      </c>
      <c r="I53">
        <f>IF(MONTH(Calls[[#This Row],[Date of Call]])&lt;=6, YEAR(Calls[[#This Row],[Date of Call]]), YEAR(Calls[[#This Row],[Date of Call]])+1)</f>
        <v>2023</v>
      </c>
      <c r="J53">
        <f>ROUND(Calls[[#This Row],[Satisfaction Rating]],0)</f>
        <v>4</v>
      </c>
    </row>
    <row r="54" spans="1:10" x14ac:dyDescent="0.3">
      <c r="A54" s="4" t="s">
        <v>78</v>
      </c>
      <c r="B54" s="1" t="s">
        <v>31</v>
      </c>
      <c r="C54" s="1">
        <v>79</v>
      </c>
      <c r="D54" s="2" t="s">
        <v>28</v>
      </c>
      <c r="E54" s="3">
        <v>44947</v>
      </c>
      <c r="F54" s="1">
        <v>140</v>
      </c>
      <c r="G54" s="5">
        <v>4.5</v>
      </c>
      <c r="H54" t="str">
        <f>TEXT(Calls[[#This Row],[Date of Call]],"DDDD")</f>
        <v>Saturday</v>
      </c>
      <c r="I54">
        <f>IF(MONTH(Calls[[#This Row],[Date of Call]])&lt;=6, YEAR(Calls[[#This Row],[Date of Call]]), YEAR(Calls[[#This Row],[Date of Call]])+1)</f>
        <v>2023</v>
      </c>
      <c r="J54">
        <f>ROUND(Calls[[#This Row],[Satisfaction Rating]],0)</f>
        <v>5</v>
      </c>
    </row>
    <row r="55" spans="1:10" x14ac:dyDescent="0.3">
      <c r="A55" s="4" t="s">
        <v>79</v>
      </c>
      <c r="B55" s="1" t="s">
        <v>80</v>
      </c>
      <c r="C55" s="1">
        <v>157</v>
      </c>
      <c r="D55" s="2" t="s">
        <v>19</v>
      </c>
      <c r="E55" s="3">
        <v>44947</v>
      </c>
      <c r="F55" s="1">
        <v>69</v>
      </c>
      <c r="G55" s="5">
        <v>4.5</v>
      </c>
      <c r="H55" t="str">
        <f>TEXT(Calls[[#This Row],[Date of Call]],"DDDD")</f>
        <v>Saturday</v>
      </c>
      <c r="I55">
        <f>IF(MONTH(Calls[[#This Row],[Date of Call]])&lt;=6, YEAR(Calls[[#This Row],[Date of Call]]), YEAR(Calls[[#This Row],[Date of Call]])+1)</f>
        <v>2023</v>
      </c>
      <c r="J55">
        <f>ROUND(Calls[[#This Row],[Satisfaction Rating]],0)</f>
        <v>5</v>
      </c>
    </row>
    <row r="56" spans="1:10" x14ac:dyDescent="0.3">
      <c r="A56" s="4" t="s">
        <v>81</v>
      </c>
      <c r="B56" s="1" t="s">
        <v>31</v>
      </c>
      <c r="C56" s="1">
        <v>59</v>
      </c>
      <c r="D56" s="2" t="s">
        <v>9</v>
      </c>
      <c r="E56" s="3">
        <v>44948</v>
      </c>
      <c r="F56" s="1">
        <v>136</v>
      </c>
      <c r="G56" s="5">
        <v>4.5999999999999996</v>
      </c>
      <c r="H56" t="str">
        <f>TEXT(Calls[[#This Row],[Date of Call]],"DDDD")</f>
        <v>Sunday</v>
      </c>
      <c r="I56">
        <f>IF(MONTH(Calls[[#This Row],[Date of Call]])&lt;=6, YEAR(Calls[[#This Row],[Date of Call]]), YEAR(Calls[[#This Row],[Date of Call]])+1)</f>
        <v>2023</v>
      </c>
      <c r="J56">
        <f>ROUND(Calls[[#This Row],[Satisfaction Rating]],0)</f>
        <v>5</v>
      </c>
    </row>
    <row r="57" spans="1:10" x14ac:dyDescent="0.3">
      <c r="A57" s="4" t="s">
        <v>82</v>
      </c>
      <c r="B57" s="1" t="s">
        <v>50</v>
      </c>
      <c r="C57" s="1">
        <v>83</v>
      </c>
      <c r="D57" s="2" t="s">
        <v>19</v>
      </c>
      <c r="E57" s="3">
        <v>44948</v>
      </c>
      <c r="F57" s="1">
        <v>28</v>
      </c>
      <c r="G57" s="5">
        <v>4.5</v>
      </c>
      <c r="H57" t="str">
        <f>TEXT(Calls[[#This Row],[Date of Call]],"DDDD")</f>
        <v>Sunday</v>
      </c>
      <c r="I57">
        <f>IF(MONTH(Calls[[#This Row],[Date of Call]])&lt;=6, YEAR(Calls[[#This Row],[Date of Call]]), YEAR(Calls[[#This Row],[Date of Call]])+1)</f>
        <v>2023</v>
      </c>
      <c r="J57">
        <f>ROUND(Calls[[#This Row],[Satisfaction Rating]],0)</f>
        <v>5</v>
      </c>
    </row>
    <row r="58" spans="1:10" x14ac:dyDescent="0.3">
      <c r="A58" s="4" t="s">
        <v>83</v>
      </c>
      <c r="B58" s="1" t="s">
        <v>80</v>
      </c>
      <c r="C58" s="1">
        <v>58</v>
      </c>
      <c r="D58" s="2" t="s">
        <v>14</v>
      </c>
      <c r="E58" s="3">
        <v>44949</v>
      </c>
      <c r="F58" s="1">
        <v>135</v>
      </c>
      <c r="G58" s="5">
        <v>3.3</v>
      </c>
      <c r="H58" t="str">
        <f>TEXT(Calls[[#This Row],[Date of Call]],"DDDD")</f>
        <v>Monday</v>
      </c>
      <c r="I58">
        <f>IF(MONTH(Calls[[#This Row],[Date of Call]])&lt;=6, YEAR(Calls[[#This Row],[Date of Call]]), YEAR(Calls[[#This Row],[Date of Call]])+1)</f>
        <v>2023</v>
      </c>
      <c r="J58">
        <f>ROUND(Calls[[#This Row],[Satisfaction Rating]],0)</f>
        <v>3</v>
      </c>
    </row>
    <row r="59" spans="1:10" x14ac:dyDescent="0.3">
      <c r="A59" s="4" t="s">
        <v>84</v>
      </c>
      <c r="B59" s="1" t="s">
        <v>47</v>
      </c>
      <c r="C59" s="1">
        <v>118</v>
      </c>
      <c r="D59" s="2" t="s">
        <v>14</v>
      </c>
      <c r="E59" s="3">
        <v>44949</v>
      </c>
      <c r="F59" s="1">
        <v>126</v>
      </c>
      <c r="G59" s="5">
        <v>2.2999999999999998</v>
      </c>
      <c r="H59" t="str">
        <f>TEXT(Calls[[#This Row],[Date of Call]],"DDDD")</f>
        <v>Monday</v>
      </c>
      <c r="I59">
        <f>IF(MONTH(Calls[[#This Row],[Date of Call]])&lt;=6, YEAR(Calls[[#This Row],[Date of Call]]), YEAR(Calls[[#This Row],[Date of Call]])+1)</f>
        <v>2023</v>
      </c>
      <c r="J59">
        <f>ROUND(Calls[[#This Row],[Satisfaction Rating]],0)</f>
        <v>2</v>
      </c>
    </row>
    <row r="60" spans="1:10" x14ac:dyDescent="0.3">
      <c r="A60" s="4" t="s">
        <v>85</v>
      </c>
      <c r="B60" s="1" t="s">
        <v>18</v>
      </c>
      <c r="C60" s="1">
        <v>63</v>
      </c>
      <c r="D60" s="2" t="s">
        <v>9</v>
      </c>
      <c r="E60" s="3">
        <v>44949</v>
      </c>
      <c r="F60" s="1">
        <v>160</v>
      </c>
      <c r="G60" s="5">
        <v>4.3</v>
      </c>
      <c r="H60" t="str">
        <f>TEXT(Calls[[#This Row],[Date of Call]],"DDDD")</f>
        <v>Monday</v>
      </c>
      <c r="I60">
        <f>IF(MONTH(Calls[[#This Row],[Date of Call]])&lt;=6, YEAR(Calls[[#This Row],[Date of Call]]), YEAR(Calls[[#This Row],[Date of Call]])+1)</f>
        <v>2023</v>
      </c>
      <c r="J60">
        <f>ROUND(Calls[[#This Row],[Satisfaction Rating]],0)</f>
        <v>4</v>
      </c>
    </row>
    <row r="61" spans="1:10" x14ac:dyDescent="0.3">
      <c r="A61" s="4" t="s">
        <v>86</v>
      </c>
      <c r="B61" s="1" t="s">
        <v>80</v>
      </c>
      <c r="C61" s="1">
        <v>95</v>
      </c>
      <c r="D61" s="2" t="s">
        <v>14</v>
      </c>
      <c r="E61" s="3">
        <v>44950</v>
      </c>
      <c r="F61" s="1">
        <v>48</v>
      </c>
      <c r="G61" s="5">
        <v>4.5999999999999996</v>
      </c>
      <c r="H61" t="str">
        <f>TEXT(Calls[[#This Row],[Date of Call]],"DDDD")</f>
        <v>Tuesday</v>
      </c>
      <c r="I61">
        <f>IF(MONTH(Calls[[#This Row],[Date of Call]])&lt;=6, YEAR(Calls[[#This Row],[Date of Call]]), YEAR(Calls[[#This Row],[Date of Call]])+1)</f>
        <v>2023</v>
      </c>
      <c r="J61">
        <f>ROUND(Calls[[#This Row],[Satisfaction Rating]],0)</f>
        <v>5</v>
      </c>
    </row>
    <row r="62" spans="1:10" x14ac:dyDescent="0.3">
      <c r="A62" s="4" t="s">
        <v>87</v>
      </c>
      <c r="B62" s="1" t="s">
        <v>31</v>
      </c>
      <c r="C62" s="1">
        <v>74</v>
      </c>
      <c r="D62" s="2" t="s">
        <v>19</v>
      </c>
      <c r="E62" s="3">
        <v>44950</v>
      </c>
      <c r="F62" s="1">
        <v>66</v>
      </c>
      <c r="G62" s="5">
        <v>4</v>
      </c>
      <c r="H62" t="str">
        <f>TEXT(Calls[[#This Row],[Date of Call]],"DDDD")</f>
        <v>Tuesday</v>
      </c>
      <c r="I62">
        <f>IF(MONTH(Calls[[#This Row],[Date of Call]])&lt;=6, YEAR(Calls[[#This Row],[Date of Call]]), YEAR(Calls[[#This Row],[Date of Call]])+1)</f>
        <v>2023</v>
      </c>
      <c r="J62">
        <f>ROUND(Calls[[#This Row],[Satisfaction Rating]],0)</f>
        <v>4</v>
      </c>
    </row>
    <row r="63" spans="1:10" x14ac:dyDescent="0.3">
      <c r="A63" s="4" t="s">
        <v>88</v>
      </c>
      <c r="B63" s="1" t="s">
        <v>27</v>
      </c>
      <c r="C63" s="1">
        <v>130</v>
      </c>
      <c r="D63" s="2" t="s">
        <v>24</v>
      </c>
      <c r="E63" s="3">
        <v>44950</v>
      </c>
      <c r="F63" s="1">
        <v>126</v>
      </c>
      <c r="G63" s="5">
        <v>2.5</v>
      </c>
      <c r="H63" t="str">
        <f>TEXT(Calls[[#This Row],[Date of Call]],"DDDD")</f>
        <v>Tuesday</v>
      </c>
      <c r="I63">
        <f>IF(MONTH(Calls[[#This Row],[Date of Call]])&lt;=6, YEAR(Calls[[#This Row],[Date of Call]]), YEAR(Calls[[#This Row],[Date of Call]])+1)</f>
        <v>2023</v>
      </c>
      <c r="J63">
        <f>ROUND(Calls[[#This Row],[Satisfaction Rating]],0)</f>
        <v>3</v>
      </c>
    </row>
    <row r="64" spans="1:10" x14ac:dyDescent="0.3">
      <c r="A64" s="4" t="s">
        <v>89</v>
      </c>
      <c r="B64" s="1" t="s">
        <v>47</v>
      </c>
      <c r="C64" s="1">
        <v>110</v>
      </c>
      <c r="D64" s="2" t="s">
        <v>28</v>
      </c>
      <c r="E64" s="3">
        <v>44950</v>
      </c>
      <c r="F64" s="1">
        <v>96</v>
      </c>
      <c r="G64" s="5">
        <v>5</v>
      </c>
      <c r="H64" t="str">
        <f>TEXT(Calls[[#This Row],[Date of Call]],"DDDD")</f>
        <v>Tuesday</v>
      </c>
      <c r="I64">
        <f>IF(MONTH(Calls[[#This Row],[Date of Call]])&lt;=6, YEAR(Calls[[#This Row],[Date of Call]]), YEAR(Calls[[#This Row],[Date of Call]])+1)</f>
        <v>2023</v>
      </c>
      <c r="J64">
        <f>ROUND(Calls[[#This Row],[Satisfaction Rating]],0)</f>
        <v>5</v>
      </c>
    </row>
    <row r="65" spans="1:10" x14ac:dyDescent="0.3">
      <c r="A65" s="4" t="s">
        <v>90</v>
      </c>
      <c r="B65" s="1" t="s">
        <v>31</v>
      </c>
      <c r="C65" s="1">
        <v>71</v>
      </c>
      <c r="D65" s="2" t="s">
        <v>9</v>
      </c>
      <c r="E65" s="3">
        <v>44951</v>
      </c>
      <c r="F65" s="1">
        <v>90</v>
      </c>
      <c r="G65" s="5">
        <v>3.8</v>
      </c>
      <c r="H65" t="str">
        <f>TEXT(Calls[[#This Row],[Date of Call]],"DDDD")</f>
        <v>Wednesday</v>
      </c>
      <c r="I65">
        <f>IF(MONTH(Calls[[#This Row],[Date of Call]])&lt;=6, YEAR(Calls[[#This Row],[Date of Call]]), YEAR(Calls[[#This Row],[Date of Call]])+1)</f>
        <v>2023</v>
      </c>
      <c r="J65">
        <f>ROUND(Calls[[#This Row],[Satisfaction Rating]],0)</f>
        <v>4</v>
      </c>
    </row>
    <row r="66" spans="1:10" x14ac:dyDescent="0.3">
      <c r="A66" s="4" t="s">
        <v>91</v>
      </c>
      <c r="B66" s="1" t="s">
        <v>60</v>
      </c>
      <c r="C66" s="1">
        <v>147</v>
      </c>
      <c r="D66" s="2" t="s">
        <v>24</v>
      </c>
      <c r="E66" s="3">
        <v>44951</v>
      </c>
      <c r="F66" s="1">
        <v>105</v>
      </c>
      <c r="G66" s="5">
        <v>4.4000000000000004</v>
      </c>
      <c r="H66" t="str">
        <f>TEXT(Calls[[#This Row],[Date of Call]],"DDDD")</f>
        <v>Wednesday</v>
      </c>
      <c r="I66">
        <f>IF(MONTH(Calls[[#This Row],[Date of Call]])&lt;=6, YEAR(Calls[[#This Row],[Date of Call]]), YEAR(Calls[[#This Row],[Date of Call]])+1)</f>
        <v>2023</v>
      </c>
      <c r="J66">
        <f>ROUND(Calls[[#This Row],[Satisfaction Rating]],0)</f>
        <v>4</v>
      </c>
    </row>
    <row r="67" spans="1:10" x14ac:dyDescent="0.3">
      <c r="A67" s="4" t="s">
        <v>92</v>
      </c>
      <c r="B67" s="1" t="s">
        <v>11</v>
      </c>
      <c r="C67" s="1">
        <v>69</v>
      </c>
      <c r="D67" s="2" t="s">
        <v>14</v>
      </c>
      <c r="E67" s="3">
        <v>44952</v>
      </c>
      <c r="F67" s="1">
        <v>40</v>
      </c>
      <c r="G67" s="5">
        <v>3.8</v>
      </c>
      <c r="H67" t="str">
        <f>TEXT(Calls[[#This Row],[Date of Call]],"DDDD")</f>
        <v>Thursday</v>
      </c>
      <c r="I67">
        <f>IF(MONTH(Calls[[#This Row],[Date of Call]])&lt;=6, YEAR(Calls[[#This Row],[Date of Call]]), YEAR(Calls[[#This Row],[Date of Call]])+1)</f>
        <v>2023</v>
      </c>
      <c r="J67">
        <f>ROUND(Calls[[#This Row],[Satisfaction Rating]],0)</f>
        <v>4</v>
      </c>
    </row>
    <row r="68" spans="1:10" x14ac:dyDescent="0.3">
      <c r="A68" s="4" t="s">
        <v>93</v>
      </c>
      <c r="B68" s="1" t="s">
        <v>47</v>
      </c>
      <c r="C68" s="1">
        <v>50</v>
      </c>
      <c r="D68" s="2" t="s">
        <v>9</v>
      </c>
      <c r="E68" s="3">
        <v>44952</v>
      </c>
      <c r="F68" s="1">
        <v>60</v>
      </c>
      <c r="G68" s="5">
        <v>2</v>
      </c>
      <c r="H68" t="str">
        <f>TEXT(Calls[[#This Row],[Date of Call]],"DDDD")</f>
        <v>Thursday</v>
      </c>
      <c r="I68">
        <f>IF(MONTH(Calls[[#This Row],[Date of Call]])&lt;=6, YEAR(Calls[[#This Row],[Date of Call]]), YEAR(Calls[[#This Row],[Date of Call]])+1)</f>
        <v>2023</v>
      </c>
      <c r="J68">
        <f>ROUND(Calls[[#This Row],[Satisfaction Rating]],0)</f>
        <v>2</v>
      </c>
    </row>
    <row r="69" spans="1:10" x14ac:dyDescent="0.3">
      <c r="A69" s="4" t="s">
        <v>94</v>
      </c>
      <c r="B69" s="1" t="s">
        <v>27</v>
      </c>
      <c r="C69" s="1">
        <v>124</v>
      </c>
      <c r="D69" s="2" t="s">
        <v>24</v>
      </c>
      <c r="E69" s="3">
        <v>44953</v>
      </c>
      <c r="F69" s="1">
        <v>215</v>
      </c>
      <c r="G69" s="5">
        <v>4.0999999999999996</v>
      </c>
      <c r="H69" t="str">
        <f>TEXT(Calls[[#This Row],[Date of Call]],"DDDD")</f>
        <v>Friday</v>
      </c>
      <c r="I69">
        <f>IF(MONTH(Calls[[#This Row],[Date of Call]])&lt;=6, YEAR(Calls[[#This Row],[Date of Call]]), YEAR(Calls[[#This Row],[Date of Call]])+1)</f>
        <v>2023</v>
      </c>
      <c r="J69">
        <f>ROUND(Calls[[#This Row],[Satisfaction Rating]],0)</f>
        <v>4</v>
      </c>
    </row>
    <row r="70" spans="1:10" x14ac:dyDescent="0.3">
      <c r="A70" s="4" t="s">
        <v>95</v>
      </c>
      <c r="B70" s="1" t="s">
        <v>13</v>
      </c>
      <c r="C70" s="1">
        <v>81</v>
      </c>
      <c r="D70" s="2" t="s">
        <v>19</v>
      </c>
      <c r="E70" s="3">
        <v>44953</v>
      </c>
      <c r="F70" s="1">
        <v>156</v>
      </c>
      <c r="G70" s="5">
        <v>2.6</v>
      </c>
      <c r="H70" t="str">
        <f>TEXT(Calls[[#This Row],[Date of Call]],"DDDD")</f>
        <v>Friday</v>
      </c>
      <c r="I70">
        <f>IF(MONTH(Calls[[#This Row],[Date of Call]])&lt;=6, YEAR(Calls[[#This Row],[Date of Call]]), YEAR(Calls[[#This Row],[Date of Call]])+1)</f>
        <v>2023</v>
      </c>
      <c r="J70">
        <f>ROUND(Calls[[#This Row],[Satisfaction Rating]],0)</f>
        <v>3</v>
      </c>
    </row>
    <row r="71" spans="1:10" x14ac:dyDescent="0.3">
      <c r="A71" s="4" t="s">
        <v>96</v>
      </c>
      <c r="B71" s="1" t="s">
        <v>42</v>
      </c>
      <c r="C71" s="1">
        <v>141</v>
      </c>
      <c r="D71" s="2" t="s">
        <v>28</v>
      </c>
      <c r="E71" s="3">
        <v>44953</v>
      </c>
      <c r="F71" s="1">
        <v>54</v>
      </c>
      <c r="G71" s="5">
        <v>0</v>
      </c>
      <c r="H71" t="str">
        <f>TEXT(Calls[[#This Row],[Date of Call]],"DDDD")</f>
        <v>Friday</v>
      </c>
      <c r="I71">
        <f>IF(MONTH(Calls[[#This Row],[Date of Call]])&lt;=6, YEAR(Calls[[#This Row],[Date of Call]]), YEAR(Calls[[#This Row],[Date of Call]])+1)</f>
        <v>2023</v>
      </c>
      <c r="J71">
        <f>ROUND(Calls[[#This Row],[Satisfaction Rating]],0)</f>
        <v>0</v>
      </c>
    </row>
    <row r="72" spans="1:10" x14ac:dyDescent="0.3">
      <c r="A72" s="4" t="s">
        <v>97</v>
      </c>
      <c r="B72" s="1" t="s">
        <v>42</v>
      </c>
      <c r="C72" s="1">
        <v>168</v>
      </c>
      <c r="D72" s="2" t="s">
        <v>28</v>
      </c>
      <c r="E72" s="3">
        <v>44954</v>
      </c>
      <c r="F72" s="1">
        <v>160</v>
      </c>
      <c r="G72" s="5">
        <v>3.9</v>
      </c>
      <c r="H72" t="str">
        <f>TEXT(Calls[[#This Row],[Date of Call]],"DDDD")</f>
        <v>Saturday</v>
      </c>
      <c r="I72">
        <f>IF(MONTH(Calls[[#This Row],[Date of Call]])&lt;=6, YEAR(Calls[[#This Row],[Date of Call]]), YEAR(Calls[[#This Row],[Date of Call]])+1)</f>
        <v>2023</v>
      </c>
      <c r="J72">
        <f>ROUND(Calls[[#This Row],[Satisfaction Rating]],0)</f>
        <v>4</v>
      </c>
    </row>
    <row r="73" spans="1:10" x14ac:dyDescent="0.3">
      <c r="A73" s="4" t="s">
        <v>98</v>
      </c>
      <c r="B73" s="1" t="s">
        <v>60</v>
      </c>
      <c r="C73" s="1">
        <v>101</v>
      </c>
      <c r="D73" s="2" t="s">
        <v>19</v>
      </c>
      <c r="E73" s="3">
        <v>44954</v>
      </c>
      <c r="F73" s="1">
        <v>80</v>
      </c>
      <c r="G73" s="5">
        <v>4.8</v>
      </c>
      <c r="H73" t="str">
        <f>TEXT(Calls[[#This Row],[Date of Call]],"DDDD")</f>
        <v>Saturday</v>
      </c>
      <c r="I73">
        <f>IF(MONTH(Calls[[#This Row],[Date of Call]])&lt;=6, YEAR(Calls[[#This Row],[Date of Call]]), YEAR(Calls[[#This Row],[Date of Call]])+1)</f>
        <v>2023</v>
      </c>
      <c r="J73">
        <f>ROUND(Calls[[#This Row],[Satisfaction Rating]],0)</f>
        <v>5</v>
      </c>
    </row>
    <row r="74" spans="1:10" x14ac:dyDescent="0.3">
      <c r="A74" s="4" t="s">
        <v>99</v>
      </c>
      <c r="B74" s="1" t="s">
        <v>31</v>
      </c>
      <c r="C74" s="1">
        <v>67</v>
      </c>
      <c r="D74" s="2" t="s">
        <v>19</v>
      </c>
      <c r="E74" s="3">
        <v>44954</v>
      </c>
      <c r="F74" s="1">
        <v>168</v>
      </c>
      <c r="G74" s="5">
        <v>2.6</v>
      </c>
      <c r="H74" t="str">
        <f>TEXT(Calls[[#This Row],[Date of Call]],"DDDD")</f>
        <v>Saturday</v>
      </c>
      <c r="I74">
        <f>IF(MONTH(Calls[[#This Row],[Date of Call]])&lt;=6, YEAR(Calls[[#This Row],[Date of Call]]), YEAR(Calls[[#This Row],[Date of Call]])+1)</f>
        <v>2023</v>
      </c>
      <c r="J74">
        <f>ROUND(Calls[[#This Row],[Satisfaction Rating]],0)</f>
        <v>3</v>
      </c>
    </row>
    <row r="75" spans="1:10" x14ac:dyDescent="0.3">
      <c r="A75" s="4" t="s">
        <v>100</v>
      </c>
      <c r="B75" s="1" t="s">
        <v>80</v>
      </c>
      <c r="C75" s="1">
        <v>114</v>
      </c>
      <c r="D75" s="2" t="s">
        <v>28</v>
      </c>
      <c r="E75" s="3">
        <v>44956</v>
      </c>
      <c r="F75" s="1">
        <v>42</v>
      </c>
      <c r="G75" s="5">
        <v>2.6</v>
      </c>
      <c r="H75" t="str">
        <f>TEXT(Calls[[#This Row],[Date of Call]],"DDDD")</f>
        <v>Monday</v>
      </c>
      <c r="I75">
        <f>IF(MONTH(Calls[[#This Row],[Date of Call]])&lt;=6, YEAR(Calls[[#This Row],[Date of Call]]), YEAR(Calls[[#This Row],[Date of Call]])+1)</f>
        <v>2023</v>
      </c>
      <c r="J75">
        <f>ROUND(Calls[[#This Row],[Satisfaction Rating]],0)</f>
        <v>3</v>
      </c>
    </row>
    <row r="76" spans="1:10" x14ac:dyDescent="0.3">
      <c r="A76" s="4" t="s">
        <v>101</v>
      </c>
      <c r="B76" s="1" t="s">
        <v>13</v>
      </c>
      <c r="C76" s="1">
        <v>42</v>
      </c>
      <c r="D76" s="2" t="s">
        <v>19</v>
      </c>
      <c r="E76" s="3">
        <v>44956</v>
      </c>
      <c r="F76" s="1">
        <v>205</v>
      </c>
      <c r="G76" s="5">
        <v>3.6</v>
      </c>
      <c r="H76" t="str">
        <f>TEXT(Calls[[#This Row],[Date of Call]],"DDDD")</f>
        <v>Monday</v>
      </c>
      <c r="I76">
        <f>IF(MONTH(Calls[[#This Row],[Date of Call]])&lt;=6, YEAR(Calls[[#This Row],[Date of Call]]), YEAR(Calls[[#This Row],[Date of Call]])+1)</f>
        <v>2023</v>
      </c>
      <c r="J76">
        <f>ROUND(Calls[[#This Row],[Satisfaction Rating]],0)</f>
        <v>4</v>
      </c>
    </row>
    <row r="77" spans="1:10" x14ac:dyDescent="0.3">
      <c r="A77" s="4" t="s">
        <v>102</v>
      </c>
      <c r="B77" s="1" t="s">
        <v>18</v>
      </c>
      <c r="C77" s="1">
        <v>69</v>
      </c>
      <c r="D77" s="2" t="s">
        <v>28</v>
      </c>
      <c r="E77" s="3">
        <v>44956</v>
      </c>
      <c r="F77" s="1">
        <v>108</v>
      </c>
      <c r="G77" s="5">
        <v>3.3</v>
      </c>
      <c r="H77" t="str">
        <f>TEXT(Calls[[#This Row],[Date of Call]],"DDDD")</f>
        <v>Monday</v>
      </c>
      <c r="I77">
        <f>IF(MONTH(Calls[[#This Row],[Date of Call]])&lt;=6, YEAR(Calls[[#This Row],[Date of Call]]), YEAR(Calls[[#This Row],[Date of Call]])+1)</f>
        <v>2023</v>
      </c>
      <c r="J77">
        <f>ROUND(Calls[[#This Row],[Satisfaction Rating]],0)</f>
        <v>3</v>
      </c>
    </row>
    <row r="78" spans="1:10" x14ac:dyDescent="0.3">
      <c r="A78" s="4" t="s">
        <v>103</v>
      </c>
      <c r="B78" s="1" t="s">
        <v>27</v>
      </c>
      <c r="C78" s="1">
        <v>145</v>
      </c>
      <c r="D78" s="2" t="s">
        <v>14</v>
      </c>
      <c r="E78" s="3">
        <v>44956</v>
      </c>
      <c r="F78" s="1">
        <v>78</v>
      </c>
      <c r="G78" s="5">
        <v>1.9</v>
      </c>
      <c r="H78" t="str">
        <f>TEXT(Calls[[#This Row],[Date of Call]],"DDDD")</f>
        <v>Monday</v>
      </c>
      <c r="I78">
        <f>IF(MONTH(Calls[[#This Row],[Date of Call]])&lt;=6, YEAR(Calls[[#This Row],[Date of Call]]), YEAR(Calls[[#This Row],[Date of Call]])+1)</f>
        <v>2023</v>
      </c>
      <c r="J78">
        <f>ROUND(Calls[[#This Row],[Satisfaction Rating]],0)</f>
        <v>2</v>
      </c>
    </row>
    <row r="79" spans="1:10" x14ac:dyDescent="0.3">
      <c r="A79" s="4" t="s">
        <v>104</v>
      </c>
      <c r="B79" s="1" t="s">
        <v>11</v>
      </c>
      <c r="C79" s="1">
        <v>43</v>
      </c>
      <c r="D79" s="2" t="s">
        <v>28</v>
      </c>
      <c r="E79" s="3">
        <v>44956</v>
      </c>
      <c r="F79" s="1">
        <v>23</v>
      </c>
      <c r="G79" s="5">
        <v>4.9000000000000004</v>
      </c>
      <c r="H79" t="str">
        <f>TEXT(Calls[[#This Row],[Date of Call]],"DDDD")</f>
        <v>Monday</v>
      </c>
      <c r="I79">
        <f>IF(MONTH(Calls[[#This Row],[Date of Call]])&lt;=6, YEAR(Calls[[#This Row],[Date of Call]]), YEAR(Calls[[#This Row],[Date of Call]])+1)</f>
        <v>2023</v>
      </c>
      <c r="J79">
        <f>ROUND(Calls[[#This Row],[Satisfaction Rating]],0)</f>
        <v>5</v>
      </c>
    </row>
    <row r="80" spans="1:10" x14ac:dyDescent="0.3">
      <c r="A80" s="4" t="s">
        <v>105</v>
      </c>
      <c r="B80" s="1" t="s">
        <v>18</v>
      </c>
      <c r="C80" s="1">
        <v>62</v>
      </c>
      <c r="D80" s="2" t="s">
        <v>9</v>
      </c>
      <c r="E80" s="3">
        <v>44957</v>
      </c>
      <c r="F80" s="1">
        <v>99</v>
      </c>
      <c r="G80" s="5">
        <v>3.6</v>
      </c>
      <c r="H80" t="str">
        <f>TEXT(Calls[[#This Row],[Date of Call]],"DDDD")</f>
        <v>Tuesday</v>
      </c>
      <c r="I80">
        <f>IF(MONTH(Calls[[#This Row],[Date of Call]])&lt;=6, YEAR(Calls[[#This Row],[Date of Call]]), YEAR(Calls[[#This Row],[Date of Call]])+1)</f>
        <v>2023</v>
      </c>
      <c r="J80">
        <f>ROUND(Calls[[#This Row],[Satisfaction Rating]],0)</f>
        <v>4</v>
      </c>
    </row>
    <row r="81" spans="1:10" x14ac:dyDescent="0.3">
      <c r="A81" s="4" t="s">
        <v>106</v>
      </c>
      <c r="B81" s="1" t="s">
        <v>39</v>
      </c>
      <c r="C81" s="1">
        <v>79</v>
      </c>
      <c r="D81" s="2" t="s">
        <v>28</v>
      </c>
      <c r="E81" s="3">
        <v>44958</v>
      </c>
      <c r="F81" s="1">
        <v>148</v>
      </c>
      <c r="G81" s="5">
        <v>4.5</v>
      </c>
      <c r="H81" t="str">
        <f>TEXT(Calls[[#This Row],[Date of Call]],"DDDD")</f>
        <v>Wednesday</v>
      </c>
      <c r="I81">
        <f>IF(MONTH(Calls[[#This Row],[Date of Call]])&lt;=6, YEAR(Calls[[#This Row],[Date of Call]]), YEAR(Calls[[#This Row],[Date of Call]])+1)</f>
        <v>2023</v>
      </c>
      <c r="J81">
        <f>ROUND(Calls[[#This Row],[Satisfaction Rating]],0)</f>
        <v>5</v>
      </c>
    </row>
    <row r="82" spans="1:10" x14ac:dyDescent="0.3">
      <c r="A82" s="4" t="s">
        <v>107</v>
      </c>
      <c r="B82" s="1" t="s">
        <v>27</v>
      </c>
      <c r="C82" s="1">
        <v>45</v>
      </c>
      <c r="D82" s="2" t="s">
        <v>24</v>
      </c>
      <c r="E82" s="3">
        <v>44958</v>
      </c>
      <c r="F82" s="1">
        <v>34</v>
      </c>
      <c r="G82" s="5">
        <v>3.7</v>
      </c>
      <c r="H82" t="str">
        <f>TEXT(Calls[[#This Row],[Date of Call]],"DDDD")</f>
        <v>Wednesday</v>
      </c>
      <c r="I82">
        <f>IF(MONTH(Calls[[#This Row],[Date of Call]])&lt;=6, YEAR(Calls[[#This Row],[Date of Call]]), YEAR(Calls[[#This Row],[Date of Call]])+1)</f>
        <v>2023</v>
      </c>
      <c r="J82">
        <f>ROUND(Calls[[#This Row],[Satisfaction Rating]],0)</f>
        <v>4</v>
      </c>
    </row>
    <row r="83" spans="1:10" x14ac:dyDescent="0.3">
      <c r="A83" s="4" t="s">
        <v>108</v>
      </c>
      <c r="B83" s="1" t="s">
        <v>18</v>
      </c>
      <c r="C83" s="1">
        <v>137</v>
      </c>
      <c r="D83" s="2" t="s">
        <v>28</v>
      </c>
      <c r="E83" s="3">
        <v>44958</v>
      </c>
      <c r="F83" s="1">
        <v>86</v>
      </c>
      <c r="G83" s="5">
        <v>4.8</v>
      </c>
      <c r="H83" t="str">
        <f>TEXT(Calls[[#This Row],[Date of Call]],"DDDD")</f>
        <v>Wednesday</v>
      </c>
      <c r="I83">
        <f>IF(MONTH(Calls[[#This Row],[Date of Call]])&lt;=6, YEAR(Calls[[#This Row],[Date of Call]]), YEAR(Calls[[#This Row],[Date of Call]])+1)</f>
        <v>2023</v>
      </c>
      <c r="J83">
        <f>ROUND(Calls[[#This Row],[Satisfaction Rating]],0)</f>
        <v>5</v>
      </c>
    </row>
    <row r="84" spans="1:10" x14ac:dyDescent="0.3">
      <c r="A84" s="4" t="s">
        <v>109</v>
      </c>
      <c r="B84" s="1" t="s">
        <v>80</v>
      </c>
      <c r="C84" s="1">
        <v>109</v>
      </c>
      <c r="D84" s="2" t="s">
        <v>9</v>
      </c>
      <c r="E84" s="3">
        <v>44958</v>
      </c>
      <c r="F84" s="1">
        <v>105</v>
      </c>
      <c r="G84" s="5">
        <v>3.3</v>
      </c>
      <c r="H84" t="str">
        <f>TEXT(Calls[[#This Row],[Date of Call]],"DDDD")</f>
        <v>Wednesday</v>
      </c>
      <c r="I84">
        <f>IF(MONTH(Calls[[#This Row],[Date of Call]])&lt;=6, YEAR(Calls[[#This Row],[Date of Call]]), YEAR(Calls[[#This Row],[Date of Call]])+1)</f>
        <v>2023</v>
      </c>
      <c r="J84">
        <f>ROUND(Calls[[#This Row],[Satisfaction Rating]],0)</f>
        <v>3</v>
      </c>
    </row>
    <row r="85" spans="1:10" x14ac:dyDescent="0.3">
      <c r="A85" s="4" t="s">
        <v>110</v>
      </c>
      <c r="B85" s="1" t="s">
        <v>11</v>
      </c>
      <c r="C85" s="1">
        <v>78</v>
      </c>
      <c r="D85" s="2" t="s">
        <v>9</v>
      </c>
      <c r="E85" s="3">
        <v>44958</v>
      </c>
      <c r="F85" s="1">
        <v>62</v>
      </c>
      <c r="G85" s="5">
        <v>3.1</v>
      </c>
      <c r="H85" t="str">
        <f>TEXT(Calls[[#This Row],[Date of Call]],"DDDD")</f>
        <v>Wednesday</v>
      </c>
      <c r="I85">
        <f>IF(MONTH(Calls[[#This Row],[Date of Call]])&lt;=6, YEAR(Calls[[#This Row],[Date of Call]]), YEAR(Calls[[#This Row],[Date of Call]])+1)</f>
        <v>2023</v>
      </c>
      <c r="J85">
        <f>ROUND(Calls[[#This Row],[Satisfaction Rating]],0)</f>
        <v>3</v>
      </c>
    </row>
    <row r="86" spans="1:10" x14ac:dyDescent="0.3">
      <c r="A86" s="4" t="s">
        <v>111</v>
      </c>
      <c r="B86" s="1" t="s">
        <v>18</v>
      </c>
      <c r="C86" s="1">
        <v>137</v>
      </c>
      <c r="D86" s="2" t="s">
        <v>24</v>
      </c>
      <c r="E86" s="3">
        <v>44958</v>
      </c>
      <c r="F86" s="1">
        <v>90</v>
      </c>
      <c r="G86" s="5">
        <v>4.0999999999999996</v>
      </c>
      <c r="H86" t="str">
        <f>TEXT(Calls[[#This Row],[Date of Call]],"DDDD")</f>
        <v>Wednesday</v>
      </c>
      <c r="I86">
        <f>IF(MONTH(Calls[[#This Row],[Date of Call]])&lt;=6, YEAR(Calls[[#This Row],[Date of Call]]), YEAR(Calls[[#This Row],[Date of Call]])+1)</f>
        <v>2023</v>
      </c>
      <c r="J86">
        <f>ROUND(Calls[[#This Row],[Satisfaction Rating]],0)</f>
        <v>4</v>
      </c>
    </row>
    <row r="87" spans="1:10" x14ac:dyDescent="0.3">
      <c r="A87" s="4" t="s">
        <v>112</v>
      </c>
      <c r="B87" s="1" t="s">
        <v>16</v>
      </c>
      <c r="C87" s="1">
        <v>99</v>
      </c>
      <c r="D87" s="2" t="s">
        <v>9</v>
      </c>
      <c r="E87" s="3">
        <v>44959</v>
      </c>
      <c r="F87" s="1">
        <v>112</v>
      </c>
      <c r="G87" s="5">
        <v>4.9000000000000004</v>
      </c>
      <c r="H87" t="str">
        <f>TEXT(Calls[[#This Row],[Date of Call]],"DDDD")</f>
        <v>Thursday</v>
      </c>
      <c r="I87">
        <f>IF(MONTH(Calls[[#This Row],[Date of Call]])&lt;=6, YEAR(Calls[[#This Row],[Date of Call]]), YEAR(Calls[[#This Row],[Date of Call]])+1)</f>
        <v>2023</v>
      </c>
      <c r="J87">
        <f>ROUND(Calls[[#This Row],[Satisfaction Rating]],0)</f>
        <v>5</v>
      </c>
    </row>
    <row r="88" spans="1:10" x14ac:dyDescent="0.3">
      <c r="A88" s="4" t="s">
        <v>113</v>
      </c>
      <c r="B88" s="1" t="s">
        <v>47</v>
      </c>
      <c r="C88" s="1">
        <v>100</v>
      </c>
      <c r="D88" s="2" t="s">
        <v>9</v>
      </c>
      <c r="E88" s="3">
        <v>44959</v>
      </c>
      <c r="F88" s="1">
        <v>135</v>
      </c>
      <c r="G88" s="5">
        <v>4</v>
      </c>
      <c r="H88" t="str">
        <f>TEXT(Calls[[#This Row],[Date of Call]],"DDDD")</f>
        <v>Thursday</v>
      </c>
      <c r="I88">
        <f>IF(MONTH(Calls[[#This Row],[Date of Call]])&lt;=6, YEAR(Calls[[#This Row],[Date of Call]]), YEAR(Calls[[#This Row],[Date of Call]])+1)</f>
        <v>2023</v>
      </c>
      <c r="J88">
        <f>ROUND(Calls[[#This Row],[Satisfaction Rating]],0)</f>
        <v>4</v>
      </c>
    </row>
    <row r="89" spans="1:10" x14ac:dyDescent="0.3">
      <c r="A89" s="4" t="s">
        <v>114</v>
      </c>
      <c r="B89" s="1" t="s">
        <v>11</v>
      </c>
      <c r="C89" s="1">
        <v>47</v>
      </c>
      <c r="D89" s="2" t="s">
        <v>14</v>
      </c>
      <c r="E89" s="3">
        <v>44959</v>
      </c>
      <c r="F89" s="1">
        <v>34</v>
      </c>
      <c r="G89" s="5">
        <v>2.1</v>
      </c>
      <c r="H89" t="str">
        <f>TEXT(Calls[[#This Row],[Date of Call]],"DDDD")</f>
        <v>Thursday</v>
      </c>
      <c r="I89">
        <f>IF(MONTH(Calls[[#This Row],[Date of Call]])&lt;=6, YEAR(Calls[[#This Row],[Date of Call]]), YEAR(Calls[[#This Row],[Date of Call]])+1)</f>
        <v>2023</v>
      </c>
      <c r="J89">
        <f>ROUND(Calls[[#This Row],[Satisfaction Rating]],0)</f>
        <v>2</v>
      </c>
    </row>
    <row r="90" spans="1:10" x14ac:dyDescent="0.3">
      <c r="A90" s="4" t="s">
        <v>115</v>
      </c>
      <c r="B90" s="1" t="s">
        <v>80</v>
      </c>
      <c r="C90" s="1">
        <v>87</v>
      </c>
      <c r="D90" s="2" t="s">
        <v>19</v>
      </c>
      <c r="E90" s="3">
        <v>44959</v>
      </c>
      <c r="F90" s="1">
        <v>155</v>
      </c>
      <c r="G90" s="5">
        <v>4.5</v>
      </c>
      <c r="H90" t="str">
        <f>TEXT(Calls[[#This Row],[Date of Call]],"DDDD")</f>
        <v>Thursday</v>
      </c>
      <c r="I90">
        <f>IF(MONTH(Calls[[#This Row],[Date of Call]])&lt;=6, YEAR(Calls[[#This Row],[Date of Call]]), YEAR(Calls[[#This Row],[Date of Call]])+1)</f>
        <v>2023</v>
      </c>
      <c r="J90">
        <f>ROUND(Calls[[#This Row],[Satisfaction Rating]],0)</f>
        <v>5</v>
      </c>
    </row>
    <row r="91" spans="1:10" x14ac:dyDescent="0.3">
      <c r="A91" s="4" t="s">
        <v>116</v>
      </c>
      <c r="B91" s="1" t="s">
        <v>16</v>
      </c>
      <c r="C91" s="1">
        <v>143</v>
      </c>
      <c r="D91" s="2" t="s">
        <v>19</v>
      </c>
      <c r="E91" s="3">
        <v>44961</v>
      </c>
      <c r="F91" s="1">
        <v>124</v>
      </c>
      <c r="G91" s="5">
        <v>4.9000000000000004</v>
      </c>
      <c r="H91" t="str">
        <f>TEXT(Calls[[#This Row],[Date of Call]],"DDDD")</f>
        <v>Saturday</v>
      </c>
      <c r="I91">
        <f>IF(MONTH(Calls[[#This Row],[Date of Call]])&lt;=6, YEAR(Calls[[#This Row],[Date of Call]]), YEAR(Calls[[#This Row],[Date of Call]])+1)</f>
        <v>2023</v>
      </c>
      <c r="J91">
        <f>ROUND(Calls[[#This Row],[Satisfaction Rating]],0)</f>
        <v>5</v>
      </c>
    </row>
    <row r="92" spans="1:10" x14ac:dyDescent="0.3">
      <c r="A92" s="4" t="s">
        <v>117</v>
      </c>
      <c r="B92" s="1" t="s">
        <v>47</v>
      </c>
      <c r="C92" s="1">
        <v>84</v>
      </c>
      <c r="D92" s="2" t="s">
        <v>9</v>
      </c>
      <c r="E92" s="3">
        <v>44961</v>
      </c>
      <c r="F92" s="1">
        <v>195</v>
      </c>
      <c r="G92" s="5">
        <v>4.0999999999999996</v>
      </c>
      <c r="H92" t="str">
        <f>TEXT(Calls[[#This Row],[Date of Call]],"DDDD")</f>
        <v>Saturday</v>
      </c>
      <c r="I92">
        <f>IF(MONTH(Calls[[#This Row],[Date of Call]])&lt;=6, YEAR(Calls[[#This Row],[Date of Call]]), YEAR(Calls[[#This Row],[Date of Call]])+1)</f>
        <v>2023</v>
      </c>
      <c r="J92">
        <f>ROUND(Calls[[#This Row],[Satisfaction Rating]],0)</f>
        <v>4</v>
      </c>
    </row>
    <row r="93" spans="1:10" x14ac:dyDescent="0.3">
      <c r="A93" s="4" t="s">
        <v>118</v>
      </c>
      <c r="B93" s="1" t="s">
        <v>60</v>
      </c>
      <c r="C93" s="1">
        <v>55</v>
      </c>
      <c r="D93" s="2" t="s">
        <v>19</v>
      </c>
      <c r="E93" s="3">
        <v>44962</v>
      </c>
      <c r="F93" s="1">
        <v>78</v>
      </c>
      <c r="G93" s="5">
        <v>4.5</v>
      </c>
      <c r="H93" t="str">
        <f>TEXT(Calls[[#This Row],[Date of Call]],"DDDD")</f>
        <v>Sunday</v>
      </c>
      <c r="I93">
        <f>IF(MONTH(Calls[[#This Row],[Date of Call]])&lt;=6, YEAR(Calls[[#This Row],[Date of Call]]), YEAR(Calls[[#This Row],[Date of Call]])+1)</f>
        <v>2023</v>
      </c>
      <c r="J93">
        <f>ROUND(Calls[[#This Row],[Satisfaction Rating]],0)</f>
        <v>5</v>
      </c>
    </row>
    <row r="94" spans="1:10" x14ac:dyDescent="0.3">
      <c r="A94" s="4" t="s">
        <v>119</v>
      </c>
      <c r="B94" s="1" t="s">
        <v>22</v>
      </c>
      <c r="C94" s="1">
        <v>135</v>
      </c>
      <c r="D94" s="2" t="s">
        <v>24</v>
      </c>
      <c r="E94" s="3">
        <v>44964</v>
      </c>
      <c r="F94" s="1">
        <v>35</v>
      </c>
      <c r="G94" s="5">
        <v>4.8</v>
      </c>
      <c r="H94" t="str">
        <f>TEXT(Calls[[#This Row],[Date of Call]],"DDDD")</f>
        <v>Tuesday</v>
      </c>
      <c r="I94">
        <f>IF(MONTH(Calls[[#This Row],[Date of Call]])&lt;=6, YEAR(Calls[[#This Row],[Date of Call]]), YEAR(Calls[[#This Row],[Date of Call]])+1)</f>
        <v>2023</v>
      </c>
      <c r="J94">
        <f>ROUND(Calls[[#This Row],[Satisfaction Rating]],0)</f>
        <v>5</v>
      </c>
    </row>
    <row r="95" spans="1:10" x14ac:dyDescent="0.3">
      <c r="A95" s="4" t="s">
        <v>120</v>
      </c>
      <c r="B95" s="1" t="s">
        <v>50</v>
      </c>
      <c r="C95" s="1">
        <v>152</v>
      </c>
      <c r="D95" s="2" t="s">
        <v>14</v>
      </c>
      <c r="E95" s="3">
        <v>44964</v>
      </c>
      <c r="F95" s="1">
        <v>123</v>
      </c>
      <c r="G95" s="5">
        <v>4.5999999999999996</v>
      </c>
      <c r="H95" t="str">
        <f>TEXT(Calls[[#This Row],[Date of Call]],"DDDD")</f>
        <v>Tuesday</v>
      </c>
      <c r="I95">
        <f>IF(MONTH(Calls[[#This Row],[Date of Call]])&lt;=6, YEAR(Calls[[#This Row],[Date of Call]]), YEAR(Calls[[#This Row],[Date of Call]])+1)</f>
        <v>2023</v>
      </c>
      <c r="J95">
        <f>ROUND(Calls[[#This Row],[Satisfaction Rating]],0)</f>
        <v>5</v>
      </c>
    </row>
    <row r="96" spans="1:10" x14ac:dyDescent="0.3">
      <c r="A96" s="4" t="s">
        <v>121</v>
      </c>
      <c r="B96" s="1" t="s">
        <v>13</v>
      </c>
      <c r="C96" s="1">
        <v>132</v>
      </c>
      <c r="D96" s="2" t="s">
        <v>14</v>
      </c>
      <c r="E96" s="3">
        <v>44964</v>
      </c>
      <c r="F96" s="1">
        <v>43</v>
      </c>
      <c r="G96" s="5">
        <v>4.5999999999999996</v>
      </c>
      <c r="H96" t="str">
        <f>TEXT(Calls[[#This Row],[Date of Call]],"DDDD")</f>
        <v>Tuesday</v>
      </c>
      <c r="I96">
        <f>IF(MONTH(Calls[[#This Row],[Date of Call]])&lt;=6, YEAR(Calls[[#This Row],[Date of Call]]), YEAR(Calls[[#This Row],[Date of Call]])+1)</f>
        <v>2023</v>
      </c>
      <c r="J96">
        <f>ROUND(Calls[[#This Row],[Satisfaction Rating]],0)</f>
        <v>5</v>
      </c>
    </row>
    <row r="97" spans="1:10" x14ac:dyDescent="0.3">
      <c r="A97" s="4" t="s">
        <v>122</v>
      </c>
      <c r="B97" s="1" t="s">
        <v>42</v>
      </c>
      <c r="C97" s="1">
        <v>60</v>
      </c>
      <c r="D97" s="2" t="s">
        <v>9</v>
      </c>
      <c r="E97" s="3">
        <v>44965</v>
      </c>
      <c r="F97" s="1">
        <v>69</v>
      </c>
      <c r="G97" s="5">
        <v>4.3</v>
      </c>
      <c r="H97" t="str">
        <f>TEXT(Calls[[#This Row],[Date of Call]],"DDDD")</f>
        <v>Wednesday</v>
      </c>
      <c r="I97">
        <f>IF(MONTH(Calls[[#This Row],[Date of Call]])&lt;=6, YEAR(Calls[[#This Row],[Date of Call]]), YEAR(Calls[[#This Row],[Date of Call]])+1)</f>
        <v>2023</v>
      </c>
      <c r="J97">
        <f>ROUND(Calls[[#This Row],[Satisfaction Rating]],0)</f>
        <v>4</v>
      </c>
    </row>
    <row r="98" spans="1:10" x14ac:dyDescent="0.3">
      <c r="A98" s="4" t="s">
        <v>123</v>
      </c>
      <c r="B98" s="1" t="s">
        <v>50</v>
      </c>
      <c r="C98" s="1">
        <v>95</v>
      </c>
      <c r="D98" s="2" t="s">
        <v>14</v>
      </c>
      <c r="E98" s="3">
        <v>44965</v>
      </c>
      <c r="F98" s="1">
        <v>130</v>
      </c>
      <c r="G98" s="5">
        <v>5</v>
      </c>
      <c r="H98" t="str">
        <f>TEXT(Calls[[#This Row],[Date of Call]],"DDDD")</f>
        <v>Wednesday</v>
      </c>
      <c r="I98">
        <f>IF(MONTH(Calls[[#This Row],[Date of Call]])&lt;=6, YEAR(Calls[[#This Row],[Date of Call]]), YEAR(Calls[[#This Row],[Date of Call]])+1)</f>
        <v>2023</v>
      </c>
      <c r="J98">
        <f>ROUND(Calls[[#This Row],[Satisfaction Rating]],0)</f>
        <v>5</v>
      </c>
    </row>
    <row r="99" spans="1:10" x14ac:dyDescent="0.3">
      <c r="A99" s="4" t="s">
        <v>124</v>
      </c>
      <c r="B99" s="1" t="s">
        <v>8</v>
      </c>
      <c r="C99" s="1">
        <v>96</v>
      </c>
      <c r="D99" s="2" t="s">
        <v>28</v>
      </c>
      <c r="E99" s="3">
        <v>44965</v>
      </c>
      <c r="F99" s="1">
        <v>120</v>
      </c>
      <c r="G99" s="5">
        <v>4</v>
      </c>
      <c r="H99" t="str">
        <f>TEXT(Calls[[#This Row],[Date of Call]],"DDDD")</f>
        <v>Wednesday</v>
      </c>
      <c r="I99">
        <f>IF(MONTH(Calls[[#This Row],[Date of Call]])&lt;=6, YEAR(Calls[[#This Row],[Date of Call]]), YEAR(Calls[[#This Row],[Date of Call]])+1)</f>
        <v>2023</v>
      </c>
      <c r="J99">
        <f>ROUND(Calls[[#This Row],[Satisfaction Rating]],0)</f>
        <v>4</v>
      </c>
    </row>
    <row r="100" spans="1:10" x14ac:dyDescent="0.3">
      <c r="A100" s="4" t="s">
        <v>125</v>
      </c>
      <c r="B100" s="1" t="s">
        <v>60</v>
      </c>
      <c r="C100" s="1">
        <v>45</v>
      </c>
      <c r="D100" s="2" t="s">
        <v>9</v>
      </c>
      <c r="E100" s="3">
        <v>44966</v>
      </c>
      <c r="F100" s="1">
        <v>84</v>
      </c>
      <c r="G100" s="5">
        <v>4.5999999999999996</v>
      </c>
      <c r="H100" t="str">
        <f>TEXT(Calls[[#This Row],[Date of Call]],"DDDD")</f>
        <v>Thursday</v>
      </c>
      <c r="I100">
        <f>IF(MONTH(Calls[[#This Row],[Date of Call]])&lt;=6, YEAR(Calls[[#This Row],[Date of Call]]), YEAR(Calls[[#This Row],[Date of Call]])+1)</f>
        <v>2023</v>
      </c>
      <c r="J100">
        <f>ROUND(Calls[[#This Row],[Satisfaction Rating]],0)</f>
        <v>5</v>
      </c>
    </row>
    <row r="101" spans="1:10" x14ac:dyDescent="0.3">
      <c r="A101" s="4" t="s">
        <v>126</v>
      </c>
      <c r="B101" s="1" t="s">
        <v>8</v>
      </c>
      <c r="C101" s="1">
        <v>132</v>
      </c>
      <c r="D101" s="2" t="s">
        <v>28</v>
      </c>
      <c r="E101" s="3">
        <v>44967</v>
      </c>
      <c r="F101" s="1">
        <v>112</v>
      </c>
      <c r="G101" s="5">
        <v>4.5</v>
      </c>
      <c r="H101" t="str">
        <f>TEXT(Calls[[#This Row],[Date of Call]],"DDDD")</f>
        <v>Friday</v>
      </c>
      <c r="I101">
        <f>IF(MONTH(Calls[[#This Row],[Date of Call]])&lt;=6, YEAR(Calls[[#This Row],[Date of Call]]), YEAR(Calls[[#This Row],[Date of Call]])+1)</f>
        <v>2023</v>
      </c>
      <c r="J101">
        <f>ROUND(Calls[[#This Row],[Satisfaction Rating]],0)</f>
        <v>5</v>
      </c>
    </row>
    <row r="102" spans="1:10" x14ac:dyDescent="0.3">
      <c r="A102" s="4" t="s">
        <v>127</v>
      </c>
      <c r="B102" s="1" t="s">
        <v>31</v>
      </c>
      <c r="C102" s="1">
        <v>95</v>
      </c>
      <c r="D102" s="2" t="s">
        <v>9</v>
      </c>
      <c r="E102" s="3">
        <v>44967</v>
      </c>
      <c r="F102" s="1">
        <v>66</v>
      </c>
      <c r="G102" s="5">
        <v>4.5999999999999996</v>
      </c>
      <c r="H102" t="str">
        <f>TEXT(Calls[[#This Row],[Date of Call]],"DDDD")</f>
        <v>Friday</v>
      </c>
      <c r="I102">
        <f>IF(MONTH(Calls[[#This Row],[Date of Call]])&lt;=6, YEAR(Calls[[#This Row],[Date of Call]]), YEAR(Calls[[#This Row],[Date of Call]])+1)</f>
        <v>2023</v>
      </c>
      <c r="J102">
        <f>ROUND(Calls[[#This Row],[Satisfaction Rating]],0)</f>
        <v>5</v>
      </c>
    </row>
    <row r="103" spans="1:10" x14ac:dyDescent="0.3">
      <c r="A103" s="4" t="s">
        <v>128</v>
      </c>
      <c r="B103" s="1" t="s">
        <v>50</v>
      </c>
      <c r="C103" s="1">
        <v>131</v>
      </c>
      <c r="D103" s="2" t="s">
        <v>19</v>
      </c>
      <c r="E103" s="3">
        <v>44967</v>
      </c>
      <c r="F103" s="1">
        <v>172</v>
      </c>
      <c r="G103" s="5">
        <v>2.6</v>
      </c>
      <c r="H103" t="str">
        <f>TEXT(Calls[[#This Row],[Date of Call]],"DDDD")</f>
        <v>Friday</v>
      </c>
      <c r="I103">
        <f>IF(MONTH(Calls[[#This Row],[Date of Call]])&lt;=6, YEAR(Calls[[#This Row],[Date of Call]]), YEAR(Calls[[#This Row],[Date of Call]])+1)</f>
        <v>2023</v>
      </c>
      <c r="J103">
        <f>ROUND(Calls[[#This Row],[Satisfaction Rating]],0)</f>
        <v>3</v>
      </c>
    </row>
    <row r="104" spans="1:10" x14ac:dyDescent="0.3">
      <c r="A104" s="4" t="s">
        <v>129</v>
      </c>
      <c r="B104" s="1" t="s">
        <v>39</v>
      </c>
      <c r="C104" s="1">
        <v>67</v>
      </c>
      <c r="D104" s="2" t="s">
        <v>24</v>
      </c>
      <c r="E104" s="3">
        <v>44968</v>
      </c>
      <c r="F104" s="1">
        <v>24</v>
      </c>
      <c r="G104" s="5">
        <v>4.3</v>
      </c>
      <c r="H104" t="str">
        <f>TEXT(Calls[[#This Row],[Date of Call]],"DDDD")</f>
        <v>Saturday</v>
      </c>
      <c r="I104">
        <f>IF(MONTH(Calls[[#This Row],[Date of Call]])&lt;=6, YEAR(Calls[[#This Row],[Date of Call]]), YEAR(Calls[[#This Row],[Date of Call]])+1)</f>
        <v>2023</v>
      </c>
      <c r="J104">
        <f>ROUND(Calls[[#This Row],[Satisfaction Rating]],0)</f>
        <v>4</v>
      </c>
    </row>
    <row r="105" spans="1:10" x14ac:dyDescent="0.3">
      <c r="A105" s="4" t="s">
        <v>130</v>
      </c>
      <c r="B105" s="1" t="s">
        <v>16</v>
      </c>
      <c r="C105" s="1">
        <v>111</v>
      </c>
      <c r="D105" s="2" t="s">
        <v>19</v>
      </c>
      <c r="E105" s="3">
        <v>44969</v>
      </c>
      <c r="F105" s="1">
        <v>43</v>
      </c>
      <c r="G105" s="5">
        <v>3.9</v>
      </c>
      <c r="H105" t="str">
        <f>TEXT(Calls[[#This Row],[Date of Call]],"DDDD")</f>
        <v>Sunday</v>
      </c>
      <c r="I105">
        <f>IF(MONTH(Calls[[#This Row],[Date of Call]])&lt;=6, YEAR(Calls[[#This Row],[Date of Call]]), YEAR(Calls[[#This Row],[Date of Call]])+1)</f>
        <v>2023</v>
      </c>
      <c r="J105">
        <f>ROUND(Calls[[#This Row],[Satisfaction Rating]],0)</f>
        <v>4</v>
      </c>
    </row>
    <row r="106" spans="1:10" x14ac:dyDescent="0.3">
      <c r="A106" s="4" t="s">
        <v>131</v>
      </c>
      <c r="B106" s="1" t="s">
        <v>13</v>
      </c>
      <c r="C106" s="1">
        <v>78</v>
      </c>
      <c r="D106" s="2" t="s">
        <v>14</v>
      </c>
      <c r="E106" s="3">
        <v>44969</v>
      </c>
      <c r="F106" s="1">
        <v>23</v>
      </c>
      <c r="G106" s="5">
        <v>5</v>
      </c>
      <c r="H106" t="str">
        <f>TEXT(Calls[[#This Row],[Date of Call]],"DDDD")</f>
        <v>Sunday</v>
      </c>
      <c r="I106">
        <f>IF(MONTH(Calls[[#This Row],[Date of Call]])&lt;=6, YEAR(Calls[[#This Row],[Date of Call]]), YEAR(Calls[[#This Row],[Date of Call]])+1)</f>
        <v>2023</v>
      </c>
      <c r="J106">
        <f>ROUND(Calls[[#This Row],[Satisfaction Rating]],0)</f>
        <v>5</v>
      </c>
    </row>
    <row r="107" spans="1:10" x14ac:dyDescent="0.3">
      <c r="A107" s="4" t="s">
        <v>132</v>
      </c>
      <c r="B107" s="1" t="s">
        <v>33</v>
      </c>
      <c r="C107" s="1">
        <v>28</v>
      </c>
      <c r="D107" s="2" t="s">
        <v>28</v>
      </c>
      <c r="E107" s="3">
        <v>44969</v>
      </c>
      <c r="F107" s="1">
        <v>74</v>
      </c>
      <c r="G107" s="5">
        <v>3.5</v>
      </c>
      <c r="H107" t="str">
        <f>TEXT(Calls[[#This Row],[Date of Call]],"DDDD")</f>
        <v>Sunday</v>
      </c>
      <c r="I107">
        <f>IF(MONTH(Calls[[#This Row],[Date of Call]])&lt;=6, YEAR(Calls[[#This Row],[Date of Call]]), YEAR(Calls[[#This Row],[Date of Call]])+1)</f>
        <v>2023</v>
      </c>
      <c r="J107">
        <f>ROUND(Calls[[#This Row],[Satisfaction Rating]],0)</f>
        <v>4</v>
      </c>
    </row>
    <row r="108" spans="1:10" x14ac:dyDescent="0.3">
      <c r="A108" s="4" t="s">
        <v>133</v>
      </c>
      <c r="B108" s="1" t="s">
        <v>11</v>
      </c>
      <c r="C108" s="1">
        <v>127</v>
      </c>
      <c r="D108" s="2" t="s">
        <v>24</v>
      </c>
      <c r="E108" s="3">
        <v>44970</v>
      </c>
      <c r="F108" s="1">
        <v>165</v>
      </c>
      <c r="G108" s="5">
        <v>4.7</v>
      </c>
      <c r="H108" t="str">
        <f>TEXT(Calls[[#This Row],[Date of Call]],"DDDD")</f>
        <v>Monday</v>
      </c>
      <c r="I108">
        <f>IF(MONTH(Calls[[#This Row],[Date of Call]])&lt;=6, YEAR(Calls[[#This Row],[Date of Call]]), YEAR(Calls[[#This Row],[Date of Call]])+1)</f>
        <v>2023</v>
      </c>
      <c r="J108">
        <f>ROUND(Calls[[#This Row],[Satisfaction Rating]],0)</f>
        <v>5</v>
      </c>
    </row>
    <row r="109" spans="1:10" x14ac:dyDescent="0.3">
      <c r="A109" s="4" t="s">
        <v>134</v>
      </c>
      <c r="B109" s="1" t="s">
        <v>47</v>
      </c>
      <c r="C109" s="1">
        <v>137</v>
      </c>
      <c r="D109" s="2" t="s">
        <v>19</v>
      </c>
      <c r="E109" s="3">
        <v>44970</v>
      </c>
      <c r="F109" s="1">
        <v>34</v>
      </c>
      <c r="G109" s="5">
        <v>2.9</v>
      </c>
      <c r="H109" t="str">
        <f>TEXT(Calls[[#This Row],[Date of Call]],"DDDD")</f>
        <v>Monday</v>
      </c>
      <c r="I109">
        <f>IF(MONTH(Calls[[#This Row],[Date of Call]])&lt;=6, YEAR(Calls[[#This Row],[Date of Call]]), YEAR(Calls[[#This Row],[Date of Call]])+1)</f>
        <v>2023</v>
      </c>
      <c r="J109">
        <f>ROUND(Calls[[#This Row],[Satisfaction Rating]],0)</f>
        <v>3</v>
      </c>
    </row>
    <row r="110" spans="1:10" x14ac:dyDescent="0.3">
      <c r="A110" s="4" t="s">
        <v>135</v>
      </c>
      <c r="B110" s="1" t="s">
        <v>11</v>
      </c>
      <c r="C110" s="1">
        <v>76</v>
      </c>
      <c r="D110" s="2" t="s">
        <v>28</v>
      </c>
      <c r="E110" s="3">
        <v>44970</v>
      </c>
      <c r="F110" s="1">
        <v>64</v>
      </c>
      <c r="G110" s="5">
        <v>3.4</v>
      </c>
      <c r="H110" t="str">
        <f>TEXT(Calls[[#This Row],[Date of Call]],"DDDD")</f>
        <v>Monday</v>
      </c>
      <c r="I110">
        <f>IF(MONTH(Calls[[#This Row],[Date of Call]])&lt;=6, YEAR(Calls[[#This Row],[Date of Call]]), YEAR(Calls[[#This Row],[Date of Call]])+1)</f>
        <v>2023</v>
      </c>
      <c r="J110">
        <f>ROUND(Calls[[#This Row],[Satisfaction Rating]],0)</f>
        <v>3</v>
      </c>
    </row>
    <row r="111" spans="1:10" x14ac:dyDescent="0.3">
      <c r="A111" s="4" t="s">
        <v>136</v>
      </c>
      <c r="B111" s="1" t="s">
        <v>13</v>
      </c>
      <c r="C111" s="1">
        <v>80</v>
      </c>
      <c r="D111" s="2" t="s">
        <v>24</v>
      </c>
      <c r="E111" s="3">
        <v>44971</v>
      </c>
      <c r="F111" s="1">
        <v>155</v>
      </c>
      <c r="G111" s="5">
        <v>3.2</v>
      </c>
      <c r="H111" t="str">
        <f>TEXT(Calls[[#This Row],[Date of Call]],"DDDD")</f>
        <v>Tuesday</v>
      </c>
      <c r="I111">
        <f>IF(MONTH(Calls[[#This Row],[Date of Call]])&lt;=6, YEAR(Calls[[#This Row],[Date of Call]]), YEAR(Calls[[#This Row],[Date of Call]])+1)</f>
        <v>2023</v>
      </c>
      <c r="J111">
        <f>ROUND(Calls[[#This Row],[Satisfaction Rating]],0)</f>
        <v>3</v>
      </c>
    </row>
    <row r="112" spans="1:10" x14ac:dyDescent="0.3">
      <c r="A112" s="4" t="s">
        <v>137</v>
      </c>
      <c r="B112" s="1" t="s">
        <v>11</v>
      </c>
      <c r="C112" s="1">
        <v>95</v>
      </c>
      <c r="D112" s="2" t="s">
        <v>14</v>
      </c>
      <c r="E112" s="3">
        <v>44972</v>
      </c>
      <c r="F112" s="1">
        <v>120</v>
      </c>
      <c r="G112" s="5">
        <v>4.8</v>
      </c>
      <c r="H112" t="str">
        <f>TEXT(Calls[[#This Row],[Date of Call]],"DDDD")</f>
        <v>Wednesday</v>
      </c>
      <c r="I112">
        <f>IF(MONTH(Calls[[#This Row],[Date of Call]])&lt;=6, YEAR(Calls[[#This Row],[Date of Call]]), YEAR(Calls[[#This Row],[Date of Call]])+1)</f>
        <v>2023</v>
      </c>
      <c r="J112">
        <f>ROUND(Calls[[#This Row],[Satisfaction Rating]],0)</f>
        <v>5</v>
      </c>
    </row>
    <row r="113" spans="1:10" x14ac:dyDescent="0.3">
      <c r="A113" s="4" t="s">
        <v>138</v>
      </c>
      <c r="B113" s="1" t="s">
        <v>42</v>
      </c>
      <c r="C113" s="1">
        <v>30</v>
      </c>
      <c r="D113" s="2" t="s">
        <v>28</v>
      </c>
      <c r="E113" s="3">
        <v>44972</v>
      </c>
      <c r="F113" s="1">
        <v>105</v>
      </c>
      <c r="G113" s="5">
        <v>3.6</v>
      </c>
      <c r="H113" t="str">
        <f>TEXT(Calls[[#This Row],[Date of Call]],"DDDD")</f>
        <v>Wednesday</v>
      </c>
      <c r="I113">
        <f>IF(MONTH(Calls[[#This Row],[Date of Call]])&lt;=6, YEAR(Calls[[#This Row],[Date of Call]]), YEAR(Calls[[#This Row],[Date of Call]])+1)</f>
        <v>2023</v>
      </c>
      <c r="J113">
        <f>ROUND(Calls[[#This Row],[Satisfaction Rating]],0)</f>
        <v>4</v>
      </c>
    </row>
    <row r="114" spans="1:10" x14ac:dyDescent="0.3">
      <c r="A114" s="4" t="s">
        <v>139</v>
      </c>
      <c r="B114" s="1" t="s">
        <v>18</v>
      </c>
      <c r="C114" s="1">
        <v>19</v>
      </c>
      <c r="D114" s="2" t="s">
        <v>19</v>
      </c>
      <c r="E114" s="3">
        <v>44972</v>
      </c>
      <c r="F114" s="1">
        <v>28</v>
      </c>
      <c r="G114" s="5">
        <v>4.9000000000000004</v>
      </c>
      <c r="H114" t="str">
        <f>TEXT(Calls[[#This Row],[Date of Call]],"DDDD")</f>
        <v>Wednesday</v>
      </c>
      <c r="I114">
        <f>IF(MONTH(Calls[[#This Row],[Date of Call]])&lt;=6, YEAR(Calls[[#This Row],[Date of Call]]), YEAR(Calls[[#This Row],[Date of Call]])+1)</f>
        <v>2023</v>
      </c>
      <c r="J114">
        <f>ROUND(Calls[[#This Row],[Satisfaction Rating]],0)</f>
        <v>5</v>
      </c>
    </row>
    <row r="115" spans="1:10" x14ac:dyDescent="0.3">
      <c r="A115" s="4" t="s">
        <v>140</v>
      </c>
      <c r="B115" s="1" t="s">
        <v>27</v>
      </c>
      <c r="C115" s="1">
        <v>38</v>
      </c>
      <c r="D115" s="2" t="s">
        <v>24</v>
      </c>
      <c r="E115" s="3">
        <v>44972</v>
      </c>
      <c r="F115" s="1">
        <v>100</v>
      </c>
      <c r="G115" s="5">
        <v>4.8</v>
      </c>
      <c r="H115" t="str">
        <f>TEXT(Calls[[#This Row],[Date of Call]],"DDDD")</f>
        <v>Wednesday</v>
      </c>
      <c r="I115">
        <f>IF(MONTH(Calls[[#This Row],[Date of Call]])&lt;=6, YEAR(Calls[[#This Row],[Date of Call]]), YEAR(Calls[[#This Row],[Date of Call]])+1)</f>
        <v>2023</v>
      </c>
      <c r="J115">
        <f>ROUND(Calls[[#This Row],[Satisfaction Rating]],0)</f>
        <v>5</v>
      </c>
    </row>
    <row r="116" spans="1:10" x14ac:dyDescent="0.3">
      <c r="A116" s="4" t="s">
        <v>141</v>
      </c>
      <c r="B116" s="1" t="s">
        <v>31</v>
      </c>
      <c r="C116" s="1">
        <v>55</v>
      </c>
      <c r="D116" s="2" t="s">
        <v>19</v>
      </c>
      <c r="E116" s="3">
        <v>44972</v>
      </c>
      <c r="F116" s="1">
        <v>23</v>
      </c>
      <c r="G116" s="5">
        <v>3.6</v>
      </c>
      <c r="H116" t="str">
        <f>TEXT(Calls[[#This Row],[Date of Call]],"DDDD")</f>
        <v>Wednesday</v>
      </c>
      <c r="I116">
        <f>IF(MONTH(Calls[[#This Row],[Date of Call]])&lt;=6, YEAR(Calls[[#This Row],[Date of Call]]), YEAR(Calls[[#This Row],[Date of Call]])+1)</f>
        <v>2023</v>
      </c>
      <c r="J116">
        <f>ROUND(Calls[[#This Row],[Satisfaction Rating]],0)</f>
        <v>4</v>
      </c>
    </row>
    <row r="117" spans="1:10" x14ac:dyDescent="0.3">
      <c r="A117" s="4" t="s">
        <v>142</v>
      </c>
      <c r="B117" s="1" t="s">
        <v>39</v>
      </c>
      <c r="C117" s="1">
        <v>27</v>
      </c>
      <c r="D117" s="2" t="s">
        <v>28</v>
      </c>
      <c r="E117" s="3">
        <v>44973</v>
      </c>
      <c r="F117" s="1">
        <v>70</v>
      </c>
      <c r="G117" s="5">
        <v>3.9</v>
      </c>
      <c r="H117" t="str">
        <f>TEXT(Calls[[#This Row],[Date of Call]],"DDDD")</f>
        <v>Thursday</v>
      </c>
      <c r="I117">
        <f>IF(MONTH(Calls[[#This Row],[Date of Call]])&lt;=6, YEAR(Calls[[#This Row],[Date of Call]]), YEAR(Calls[[#This Row],[Date of Call]])+1)</f>
        <v>2023</v>
      </c>
      <c r="J117">
        <f>ROUND(Calls[[#This Row],[Satisfaction Rating]],0)</f>
        <v>4</v>
      </c>
    </row>
    <row r="118" spans="1:10" x14ac:dyDescent="0.3">
      <c r="A118" s="4" t="s">
        <v>143</v>
      </c>
      <c r="B118" s="1" t="s">
        <v>39</v>
      </c>
      <c r="C118" s="1">
        <v>32</v>
      </c>
      <c r="D118" s="2" t="s">
        <v>28</v>
      </c>
      <c r="E118" s="3">
        <v>44973</v>
      </c>
      <c r="F118" s="1">
        <v>37</v>
      </c>
      <c r="G118" s="5">
        <v>1.9</v>
      </c>
      <c r="H118" t="str">
        <f>TEXT(Calls[[#This Row],[Date of Call]],"DDDD")</f>
        <v>Thursday</v>
      </c>
      <c r="I118">
        <f>IF(MONTH(Calls[[#This Row],[Date of Call]])&lt;=6, YEAR(Calls[[#This Row],[Date of Call]]), YEAR(Calls[[#This Row],[Date of Call]])+1)</f>
        <v>2023</v>
      </c>
      <c r="J118">
        <f>ROUND(Calls[[#This Row],[Satisfaction Rating]],0)</f>
        <v>2</v>
      </c>
    </row>
    <row r="119" spans="1:10" x14ac:dyDescent="0.3">
      <c r="A119" s="4" t="s">
        <v>144</v>
      </c>
      <c r="B119" s="1" t="s">
        <v>33</v>
      </c>
      <c r="C119" s="1">
        <v>116</v>
      </c>
      <c r="D119" s="2" t="s">
        <v>9</v>
      </c>
      <c r="E119" s="3">
        <v>44973</v>
      </c>
      <c r="F119" s="1">
        <v>140</v>
      </c>
      <c r="G119" s="5">
        <v>3.6</v>
      </c>
      <c r="H119" t="str">
        <f>TEXT(Calls[[#This Row],[Date of Call]],"DDDD")</f>
        <v>Thursday</v>
      </c>
      <c r="I119">
        <f>IF(MONTH(Calls[[#This Row],[Date of Call]])&lt;=6, YEAR(Calls[[#This Row],[Date of Call]]), YEAR(Calls[[#This Row],[Date of Call]])+1)</f>
        <v>2023</v>
      </c>
      <c r="J119">
        <f>ROUND(Calls[[#This Row],[Satisfaction Rating]],0)</f>
        <v>4</v>
      </c>
    </row>
    <row r="120" spans="1:10" x14ac:dyDescent="0.3">
      <c r="A120" s="4" t="s">
        <v>145</v>
      </c>
      <c r="B120" s="1" t="s">
        <v>8</v>
      </c>
      <c r="C120" s="1">
        <v>99</v>
      </c>
      <c r="D120" s="2" t="s">
        <v>14</v>
      </c>
      <c r="E120" s="3">
        <v>44973</v>
      </c>
      <c r="F120" s="1">
        <v>78</v>
      </c>
      <c r="G120" s="5">
        <v>4.0999999999999996</v>
      </c>
      <c r="H120" t="str">
        <f>TEXT(Calls[[#This Row],[Date of Call]],"DDDD")</f>
        <v>Thursday</v>
      </c>
      <c r="I120">
        <f>IF(MONTH(Calls[[#This Row],[Date of Call]])&lt;=6, YEAR(Calls[[#This Row],[Date of Call]]), YEAR(Calls[[#This Row],[Date of Call]])+1)</f>
        <v>2023</v>
      </c>
      <c r="J120">
        <f>ROUND(Calls[[#This Row],[Satisfaction Rating]],0)</f>
        <v>4</v>
      </c>
    </row>
    <row r="121" spans="1:10" x14ac:dyDescent="0.3">
      <c r="A121" s="4" t="s">
        <v>146</v>
      </c>
      <c r="B121" s="1" t="s">
        <v>11</v>
      </c>
      <c r="C121" s="1">
        <v>75</v>
      </c>
      <c r="D121" s="2" t="s">
        <v>28</v>
      </c>
      <c r="E121" s="3">
        <v>44974</v>
      </c>
      <c r="F121" s="1">
        <v>21</v>
      </c>
      <c r="G121" s="5">
        <v>4.2</v>
      </c>
      <c r="H121" t="str">
        <f>TEXT(Calls[[#This Row],[Date of Call]],"DDDD")</f>
        <v>Friday</v>
      </c>
      <c r="I121">
        <f>IF(MONTH(Calls[[#This Row],[Date of Call]])&lt;=6, YEAR(Calls[[#This Row],[Date of Call]]), YEAR(Calls[[#This Row],[Date of Call]])+1)</f>
        <v>2023</v>
      </c>
      <c r="J121">
        <f>ROUND(Calls[[#This Row],[Satisfaction Rating]],0)</f>
        <v>4</v>
      </c>
    </row>
    <row r="122" spans="1:10" x14ac:dyDescent="0.3">
      <c r="A122" s="4" t="s">
        <v>147</v>
      </c>
      <c r="B122" s="1" t="s">
        <v>13</v>
      </c>
      <c r="C122" s="1">
        <v>57</v>
      </c>
      <c r="D122" s="2" t="s">
        <v>9</v>
      </c>
      <c r="E122" s="3">
        <v>44974</v>
      </c>
      <c r="F122" s="1">
        <v>88</v>
      </c>
      <c r="G122" s="5">
        <v>4.3</v>
      </c>
      <c r="H122" t="str">
        <f>TEXT(Calls[[#This Row],[Date of Call]],"DDDD")</f>
        <v>Friday</v>
      </c>
      <c r="I122">
        <f>IF(MONTH(Calls[[#This Row],[Date of Call]])&lt;=6, YEAR(Calls[[#This Row],[Date of Call]]), YEAR(Calls[[#This Row],[Date of Call]])+1)</f>
        <v>2023</v>
      </c>
      <c r="J122">
        <f>ROUND(Calls[[#This Row],[Satisfaction Rating]],0)</f>
        <v>4</v>
      </c>
    </row>
    <row r="123" spans="1:10" x14ac:dyDescent="0.3">
      <c r="A123" s="4" t="s">
        <v>148</v>
      </c>
      <c r="B123" s="1" t="s">
        <v>22</v>
      </c>
      <c r="C123" s="1">
        <v>155</v>
      </c>
      <c r="D123" s="2" t="s">
        <v>9</v>
      </c>
      <c r="E123" s="3">
        <v>44975</v>
      </c>
      <c r="F123" s="1">
        <v>180</v>
      </c>
      <c r="G123" s="5">
        <v>2.2000000000000002</v>
      </c>
      <c r="H123" t="str">
        <f>TEXT(Calls[[#This Row],[Date of Call]],"DDDD")</f>
        <v>Saturday</v>
      </c>
      <c r="I123">
        <f>IF(MONTH(Calls[[#This Row],[Date of Call]])&lt;=6, YEAR(Calls[[#This Row],[Date of Call]]), YEAR(Calls[[#This Row],[Date of Call]])+1)</f>
        <v>2023</v>
      </c>
      <c r="J123">
        <f>ROUND(Calls[[#This Row],[Satisfaction Rating]],0)</f>
        <v>2</v>
      </c>
    </row>
    <row r="124" spans="1:10" x14ac:dyDescent="0.3">
      <c r="A124" s="4" t="s">
        <v>149</v>
      </c>
      <c r="B124" s="1" t="s">
        <v>8</v>
      </c>
      <c r="C124" s="1">
        <v>68</v>
      </c>
      <c r="D124" s="2" t="s">
        <v>14</v>
      </c>
      <c r="E124" s="3">
        <v>44975</v>
      </c>
      <c r="F124" s="1">
        <v>22</v>
      </c>
      <c r="G124" s="5">
        <v>3.3</v>
      </c>
      <c r="H124" t="str">
        <f>TEXT(Calls[[#This Row],[Date of Call]],"DDDD")</f>
        <v>Saturday</v>
      </c>
      <c r="I124">
        <f>IF(MONTH(Calls[[#This Row],[Date of Call]])&lt;=6, YEAR(Calls[[#This Row],[Date of Call]]), YEAR(Calls[[#This Row],[Date of Call]])+1)</f>
        <v>2023</v>
      </c>
      <c r="J124">
        <f>ROUND(Calls[[#This Row],[Satisfaction Rating]],0)</f>
        <v>3</v>
      </c>
    </row>
    <row r="125" spans="1:10" x14ac:dyDescent="0.3">
      <c r="A125" s="4" t="s">
        <v>150</v>
      </c>
      <c r="B125" s="1" t="s">
        <v>27</v>
      </c>
      <c r="C125" s="1">
        <v>95</v>
      </c>
      <c r="D125" s="2" t="s">
        <v>14</v>
      </c>
      <c r="E125" s="3">
        <v>44975</v>
      </c>
      <c r="F125" s="1">
        <v>52</v>
      </c>
      <c r="G125" s="5">
        <v>4.8</v>
      </c>
      <c r="H125" t="str">
        <f>TEXT(Calls[[#This Row],[Date of Call]],"DDDD")</f>
        <v>Saturday</v>
      </c>
      <c r="I125">
        <f>IF(MONTH(Calls[[#This Row],[Date of Call]])&lt;=6, YEAR(Calls[[#This Row],[Date of Call]]), YEAR(Calls[[#This Row],[Date of Call]])+1)</f>
        <v>2023</v>
      </c>
      <c r="J125">
        <f>ROUND(Calls[[#This Row],[Satisfaction Rating]],0)</f>
        <v>5</v>
      </c>
    </row>
    <row r="126" spans="1:10" x14ac:dyDescent="0.3">
      <c r="A126" s="4" t="s">
        <v>151</v>
      </c>
      <c r="B126" s="1" t="s">
        <v>47</v>
      </c>
      <c r="C126" s="1">
        <v>65</v>
      </c>
      <c r="D126" s="2" t="s">
        <v>9</v>
      </c>
      <c r="E126" s="3">
        <v>44976</v>
      </c>
      <c r="F126" s="1">
        <v>80</v>
      </c>
      <c r="G126" s="5">
        <v>4</v>
      </c>
      <c r="H126" t="str">
        <f>TEXT(Calls[[#This Row],[Date of Call]],"DDDD")</f>
        <v>Sunday</v>
      </c>
      <c r="I126">
        <f>IF(MONTH(Calls[[#This Row],[Date of Call]])&lt;=6, YEAR(Calls[[#This Row],[Date of Call]]), YEAR(Calls[[#This Row],[Date of Call]])+1)</f>
        <v>2023</v>
      </c>
      <c r="J126">
        <f>ROUND(Calls[[#This Row],[Satisfaction Rating]],0)</f>
        <v>4</v>
      </c>
    </row>
    <row r="127" spans="1:10" x14ac:dyDescent="0.3">
      <c r="A127" s="4" t="s">
        <v>152</v>
      </c>
      <c r="B127" s="1" t="s">
        <v>18</v>
      </c>
      <c r="C127" s="1">
        <v>114</v>
      </c>
      <c r="D127" s="2" t="s">
        <v>19</v>
      </c>
      <c r="E127" s="3">
        <v>44976</v>
      </c>
      <c r="F127" s="1">
        <v>54</v>
      </c>
      <c r="G127" s="5">
        <v>1.1000000000000001</v>
      </c>
      <c r="H127" t="str">
        <f>TEXT(Calls[[#This Row],[Date of Call]],"DDDD")</f>
        <v>Sunday</v>
      </c>
      <c r="I127">
        <f>IF(MONTH(Calls[[#This Row],[Date of Call]])&lt;=6, YEAR(Calls[[#This Row],[Date of Call]]), YEAR(Calls[[#This Row],[Date of Call]])+1)</f>
        <v>2023</v>
      </c>
      <c r="J127">
        <f>ROUND(Calls[[#This Row],[Satisfaction Rating]],0)</f>
        <v>1</v>
      </c>
    </row>
    <row r="128" spans="1:10" x14ac:dyDescent="0.3">
      <c r="A128" s="4" t="s">
        <v>153</v>
      </c>
      <c r="B128" s="1" t="s">
        <v>11</v>
      </c>
      <c r="C128" s="1">
        <v>155</v>
      </c>
      <c r="D128" s="2" t="s">
        <v>19</v>
      </c>
      <c r="E128" s="3">
        <v>44977</v>
      </c>
      <c r="F128" s="1">
        <v>80</v>
      </c>
      <c r="G128" s="5">
        <v>3.9</v>
      </c>
      <c r="H128" t="str">
        <f>TEXT(Calls[[#This Row],[Date of Call]],"DDDD")</f>
        <v>Monday</v>
      </c>
      <c r="I128">
        <f>IF(MONTH(Calls[[#This Row],[Date of Call]])&lt;=6, YEAR(Calls[[#This Row],[Date of Call]]), YEAR(Calls[[#This Row],[Date of Call]])+1)</f>
        <v>2023</v>
      </c>
      <c r="J128">
        <f>ROUND(Calls[[#This Row],[Satisfaction Rating]],0)</f>
        <v>4</v>
      </c>
    </row>
    <row r="129" spans="1:10" x14ac:dyDescent="0.3">
      <c r="A129" s="4" t="s">
        <v>154</v>
      </c>
      <c r="B129" s="1" t="s">
        <v>47</v>
      </c>
      <c r="C129" s="1">
        <v>114</v>
      </c>
      <c r="D129" s="2" t="s">
        <v>9</v>
      </c>
      <c r="E129" s="3">
        <v>44978</v>
      </c>
      <c r="F129" s="1">
        <v>120</v>
      </c>
      <c r="G129" s="5">
        <v>1.8</v>
      </c>
      <c r="H129" t="str">
        <f>TEXT(Calls[[#This Row],[Date of Call]],"DDDD")</f>
        <v>Tuesday</v>
      </c>
      <c r="I129">
        <f>IF(MONTH(Calls[[#This Row],[Date of Call]])&lt;=6, YEAR(Calls[[#This Row],[Date of Call]]), YEAR(Calls[[#This Row],[Date of Call]])+1)</f>
        <v>2023</v>
      </c>
      <c r="J129">
        <f>ROUND(Calls[[#This Row],[Satisfaction Rating]],0)</f>
        <v>2</v>
      </c>
    </row>
    <row r="130" spans="1:10" x14ac:dyDescent="0.3">
      <c r="A130" s="4" t="s">
        <v>155</v>
      </c>
      <c r="B130" s="1" t="s">
        <v>22</v>
      </c>
      <c r="C130" s="1">
        <v>130</v>
      </c>
      <c r="D130" s="2" t="s">
        <v>24</v>
      </c>
      <c r="E130" s="3">
        <v>44978</v>
      </c>
      <c r="F130" s="1">
        <v>150</v>
      </c>
      <c r="G130" s="5">
        <v>1</v>
      </c>
      <c r="H130" t="str">
        <f>TEXT(Calls[[#This Row],[Date of Call]],"DDDD")</f>
        <v>Tuesday</v>
      </c>
      <c r="I130">
        <f>IF(MONTH(Calls[[#This Row],[Date of Call]])&lt;=6, YEAR(Calls[[#This Row],[Date of Call]]), YEAR(Calls[[#This Row],[Date of Call]])+1)</f>
        <v>2023</v>
      </c>
      <c r="J130">
        <f>ROUND(Calls[[#This Row],[Satisfaction Rating]],0)</f>
        <v>1</v>
      </c>
    </row>
    <row r="131" spans="1:10" x14ac:dyDescent="0.3">
      <c r="A131" s="4" t="s">
        <v>156</v>
      </c>
      <c r="B131" s="1" t="s">
        <v>11</v>
      </c>
      <c r="C131" s="1">
        <v>89</v>
      </c>
      <c r="D131" s="2" t="s">
        <v>9</v>
      </c>
      <c r="E131" s="3">
        <v>44978</v>
      </c>
      <c r="F131" s="1">
        <v>90</v>
      </c>
      <c r="G131" s="5">
        <v>4.3</v>
      </c>
      <c r="H131" t="str">
        <f>TEXT(Calls[[#This Row],[Date of Call]],"DDDD")</f>
        <v>Tuesday</v>
      </c>
      <c r="I131">
        <f>IF(MONTH(Calls[[#This Row],[Date of Call]])&lt;=6, YEAR(Calls[[#This Row],[Date of Call]]), YEAR(Calls[[#This Row],[Date of Call]])+1)</f>
        <v>2023</v>
      </c>
      <c r="J131">
        <f>ROUND(Calls[[#This Row],[Satisfaction Rating]],0)</f>
        <v>4</v>
      </c>
    </row>
    <row r="132" spans="1:10" x14ac:dyDescent="0.3">
      <c r="A132" s="4" t="s">
        <v>157</v>
      </c>
      <c r="B132" s="1" t="s">
        <v>60</v>
      </c>
      <c r="C132" s="1">
        <v>61</v>
      </c>
      <c r="D132" s="2" t="s">
        <v>28</v>
      </c>
      <c r="E132" s="3">
        <v>44979</v>
      </c>
      <c r="F132" s="1">
        <v>140</v>
      </c>
      <c r="G132" s="5">
        <v>3.4</v>
      </c>
      <c r="H132" t="str">
        <f>TEXT(Calls[[#This Row],[Date of Call]],"DDDD")</f>
        <v>Wednesday</v>
      </c>
      <c r="I132">
        <f>IF(MONTH(Calls[[#This Row],[Date of Call]])&lt;=6, YEAR(Calls[[#This Row],[Date of Call]]), YEAR(Calls[[#This Row],[Date of Call]])+1)</f>
        <v>2023</v>
      </c>
      <c r="J132">
        <f>ROUND(Calls[[#This Row],[Satisfaction Rating]],0)</f>
        <v>3</v>
      </c>
    </row>
    <row r="133" spans="1:10" x14ac:dyDescent="0.3">
      <c r="A133" s="4" t="s">
        <v>158</v>
      </c>
      <c r="B133" s="1" t="s">
        <v>27</v>
      </c>
      <c r="C133" s="1">
        <v>154</v>
      </c>
      <c r="D133" s="2" t="s">
        <v>19</v>
      </c>
      <c r="E133" s="3">
        <v>44979</v>
      </c>
      <c r="F133" s="1">
        <v>22</v>
      </c>
      <c r="G133" s="5">
        <v>3.4</v>
      </c>
      <c r="H133" t="str">
        <f>TEXT(Calls[[#This Row],[Date of Call]],"DDDD")</f>
        <v>Wednesday</v>
      </c>
      <c r="I133">
        <f>IF(MONTH(Calls[[#This Row],[Date of Call]])&lt;=6, YEAR(Calls[[#This Row],[Date of Call]]), YEAR(Calls[[#This Row],[Date of Call]])+1)</f>
        <v>2023</v>
      </c>
      <c r="J133">
        <f>ROUND(Calls[[#This Row],[Satisfaction Rating]],0)</f>
        <v>3</v>
      </c>
    </row>
    <row r="134" spans="1:10" x14ac:dyDescent="0.3">
      <c r="A134" s="4" t="s">
        <v>159</v>
      </c>
      <c r="B134" s="1" t="s">
        <v>47</v>
      </c>
      <c r="C134" s="1">
        <v>115</v>
      </c>
      <c r="D134" s="2" t="s">
        <v>24</v>
      </c>
      <c r="E134" s="3">
        <v>44980</v>
      </c>
      <c r="F134" s="1">
        <v>150</v>
      </c>
      <c r="G134" s="5">
        <v>4.0999999999999996</v>
      </c>
      <c r="H134" t="str">
        <f>TEXT(Calls[[#This Row],[Date of Call]],"DDDD")</f>
        <v>Thursday</v>
      </c>
      <c r="I134">
        <f>IF(MONTH(Calls[[#This Row],[Date of Call]])&lt;=6, YEAR(Calls[[#This Row],[Date of Call]]), YEAR(Calls[[#This Row],[Date of Call]])+1)</f>
        <v>2023</v>
      </c>
      <c r="J134">
        <f>ROUND(Calls[[#This Row],[Satisfaction Rating]],0)</f>
        <v>4</v>
      </c>
    </row>
    <row r="135" spans="1:10" x14ac:dyDescent="0.3">
      <c r="A135" s="4" t="s">
        <v>160</v>
      </c>
      <c r="B135" s="1" t="s">
        <v>80</v>
      </c>
      <c r="C135" s="1">
        <v>138</v>
      </c>
      <c r="D135" s="2" t="s">
        <v>14</v>
      </c>
      <c r="E135" s="3">
        <v>44981</v>
      </c>
      <c r="F135" s="1">
        <v>35</v>
      </c>
      <c r="G135" s="5">
        <v>4.8</v>
      </c>
      <c r="H135" t="str">
        <f>TEXT(Calls[[#This Row],[Date of Call]],"DDDD")</f>
        <v>Friday</v>
      </c>
      <c r="I135">
        <f>IF(MONTH(Calls[[#This Row],[Date of Call]])&lt;=6, YEAR(Calls[[#This Row],[Date of Call]]), YEAR(Calls[[#This Row],[Date of Call]])+1)</f>
        <v>2023</v>
      </c>
      <c r="J135">
        <f>ROUND(Calls[[#This Row],[Satisfaction Rating]],0)</f>
        <v>5</v>
      </c>
    </row>
    <row r="136" spans="1:10" x14ac:dyDescent="0.3">
      <c r="A136" s="4" t="s">
        <v>161</v>
      </c>
      <c r="B136" s="1" t="s">
        <v>16</v>
      </c>
      <c r="C136" s="1">
        <v>153</v>
      </c>
      <c r="D136" s="2" t="s">
        <v>9</v>
      </c>
      <c r="E136" s="3">
        <v>44981</v>
      </c>
      <c r="F136" s="1">
        <v>200</v>
      </c>
      <c r="G136" s="5">
        <v>2</v>
      </c>
      <c r="H136" t="str">
        <f>TEXT(Calls[[#This Row],[Date of Call]],"DDDD")</f>
        <v>Friday</v>
      </c>
      <c r="I136">
        <f>IF(MONTH(Calls[[#This Row],[Date of Call]])&lt;=6, YEAR(Calls[[#This Row],[Date of Call]]), YEAR(Calls[[#This Row],[Date of Call]])+1)</f>
        <v>2023</v>
      </c>
      <c r="J136">
        <f>ROUND(Calls[[#This Row],[Satisfaction Rating]],0)</f>
        <v>2</v>
      </c>
    </row>
    <row r="137" spans="1:10" x14ac:dyDescent="0.3">
      <c r="A137" s="4" t="s">
        <v>162</v>
      </c>
      <c r="B137" s="1" t="s">
        <v>47</v>
      </c>
      <c r="C137" s="1">
        <v>61</v>
      </c>
      <c r="D137" s="2" t="s">
        <v>28</v>
      </c>
      <c r="E137" s="3">
        <v>44982</v>
      </c>
      <c r="F137" s="1">
        <v>150</v>
      </c>
      <c r="G137" s="5">
        <v>4.5999999999999996</v>
      </c>
      <c r="H137" t="str">
        <f>TEXT(Calls[[#This Row],[Date of Call]],"DDDD")</f>
        <v>Saturday</v>
      </c>
      <c r="I137">
        <f>IF(MONTH(Calls[[#This Row],[Date of Call]])&lt;=6, YEAR(Calls[[#This Row],[Date of Call]]), YEAR(Calls[[#This Row],[Date of Call]])+1)</f>
        <v>2023</v>
      </c>
      <c r="J137">
        <f>ROUND(Calls[[#This Row],[Satisfaction Rating]],0)</f>
        <v>5</v>
      </c>
    </row>
    <row r="138" spans="1:10" x14ac:dyDescent="0.3">
      <c r="A138" s="4" t="s">
        <v>163</v>
      </c>
      <c r="B138" s="1" t="s">
        <v>39</v>
      </c>
      <c r="C138" s="1">
        <v>62</v>
      </c>
      <c r="D138" s="2" t="s">
        <v>9</v>
      </c>
      <c r="E138" s="3">
        <v>44982</v>
      </c>
      <c r="F138" s="1">
        <v>21</v>
      </c>
      <c r="G138" s="5">
        <v>2.6</v>
      </c>
      <c r="H138" t="str">
        <f>TEXT(Calls[[#This Row],[Date of Call]],"DDDD")</f>
        <v>Saturday</v>
      </c>
      <c r="I138">
        <f>IF(MONTH(Calls[[#This Row],[Date of Call]])&lt;=6, YEAR(Calls[[#This Row],[Date of Call]]), YEAR(Calls[[#This Row],[Date of Call]])+1)</f>
        <v>2023</v>
      </c>
      <c r="J138">
        <f>ROUND(Calls[[#This Row],[Satisfaction Rating]],0)</f>
        <v>3</v>
      </c>
    </row>
    <row r="139" spans="1:10" x14ac:dyDescent="0.3">
      <c r="A139" s="4" t="s">
        <v>164</v>
      </c>
      <c r="B139" s="1" t="s">
        <v>60</v>
      </c>
      <c r="C139" s="1">
        <v>151</v>
      </c>
      <c r="D139" s="2" t="s">
        <v>24</v>
      </c>
      <c r="E139" s="3">
        <v>44983</v>
      </c>
      <c r="F139" s="1">
        <v>46</v>
      </c>
      <c r="G139" s="5">
        <v>4.9000000000000004</v>
      </c>
      <c r="H139" t="str">
        <f>TEXT(Calls[[#This Row],[Date of Call]],"DDDD")</f>
        <v>Sunday</v>
      </c>
      <c r="I139">
        <f>IF(MONTH(Calls[[#This Row],[Date of Call]])&lt;=6, YEAR(Calls[[#This Row],[Date of Call]]), YEAR(Calls[[#This Row],[Date of Call]])+1)</f>
        <v>2023</v>
      </c>
      <c r="J139">
        <f>ROUND(Calls[[#This Row],[Satisfaction Rating]],0)</f>
        <v>5</v>
      </c>
    </row>
    <row r="140" spans="1:10" x14ac:dyDescent="0.3">
      <c r="A140" s="4" t="s">
        <v>165</v>
      </c>
      <c r="B140" s="1" t="s">
        <v>50</v>
      </c>
      <c r="C140" s="1">
        <v>102</v>
      </c>
      <c r="D140" s="2" t="s">
        <v>19</v>
      </c>
      <c r="E140" s="3">
        <v>44983</v>
      </c>
      <c r="F140" s="1">
        <v>165</v>
      </c>
      <c r="G140" s="5">
        <v>2.7</v>
      </c>
      <c r="H140" t="str">
        <f>TEXT(Calls[[#This Row],[Date of Call]],"DDDD")</f>
        <v>Sunday</v>
      </c>
      <c r="I140">
        <f>IF(MONTH(Calls[[#This Row],[Date of Call]])&lt;=6, YEAR(Calls[[#This Row],[Date of Call]]), YEAR(Calls[[#This Row],[Date of Call]])+1)</f>
        <v>2023</v>
      </c>
      <c r="J140">
        <f>ROUND(Calls[[#This Row],[Satisfaction Rating]],0)</f>
        <v>3</v>
      </c>
    </row>
    <row r="141" spans="1:10" x14ac:dyDescent="0.3">
      <c r="A141" s="4" t="s">
        <v>166</v>
      </c>
      <c r="B141" s="1" t="s">
        <v>42</v>
      </c>
      <c r="C141" s="1">
        <v>64</v>
      </c>
      <c r="D141" s="2" t="s">
        <v>9</v>
      </c>
      <c r="E141" s="3">
        <v>44983</v>
      </c>
      <c r="F141" s="1">
        <v>84</v>
      </c>
      <c r="G141" s="5">
        <v>4.0999999999999996</v>
      </c>
      <c r="H141" t="str">
        <f>TEXT(Calls[[#This Row],[Date of Call]],"DDDD")</f>
        <v>Sunday</v>
      </c>
      <c r="I141">
        <f>IF(MONTH(Calls[[#This Row],[Date of Call]])&lt;=6, YEAR(Calls[[#This Row],[Date of Call]]), YEAR(Calls[[#This Row],[Date of Call]])+1)</f>
        <v>2023</v>
      </c>
      <c r="J141">
        <f>ROUND(Calls[[#This Row],[Satisfaction Rating]],0)</f>
        <v>4</v>
      </c>
    </row>
    <row r="142" spans="1:10" x14ac:dyDescent="0.3">
      <c r="A142" s="4" t="s">
        <v>167</v>
      </c>
      <c r="B142" s="1" t="s">
        <v>11</v>
      </c>
      <c r="C142" s="1">
        <v>6</v>
      </c>
      <c r="D142" s="2" t="s">
        <v>19</v>
      </c>
      <c r="E142" s="3">
        <v>44984</v>
      </c>
      <c r="F142" s="1">
        <v>102</v>
      </c>
      <c r="G142" s="5">
        <v>4.4000000000000004</v>
      </c>
      <c r="H142" t="str">
        <f>TEXT(Calls[[#This Row],[Date of Call]],"DDDD")</f>
        <v>Monday</v>
      </c>
      <c r="I142">
        <f>IF(MONTH(Calls[[#This Row],[Date of Call]])&lt;=6, YEAR(Calls[[#This Row],[Date of Call]]), YEAR(Calls[[#This Row],[Date of Call]])+1)</f>
        <v>2023</v>
      </c>
      <c r="J142">
        <f>ROUND(Calls[[#This Row],[Satisfaction Rating]],0)</f>
        <v>4</v>
      </c>
    </row>
    <row r="143" spans="1:10" x14ac:dyDescent="0.3">
      <c r="A143" s="4" t="s">
        <v>168</v>
      </c>
      <c r="B143" s="1" t="s">
        <v>42</v>
      </c>
      <c r="C143" s="1">
        <v>129</v>
      </c>
      <c r="D143" s="2" t="s">
        <v>9</v>
      </c>
      <c r="E143" s="3">
        <v>44984</v>
      </c>
      <c r="F143" s="1">
        <v>180</v>
      </c>
      <c r="G143" s="5">
        <v>4.8</v>
      </c>
      <c r="H143" t="str">
        <f>TEXT(Calls[[#This Row],[Date of Call]],"DDDD")</f>
        <v>Monday</v>
      </c>
      <c r="I143">
        <f>IF(MONTH(Calls[[#This Row],[Date of Call]])&lt;=6, YEAR(Calls[[#This Row],[Date of Call]]), YEAR(Calls[[#This Row],[Date of Call]])+1)</f>
        <v>2023</v>
      </c>
      <c r="J143">
        <f>ROUND(Calls[[#This Row],[Satisfaction Rating]],0)</f>
        <v>5</v>
      </c>
    </row>
    <row r="144" spans="1:10" x14ac:dyDescent="0.3">
      <c r="A144" s="4" t="s">
        <v>169</v>
      </c>
      <c r="B144" s="1" t="s">
        <v>39</v>
      </c>
      <c r="C144" s="1">
        <v>42</v>
      </c>
      <c r="D144" s="2" t="s">
        <v>24</v>
      </c>
      <c r="E144" s="3">
        <v>44985</v>
      </c>
      <c r="F144" s="1">
        <v>111</v>
      </c>
      <c r="G144" s="5">
        <v>3</v>
      </c>
      <c r="H144" t="str">
        <f>TEXT(Calls[[#This Row],[Date of Call]],"DDDD")</f>
        <v>Tuesday</v>
      </c>
      <c r="I144">
        <f>IF(MONTH(Calls[[#This Row],[Date of Call]])&lt;=6, YEAR(Calls[[#This Row],[Date of Call]]), YEAR(Calls[[#This Row],[Date of Call]])+1)</f>
        <v>2023</v>
      </c>
      <c r="J144">
        <f>ROUND(Calls[[#This Row],[Satisfaction Rating]],0)</f>
        <v>3</v>
      </c>
    </row>
    <row r="145" spans="1:10" x14ac:dyDescent="0.3">
      <c r="A145" s="4" t="s">
        <v>170</v>
      </c>
      <c r="B145" s="1" t="s">
        <v>39</v>
      </c>
      <c r="C145" s="1">
        <v>71</v>
      </c>
      <c r="D145" s="2" t="s">
        <v>28</v>
      </c>
      <c r="E145" s="3">
        <v>44985</v>
      </c>
      <c r="F145" s="1">
        <v>104</v>
      </c>
      <c r="G145" s="5">
        <v>3.1</v>
      </c>
      <c r="H145" t="str">
        <f>TEXT(Calls[[#This Row],[Date of Call]],"DDDD")</f>
        <v>Tuesday</v>
      </c>
      <c r="I145">
        <f>IF(MONTH(Calls[[#This Row],[Date of Call]])&lt;=6, YEAR(Calls[[#This Row],[Date of Call]]), YEAR(Calls[[#This Row],[Date of Call]])+1)</f>
        <v>2023</v>
      </c>
      <c r="J145">
        <f>ROUND(Calls[[#This Row],[Satisfaction Rating]],0)</f>
        <v>3</v>
      </c>
    </row>
    <row r="146" spans="1:10" x14ac:dyDescent="0.3">
      <c r="A146" s="4" t="s">
        <v>171</v>
      </c>
      <c r="B146" s="1" t="s">
        <v>13</v>
      </c>
      <c r="C146" s="1">
        <v>53</v>
      </c>
      <c r="D146" s="2" t="s">
        <v>19</v>
      </c>
      <c r="E146" s="3">
        <v>44985</v>
      </c>
      <c r="F146" s="1">
        <v>80</v>
      </c>
      <c r="G146" s="5">
        <v>2.6</v>
      </c>
      <c r="H146" t="str">
        <f>TEXT(Calls[[#This Row],[Date of Call]],"DDDD")</f>
        <v>Tuesday</v>
      </c>
      <c r="I146">
        <f>IF(MONTH(Calls[[#This Row],[Date of Call]])&lt;=6, YEAR(Calls[[#This Row],[Date of Call]]), YEAR(Calls[[#This Row],[Date of Call]])+1)</f>
        <v>2023</v>
      </c>
      <c r="J146">
        <f>ROUND(Calls[[#This Row],[Satisfaction Rating]],0)</f>
        <v>3</v>
      </c>
    </row>
    <row r="147" spans="1:10" x14ac:dyDescent="0.3">
      <c r="A147" s="4" t="s">
        <v>172</v>
      </c>
      <c r="B147" s="1" t="s">
        <v>18</v>
      </c>
      <c r="C147" s="1">
        <v>155</v>
      </c>
      <c r="D147" s="2" t="s">
        <v>28</v>
      </c>
      <c r="E147" s="3">
        <v>44986</v>
      </c>
      <c r="F147" s="1">
        <v>132</v>
      </c>
      <c r="G147" s="5">
        <v>4.5999999999999996</v>
      </c>
      <c r="H147" t="str">
        <f>TEXT(Calls[[#This Row],[Date of Call]],"DDDD")</f>
        <v>Wednesday</v>
      </c>
      <c r="I147">
        <f>IF(MONTH(Calls[[#This Row],[Date of Call]])&lt;=6, YEAR(Calls[[#This Row],[Date of Call]]), YEAR(Calls[[#This Row],[Date of Call]])+1)</f>
        <v>2023</v>
      </c>
      <c r="J147">
        <f>ROUND(Calls[[#This Row],[Satisfaction Rating]],0)</f>
        <v>5</v>
      </c>
    </row>
    <row r="148" spans="1:10" x14ac:dyDescent="0.3">
      <c r="A148" s="4" t="s">
        <v>173</v>
      </c>
      <c r="B148" s="1" t="s">
        <v>18</v>
      </c>
      <c r="C148" s="1">
        <v>90</v>
      </c>
      <c r="D148" s="2" t="s">
        <v>24</v>
      </c>
      <c r="E148" s="3">
        <v>44986</v>
      </c>
      <c r="F148" s="1">
        <v>170</v>
      </c>
      <c r="G148" s="5">
        <v>3.7</v>
      </c>
      <c r="H148" t="str">
        <f>TEXT(Calls[[#This Row],[Date of Call]],"DDDD")</f>
        <v>Wednesday</v>
      </c>
      <c r="I148">
        <f>IF(MONTH(Calls[[#This Row],[Date of Call]])&lt;=6, YEAR(Calls[[#This Row],[Date of Call]]), YEAR(Calls[[#This Row],[Date of Call]])+1)</f>
        <v>2023</v>
      </c>
      <c r="J148">
        <f>ROUND(Calls[[#This Row],[Satisfaction Rating]],0)</f>
        <v>4</v>
      </c>
    </row>
    <row r="149" spans="1:10" x14ac:dyDescent="0.3">
      <c r="A149" s="4" t="s">
        <v>174</v>
      </c>
      <c r="B149" s="1" t="s">
        <v>42</v>
      </c>
      <c r="C149" s="1">
        <v>166</v>
      </c>
      <c r="D149" s="2" t="s">
        <v>14</v>
      </c>
      <c r="E149" s="3">
        <v>44986</v>
      </c>
      <c r="F149" s="1">
        <v>36</v>
      </c>
      <c r="G149" s="5">
        <v>3.8</v>
      </c>
      <c r="H149" t="str">
        <f>TEXT(Calls[[#This Row],[Date of Call]],"DDDD")</f>
        <v>Wednesday</v>
      </c>
      <c r="I149">
        <f>IF(MONTH(Calls[[#This Row],[Date of Call]])&lt;=6, YEAR(Calls[[#This Row],[Date of Call]]), YEAR(Calls[[#This Row],[Date of Call]])+1)</f>
        <v>2023</v>
      </c>
      <c r="J149">
        <f>ROUND(Calls[[#This Row],[Satisfaction Rating]],0)</f>
        <v>4</v>
      </c>
    </row>
    <row r="150" spans="1:10" x14ac:dyDescent="0.3">
      <c r="A150" s="4" t="s">
        <v>175</v>
      </c>
      <c r="B150" s="1" t="s">
        <v>33</v>
      </c>
      <c r="C150" s="1">
        <v>89</v>
      </c>
      <c r="D150" s="2" t="s">
        <v>28</v>
      </c>
      <c r="E150" s="3">
        <v>44986</v>
      </c>
      <c r="F150" s="1">
        <v>126</v>
      </c>
      <c r="G150" s="5">
        <v>3.6</v>
      </c>
      <c r="H150" t="str">
        <f>TEXT(Calls[[#This Row],[Date of Call]],"DDDD")</f>
        <v>Wednesday</v>
      </c>
      <c r="I150">
        <f>IF(MONTH(Calls[[#This Row],[Date of Call]])&lt;=6, YEAR(Calls[[#This Row],[Date of Call]]), YEAR(Calls[[#This Row],[Date of Call]])+1)</f>
        <v>2023</v>
      </c>
      <c r="J150">
        <f>ROUND(Calls[[#This Row],[Satisfaction Rating]],0)</f>
        <v>4</v>
      </c>
    </row>
    <row r="151" spans="1:10" x14ac:dyDescent="0.3">
      <c r="A151" s="4" t="s">
        <v>176</v>
      </c>
      <c r="B151" s="1" t="s">
        <v>47</v>
      </c>
      <c r="C151" s="1">
        <v>152</v>
      </c>
      <c r="D151" s="2" t="s">
        <v>19</v>
      </c>
      <c r="E151" s="3">
        <v>44986</v>
      </c>
      <c r="F151" s="1">
        <v>215</v>
      </c>
      <c r="G151" s="5">
        <v>4.4000000000000004</v>
      </c>
      <c r="H151" t="str">
        <f>TEXT(Calls[[#This Row],[Date of Call]],"DDDD")</f>
        <v>Wednesday</v>
      </c>
      <c r="I151">
        <f>IF(MONTH(Calls[[#This Row],[Date of Call]])&lt;=6, YEAR(Calls[[#This Row],[Date of Call]]), YEAR(Calls[[#This Row],[Date of Call]])+1)</f>
        <v>2023</v>
      </c>
      <c r="J151">
        <f>ROUND(Calls[[#This Row],[Satisfaction Rating]],0)</f>
        <v>4</v>
      </c>
    </row>
    <row r="152" spans="1:10" x14ac:dyDescent="0.3">
      <c r="A152" s="4" t="s">
        <v>177</v>
      </c>
      <c r="B152" s="1" t="s">
        <v>33</v>
      </c>
      <c r="C152" s="1">
        <v>137</v>
      </c>
      <c r="D152" s="2" t="s">
        <v>24</v>
      </c>
      <c r="E152" s="3">
        <v>44986</v>
      </c>
      <c r="F152" s="1">
        <v>114</v>
      </c>
      <c r="G152" s="5">
        <v>3.2</v>
      </c>
      <c r="H152" t="str">
        <f>TEXT(Calls[[#This Row],[Date of Call]],"DDDD")</f>
        <v>Wednesday</v>
      </c>
      <c r="I152">
        <f>IF(MONTH(Calls[[#This Row],[Date of Call]])&lt;=6, YEAR(Calls[[#This Row],[Date of Call]]), YEAR(Calls[[#This Row],[Date of Call]])+1)</f>
        <v>2023</v>
      </c>
      <c r="J152">
        <f>ROUND(Calls[[#This Row],[Satisfaction Rating]],0)</f>
        <v>3</v>
      </c>
    </row>
    <row r="153" spans="1:10" x14ac:dyDescent="0.3">
      <c r="A153" s="4" t="s">
        <v>178</v>
      </c>
      <c r="B153" s="1" t="s">
        <v>33</v>
      </c>
      <c r="C153" s="1">
        <v>43</v>
      </c>
      <c r="D153" s="2" t="s">
        <v>24</v>
      </c>
      <c r="E153" s="3">
        <v>44986</v>
      </c>
      <c r="F153" s="1">
        <v>99</v>
      </c>
      <c r="G153" s="5">
        <v>4.7</v>
      </c>
      <c r="H153" t="str">
        <f>TEXT(Calls[[#This Row],[Date of Call]],"DDDD")</f>
        <v>Wednesday</v>
      </c>
      <c r="I153">
        <f>IF(MONTH(Calls[[#This Row],[Date of Call]])&lt;=6, YEAR(Calls[[#This Row],[Date of Call]]), YEAR(Calls[[#This Row],[Date of Call]])+1)</f>
        <v>2023</v>
      </c>
      <c r="J153">
        <f>ROUND(Calls[[#This Row],[Satisfaction Rating]],0)</f>
        <v>5</v>
      </c>
    </row>
    <row r="154" spans="1:10" x14ac:dyDescent="0.3">
      <c r="A154" s="4" t="s">
        <v>179</v>
      </c>
      <c r="B154" s="1" t="s">
        <v>27</v>
      </c>
      <c r="C154" s="1">
        <v>114</v>
      </c>
      <c r="D154" s="2" t="s">
        <v>24</v>
      </c>
      <c r="E154" s="3">
        <v>44987</v>
      </c>
      <c r="F154" s="1">
        <v>23</v>
      </c>
      <c r="G154" s="5">
        <v>4.8</v>
      </c>
      <c r="H154" t="str">
        <f>TEXT(Calls[[#This Row],[Date of Call]],"DDDD")</f>
        <v>Thursday</v>
      </c>
      <c r="I154">
        <f>IF(MONTH(Calls[[#This Row],[Date of Call]])&lt;=6, YEAR(Calls[[#This Row],[Date of Call]]), YEAR(Calls[[#This Row],[Date of Call]])+1)</f>
        <v>2023</v>
      </c>
      <c r="J154">
        <f>ROUND(Calls[[#This Row],[Satisfaction Rating]],0)</f>
        <v>5</v>
      </c>
    </row>
    <row r="155" spans="1:10" x14ac:dyDescent="0.3">
      <c r="A155" s="4" t="s">
        <v>180</v>
      </c>
      <c r="B155" s="1" t="s">
        <v>16</v>
      </c>
      <c r="C155" s="1">
        <v>103</v>
      </c>
      <c r="D155" s="2" t="s">
        <v>28</v>
      </c>
      <c r="E155" s="3">
        <v>44987</v>
      </c>
      <c r="F155" s="1">
        <v>75</v>
      </c>
      <c r="G155" s="5">
        <v>2.7</v>
      </c>
      <c r="H155" t="str">
        <f>TEXT(Calls[[#This Row],[Date of Call]],"DDDD")</f>
        <v>Thursday</v>
      </c>
      <c r="I155">
        <f>IF(MONTH(Calls[[#This Row],[Date of Call]])&lt;=6, YEAR(Calls[[#This Row],[Date of Call]]), YEAR(Calls[[#This Row],[Date of Call]])+1)</f>
        <v>2023</v>
      </c>
      <c r="J155">
        <f>ROUND(Calls[[#This Row],[Satisfaction Rating]],0)</f>
        <v>3</v>
      </c>
    </row>
    <row r="156" spans="1:10" x14ac:dyDescent="0.3">
      <c r="A156" s="4" t="s">
        <v>181</v>
      </c>
      <c r="B156" s="1" t="s">
        <v>33</v>
      </c>
      <c r="C156" s="1">
        <v>98</v>
      </c>
      <c r="D156" s="2" t="s">
        <v>19</v>
      </c>
      <c r="E156" s="3">
        <v>44987</v>
      </c>
      <c r="F156" s="1">
        <v>100</v>
      </c>
      <c r="G156" s="5">
        <v>3.8</v>
      </c>
      <c r="H156" t="str">
        <f>TEXT(Calls[[#This Row],[Date of Call]],"DDDD")</f>
        <v>Thursday</v>
      </c>
      <c r="I156">
        <f>IF(MONTH(Calls[[#This Row],[Date of Call]])&lt;=6, YEAR(Calls[[#This Row],[Date of Call]]), YEAR(Calls[[#This Row],[Date of Call]])+1)</f>
        <v>2023</v>
      </c>
      <c r="J156">
        <f>ROUND(Calls[[#This Row],[Satisfaction Rating]],0)</f>
        <v>4</v>
      </c>
    </row>
    <row r="157" spans="1:10" x14ac:dyDescent="0.3">
      <c r="A157" s="4" t="s">
        <v>182</v>
      </c>
      <c r="B157" s="1" t="s">
        <v>42</v>
      </c>
      <c r="C157" s="1">
        <v>106</v>
      </c>
      <c r="D157" s="2" t="s">
        <v>14</v>
      </c>
      <c r="E157" s="3">
        <v>44987</v>
      </c>
      <c r="F157" s="1">
        <v>108</v>
      </c>
      <c r="G157" s="5">
        <v>4.3</v>
      </c>
      <c r="H157" t="str">
        <f>TEXT(Calls[[#This Row],[Date of Call]],"DDDD")</f>
        <v>Thursday</v>
      </c>
      <c r="I157">
        <f>IF(MONTH(Calls[[#This Row],[Date of Call]])&lt;=6, YEAR(Calls[[#This Row],[Date of Call]]), YEAR(Calls[[#This Row],[Date of Call]])+1)</f>
        <v>2023</v>
      </c>
      <c r="J157">
        <f>ROUND(Calls[[#This Row],[Satisfaction Rating]],0)</f>
        <v>4</v>
      </c>
    </row>
    <row r="158" spans="1:10" x14ac:dyDescent="0.3">
      <c r="A158" s="4" t="s">
        <v>183</v>
      </c>
      <c r="B158" s="1" t="s">
        <v>11</v>
      </c>
      <c r="C158" s="1">
        <v>96</v>
      </c>
      <c r="D158" s="2" t="s">
        <v>14</v>
      </c>
      <c r="E158" s="3">
        <v>44987</v>
      </c>
      <c r="F158" s="1">
        <v>108</v>
      </c>
      <c r="G158" s="5">
        <v>5</v>
      </c>
      <c r="H158" t="str">
        <f>TEXT(Calls[[#This Row],[Date of Call]],"DDDD")</f>
        <v>Thursday</v>
      </c>
      <c r="I158">
        <f>IF(MONTH(Calls[[#This Row],[Date of Call]])&lt;=6, YEAR(Calls[[#This Row],[Date of Call]]), YEAR(Calls[[#This Row],[Date of Call]])+1)</f>
        <v>2023</v>
      </c>
      <c r="J158">
        <f>ROUND(Calls[[#This Row],[Satisfaction Rating]],0)</f>
        <v>5</v>
      </c>
    </row>
    <row r="159" spans="1:10" x14ac:dyDescent="0.3">
      <c r="A159" s="4" t="s">
        <v>184</v>
      </c>
      <c r="B159" s="1" t="s">
        <v>16</v>
      </c>
      <c r="C159" s="1">
        <v>70</v>
      </c>
      <c r="D159" s="2" t="s">
        <v>14</v>
      </c>
      <c r="E159" s="3">
        <v>44987</v>
      </c>
      <c r="F159" s="1">
        <v>28</v>
      </c>
      <c r="G159" s="5">
        <v>4.8</v>
      </c>
      <c r="H159" t="str">
        <f>TEXT(Calls[[#This Row],[Date of Call]],"DDDD")</f>
        <v>Thursday</v>
      </c>
      <c r="I159">
        <f>IF(MONTH(Calls[[#This Row],[Date of Call]])&lt;=6, YEAR(Calls[[#This Row],[Date of Call]]), YEAR(Calls[[#This Row],[Date of Call]])+1)</f>
        <v>2023</v>
      </c>
      <c r="J159">
        <f>ROUND(Calls[[#This Row],[Satisfaction Rating]],0)</f>
        <v>5</v>
      </c>
    </row>
    <row r="160" spans="1:10" x14ac:dyDescent="0.3">
      <c r="A160" s="4" t="s">
        <v>185</v>
      </c>
      <c r="B160" s="1" t="s">
        <v>39</v>
      </c>
      <c r="C160" s="1">
        <v>86</v>
      </c>
      <c r="D160" s="2" t="s">
        <v>9</v>
      </c>
      <c r="E160" s="3">
        <v>44988</v>
      </c>
      <c r="F160" s="1">
        <v>70</v>
      </c>
      <c r="G160" s="5">
        <v>4.9000000000000004</v>
      </c>
      <c r="H160" t="str">
        <f>TEXT(Calls[[#This Row],[Date of Call]],"DDDD")</f>
        <v>Friday</v>
      </c>
      <c r="I160">
        <f>IF(MONTH(Calls[[#This Row],[Date of Call]])&lt;=6, YEAR(Calls[[#This Row],[Date of Call]]), YEAR(Calls[[#This Row],[Date of Call]])+1)</f>
        <v>2023</v>
      </c>
      <c r="J160">
        <f>ROUND(Calls[[#This Row],[Satisfaction Rating]],0)</f>
        <v>5</v>
      </c>
    </row>
    <row r="161" spans="1:10" x14ac:dyDescent="0.3">
      <c r="A161" s="4" t="s">
        <v>186</v>
      </c>
      <c r="B161" s="1" t="s">
        <v>13</v>
      </c>
      <c r="C161" s="1">
        <v>64</v>
      </c>
      <c r="D161" s="2" t="s">
        <v>9</v>
      </c>
      <c r="E161" s="3">
        <v>44988</v>
      </c>
      <c r="F161" s="1">
        <v>172</v>
      </c>
      <c r="G161" s="5">
        <v>4.0999999999999996</v>
      </c>
      <c r="H161" t="str">
        <f>TEXT(Calls[[#This Row],[Date of Call]],"DDDD")</f>
        <v>Friday</v>
      </c>
      <c r="I161">
        <f>IF(MONTH(Calls[[#This Row],[Date of Call]])&lt;=6, YEAR(Calls[[#This Row],[Date of Call]]), YEAR(Calls[[#This Row],[Date of Call]])+1)</f>
        <v>2023</v>
      </c>
      <c r="J161">
        <f>ROUND(Calls[[#This Row],[Satisfaction Rating]],0)</f>
        <v>4</v>
      </c>
    </row>
    <row r="162" spans="1:10" x14ac:dyDescent="0.3">
      <c r="A162" s="4" t="s">
        <v>187</v>
      </c>
      <c r="B162" s="1" t="s">
        <v>11</v>
      </c>
      <c r="C162" s="1">
        <v>113</v>
      </c>
      <c r="D162" s="2" t="s">
        <v>19</v>
      </c>
      <c r="E162" s="3">
        <v>44988</v>
      </c>
      <c r="F162" s="1">
        <v>123</v>
      </c>
      <c r="G162" s="5">
        <v>4.4000000000000004</v>
      </c>
      <c r="H162" t="str">
        <f>TEXT(Calls[[#This Row],[Date of Call]],"DDDD")</f>
        <v>Friday</v>
      </c>
      <c r="I162">
        <f>IF(MONTH(Calls[[#This Row],[Date of Call]])&lt;=6, YEAR(Calls[[#This Row],[Date of Call]]), YEAR(Calls[[#This Row],[Date of Call]])+1)</f>
        <v>2023</v>
      </c>
      <c r="J162">
        <f>ROUND(Calls[[#This Row],[Satisfaction Rating]],0)</f>
        <v>4</v>
      </c>
    </row>
    <row r="163" spans="1:10" x14ac:dyDescent="0.3">
      <c r="A163" s="4" t="s">
        <v>188</v>
      </c>
      <c r="B163" s="1" t="s">
        <v>11</v>
      </c>
      <c r="C163" s="1">
        <v>21</v>
      </c>
      <c r="D163" s="2" t="s">
        <v>14</v>
      </c>
      <c r="E163" s="3">
        <v>44988</v>
      </c>
      <c r="F163" s="1">
        <v>93</v>
      </c>
      <c r="G163" s="5">
        <v>3.4</v>
      </c>
      <c r="H163" t="str">
        <f>TEXT(Calls[[#This Row],[Date of Call]],"DDDD")</f>
        <v>Friday</v>
      </c>
      <c r="I163">
        <f>IF(MONTH(Calls[[#This Row],[Date of Call]])&lt;=6, YEAR(Calls[[#This Row],[Date of Call]]), YEAR(Calls[[#This Row],[Date of Call]])+1)</f>
        <v>2023</v>
      </c>
      <c r="J163">
        <f>ROUND(Calls[[#This Row],[Satisfaction Rating]],0)</f>
        <v>3</v>
      </c>
    </row>
    <row r="164" spans="1:10" x14ac:dyDescent="0.3">
      <c r="A164" s="4" t="s">
        <v>189</v>
      </c>
      <c r="B164" s="1" t="s">
        <v>50</v>
      </c>
      <c r="C164" s="1">
        <v>107</v>
      </c>
      <c r="D164" s="2" t="s">
        <v>9</v>
      </c>
      <c r="E164" s="3">
        <v>44988</v>
      </c>
      <c r="F164" s="1">
        <v>66</v>
      </c>
      <c r="G164" s="5">
        <v>4</v>
      </c>
      <c r="H164" t="str">
        <f>TEXT(Calls[[#This Row],[Date of Call]],"DDDD")</f>
        <v>Friday</v>
      </c>
      <c r="I164">
        <f>IF(MONTH(Calls[[#This Row],[Date of Call]])&lt;=6, YEAR(Calls[[#This Row],[Date of Call]]), YEAR(Calls[[#This Row],[Date of Call]])+1)</f>
        <v>2023</v>
      </c>
      <c r="J164">
        <f>ROUND(Calls[[#This Row],[Satisfaction Rating]],0)</f>
        <v>4</v>
      </c>
    </row>
    <row r="165" spans="1:10" x14ac:dyDescent="0.3">
      <c r="A165" s="4" t="s">
        <v>190</v>
      </c>
      <c r="B165" s="1" t="s">
        <v>50</v>
      </c>
      <c r="C165" s="1">
        <v>131</v>
      </c>
      <c r="D165" s="2" t="s">
        <v>14</v>
      </c>
      <c r="E165" s="3">
        <v>44988</v>
      </c>
      <c r="F165" s="1">
        <v>39</v>
      </c>
      <c r="G165" s="5">
        <v>2.4</v>
      </c>
      <c r="H165" t="str">
        <f>TEXT(Calls[[#This Row],[Date of Call]],"DDDD")</f>
        <v>Friday</v>
      </c>
      <c r="I165">
        <f>IF(MONTH(Calls[[#This Row],[Date of Call]])&lt;=6, YEAR(Calls[[#This Row],[Date of Call]]), YEAR(Calls[[#This Row],[Date of Call]])+1)</f>
        <v>2023</v>
      </c>
      <c r="J165">
        <f>ROUND(Calls[[#This Row],[Satisfaction Rating]],0)</f>
        <v>2</v>
      </c>
    </row>
    <row r="166" spans="1:10" x14ac:dyDescent="0.3">
      <c r="A166" s="4" t="s">
        <v>191</v>
      </c>
      <c r="B166" s="1" t="s">
        <v>8</v>
      </c>
      <c r="C166" s="1">
        <v>11</v>
      </c>
      <c r="D166" s="2" t="s">
        <v>28</v>
      </c>
      <c r="E166" s="3">
        <v>44988</v>
      </c>
      <c r="F166" s="1">
        <v>25</v>
      </c>
      <c r="G166" s="5">
        <v>2.1</v>
      </c>
      <c r="H166" t="str">
        <f>TEXT(Calls[[#This Row],[Date of Call]],"DDDD")</f>
        <v>Friday</v>
      </c>
      <c r="I166">
        <f>IF(MONTH(Calls[[#This Row],[Date of Call]])&lt;=6, YEAR(Calls[[#This Row],[Date of Call]]), YEAR(Calls[[#This Row],[Date of Call]])+1)</f>
        <v>2023</v>
      </c>
      <c r="J166">
        <f>ROUND(Calls[[#This Row],[Satisfaction Rating]],0)</f>
        <v>2</v>
      </c>
    </row>
    <row r="167" spans="1:10" x14ac:dyDescent="0.3">
      <c r="A167" s="4" t="s">
        <v>192</v>
      </c>
      <c r="B167" s="1" t="s">
        <v>60</v>
      </c>
      <c r="C167" s="1">
        <v>86</v>
      </c>
      <c r="D167" s="2" t="s">
        <v>19</v>
      </c>
      <c r="E167" s="3">
        <v>44988</v>
      </c>
      <c r="F167" s="1">
        <v>68</v>
      </c>
      <c r="G167" s="5">
        <v>3</v>
      </c>
      <c r="H167" t="str">
        <f>TEXT(Calls[[#This Row],[Date of Call]],"DDDD")</f>
        <v>Friday</v>
      </c>
      <c r="I167">
        <f>IF(MONTH(Calls[[#This Row],[Date of Call]])&lt;=6, YEAR(Calls[[#This Row],[Date of Call]]), YEAR(Calls[[#This Row],[Date of Call]])+1)</f>
        <v>2023</v>
      </c>
      <c r="J167">
        <f>ROUND(Calls[[#This Row],[Satisfaction Rating]],0)</f>
        <v>3</v>
      </c>
    </row>
    <row r="168" spans="1:10" x14ac:dyDescent="0.3">
      <c r="A168" s="4" t="s">
        <v>193</v>
      </c>
      <c r="B168" s="1" t="s">
        <v>13</v>
      </c>
      <c r="C168" s="1">
        <v>28</v>
      </c>
      <c r="D168" s="2" t="s">
        <v>28</v>
      </c>
      <c r="E168" s="3">
        <v>44988</v>
      </c>
      <c r="F168" s="1">
        <v>84</v>
      </c>
      <c r="G168" s="5">
        <v>3.2</v>
      </c>
      <c r="H168" t="str">
        <f>TEXT(Calls[[#This Row],[Date of Call]],"DDDD")</f>
        <v>Friday</v>
      </c>
      <c r="I168">
        <f>IF(MONTH(Calls[[#This Row],[Date of Call]])&lt;=6, YEAR(Calls[[#This Row],[Date of Call]]), YEAR(Calls[[#This Row],[Date of Call]])+1)</f>
        <v>2023</v>
      </c>
      <c r="J168">
        <f>ROUND(Calls[[#This Row],[Satisfaction Rating]],0)</f>
        <v>3</v>
      </c>
    </row>
    <row r="169" spans="1:10" x14ac:dyDescent="0.3">
      <c r="A169" s="4" t="s">
        <v>194</v>
      </c>
      <c r="B169" s="1" t="s">
        <v>18</v>
      </c>
      <c r="C169" s="1">
        <v>139</v>
      </c>
      <c r="D169" s="2" t="s">
        <v>14</v>
      </c>
      <c r="E169" s="3">
        <v>44989</v>
      </c>
      <c r="F169" s="1">
        <v>88</v>
      </c>
      <c r="G169" s="5">
        <v>3.4</v>
      </c>
      <c r="H169" t="str">
        <f>TEXT(Calls[[#This Row],[Date of Call]],"DDDD")</f>
        <v>Saturday</v>
      </c>
      <c r="I169">
        <f>IF(MONTH(Calls[[#This Row],[Date of Call]])&lt;=6, YEAR(Calls[[#This Row],[Date of Call]]), YEAR(Calls[[#This Row],[Date of Call]])+1)</f>
        <v>2023</v>
      </c>
      <c r="J169">
        <f>ROUND(Calls[[#This Row],[Satisfaction Rating]],0)</f>
        <v>3</v>
      </c>
    </row>
    <row r="170" spans="1:10" x14ac:dyDescent="0.3">
      <c r="A170" s="4" t="s">
        <v>195</v>
      </c>
      <c r="B170" s="1" t="s">
        <v>42</v>
      </c>
      <c r="C170" s="1">
        <v>82</v>
      </c>
      <c r="D170" s="2" t="s">
        <v>19</v>
      </c>
      <c r="E170" s="3">
        <v>44989</v>
      </c>
      <c r="F170" s="1">
        <v>93</v>
      </c>
      <c r="G170" s="5">
        <v>2.7</v>
      </c>
      <c r="H170" t="str">
        <f>TEXT(Calls[[#This Row],[Date of Call]],"DDDD")</f>
        <v>Saturday</v>
      </c>
      <c r="I170">
        <f>IF(MONTH(Calls[[#This Row],[Date of Call]])&lt;=6, YEAR(Calls[[#This Row],[Date of Call]]), YEAR(Calls[[#This Row],[Date of Call]])+1)</f>
        <v>2023</v>
      </c>
      <c r="J170">
        <f>ROUND(Calls[[#This Row],[Satisfaction Rating]],0)</f>
        <v>3</v>
      </c>
    </row>
    <row r="171" spans="1:10" x14ac:dyDescent="0.3">
      <c r="A171" s="4" t="s">
        <v>196</v>
      </c>
      <c r="B171" s="1" t="s">
        <v>11</v>
      </c>
      <c r="C171" s="1">
        <v>101</v>
      </c>
      <c r="D171" s="2" t="s">
        <v>28</v>
      </c>
      <c r="E171" s="3">
        <v>44989</v>
      </c>
      <c r="F171" s="1">
        <v>128</v>
      </c>
      <c r="G171" s="5">
        <v>5</v>
      </c>
      <c r="H171" t="str">
        <f>TEXT(Calls[[#This Row],[Date of Call]],"DDDD")</f>
        <v>Saturday</v>
      </c>
      <c r="I171">
        <f>IF(MONTH(Calls[[#This Row],[Date of Call]])&lt;=6, YEAR(Calls[[#This Row],[Date of Call]]), YEAR(Calls[[#This Row],[Date of Call]])+1)</f>
        <v>2023</v>
      </c>
      <c r="J171">
        <f>ROUND(Calls[[#This Row],[Satisfaction Rating]],0)</f>
        <v>5</v>
      </c>
    </row>
    <row r="172" spans="1:10" x14ac:dyDescent="0.3">
      <c r="A172" s="4" t="s">
        <v>197</v>
      </c>
      <c r="B172" s="1" t="s">
        <v>13</v>
      </c>
      <c r="C172" s="1">
        <v>75</v>
      </c>
      <c r="D172" s="2" t="s">
        <v>24</v>
      </c>
      <c r="E172" s="3">
        <v>44989</v>
      </c>
      <c r="F172" s="1">
        <v>40</v>
      </c>
      <c r="G172" s="5">
        <v>3.4</v>
      </c>
      <c r="H172" t="str">
        <f>TEXT(Calls[[#This Row],[Date of Call]],"DDDD")</f>
        <v>Saturday</v>
      </c>
      <c r="I172">
        <f>IF(MONTH(Calls[[#This Row],[Date of Call]])&lt;=6, YEAR(Calls[[#This Row],[Date of Call]]), YEAR(Calls[[#This Row],[Date of Call]])+1)</f>
        <v>2023</v>
      </c>
      <c r="J172">
        <f>ROUND(Calls[[#This Row],[Satisfaction Rating]],0)</f>
        <v>3</v>
      </c>
    </row>
    <row r="173" spans="1:10" x14ac:dyDescent="0.3">
      <c r="A173" s="4" t="s">
        <v>198</v>
      </c>
      <c r="B173" s="1" t="s">
        <v>27</v>
      </c>
      <c r="C173" s="1">
        <v>40</v>
      </c>
      <c r="D173" s="2" t="s">
        <v>28</v>
      </c>
      <c r="E173" s="3">
        <v>44990</v>
      </c>
      <c r="F173" s="1">
        <v>92</v>
      </c>
      <c r="G173" s="5">
        <v>4.7</v>
      </c>
      <c r="H173" t="str">
        <f>TEXT(Calls[[#This Row],[Date of Call]],"DDDD")</f>
        <v>Sunday</v>
      </c>
      <c r="I173">
        <f>IF(MONTH(Calls[[#This Row],[Date of Call]])&lt;=6, YEAR(Calls[[#This Row],[Date of Call]]), YEAR(Calls[[#This Row],[Date of Call]])+1)</f>
        <v>2023</v>
      </c>
      <c r="J173">
        <f>ROUND(Calls[[#This Row],[Satisfaction Rating]],0)</f>
        <v>5</v>
      </c>
    </row>
    <row r="174" spans="1:10" x14ac:dyDescent="0.3">
      <c r="A174" s="4" t="s">
        <v>199</v>
      </c>
      <c r="B174" s="1" t="s">
        <v>33</v>
      </c>
      <c r="C174" s="1">
        <v>86</v>
      </c>
      <c r="D174" s="2" t="s">
        <v>14</v>
      </c>
      <c r="E174" s="3">
        <v>44990</v>
      </c>
      <c r="F174" s="1">
        <v>27</v>
      </c>
      <c r="G174" s="5">
        <v>4.5</v>
      </c>
      <c r="H174" t="str">
        <f>TEXT(Calls[[#This Row],[Date of Call]],"DDDD")</f>
        <v>Sunday</v>
      </c>
      <c r="I174">
        <f>IF(MONTH(Calls[[#This Row],[Date of Call]])&lt;=6, YEAR(Calls[[#This Row],[Date of Call]]), YEAR(Calls[[#This Row],[Date of Call]])+1)</f>
        <v>2023</v>
      </c>
      <c r="J174">
        <f>ROUND(Calls[[#This Row],[Satisfaction Rating]],0)</f>
        <v>5</v>
      </c>
    </row>
    <row r="175" spans="1:10" x14ac:dyDescent="0.3">
      <c r="A175" s="4" t="s">
        <v>200</v>
      </c>
      <c r="B175" s="1" t="s">
        <v>22</v>
      </c>
      <c r="C175" s="1">
        <v>131</v>
      </c>
      <c r="D175" s="2" t="s">
        <v>9</v>
      </c>
      <c r="E175" s="3">
        <v>44990</v>
      </c>
      <c r="F175" s="1">
        <v>140</v>
      </c>
      <c r="G175" s="5">
        <v>4.0999999999999996</v>
      </c>
      <c r="H175" t="str">
        <f>TEXT(Calls[[#This Row],[Date of Call]],"DDDD")</f>
        <v>Sunday</v>
      </c>
      <c r="I175">
        <f>IF(MONTH(Calls[[#This Row],[Date of Call]])&lt;=6, YEAR(Calls[[#This Row],[Date of Call]]), YEAR(Calls[[#This Row],[Date of Call]])+1)</f>
        <v>2023</v>
      </c>
      <c r="J175">
        <f>ROUND(Calls[[#This Row],[Satisfaction Rating]],0)</f>
        <v>4</v>
      </c>
    </row>
    <row r="176" spans="1:10" x14ac:dyDescent="0.3">
      <c r="A176" s="4" t="s">
        <v>201</v>
      </c>
      <c r="B176" s="1" t="s">
        <v>50</v>
      </c>
      <c r="C176" s="1">
        <v>67</v>
      </c>
      <c r="D176" s="2" t="s">
        <v>19</v>
      </c>
      <c r="E176" s="3">
        <v>44990</v>
      </c>
      <c r="F176" s="1">
        <v>40</v>
      </c>
      <c r="G176" s="5">
        <v>5</v>
      </c>
      <c r="H176" t="str">
        <f>TEXT(Calls[[#This Row],[Date of Call]],"DDDD")</f>
        <v>Sunday</v>
      </c>
      <c r="I176">
        <f>IF(MONTH(Calls[[#This Row],[Date of Call]])&lt;=6, YEAR(Calls[[#This Row],[Date of Call]]), YEAR(Calls[[#This Row],[Date of Call]])+1)</f>
        <v>2023</v>
      </c>
      <c r="J176">
        <f>ROUND(Calls[[#This Row],[Satisfaction Rating]],0)</f>
        <v>5</v>
      </c>
    </row>
    <row r="177" spans="1:10" x14ac:dyDescent="0.3">
      <c r="A177" s="4" t="s">
        <v>202</v>
      </c>
      <c r="B177" s="1" t="s">
        <v>80</v>
      </c>
      <c r="C177" s="1">
        <v>71</v>
      </c>
      <c r="D177" s="2" t="s">
        <v>28</v>
      </c>
      <c r="E177" s="3">
        <v>44990</v>
      </c>
      <c r="F177" s="1">
        <v>102</v>
      </c>
      <c r="G177" s="5">
        <v>4.7</v>
      </c>
      <c r="H177" t="str">
        <f>TEXT(Calls[[#This Row],[Date of Call]],"DDDD")</f>
        <v>Sunday</v>
      </c>
      <c r="I177">
        <f>IF(MONTH(Calls[[#This Row],[Date of Call]])&lt;=6, YEAR(Calls[[#This Row],[Date of Call]]), YEAR(Calls[[#This Row],[Date of Call]])+1)</f>
        <v>2023</v>
      </c>
      <c r="J177">
        <f>ROUND(Calls[[#This Row],[Satisfaction Rating]],0)</f>
        <v>5</v>
      </c>
    </row>
    <row r="178" spans="1:10" x14ac:dyDescent="0.3">
      <c r="A178" s="4" t="s">
        <v>203</v>
      </c>
      <c r="B178" s="1" t="s">
        <v>22</v>
      </c>
      <c r="C178" s="1">
        <v>113</v>
      </c>
      <c r="D178" s="2" t="s">
        <v>9</v>
      </c>
      <c r="E178" s="3">
        <v>44990</v>
      </c>
      <c r="F178" s="1">
        <v>42</v>
      </c>
      <c r="G178" s="5">
        <v>4.2</v>
      </c>
      <c r="H178" t="str">
        <f>TEXT(Calls[[#This Row],[Date of Call]],"DDDD")</f>
        <v>Sunday</v>
      </c>
      <c r="I178">
        <f>IF(MONTH(Calls[[#This Row],[Date of Call]])&lt;=6, YEAR(Calls[[#This Row],[Date of Call]]), YEAR(Calls[[#This Row],[Date of Call]])+1)</f>
        <v>2023</v>
      </c>
      <c r="J178">
        <f>ROUND(Calls[[#This Row],[Satisfaction Rating]],0)</f>
        <v>4</v>
      </c>
    </row>
    <row r="179" spans="1:10" x14ac:dyDescent="0.3">
      <c r="A179" s="4" t="s">
        <v>204</v>
      </c>
      <c r="B179" s="1" t="s">
        <v>42</v>
      </c>
      <c r="C179" s="1">
        <v>53</v>
      </c>
      <c r="D179" s="2" t="s">
        <v>14</v>
      </c>
      <c r="E179" s="3">
        <v>44991</v>
      </c>
      <c r="F179" s="1">
        <v>210</v>
      </c>
      <c r="G179" s="5">
        <v>3.9</v>
      </c>
      <c r="H179" t="str">
        <f>TEXT(Calls[[#This Row],[Date of Call]],"DDDD")</f>
        <v>Monday</v>
      </c>
      <c r="I179">
        <f>IF(MONTH(Calls[[#This Row],[Date of Call]])&lt;=6, YEAR(Calls[[#This Row],[Date of Call]]), YEAR(Calls[[#This Row],[Date of Call]])+1)</f>
        <v>2023</v>
      </c>
      <c r="J179">
        <f>ROUND(Calls[[#This Row],[Satisfaction Rating]],0)</f>
        <v>4</v>
      </c>
    </row>
    <row r="180" spans="1:10" x14ac:dyDescent="0.3">
      <c r="A180" s="4" t="s">
        <v>205</v>
      </c>
      <c r="B180" s="1" t="s">
        <v>22</v>
      </c>
      <c r="C180" s="1">
        <v>153</v>
      </c>
      <c r="D180" s="2" t="s">
        <v>19</v>
      </c>
      <c r="E180" s="3">
        <v>44991</v>
      </c>
      <c r="F180" s="1">
        <v>34</v>
      </c>
      <c r="G180" s="5">
        <v>3</v>
      </c>
      <c r="H180" t="str">
        <f>TEXT(Calls[[#This Row],[Date of Call]],"DDDD")</f>
        <v>Monday</v>
      </c>
      <c r="I180">
        <f>IF(MONTH(Calls[[#This Row],[Date of Call]])&lt;=6, YEAR(Calls[[#This Row],[Date of Call]]), YEAR(Calls[[#This Row],[Date of Call]])+1)</f>
        <v>2023</v>
      </c>
      <c r="J180">
        <f>ROUND(Calls[[#This Row],[Satisfaction Rating]],0)</f>
        <v>3</v>
      </c>
    </row>
    <row r="181" spans="1:10" x14ac:dyDescent="0.3">
      <c r="A181" s="4" t="s">
        <v>206</v>
      </c>
      <c r="B181" s="1" t="s">
        <v>50</v>
      </c>
      <c r="C181" s="1">
        <v>73</v>
      </c>
      <c r="D181" s="2" t="s">
        <v>24</v>
      </c>
      <c r="E181" s="3">
        <v>44991</v>
      </c>
      <c r="F181" s="1">
        <v>215</v>
      </c>
      <c r="G181" s="5">
        <v>3.6</v>
      </c>
      <c r="H181" t="str">
        <f>TEXT(Calls[[#This Row],[Date of Call]],"DDDD")</f>
        <v>Monday</v>
      </c>
      <c r="I181">
        <f>IF(MONTH(Calls[[#This Row],[Date of Call]])&lt;=6, YEAR(Calls[[#This Row],[Date of Call]]), YEAR(Calls[[#This Row],[Date of Call]])+1)</f>
        <v>2023</v>
      </c>
      <c r="J181">
        <f>ROUND(Calls[[#This Row],[Satisfaction Rating]],0)</f>
        <v>4</v>
      </c>
    </row>
    <row r="182" spans="1:10" x14ac:dyDescent="0.3">
      <c r="A182" s="4" t="s">
        <v>207</v>
      </c>
      <c r="B182" s="1" t="s">
        <v>39</v>
      </c>
      <c r="C182" s="1">
        <v>62</v>
      </c>
      <c r="D182" s="2" t="s">
        <v>24</v>
      </c>
      <c r="E182" s="3">
        <v>44991</v>
      </c>
      <c r="F182" s="1">
        <v>32</v>
      </c>
      <c r="G182" s="5">
        <v>0.7</v>
      </c>
      <c r="H182" t="str">
        <f>TEXT(Calls[[#This Row],[Date of Call]],"DDDD")</f>
        <v>Monday</v>
      </c>
      <c r="I182">
        <f>IF(MONTH(Calls[[#This Row],[Date of Call]])&lt;=6, YEAR(Calls[[#This Row],[Date of Call]]), YEAR(Calls[[#This Row],[Date of Call]])+1)</f>
        <v>2023</v>
      </c>
      <c r="J182">
        <f>ROUND(Calls[[#This Row],[Satisfaction Rating]],0)</f>
        <v>1</v>
      </c>
    </row>
    <row r="183" spans="1:10" x14ac:dyDescent="0.3">
      <c r="A183" s="4" t="s">
        <v>208</v>
      </c>
      <c r="B183" s="1" t="s">
        <v>18</v>
      </c>
      <c r="C183" s="1">
        <v>115</v>
      </c>
      <c r="D183" s="2" t="s">
        <v>14</v>
      </c>
      <c r="E183" s="3">
        <v>44992</v>
      </c>
      <c r="F183" s="1">
        <v>48</v>
      </c>
      <c r="G183" s="5">
        <v>4.7</v>
      </c>
      <c r="H183" t="str">
        <f>TEXT(Calls[[#This Row],[Date of Call]],"DDDD")</f>
        <v>Tuesday</v>
      </c>
      <c r="I183">
        <f>IF(MONTH(Calls[[#This Row],[Date of Call]])&lt;=6, YEAR(Calls[[#This Row],[Date of Call]]), YEAR(Calls[[#This Row],[Date of Call]])+1)</f>
        <v>2023</v>
      </c>
      <c r="J183">
        <f>ROUND(Calls[[#This Row],[Satisfaction Rating]],0)</f>
        <v>5</v>
      </c>
    </row>
    <row r="184" spans="1:10" x14ac:dyDescent="0.3">
      <c r="A184" s="4" t="s">
        <v>209</v>
      </c>
      <c r="B184" s="1" t="s">
        <v>22</v>
      </c>
      <c r="C184" s="1">
        <v>69</v>
      </c>
      <c r="D184" s="2" t="s">
        <v>14</v>
      </c>
      <c r="E184" s="3">
        <v>44992</v>
      </c>
      <c r="F184" s="1">
        <v>132</v>
      </c>
      <c r="G184" s="5">
        <v>4.5</v>
      </c>
      <c r="H184" t="str">
        <f>TEXT(Calls[[#This Row],[Date of Call]],"DDDD")</f>
        <v>Tuesday</v>
      </c>
      <c r="I184">
        <f>IF(MONTH(Calls[[#This Row],[Date of Call]])&lt;=6, YEAR(Calls[[#This Row],[Date of Call]]), YEAR(Calls[[#This Row],[Date of Call]])+1)</f>
        <v>2023</v>
      </c>
      <c r="J184">
        <f>ROUND(Calls[[#This Row],[Satisfaction Rating]],0)</f>
        <v>5</v>
      </c>
    </row>
    <row r="185" spans="1:10" x14ac:dyDescent="0.3">
      <c r="A185" s="4" t="s">
        <v>210</v>
      </c>
      <c r="B185" s="1" t="s">
        <v>33</v>
      </c>
      <c r="C185" s="1">
        <v>103</v>
      </c>
      <c r="D185" s="2" t="s">
        <v>9</v>
      </c>
      <c r="E185" s="3">
        <v>44992</v>
      </c>
      <c r="F185" s="1">
        <v>172</v>
      </c>
      <c r="G185" s="5">
        <v>4.3</v>
      </c>
      <c r="H185" t="str">
        <f>TEXT(Calls[[#This Row],[Date of Call]],"DDDD")</f>
        <v>Tuesday</v>
      </c>
      <c r="I185">
        <f>IF(MONTH(Calls[[#This Row],[Date of Call]])&lt;=6, YEAR(Calls[[#This Row],[Date of Call]]), YEAR(Calls[[#This Row],[Date of Call]])+1)</f>
        <v>2023</v>
      </c>
      <c r="J185">
        <f>ROUND(Calls[[#This Row],[Satisfaction Rating]],0)</f>
        <v>4</v>
      </c>
    </row>
    <row r="186" spans="1:10" x14ac:dyDescent="0.3">
      <c r="A186" s="4" t="s">
        <v>211</v>
      </c>
      <c r="B186" s="1" t="s">
        <v>33</v>
      </c>
      <c r="C186" s="1">
        <v>75</v>
      </c>
      <c r="D186" s="2" t="s">
        <v>9</v>
      </c>
      <c r="E186" s="3">
        <v>44992</v>
      </c>
      <c r="F186" s="1">
        <v>111</v>
      </c>
      <c r="G186" s="5">
        <v>3.4</v>
      </c>
      <c r="H186" t="str">
        <f>TEXT(Calls[[#This Row],[Date of Call]],"DDDD")</f>
        <v>Tuesday</v>
      </c>
      <c r="I186">
        <f>IF(MONTH(Calls[[#This Row],[Date of Call]])&lt;=6, YEAR(Calls[[#This Row],[Date of Call]]), YEAR(Calls[[#This Row],[Date of Call]])+1)</f>
        <v>2023</v>
      </c>
      <c r="J186">
        <f>ROUND(Calls[[#This Row],[Satisfaction Rating]],0)</f>
        <v>3</v>
      </c>
    </row>
    <row r="187" spans="1:10" x14ac:dyDescent="0.3">
      <c r="A187" s="4" t="s">
        <v>212</v>
      </c>
      <c r="B187" s="1" t="s">
        <v>31</v>
      </c>
      <c r="C187" s="1">
        <v>92</v>
      </c>
      <c r="D187" s="2" t="s">
        <v>9</v>
      </c>
      <c r="E187" s="3">
        <v>44992</v>
      </c>
      <c r="F187" s="1">
        <v>58</v>
      </c>
      <c r="G187" s="5">
        <v>3.6</v>
      </c>
      <c r="H187" t="str">
        <f>TEXT(Calls[[#This Row],[Date of Call]],"DDDD")</f>
        <v>Tuesday</v>
      </c>
      <c r="I187">
        <f>IF(MONTH(Calls[[#This Row],[Date of Call]])&lt;=6, YEAR(Calls[[#This Row],[Date of Call]]), YEAR(Calls[[#This Row],[Date of Call]])+1)</f>
        <v>2023</v>
      </c>
      <c r="J187">
        <f>ROUND(Calls[[#This Row],[Satisfaction Rating]],0)</f>
        <v>4</v>
      </c>
    </row>
    <row r="188" spans="1:10" x14ac:dyDescent="0.3">
      <c r="A188" s="4" t="s">
        <v>213</v>
      </c>
      <c r="B188" s="1" t="s">
        <v>31</v>
      </c>
      <c r="C188" s="1">
        <v>41</v>
      </c>
      <c r="D188" s="2" t="s">
        <v>24</v>
      </c>
      <c r="E188" s="3">
        <v>44992</v>
      </c>
      <c r="F188" s="1">
        <v>68</v>
      </c>
      <c r="G188" s="5">
        <v>4</v>
      </c>
      <c r="H188" t="str">
        <f>TEXT(Calls[[#This Row],[Date of Call]],"DDDD")</f>
        <v>Tuesday</v>
      </c>
      <c r="I188">
        <f>IF(MONTH(Calls[[#This Row],[Date of Call]])&lt;=6, YEAR(Calls[[#This Row],[Date of Call]]), YEAR(Calls[[#This Row],[Date of Call]])+1)</f>
        <v>2023</v>
      </c>
      <c r="J188">
        <f>ROUND(Calls[[#This Row],[Satisfaction Rating]],0)</f>
        <v>4</v>
      </c>
    </row>
    <row r="189" spans="1:10" x14ac:dyDescent="0.3">
      <c r="A189" s="4" t="s">
        <v>214</v>
      </c>
      <c r="B189" s="1" t="s">
        <v>33</v>
      </c>
      <c r="C189" s="1">
        <v>134</v>
      </c>
      <c r="D189" s="2" t="s">
        <v>19</v>
      </c>
      <c r="E189" s="3">
        <v>44992</v>
      </c>
      <c r="F189" s="1">
        <v>160</v>
      </c>
      <c r="G189" s="5">
        <v>4.5</v>
      </c>
      <c r="H189" t="str">
        <f>TEXT(Calls[[#This Row],[Date of Call]],"DDDD")</f>
        <v>Tuesday</v>
      </c>
      <c r="I189">
        <f>IF(MONTH(Calls[[#This Row],[Date of Call]])&lt;=6, YEAR(Calls[[#This Row],[Date of Call]]), YEAR(Calls[[#This Row],[Date of Call]])+1)</f>
        <v>2023</v>
      </c>
      <c r="J189">
        <f>ROUND(Calls[[#This Row],[Satisfaction Rating]],0)</f>
        <v>5</v>
      </c>
    </row>
    <row r="190" spans="1:10" x14ac:dyDescent="0.3">
      <c r="A190" s="4" t="s">
        <v>215</v>
      </c>
      <c r="B190" s="1" t="s">
        <v>60</v>
      </c>
      <c r="C190" s="1">
        <v>80</v>
      </c>
      <c r="D190" s="2" t="s">
        <v>28</v>
      </c>
      <c r="E190" s="3">
        <v>44992</v>
      </c>
      <c r="F190" s="1">
        <v>45</v>
      </c>
      <c r="G190" s="5">
        <v>3</v>
      </c>
      <c r="H190" t="str">
        <f>TEXT(Calls[[#This Row],[Date of Call]],"DDDD")</f>
        <v>Tuesday</v>
      </c>
      <c r="I190">
        <f>IF(MONTH(Calls[[#This Row],[Date of Call]])&lt;=6, YEAR(Calls[[#This Row],[Date of Call]]), YEAR(Calls[[#This Row],[Date of Call]])+1)</f>
        <v>2023</v>
      </c>
      <c r="J190">
        <f>ROUND(Calls[[#This Row],[Satisfaction Rating]],0)</f>
        <v>3</v>
      </c>
    </row>
    <row r="191" spans="1:10" x14ac:dyDescent="0.3">
      <c r="A191" s="4" t="s">
        <v>216</v>
      </c>
      <c r="B191" s="1" t="s">
        <v>80</v>
      </c>
      <c r="C191" s="1">
        <v>103</v>
      </c>
      <c r="D191" s="2" t="s">
        <v>14</v>
      </c>
      <c r="E191" s="3">
        <v>44993</v>
      </c>
      <c r="F191" s="1">
        <v>117</v>
      </c>
      <c r="G191" s="5">
        <v>3</v>
      </c>
      <c r="H191" t="str">
        <f>TEXT(Calls[[#This Row],[Date of Call]],"DDDD")</f>
        <v>Wednesday</v>
      </c>
      <c r="I191">
        <f>IF(MONTH(Calls[[#This Row],[Date of Call]])&lt;=6, YEAR(Calls[[#This Row],[Date of Call]]), YEAR(Calls[[#This Row],[Date of Call]])+1)</f>
        <v>2023</v>
      </c>
      <c r="J191">
        <f>ROUND(Calls[[#This Row],[Satisfaction Rating]],0)</f>
        <v>3</v>
      </c>
    </row>
    <row r="192" spans="1:10" x14ac:dyDescent="0.3">
      <c r="A192" s="4" t="s">
        <v>217</v>
      </c>
      <c r="B192" s="1" t="s">
        <v>42</v>
      </c>
      <c r="C192" s="1">
        <v>20</v>
      </c>
      <c r="D192" s="2" t="s">
        <v>9</v>
      </c>
      <c r="E192" s="3">
        <v>44994</v>
      </c>
      <c r="F192" s="1">
        <v>22</v>
      </c>
      <c r="G192" s="5">
        <v>1.6</v>
      </c>
      <c r="H192" t="str">
        <f>TEXT(Calls[[#This Row],[Date of Call]],"DDDD")</f>
        <v>Thursday</v>
      </c>
      <c r="I192">
        <f>IF(MONTH(Calls[[#This Row],[Date of Call]])&lt;=6, YEAR(Calls[[#This Row],[Date of Call]]), YEAR(Calls[[#This Row],[Date of Call]])+1)</f>
        <v>2023</v>
      </c>
      <c r="J192">
        <f>ROUND(Calls[[#This Row],[Satisfaction Rating]],0)</f>
        <v>2</v>
      </c>
    </row>
    <row r="193" spans="1:10" x14ac:dyDescent="0.3">
      <c r="A193" s="4" t="s">
        <v>218</v>
      </c>
      <c r="B193" s="1" t="s">
        <v>80</v>
      </c>
      <c r="C193" s="1">
        <v>75</v>
      </c>
      <c r="D193" s="2" t="s">
        <v>28</v>
      </c>
      <c r="E193" s="3">
        <v>44994</v>
      </c>
      <c r="F193" s="1">
        <v>195</v>
      </c>
      <c r="G193" s="5">
        <v>3</v>
      </c>
      <c r="H193" t="str">
        <f>TEXT(Calls[[#This Row],[Date of Call]],"DDDD")</f>
        <v>Thursday</v>
      </c>
      <c r="I193">
        <f>IF(MONTH(Calls[[#This Row],[Date of Call]])&lt;=6, YEAR(Calls[[#This Row],[Date of Call]]), YEAR(Calls[[#This Row],[Date of Call]])+1)</f>
        <v>2023</v>
      </c>
      <c r="J193">
        <f>ROUND(Calls[[#This Row],[Satisfaction Rating]],0)</f>
        <v>3</v>
      </c>
    </row>
    <row r="194" spans="1:10" x14ac:dyDescent="0.3">
      <c r="A194" s="4" t="s">
        <v>219</v>
      </c>
      <c r="B194" s="1" t="s">
        <v>31</v>
      </c>
      <c r="C194" s="1">
        <v>80</v>
      </c>
      <c r="D194" s="2" t="s">
        <v>19</v>
      </c>
      <c r="E194" s="3">
        <v>44994</v>
      </c>
      <c r="F194" s="1">
        <v>168</v>
      </c>
      <c r="G194" s="5">
        <v>3.7</v>
      </c>
      <c r="H194" t="str">
        <f>TEXT(Calls[[#This Row],[Date of Call]],"DDDD")</f>
        <v>Thursday</v>
      </c>
      <c r="I194">
        <f>IF(MONTH(Calls[[#This Row],[Date of Call]])&lt;=6, YEAR(Calls[[#This Row],[Date of Call]]), YEAR(Calls[[#This Row],[Date of Call]])+1)</f>
        <v>2023</v>
      </c>
      <c r="J194">
        <f>ROUND(Calls[[#This Row],[Satisfaction Rating]],0)</f>
        <v>4</v>
      </c>
    </row>
    <row r="195" spans="1:10" x14ac:dyDescent="0.3">
      <c r="A195" s="4" t="s">
        <v>220</v>
      </c>
      <c r="B195" s="1" t="s">
        <v>22</v>
      </c>
      <c r="C195" s="1">
        <v>85</v>
      </c>
      <c r="D195" s="2" t="s">
        <v>24</v>
      </c>
      <c r="E195" s="3">
        <v>44995</v>
      </c>
      <c r="F195" s="1">
        <v>46</v>
      </c>
      <c r="G195" s="5">
        <v>4.9000000000000004</v>
      </c>
      <c r="H195" t="str">
        <f>TEXT(Calls[[#This Row],[Date of Call]],"DDDD")</f>
        <v>Friday</v>
      </c>
      <c r="I195">
        <f>IF(MONTH(Calls[[#This Row],[Date of Call]])&lt;=6, YEAR(Calls[[#This Row],[Date of Call]]), YEAR(Calls[[#This Row],[Date of Call]])+1)</f>
        <v>2023</v>
      </c>
      <c r="J195">
        <f>ROUND(Calls[[#This Row],[Satisfaction Rating]],0)</f>
        <v>5</v>
      </c>
    </row>
    <row r="196" spans="1:10" x14ac:dyDescent="0.3">
      <c r="A196" s="4" t="s">
        <v>221</v>
      </c>
      <c r="B196" s="1" t="s">
        <v>11</v>
      </c>
      <c r="C196" s="1">
        <v>155</v>
      </c>
      <c r="D196" s="2" t="s">
        <v>9</v>
      </c>
      <c r="E196" s="3">
        <v>44995</v>
      </c>
      <c r="F196" s="1">
        <v>164</v>
      </c>
      <c r="G196" s="5">
        <v>3.4</v>
      </c>
      <c r="H196" t="str">
        <f>TEXT(Calls[[#This Row],[Date of Call]],"DDDD")</f>
        <v>Friday</v>
      </c>
      <c r="I196">
        <f>IF(MONTH(Calls[[#This Row],[Date of Call]])&lt;=6, YEAR(Calls[[#This Row],[Date of Call]]), YEAR(Calls[[#This Row],[Date of Call]])+1)</f>
        <v>2023</v>
      </c>
      <c r="J196">
        <f>ROUND(Calls[[#This Row],[Satisfaction Rating]],0)</f>
        <v>3</v>
      </c>
    </row>
    <row r="197" spans="1:10" x14ac:dyDescent="0.3">
      <c r="A197" s="4" t="s">
        <v>222</v>
      </c>
      <c r="B197" s="1" t="s">
        <v>22</v>
      </c>
      <c r="C197" s="1">
        <v>63</v>
      </c>
      <c r="D197" s="2" t="s">
        <v>24</v>
      </c>
      <c r="E197" s="3">
        <v>44995</v>
      </c>
      <c r="F197" s="1">
        <v>48</v>
      </c>
      <c r="G197" s="5">
        <v>5</v>
      </c>
      <c r="H197" t="str">
        <f>TEXT(Calls[[#This Row],[Date of Call]],"DDDD")</f>
        <v>Friday</v>
      </c>
      <c r="I197">
        <f>IF(MONTH(Calls[[#This Row],[Date of Call]])&lt;=6, YEAR(Calls[[#This Row],[Date of Call]]), YEAR(Calls[[#This Row],[Date of Call]])+1)</f>
        <v>2023</v>
      </c>
      <c r="J197">
        <f>ROUND(Calls[[#This Row],[Satisfaction Rating]],0)</f>
        <v>5</v>
      </c>
    </row>
    <row r="198" spans="1:10" x14ac:dyDescent="0.3">
      <c r="A198" s="4" t="s">
        <v>223</v>
      </c>
      <c r="B198" s="1" t="s">
        <v>13</v>
      </c>
      <c r="C198" s="1">
        <v>105</v>
      </c>
      <c r="D198" s="2" t="s">
        <v>14</v>
      </c>
      <c r="E198" s="3">
        <v>44995</v>
      </c>
      <c r="F198" s="1">
        <v>96</v>
      </c>
      <c r="G198" s="5">
        <v>5</v>
      </c>
      <c r="H198" t="str">
        <f>TEXT(Calls[[#This Row],[Date of Call]],"DDDD")</f>
        <v>Friday</v>
      </c>
      <c r="I198">
        <f>IF(MONTH(Calls[[#This Row],[Date of Call]])&lt;=6, YEAR(Calls[[#This Row],[Date of Call]]), YEAR(Calls[[#This Row],[Date of Call]])+1)</f>
        <v>2023</v>
      </c>
      <c r="J198">
        <f>ROUND(Calls[[#This Row],[Satisfaction Rating]],0)</f>
        <v>5</v>
      </c>
    </row>
    <row r="199" spans="1:10" x14ac:dyDescent="0.3">
      <c r="A199" s="4" t="s">
        <v>224</v>
      </c>
      <c r="B199" s="1" t="s">
        <v>22</v>
      </c>
      <c r="C199" s="1">
        <v>71</v>
      </c>
      <c r="D199" s="2" t="s">
        <v>24</v>
      </c>
      <c r="E199" s="3">
        <v>44995</v>
      </c>
      <c r="F199" s="1">
        <v>105</v>
      </c>
      <c r="G199" s="5">
        <v>4</v>
      </c>
      <c r="H199" t="str">
        <f>TEXT(Calls[[#This Row],[Date of Call]],"DDDD")</f>
        <v>Friday</v>
      </c>
      <c r="I199">
        <f>IF(MONTH(Calls[[#This Row],[Date of Call]])&lt;=6, YEAR(Calls[[#This Row],[Date of Call]]), YEAR(Calls[[#This Row],[Date of Call]])+1)</f>
        <v>2023</v>
      </c>
      <c r="J199">
        <f>ROUND(Calls[[#This Row],[Satisfaction Rating]],0)</f>
        <v>4</v>
      </c>
    </row>
    <row r="200" spans="1:10" x14ac:dyDescent="0.3">
      <c r="A200" s="4" t="s">
        <v>225</v>
      </c>
      <c r="B200" s="1" t="s">
        <v>11</v>
      </c>
      <c r="C200" s="1">
        <v>100</v>
      </c>
      <c r="D200" s="2" t="s">
        <v>24</v>
      </c>
      <c r="E200" s="3">
        <v>44996</v>
      </c>
      <c r="F200" s="1">
        <v>44</v>
      </c>
      <c r="G200" s="5">
        <v>3.6</v>
      </c>
      <c r="H200" t="str">
        <f>TEXT(Calls[[#This Row],[Date of Call]],"DDDD")</f>
        <v>Saturday</v>
      </c>
      <c r="I200">
        <f>IF(MONTH(Calls[[#This Row],[Date of Call]])&lt;=6, YEAR(Calls[[#This Row],[Date of Call]]), YEAR(Calls[[#This Row],[Date of Call]])+1)</f>
        <v>2023</v>
      </c>
      <c r="J200">
        <f>ROUND(Calls[[#This Row],[Satisfaction Rating]],0)</f>
        <v>4</v>
      </c>
    </row>
    <row r="201" spans="1:10" x14ac:dyDescent="0.3">
      <c r="A201" s="4" t="s">
        <v>226</v>
      </c>
      <c r="B201" s="1" t="s">
        <v>8</v>
      </c>
      <c r="C201" s="1">
        <v>93</v>
      </c>
      <c r="D201" s="2" t="s">
        <v>19</v>
      </c>
      <c r="E201" s="3">
        <v>44996</v>
      </c>
      <c r="F201" s="1">
        <v>132</v>
      </c>
      <c r="G201" s="5">
        <v>3.7</v>
      </c>
      <c r="H201" t="str">
        <f>TEXT(Calls[[#This Row],[Date of Call]],"DDDD")</f>
        <v>Saturday</v>
      </c>
      <c r="I201">
        <f>IF(MONTH(Calls[[#This Row],[Date of Call]])&lt;=6, YEAR(Calls[[#This Row],[Date of Call]]), YEAR(Calls[[#This Row],[Date of Call]])+1)</f>
        <v>2023</v>
      </c>
      <c r="J201">
        <f>ROUND(Calls[[#This Row],[Satisfaction Rating]],0)</f>
        <v>4</v>
      </c>
    </row>
    <row r="202" spans="1:10" x14ac:dyDescent="0.3">
      <c r="A202" s="4" t="s">
        <v>227</v>
      </c>
      <c r="B202" s="1" t="s">
        <v>13</v>
      </c>
      <c r="C202" s="1">
        <v>84</v>
      </c>
      <c r="D202" s="2" t="s">
        <v>9</v>
      </c>
      <c r="E202" s="3">
        <v>44996</v>
      </c>
      <c r="F202" s="1">
        <v>54</v>
      </c>
      <c r="G202" s="5">
        <v>4.2</v>
      </c>
      <c r="H202" t="str">
        <f>TEXT(Calls[[#This Row],[Date of Call]],"DDDD")</f>
        <v>Saturday</v>
      </c>
      <c r="I202">
        <f>IF(MONTH(Calls[[#This Row],[Date of Call]])&lt;=6, YEAR(Calls[[#This Row],[Date of Call]]), YEAR(Calls[[#This Row],[Date of Call]])+1)</f>
        <v>2023</v>
      </c>
      <c r="J202">
        <f>ROUND(Calls[[#This Row],[Satisfaction Rating]],0)</f>
        <v>4</v>
      </c>
    </row>
    <row r="203" spans="1:10" x14ac:dyDescent="0.3">
      <c r="A203" s="4" t="s">
        <v>228</v>
      </c>
      <c r="B203" s="1" t="s">
        <v>60</v>
      </c>
      <c r="C203" s="1">
        <v>56</v>
      </c>
      <c r="D203" s="2" t="s">
        <v>28</v>
      </c>
      <c r="E203" s="3">
        <v>44996</v>
      </c>
      <c r="F203" s="1">
        <v>129</v>
      </c>
      <c r="G203" s="5">
        <v>2.1</v>
      </c>
      <c r="H203" t="str">
        <f>TEXT(Calls[[#This Row],[Date of Call]],"DDDD")</f>
        <v>Saturday</v>
      </c>
      <c r="I203">
        <f>IF(MONTH(Calls[[#This Row],[Date of Call]])&lt;=6, YEAR(Calls[[#This Row],[Date of Call]]), YEAR(Calls[[#This Row],[Date of Call]])+1)</f>
        <v>2023</v>
      </c>
      <c r="J203">
        <f>ROUND(Calls[[#This Row],[Satisfaction Rating]],0)</f>
        <v>2</v>
      </c>
    </row>
    <row r="204" spans="1:10" x14ac:dyDescent="0.3">
      <c r="A204" s="4" t="s">
        <v>229</v>
      </c>
      <c r="B204" s="1" t="s">
        <v>60</v>
      </c>
      <c r="C204" s="1">
        <v>63</v>
      </c>
      <c r="D204" s="2" t="s">
        <v>24</v>
      </c>
      <c r="E204" s="3">
        <v>44996</v>
      </c>
      <c r="F204" s="1">
        <v>42</v>
      </c>
      <c r="G204" s="5">
        <v>4</v>
      </c>
      <c r="H204" t="str">
        <f>TEXT(Calls[[#This Row],[Date of Call]],"DDDD")</f>
        <v>Saturday</v>
      </c>
      <c r="I204">
        <f>IF(MONTH(Calls[[#This Row],[Date of Call]])&lt;=6, YEAR(Calls[[#This Row],[Date of Call]]), YEAR(Calls[[#This Row],[Date of Call]])+1)</f>
        <v>2023</v>
      </c>
      <c r="J204">
        <f>ROUND(Calls[[#This Row],[Satisfaction Rating]],0)</f>
        <v>4</v>
      </c>
    </row>
    <row r="205" spans="1:10" x14ac:dyDescent="0.3">
      <c r="A205" s="4" t="s">
        <v>230</v>
      </c>
      <c r="B205" s="1" t="s">
        <v>39</v>
      </c>
      <c r="C205" s="1">
        <v>83</v>
      </c>
      <c r="D205" s="2" t="s">
        <v>24</v>
      </c>
      <c r="E205" s="3">
        <v>44996</v>
      </c>
      <c r="F205" s="1">
        <v>42</v>
      </c>
      <c r="G205" s="5">
        <v>4.2</v>
      </c>
      <c r="H205" t="str">
        <f>TEXT(Calls[[#This Row],[Date of Call]],"DDDD")</f>
        <v>Saturday</v>
      </c>
      <c r="I205">
        <f>IF(MONTH(Calls[[#This Row],[Date of Call]])&lt;=6, YEAR(Calls[[#This Row],[Date of Call]]), YEAR(Calls[[#This Row],[Date of Call]])+1)</f>
        <v>2023</v>
      </c>
      <c r="J205">
        <f>ROUND(Calls[[#This Row],[Satisfaction Rating]],0)</f>
        <v>4</v>
      </c>
    </row>
    <row r="206" spans="1:10" x14ac:dyDescent="0.3">
      <c r="A206" s="4" t="s">
        <v>231</v>
      </c>
      <c r="B206" s="1" t="s">
        <v>31</v>
      </c>
      <c r="C206" s="1">
        <v>134</v>
      </c>
      <c r="D206" s="2" t="s">
        <v>9</v>
      </c>
      <c r="E206" s="3">
        <v>44996</v>
      </c>
      <c r="F206" s="1">
        <v>180</v>
      </c>
      <c r="G206" s="5">
        <v>3.1</v>
      </c>
      <c r="H206" t="str">
        <f>TEXT(Calls[[#This Row],[Date of Call]],"DDDD")</f>
        <v>Saturday</v>
      </c>
      <c r="I206">
        <f>IF(MONTH(Calls[[#This Row],[Date of Call]])&lt;=6, YEAR(Calls[[#This Row],[Date of Call]]), YEAR(Calls[[#This Row],[Date of Call]])+1)</f>
        <v>2023</v>
      </c>
      <c r="J206">
        <f>ROUND(Calls[[#This Row],[Satisfaction Rating]],0)</f>
        <v>3</v>
      </c>
    </row>
    <row r="207" spans="1:10" x14ac:dyDescent="0.3">
      <c r="A207" s="4" t="s">
        <v>232</v>
      </c>
      <c r="B207" s="1" t="s">
        <v>18</v>
      </c>
      <c r="C207" s="1">
        <v>73</v>
      </c>
      <c r="D207" s="2" t="s">
        <v>24</v>
      </c>
      <c r="E207" s="3">
        <v>44997</v>
      </c>
      <c r="F207" s="1">
        <v>34</v>
      </c>
      <c r="G207" s="5">
        <v>4.8</v>
      </c>
      <c r="H207" t="str">
        <f>TEXT(Calls[[#This Row],[Date of Call]],"DDDD")</f>
        <v>Sunday</v>
      </c>
      <c r="I207">
        <f>IF(MONTH(Calls[[#This Row],[Date of Call]])&lt;=6, YEAR(Calls[[#This Row],[Date of Call]]), YEAR(Calls[[#This Row],[Date of Call]])+1)</f>
        <v>2023</v>
      </c>
      <c r="J207">
        <f>ROUND(Calls[[#This Row],[Satisfaction Rating]],0)</f>
        <v>5</v>
      </c>
    </row>
    <row r="208" spans="1:10" x14ac:dyDescent="0.3">
      <c r="A208" s="4" t="s">
        <v>233</v>
      </c>
      <c r="B208" s="1" t="s">
        <v>80</v>
      </c>
      <c r="C208" s="1">
        <v>6</v>
      </c>
      <c r="D208" s="2" t="s">
        <v>28</v>
      </c>
      <c r="E208" s="3">
        <v>44997</v>
      </c>
      <c r="F208" s="1">
        <v>29</v>
      </c>
      <c r="G208" s="5">
        <v>4.7</v>
      </c>
      <c r="H208" t="str">
        <f>TEXT(Calls[[#This Row],[Date of Call]],"DDDD")</f>
        <v>Sunday</v>
      </c>
      <c r="I208">
        <f>IF(MONTH(Calls[[#This Row],[Date of Call]])&lt;=6, YEAR(Calls[[#This Row],[Date of Call]]), YEAR(Calls[[#This Row],[Date of Call]])+1)</f>
        <v>2023</v>
      </c>
      <c r="J208">
        <f>ROUND(Calls[[#This Row],[Satisfaction Rating]],0)</f>
        <v>5</v>
      </c>
    </row>
    <row r="209" spans="1:10" x14ac:dyDescent="0.3">
      <c r="A209" s="4" t="s">
        <v>234</v>
      </c>
      <c r="B209" s="1" t="s">
        <v>50</v>
      </c>
      <c r="C209" s="1">
        <v>46</v>
      </c>
      <c r="D209" s="2" t="s">
        <v>14</v>
      </c>
      <c r="E209" s="3">
        <v>44997</v>
      </c>
      <c r="F209" s="1">
        <v>165</v>
      </c>
      <c r="G209" s="5">
        <v>3.3</v>
      </c>
      <c r="H209" t="str">
        <f>TEXT(Calls[[#This Row],[Date of Call]],"DDDD")</f>
        <v>Sunday</v>
      </c>
      <c r="I209">
        <f>IF(MONTH(Calls[[#This Row],[Date of Call]])&lt;=6, YEAR(Calls[[#This Row],[Date of Call]]), YEAR(Calls[[#This Row],[Date of Call]])+1)</f>
        <v>2023</v>
      </c>
      <c r="J209">
        <f>ROUND(Calls[[#This Row],[Satisfaction Rating]],0)</f>
        <v>3</v>
      </c>
    </row>
    <row r="210" spans="1:10" x14ac:dyDescent="0.3">
      <c r="A210" s="4" t="s">
        <v>235</v>
      </c>
      <c r="B210" s="1" t="s">
        <v>80</v>
      </c>
      <c r="C210" s="1">
        <v>121</v>
      </c>
      <c r="D210" s="2" t="s">
        <v>24</v>
      </c>
      <c r="E210" s="3">
        <v>44998</v>
      </c>
      <c r="F210" s="1">
        <v>32</v>
      </c>
      <c r="G210" s="5">
        <v>3.7</v>
      </c>
      <c r="H210" t="str">
        <f>TEXT(Calls[[#This Row],[Date of Call]],"DDDD")</f>
        <v>Monday</v>
      </c>
      <c r="I210">
        <f>IF(MONTH(Calls[[#This Row],[Date of Call]])&lt;=6, YEAR(Calls[[#This Row],[Date of Call]]), YEAR(Calls[[#This Row],[Date of Call]])+1)</f>
        <v>2023</v>
      </c>
      <c r="J210">
        <f>ROUND(Calls[[#This Row],[Satisfaction Rating]],0)</f>
        <v>4</v>
      </c>
    </row>
    <row r="211" spans="1:10" x14ac:dyDescent="0.3">
      <c r="A211" s="4" t="s">
        <v>236</v>
      </c>
      <c r="B211" s="1" t="s">
        <v>60</v>
      </c>
      <c r="C211" s="1">
        <v>61</v>
      </c>
      <c r="D211" s="2" t="s">
        <v>19</v>
      </c>
      <c r="E211" s="3">
        <v>44998</v>
      </c>
      <c r="F211" s="1">
        <v>160</v>
      </c>
      <c r="G211" s="5">
        <v>4.9000000000000004</v>
      </c>
      <c r="H211" t="str">
        <f>TEXT(Calls[[#This Row],[Date of Call]],"DDDD")</f>
        <v>Monday</v>
      </c>
      <c r="I211">
        <f>IF(MONTH(Calls[[#This Row],[Date of Call]])&lt;=6, YEAR(Calls[[#This Row],[Date of Call]]), YEAR(Calls[[#This Row],[Date of Call]])+1)</f>
        <v>2023</v>
      </c>
      <c r="J211">
        <f>ROUND(Calls[[#This Row],[Satisfaction Rating]],0)</f>
        <v>5</v>
      </c>
    </row>
    <row r="212" spans="1:10" x14ac:dyDescent="0.3">
      <c r="A212" s="4" t="s">
        <v>237</v>
      </c>
      <c r="B212" s="1" t="s">
        <v>31</v>
      </c>
      <c r="C212" s="1">
        <v>144</v>
      </c>
      <c r="D212" s="2" t="s">
        <v>9</v>
      </c>
      <c r="E212" s="3">
        <v>44998</v>
      </c>
      <c r="F212" s="1">
        <v>140</v>
      </c>
      <c r="G212" s="5">
        <v>3.5</v>
      </c>
      <c r="H212" t="str">
        <f>TEXT(Calls[[#This Row],[Date of Call]],"DDDD")</f>
        <v>Monday</v>
      </c>
      <c r="I212">
        <f>IF(MONTH(Calls[[#This Row],[Date of Call]])&lt;=6, YEAR(Calls[[#This Row],[Date of Call]]), YEAR(Calls[[#This Row],[Date of Call]])+1)</f>
        <v>2023</v>
      </c>
      <c r="J212">
        <f>ROUND(Calls[[#This Row],[Satisfaction Rating]],0)</f>
        <v>4</v>
      </c>
    </row>
    <row r="213" spans="1:10" x14ac:dyDescent="0.3">
      <c r="A213" s="4" t="s">
        <v>238</v>
      </c>
      <c r="B213" s="1" t="s">
        <v>50</v>
      </c>
      <c r="C213" s="1">
        <v>145</v>
      </c>
      <c r="D213" s="2" t="s">
        <v>9</v>
      </c>
      <c r="E213" s="3">
        <v>44998</v>
      </c>
      <c r="F213" s="1">
        <v>136</v>
      </c>
      <c r="G213" s="5">
        <v>4.4000000000000004</v>
      </c>
      <c r="H213" t="str">
        <f>TEXT(Calls[[#This Row],[Date of Call]],"DDDD")</f>
        <v>Monday</v>
      </c>
      <c r="I213">
        <f>IF(MONTH(Calls[[#This Row],[Date of Call]])&lt;=6, YEAR(Calls[[#This Row],[Date of Call]]), YEAR(Calls[[#This Row],[Date of Call]])+1)</f>
        <v>2023</v>
      </c>
      <c r="J213">
        <f>ROUND(Calls[[#This Row],[Satisfaction Rating]],0)</f>
        <v>4</v>
      </c>
    </row>
    <row r="214" spans="1:10" x14ac:dyDescent="0.3">
      <c r="A214" s="4" t="s">
        <v>239</v>
      </c>
      <c r="B214" s="1" t="s">
        <v>13</v>
      </c>
      <c r="C214" s="1">
        <v>85</v>
      </c>
      <c r="D214" s="2" t="s">
        <v>28</v>
      </c>
      <c r="E214" s="3">
        <v>44998</v>
      </c>
      <c r="F214" s="1">
        <v>66</v>
      </c>
      <c r="G214" s="5">
        <v>2.8</v>
      </c>
      <c r="H214" t="str">
        <f>TEXT(Calls[[#This Row],[Date of Call]],"DDDD")</f>
        <v>Monday</v>
      </c>
      <c r="I214">
        <f>IF(MONTH(Calls[[#This Row],[Date of Call]])&lt;=6, YEAR(Calls[[#This Row],[Date of Call]]), YEAR(Calls[[#This Row],[Date of Call]])+1)</f>
        <v>2023</v>
      </c>
      <c r="J214">
        <f>ROUND(Calls[[#This Row],[Satisfaction Rating]],0)</f>
        <v>3</v>
      </c>
    </row>
    <row r="215" spans="1:10" x14ac:dyDescent="0.3">
      <c r="A215" s="4" t="s">
        <v>240</v>
      </c>
      <c r="B215" s="1" t="s">
        <v>50</v>
      </c>
      <c r="C215" s="1">
        <v>13</v>
      </c>
      <c r="D215" s="2" t="s">
        <v>19</v>
      </c>
      <c r="E215" s="3">
        <v>44999</v>
      </c>
      <c r="F215" s="1">
        <v>63</v>
      </c>
      <c r="G215" s="5">
        <v>4.0999999999999996</v>
      </c>
      <c r="H215" t="str">
        <f>TEXT(Calls[[#This Row],[Date of Call]],"DDDD")</f>
        <v>Tuesday</v>
      </c>
      <c r="I215">
        <f>IF(MONTH(Calls[[#This Row],[Date of Call]])&lt;=6, YEAR(Calls[[#This Row],[Date of Call]]), YEAR(Calls[[#This Row],[Date of Call]])+1)</f>
        <v>2023</v>
      </c>
      <c r="J215">
        <f>ROUND(Calls[[#This Row],[Satisfaction Rating]],0)</f>
        <v>4</v>
      </c>
    </row>
    <row r="216" spans="1:10" x14ac:dyDescent="0.3">
      <c r="A216" s="4" t="s">
        <v>241</v>
      </c>
      <c r="B216" s="1" t="s">
        <v>8</v>
      </c>
      <c r="C216" s="1">
        <v>142</v>
      </c>
      <c r="D216" s="2" t="s">
        <v>24</v>
      </c>
      <c r="E216" s="3">
        <v>44999</v>
      </c>
      <c r="F216" s="1">
        <v>44</v>
      </c>
      <c r="G216" s="5">
        <v>3.5</v>
      </c>
      <c r="H216" t="str">
        <f>TEXT(Calls[[#This Row],[Date of Call]],"DDDD")</f>
        <v>Tuesday</v>
      </c>
      <c r="I216">
        <f>IF(MONTH(Calls[[#This Row],[Date of Call]])&lt;=6, YEAR(Calls[[#This Row],[Date of Call]]), YEAR(Calls[[#This Row],[Date of Call]])+1)</f>
        <v>2023</v>
      </c>
      <c r="J216">
        <f>ROUND(Calls[[#This Row],[Satisfaction Rating]],0)</f>
        <v>4</v>
      </c>
    </row>
    <row r="217" spans="1:10" x14ac:dyDescent="0.3">
      <c r="A217" s="4" t="s">
        <v>242</v>
      </c>
      <c r="B217" s="1" t="s">
        <v>31</v>
      </c>
      <c r="C217" s="1">
        <v>28</v>
      </c>
      <c r="D217" s="2" t="s">
        <v>14</v>
      </c>
      <c r="E217" s="3">
        <v>44999</v>
      </c>
      <c r="F217" s="1">
        <v>78</v>
      </c>
      <c r="G217" s="5">
        <v>3.8</v>
      </c>
      <c r="H217" t="str">
        <f>TEXT(Calls[[#This Row],[Date of Call]],"DDDD")</f>
        <v>Tuesday</v>
      </c>
      <c r="I217">
        <f>IF(MONTH(Calls[[#This Row],[Date of Call]])&lt;=6, YEAR(Calls[[#This Row],[Date of Call]]), YEAR(Calls[[#This Row],[Date of Call]])+1)</f>
        <v>2023</v>
      </c>
      <c r="J217">
        <f>ROUND(Calls[[#This Row],[Satisfaction Rating]],0)</f>
        <v>4</v>
      </c>
    </row>
    <row r="218" spans="1:10" x14ac:dyDescent="0.3">
      <c r="A218" s="4" t="s">
        <v>243</v>
      </c>
      <c r="B218" s="1" t="s">
        <v>31</v>
      </c>
      <c r="C218" s="1">
        <v>119</v>
      </c>
      <c r="D218" s="2" t="s">
        <v>24</v>
      </c>
      <c r="E218" s="3">
        <v>44999</v>
      </c>
      <c r="F218" s="1">
        <v>20</v>
      </c>
      <c r="G218" s="5">
        <v>3.9</v>
      </c>
      <c r="H218" t="str">
        <f>TEXT(Calls[[#This Row],[Date of Call]],"DDDD")</f>
        <v>Tuesday</v>
      </c>
      <c r="I218">
        <f>IF(MONTH(Calls[[#This Row],[Date of Call]])&lt;=6, YEAR(Calls[[#This Row],[Date of Call]]), YEAR(Calls[[#This Row],[Date of Call]])+1)</f>
        <v>2023</v>
      </c>
      <c r="J218">
        <f>ROUND(Calls[[#This Row],[Satisfaction Rating]],0)</f>
        <v>4</v>
      </c>
    </row>
    <row r="219" spans="1:10" x14ac:dyDescent="0.3">
      <c r="A219" s="4" t="s">
        <v>244</v>
      </c>
      <c r="B219" s="1" t="s">
        <v>80</v>
      </c>
      <c r="C219" s="1">
        <v>65</v>
      </c>
      <c r="D219" s="2" t="s">
        <v>28</v>
      </c>
      <c r="E219" s="3">
        <v>44999</v>
      </c>
      <c r="F219" s="1">
        <v>84</v>
      </c>
      <c r="G219" s="5">
        <v>2.5</v>
      </c>
      <c r="H219" t="str">
        <f>TEXT(Calls[[#This Row],[Date of Call]],"DDDD")</f>
        <v>Tuesday</v>
      </c>
      <c r="I219">
        <f>IF(MONTH(Calls[[#This Row],[Date of Call]])&lt;=6, YEAR(Calls[[#This Row],[Date of Call]]), YEAR(Calls[[#This Row],[Date of Call]])+1)</f>
        <v>2023</v>
      </c>
      <c r="J219">
        <f>ROUND(Calls[[#This Row],[Satisfaction Rating]],0)</f>
        <v>3</v>
      </c>
    </row>
    <row r="220" spans="1:10" x14ac:dyDescent="0.3">
      <c r="A220" s="4" t="s">
        <v>245</v>
      </c>
      <c r="B220" s="1" t="s">
        <v>33</v>
      </c>
      <c r="C220" s="1">
        <v>68</v>
      </c>
      <c r="D220" s="2" t="s">
        <v>28</v>
      </c>
      <c r="E220" s="3">
        <v>44999</v>
      </c>
      <c r="F220" s="1">
        <v>32</v>
      </c>
      <c r="G220" s="5">
        <v>4.9000000000000004</v>
      </c>
      <c r="H220" t="str">
        <f>TEXT(Calls[[#This Row],[Date of Call]],"DDDD")</f>
        <v>Tuesday</v>
      </c>
      <c r="I220">
        <f>IF(MONTH(Calls[[#This Row],[Date of Call]])&lt;=6, YEAR(Calls[[#This Row],[Date of Call]]), YEAR(Calls[[#This Row],[Date of Call]])+1)</f>
        <v>2023</v>
      </c>
      <c r="J220">
        <f>ROUND(Calls[[#This Row],[Satisfaction Rating]],0)</f>
        <v>5</v>
      </c>
    </row>
    <row r="221" spans="1:10" x14ac:dyDescent="0.3">
      <c r="A221" s="4" t="s">
        <v>246</v>
      </c>
      <c r="B221" s="1" t="s">
        <v>39</v>
      </c>
      <c r="C221" s="1">
        <v>72</v>
      </c>
      <c r="D221" s="2" t="s">
        <v>14</v>
      </c>
      <c r="E221" s="3">
        <v>44999</v>
      </c>
      <c r="F221" s="1">
        <v>132</v>
      </c>
      <c r="G221" s="5">
        <v>3.4</v>
      </c>
      <c r="H221" t="str">
        <f>TEXT(Calls[[#This Row],[Date of Call]],"DDDD")</f>
        <v>Tuesday</v>
      </c>
      <c r="I221">
        <f>IF(MONTH(Calls[[#This Row],[Date of Call]])&lt;=6, YEAR(Calls[[#This Row],[Date of Call]]), YEAR(Calls[[#This Row],[Date of Call]])+1)</f>
        <v>2023</v>
      </c>
      <c r="J221">
        <f>ROUND(Calls[[#This Row],[Satisfaction Rating]],0)</f>
        <v>3</v>
      </c>
    </row>
    <row r="222" spans="1:10" x14ac:dyDescent="0.3">
      <c r="A222" s="4" t="s">
        <v>247</v>
      </c>
      <c r="B222" s="1" t="s">
        <v>39</v>
      </c>
      <c r="C222" s="1">
        <v>63</v>
      </c>
      <c r="D222" s="2" t="s">
        <v>9</v>
      </c>
      <c r="E222" s="3">
        <v>44999</v>
      </c>
      <c r="F222" s="1">
        <v>105</v>
      </c>
      <c r="G222" s="5">
        <v>3.3</v>
      </c>
      <c r="H222" t="str">
        <f>TEXT(Calls[[#This Row],[Date of Call]],"DDDD")</f>
        <v>Tuesday</v>
      </c>
      <c r="I222">
        <f>IF(MONTH(Calls[[#This Row],[Date of Call]])&lt;=6, YEAR(Calls[[#This Row],[Date of Call]]), YEAR(Calls[[#This Row],[Date of Call]])+1)</f>
        <v>2023</v>
      </c>
      <c r="J222">
        <f>ROUND(Calls[[#This Row],[Satisfaction Rating]],0)</f>
        <v>3</v>
      </c>
    </row>
    <row r="223" spans="1:10" x14ac:dyDescent="0.3">
      <c r="A223" s="4" t="s">
        <v>248</v>
      </c>
      <c r="B223" s="1" t="s">
        <v>11</v>
      </c>
      <c r="C223" s="1">
        <v>139</v>
      </c>
      <c r="D223" s="2" t="s">
        <v>24</v>
      </c>
      <c r="E223" s="3">
        <v>45000</v>
      </c>
      <c r="F223" s="1">
        <v>48</v>
      </c>
      <c r="G223" s="5">
        <v>4.7</v>
      </c>
      <c r="H223" t="str">
        <f>TEXT(Calls[[#This Row],[Date of Call]],"DDDD")</f>
        <v>Wednesday</v>
      </c>
      <c r="I223">
        <f>IF(MONTH(Calls[[#This Row],[Date of Call]])&lt;=6, YEAR(Calls[[#This Row],[Date of Call]]), YEAR(Calls[[#This Row],[Date of Call]])+1)</f>
        <v>2023</v>
      </c>
      <c r="J223">
        <f>ROUND(Calls[[#This Row],[Satisfaction Rating]],0)</f>
        <v>5</v>
      </c>
    </row>
    <row r="224" spans="1:10" x14ac:dyDescent="0.3">
      <c r="A224" s="4" t="s">
        <v>249</v>
      </c>
      <c r="B224" s="1" t="s">
        <v>31</v>
      </c>
      <c r="C224" s="1">
        <v>59</v>
      </c>
      <c r="D224" s="2" t="s">
        <v>24</v>
      </c>
      <c r="E224" s="3">
        <v>45000</v>
      </c>
      <c r="F224" s="1">
        <v>64</v>
      </c>
      <c r="G224" s="5">
        <v>4</v>
      </c>
      <c r="H224" t="str">
        <f>TEXT(Calls[[#This Row],[Date of Call]],"DDDD")</f>
        <v>Wednesday</v>
      </c>
      <c r="I224">
        <f>IF(MONTH(Calls[[#This Row],[Date of Call]])&lt;=6, YEAR(Calls[[#This Row],[Date of Call]]), YEAR(Calls[[#This Row],[Date of Call]])+1)</f>
        <v>2023</v>
      </c>
      <c r="J224">
        <f>ROUND(Calls[[#This Row],[Satisfaction Rating]],0)</f>
        <v>4</v>
      </c>
    </row>
    <row r="225" spans="1:10" x14ac:dyDescent="0.3">
      <c r="A225" s="4" t="s">
        <v>250</v>
      </c>
      <c r="B225" s="1" t="s">
        <v>42</v>
      </c>
      <c r="C225" s="1">
        <v>138</v>
      </c>
      <c r="D225" s="2" t="s">
        <v>9</v>
      </c>
      <c r="E225" s="3">
        <v>45000</v>
      </c>
      <c r="F225" s="1">
        <v>44</v>
      </c>
      <c r="G225" s="5">
        <v>3.8</v>
      </c>
      <c r="H225" t="str">
        <f>TEXT(Calls[[#This Row],[Date of Call]],"DDDD")</f>
        <v>Wednesday</v>
      </c>
      <c r="I225">
        <f>IF(MONTH(Calls[[#This Row],[Date of Call]])&lt;=6, YEAR(Calls[[#This Row],[Date of Call]]), YEAR(Calls[[#This Row],[Date of Call]])+1)</f>
        <v>2023</v>
      </c>
      <c r="J225">
        <f>ROUND(Calls[[#This Row],[Satisfaction Rating]],0)</f>
        <v>4</v>
      </c>
    </row>
    <row r="226" spans="1:10" x14ac:dyDescent="0.3">
      <c r="A226" s="4" t="s">
        <v>251</v>
      </c>
      <c r="B226" s="1" t="s">
        <v>11</v>
      </c>
      <c r="C226" s="1">
        <v>47</v>
      </c>
      <c r="D226" s="2" t="s">
        <v>14</v>
      </c>
      <c r="E226" s="3">
        <v>45000</v>
      </c>
      <c r="F226" s="1">
        <v>120</v>
      </c>
      <c r="G226" s="5">
        <v>3.1</v>
      </c>
      <c r="H226" t="str">
        <f>TEXT(Calls[[#This Row],[Date of Call]],"DDDD")</f>
        <v>Wednesday</v>
      </c>
      <c r="I226">
        <f>IF(MONTH(Calls[[#This Row],[Date of Call]])&lt;=6, YEAR(Calls[[#This Row],[Date of Call]]), YEAR(Calls[[#This Row],[Date of Call]])+1)</f>
        <v>2023</v>
      </c>
      <c r="J226">
        <f>ROUND(Calls[[#This Row],[Satisfaction Rating]],0)</f>
        <v>3</v>
      </c>
    </row>
    <row r="227" spans="1:10" x14ac:dyDescent="0.3">
      <c r="A227" s="4" t="s">
        <v>252</v>
      </c>
      <c r="B227" s="1" t="s">
        <v>42</v>
      </c>
      <c r="C227" s="1">
        <v>74</v>
      </c>
      <c r="D227" s="2" t="s">
        <v>14</v>
      </c>
      <c r="E227" s="3">
        <v>45000</v>
      </c>
      <c r="F227" s="1">
        <v>144</v>
      </c>
      <c r="G227" s="5">
        <v>4.8</v>
      </c>
      <c r="H227" t="str">
        <f>TEXT(Calls[[#This Row],[Date of Call]],"DDDD")</f>
        <v>Wednesday</v>
      </c>
      <c r="I227">
        <f>IF(MONTH(Calls[[#This Row],[Date of Call]])&lt;=6, YEAR(Calls[[#This Row],[Date of Call]]), YEAR(Calls[[#This Row],[Date of Call]])+1)</f>
        <v>2023</v>
      </c>
      <c r="J227">
        <f>ROUND(Calls[[#This Row],[Satisfaction Rating]],0)</f>
        <v>5</v>
      </c>
    </row>
    <row r="228" spans="1:10" x14ac:dyDescent="0.3">
      <c r="A228" s="4" t="s">
        <v>253</v>
      </c>
      <c r="B228" s="1" t="s">
        <v>39</v>
      </c>
      <c r="C228" s="1">
        <v>65</v>
      </c>
      <c r="D228" s="2" t="s">
        <v>14</v>
      </c>
      <c r="E228" s="3">
        <v>45000</v>
      </c>
      <c r="F228" s="1">
        <v>87</v>
      </c>
      <c r="G228" s="5">
        <v>2.7</v>
      </c>
      <c r="H228" t="str">
        <f>TEXT(Calls[[#This Row],[Date of Call]],"DDDD")</f>
        <v>Wednesday</v>
      </c>
      <c r="I228">
        <f>IF(MONTH(Calls[[#This Row],[Date of Call]])&lt;=6, YEAR(Calls[[#This Row],[Date of Call]]), YEAR(Calls[[#This Row],[Date of Call]])+1)</f>
        <v>2023</v>
      </c>
      <c r="J228">
        <f>ROUND(Calls[[#This Row],[Satisfaction Rating]],0)</f>
        <v>3</v>
      </c>
    </row>
    <row r="229" spans="1:10" x14ac:dyDescent="0.3">
      <c r="A229" s="4" t="s">
        <v>254</v>
      </c>
      <c r="B229" s="1" t="s">
        <v>18</v>
      </c>
      <c r="C229" s="1">
        <v>123</v>
      </c>
      <c r="D229" s="2" t="s">
        <v>28</v>
      </c>
      <c r="E229" s="3">
        <v>45000</v>
      </c>
      <c r="F229" s="1">
        <v>36</v>
      </c>
      <c r="G229" s="5">
        <v>3.6</v>
      </c>
      <c r="H229" t="str">
        <f>TEXT(Calls[[#This Row],[Date of Call]],"DDDD")</f>
        <v>Wednesday</v>
      </c>
      <c r="I229">
        <f>IF(MONTH(Calls[[#This Row],[Date of Call]])&lt;=6, YEAR(Calls[[#This Row],[Date of Call]]), YEAR(Calls[[#This Row],[Date of Call]])+1)</f>
        <v>2023</v>
      </c>
      <c r="J229">
        <f>ROUND(Calls[[#This Row],[Satisfaction Rating]],0)</f>
        <v>4</v>
      </c>
    </row>
    <row r="230" spans="1:10" x14ac:dyDescent="0.3">
      <c r="A230" s="4" t="s">
        <v>255</v>
      </c>
      <c r="B230" s="1" t="s">
        <v>39</v>
      </c>
      <c r="C230" s="1">
        <v>90</v>
      </c>
      <c r="D230" s="2" t="s">
        <v>24</v>
      </c>
      <c r="E230" s="3">
        <v>45001</v>
      </c>
      <c r="F230" s="1">
        <v>72</v>
      </c>
      <c r="G230" s="5">
        <v>4.7</v>
      </c>
      <c r="H230" t="str">
        <f>TEXT(Calls[[#This Row],[Date of Call]],"DDDD")</f>
        <v>Thursday</v>
      </c>
      <c r="I230">
        <f>IF(MONTH(Calls[[#This Row],[Date of Call]])&lt;=6, YEAR(Calls[[#This Row],[Date of Call]]), YEAR(Calls[[#This Row],[Date of Call]])+1)</f>
        <v>2023</v>
      </c>
      <c r="J230">
        <f>ROUND(Calls[[#This Row],[Satisfaction Rating]],0)</f>
        <v>5</v>
      </c>
    </row>
    <row r="231" spans="1:10" x14ac:dyDescent="0.3">
      <c r="A231" s="4" t="s">
        <v>256</v>
      </c>
      <c r="B231" s="1" t="s">
        <v>60</v>
      </c>
      <c r="C231" s="1">
        <v>127</v>
      </c>
      <c r="D231" s="2" t="s">
        <v>9</v>
      </c>
      <c r="E231" s="3">
        <v>45001</v>
      </c>
      <c r="F231" s="1">
        <v>150</v>
      </c>
      <c r="G231" s="5">
        <v>4.4000000000000004</v>
      </c>
      <c r="H231" t="str">
        <f>TEXT(Calls[[#This Row],[Date of Call]],"DDDD")</f>
        <v>Thursday</v>
      </c>
      <c r="I231">
        <f>IF(MONTH(Calls[[#This Row],[Date of Call]])&lt;=6, YEAR(Calls[[#This Row],[Date of Call]]), YEAR(Calls[[#This Row],[Date of Call]])+1)</f>
        <v>2023</v>
      </c>
      <c r="J231">
        <f>ROUND(Calls[[#This Row],[Satisfaction Rating]],0)</f>
        <v>4</v>
      </c>
    </row>
    <row r="232" spans="1:10" x14ac:dyDescent="0.3">
      <c r="A232" s="4" t="s">
        <v>257</v>
      </c>
      <c r="B232" s="1" t="s">
        <v>16</v>
      </c>
      <c r="C232" s="1">
        <v>60</v>
      </c>
      <c r="D232" s="2" t="s">
        <v>14</v>
      </c>
      <c r="E232" s="3">
        <v>45001</v>
      </c>
      <c r="F232" s="1">
        <v>68</v>
      </c>
      <c r="G232" s="5">
        <v>4.3</v>
      </c>
      <c r="H232" t="str">
        <f>TEXT(Calls[[#This Row],[Date of Call]],"DDDD")</f>
        <v>Thursday</v>
      </c>
      <c r="I232">
        <f>IF(MONTH(Calls[[#This Row],[Date of Call]])&lt;=6, YEAR(Calls[[#This Row],[Date of Call]]), YEAR(Calls[[#This Row],[Date of Call]])+1)</f>
        <v>2023</v>
      </c>
      <c r="J232">
        <f>ROUND(Calls[[#This Row],[Satisfaction Rating]],0)</f>
        <v>4</v>
      </c>
    </row>
    <row r="233" spans="1:10" x14ac:dyDescent="0.3">
      <c r="A233" s="4" t="s">
        <v>258</v>
      </c>
      <c r="B233" s="1" t="s">
        <v>11</v>
      </c>
      <c r="C233" s="1">
        <v>94</v>
      </c>
      <c r="D233" s="2" t="s">
        <v>9</v>
      </c>
      <c r="E233" s="3">
        <v>45001</v>
      </c>
      <c r="F233" s="1">
        <v>99</v>
      </c>
      <c r="G233" s="5">
        <v>4.9000000000000004</v>
      </c>
      <c r="H233" t="str">
        <f>TEXT(Calls[[#This Row],[Date of Call]],"DDDD")</f>
        <v>Thursday</v>
      </c>
      <c r="I233">
        <f>IF(MONTH(Calls[[#This Row],[Date of Call]])&lt;=6, YEAR(Calls[[#This Row],[Date of Call]]), YEAR(Calls[[#This Row],[Date of Call]])+1)</f>
        <v>2023</v>
      </c>
      <c r="J233">
        <f>ROUND(Calls[[#This Row],[Satisfaction Rating]],0)</f>
        <v>5</v>
      </c>
    </row>
    <row r="234" spans="1:10" x14ac:dyDescent="0.3">
      <c r="A234" s="4" t="s">
        <v>259</v>
      </c>
      <c r="B234" s="1" t="s">
        <v>18</v>
      </c>
      <c r="C234" s="1">
        <v>54</v>
      </c>
      <c r="D234" s="2" t="s">
        <v>14</v>
      </c>
      <c r="E234" s="3">
        <v>45001</v>
      </c>
      <c r="F234" s="1">
        <v>26</v>
      </c>
      <c r="G234" s="5">
        <v>4.8</v>
      </c>
      <c r="H234" t="str">
        <f>TEXT(Calls[[#This Row],[Date of Call]],"DDDD")</f>
        <v>Thursday</v>
      </c>
      <c r="I234">
        <f>IF(MONTH(Calls[[#This Row],[Date of Call]])&lt;=6, YEAR(Calls[[#This Row],[Date of Call]]), YEAR(Calls[[#This Row],[Date of Call]])+1)</f>
        <v>2023</v>
      </c>
      <c r="J234">
        <f>ROUND(Calls[[#This Row],[Satisfaction Rating]],0)</f>
        <v>5</v>
      </c>
    </row>
    <row r="235" spans="1:10" x14ac:dyDescent="0.3">
      <c r="A235" s="4" t="s">
        <v>260</v>
      </c>
      <c r="B235" s="1" t="s">
        <v>39</v>
      </c>
      <c r="C235" s="1">
        <v>104</v>
      </c>
      <c r="D235" s="2" t="s">
        <v>14</v>
      </c>
      <c r="E235" s="3">
        <v>45001</v>
      </c>
      <c r="F235" s="1">
        <v>88</v>
      </c>
      <c r="G235" s="5">
        <v>3.2</v>
      </c>
      <c r="H235" t="str">
        <f>TEXT(Calls[[#This Row],[Date of Call]],"DDDD")</f>
        <v>Thursday</v>
      </c>
      <c r="I235">
        <f>IF(MONTH(Calls[[#This Row],[Date of Call]])&lt;=6, YEAR(Calls[[#This Row],[Date of Call]]), YEAR(Calls[[#This Row],[Date of Call]])+1)</f>
        <v>2023</v>
      </c>
      <c r="J235">
        <f>ROUND(Calls[[#This Row],[Satisfaction Rating]],0)</f>
        <v>3</v>
      </c>
    </row>
    <row r="236" spans="1:10" x14ac:dyDescent="0.3">
      <c r="A236" s="4" t="s">
        <v>261</v>
      </c>
      <c r="B236" s="1" t="s">
        <v>22</v>
      </c>
      <c r="C236" s="1">
        <v>100</v>
      </c>
      <c r="D236" s="2" t="s">
        <v>14</v>
      </c>
      <c r="E236" s="3">
        <v>45001</v>
      </c>
      <c r="F236" s="1">
        <v>124</v>
      </c>
      <c r="G236" s="5">
        <v>3.4</v>
      </c>
      <c r="H236" t="str">
        <f>TEXT(Calls[[#This Row],[Date of Call]],"DDDD")</f>
        <v>Thursday</v>
      </c>
      <c r="I236">
        <f>IF(MONTH(Calls[[#This Row],[Date of Call]])&lt;=6, YEAR(Calls[[#This Row],[Date of Call]]), YEAR(Calls[[#This Row],[Date of Call]])+1)</f>
        <v>2023</v>
      </c>
      <c r="J236">
        <f>ROUND(Calls[[#This Row],[Satisfaction Rating]],0)</f>
        <v>3</v>
      </c>
    </row>
    <row r="237" spans="1:10" x14ac:dyDescent="0.3">
      <c r="A237" s="4" t="s">
        <v>262</v>
      </c>
      <c r="B237" s="1" t="s">
        <v>42</v>
      </c>
      <c r="C237" s="1">
        <v>84</v>
      </c>
      <c r="D237" s="2" t="s">
        <v>14</v>
      </c>
      <c r="E237" s="3">
        <v>45001</v>
      </c>
      <c r="F237" s="1">
        <v>72</v>
      </c>
      <c r="G237" s="5">
        <v>3.5</v>
      </c>
      <c r="H237" t="str">
        <f>TEXT(Calls[[#This Row],[Date of Call]],"DDDD")</f>
        <v>Thursday</v>
      </c>
      <c r="I237">
        <f>IF(MONTH(Calls[[#This Row],[Date of Call]])&lt;=6, YEAR(Calls[[#This Row],[Date of Call]]), YEAR(Calls[[#This Row],[Date of Call]])+1)</f>
        <v>2023</v>
      </c>
      <c r="J237">
        <f>ROUND(Calls[[#This Row],[Satisfaction Rating]],0)</f>
        <v>4</v>
      </c>
    </row>
    <row r="238" spans="1:10" x14ac:dyDescent="0.3">
      <c r="A238" s="4" t="s">
        <v>263</v>
      </c>
      <c r="B238" s="1" t="s">
        <v>8</v>
      </c>
      <c r="C238" s="1">
        <v>92</v>
      </c>
      <c r="D238" s="2" t="s">
        <v>19</v>
      </c>
      <c r="E238" s="3">
        <v>45002</v>
      </c>
      <c r="F238" s="1">
        <v>125</v>
      </c>
      <c r="G238" s="5">
        <v>4.9000000000000004</v>
      </c>
      <c r="H238" t="str">
        <f>TEXT(Calls[[#This Row],[Date of Call]],"DDDD")</f>
        <v>Friday</v>
      </c>
      <c r="I238">
        <f>IF(MONTH(Calls[[#This Row],[Date of Call]])&lt;=6, YEAR(Calls[[#This Row],[Date of Call]]), YEAR(Calls[[#This Row],[Date of Call]])+1)</f>
        <v>2023</v>
      </c>
      <c r="J238">
        <f>ROUND(Calls[[#This Row],[Satisfaction Rating]],0)</f>
        <v>5</v>
      </c>
    </row>
    <row r="239" spans="1:10" x14ac:dyDescent="0.3">
      <c r="A239" s="4" t="s">
        <v>264</v>
      </c>
      <c r="B239" s="1" t="s">
        <v>27</v>
      </c>
      <c r="C239" s="1">
        <v>64</v>
      </c>
      <c r="D239" s="2" t="s">
        <v>9</v>
      </c>
      <c r="E239" s="3">
        <v>45002</v>
      </c>
      <c r="F239" s="1">
        <v>22</v>
      </c>
      <c r="G239" s="5">
        <v>4.0999999999999996</v>
      </c>
      <c r="H239" t="str">
        <f>TEXT(Calls[[#This Row],[Date of Call]],"DDDD")</f>
        <v>Friday</v>
      </c>
      <c r="I239">
        <f>IF(MONTH(Calls[[#This Row],[Date of Call]])&lt;=6, YEAR(Calls[[#This Row],[Date of Call]]), YEAR(Calls[[#This Row],[Date of Call]])+1)</f>
        <v>2023</v>
      </c>
      <c r="J239">
        <f>ROUND(Calls[[#This Row],[Satisfaction Rating]],0)</f>
        <v>4</v>
      </c>
    </row>
    <row r="240" spans="1:10" x14ac:dyDescent="0.3">
      <c r="A240" s="4" t="s">
        <v>265</v>
      </c>
      <c r="B240" s="1" t="s">
        <v>13</v>
      </c>
      <c r="C240" s="1">
        <v>89</v>
      </c>
      <c r="D240" s="2" t="s">
        <v>24</v>
      </c>
      <c r="E240" s="3">
        <v>45003</v>
      </c>
      <c r="F240" s="1">
        <v>70</v>
      </c>
      <c r="G240" s="5">
        <v>4.9000000000000004</v>
      </c>
      <c r="H240" t="str">
        <f>TEXT(Calls[[#This Row],[Date of Call]],"DDDD")</f>
        <v>Saturday</v>
      </c>
      <c r="I240">
        <f>IF(MONTH(Calls[[#This Row],[Date of Call]])&lt;=6, YEAR(Calls[[#This Row],[Date of Call]]), YEAR(Calls[[#This Row],[Date of Call]])+1)</f>
        <v>2023</v>
      </c>
      <c r="J240">
        <f>ROUND(Calls[[#This Row],[Satisfaction Rating]],0)</f>
        <v>5</v>
      </c>
    </row>
    <row r="241" spans="1:10" x14ac:dyDescent="0.3">
      <c r="A241" s="4" t="s">
        <v>266</v>
      </c>
      <c r="B241" s="1" t="s">
        <v>47</v>
      </c>
      <c r="C241" s="1">
        <v>40</v>
      </c>
      <c r="D241" s="2" t="s">
        <v>14</v>
      </c>
      <c r="E241" s="3">
        <v>45003</v>
      </c>
      <c r="F241" s="1">
        <v>24</v>
      </c>
      <c r="G241" s="5">
        <v>4.3</v>
      </c>
      <c r="H241" t="str">
        <f>TEXT(Calls[[#This Row],[Date of Call]],"DDDD")</f>
        <v>Saturday</v>
      </c>
      <c r="I241">
        <f>IF(MONTH(Calls[[#This Row],[Date of Call]])&lt;=6, YEAR(Calls[[#This Row],[Date of Call]]), YEAR(Calls[[#This Row],[Date of Call]])+1)</f>
        <v>2023</v>
      </c>
      <c r="J241">
        <f>ROUND(Calls[[#This Row],[Satisfaction Rating]],0)</f>
        <v>4</v>
      </c>
    </row>
    <row r="242" spans="1:10" x14ac:dyDescent="0.3">
      <c r="A242" s="4" t="s">
        <v>267</v>
      </c>
      <c r="B242" s="1" t="s">
        <v>31</v>
      </c>
      <c r="C242" s="1">
        <v>75</v>
      </c>
      <c r="D242" s="2" t="s">
        <v>28</v>
      </c>
      <c r="E242" s="3">
        <v>45003</v>
      </c>
      <c r="F242" s="1">
        <v>32</v>
      </c>
      <c r="G242" s="5">
        <v>4.0999999999999996</v>
      </c>
      <c r="H242" t="str">
        <f>TEXT(Calls[[#This Row],[Date of Call]],"DDDD")</f>
        <v>Saturday</v>
      </c>
      <c r="I242">
        <f>IF(MONTH(Calls[[#This Row],[Date of Call]])&lt;=6, YEAR(Calls[[#This Row],[Date of Call]]), YEAR(Calls[[#This Row],[Date of Call]])+1)</f>
        <v>2023</v>
      </c>
      <c r="J242">
        <f>ROUND(Calls[[#This Row],[Satisfaction Rating]],0)</f>
        <v>4</v>
      </c>
    </row>
    <row r="243" spans="1:10" x14ac:dyDescent="0.3">
      <c r="A243" s="4" t="s">
        <v>268</v>
      </c>
      <c r="B243" s="1" t="s">
        <v>60</v>
      </c>
      <c r="C243" s="1">
        <v>106</v>
      </c>
      <c r="D243" s="2" t="s">
        <v>19</v>
      </c>
      <c r="E243" s="3">
        <v>45003</v>
      </c>
      <c r="F243" s="1">
        <v>112</v>
      </c>
      <c r="G243" s="5">
        <v>4.4000000000000004</v>
      </c>
      <c r="H243" t="str">
        <f>TEXT(Calls[[#This Row],[Date of Call]],"DDDD")</f>
        <v>Saturday</v>
      </c>
      <c r="I243">
        <f>IF(MONTH(Calls[[#This Row],[Date of Call]])&lt;=6, YEAR(Calls[[#This Row],[Date of Call]]), YEAR(Calls[[#This Row],[Date of Call]])+1)</f>
        <v>2023</v>
      </c>
      <c r="J243">
        <f>ROUND(Calls[[#This Row],[Satisfaction Rating]],0)</f>
        <v>4</v>
      </c>
    </row>
    <row r="244" spans="1:10" x14ac:dyDescent="0.3">
      <c r="A244" s="4" t="s">
        <v>269</v>
      </c>
      <c r="B244" s="1" t="s">
        <v>27</v>
      </c>
      <c r="C244" s="1">
        <v>58</v>
      </c>
      <c r="D244" s="2" t="s">
        <v>14</v>
      </c>
      <c r="E244" s="3">
        <v>45004</v>
      </c>
      <c r="F244" s="1">
        <v>43</v>
      </c>
      <c r="G244" s="5">
        <v>4.5</v>
      </c>
      <c r="H244" t="str">
        <f>TEXT(Calls[[#This Row],[Date of Call]],"DDDD")</f>
        <v>Sunday</v>
      </c>
      <c r="I244">
        <f>IF(MONTH(Calls[[#This Row],[Date of Call]])&lt;=6, YEAR(Calls[[#This Row],[Date of Call]]), YEAR(Calls[[#This Row],[Date of Call]])+1)</f>
        <v>2023</v>
      </c>
      <c r="J244">
        <f>ROUND(Calls[[#This Row],[Satisfaction Rating]],0)</f>
        <v>5</v>
      </c>
    </row>
    <row r="245" spans="1:10" x14ac:dyDescent="0.3">
      <c r="A245" s="4" t="s">
        <v>270</v>
      </c>
      <c r="B245" s="1" t="s">
        <v>42</v>
      </c>
      <c r="C245" s="1">
        <v>84</v>
      </c>
      <c r="D245" s="2" t="s">
        <v>19</v>
      </c>
      <c r="E245" s="3">
        <v>45004</v>
      </c>
      <c r="F245" s="1">
        <v>22</v>
      </c>
      <c r="G245" s="5">
        <v>3.5</v>
      </c>
      <c r="H245" t="str">
        <f>TEXT(Calls[[#This Row],[Date of Call]],"DDDD")</f>
        <v>Sunday</v>
      </c>
      <c r="I245">
        <f>IF(MONTH(Calls[[#This Row],[Date of Call]])&lt;=6, YEAR(Calls[[#This Row],[Date of Call]]), YEAR(Calls[[#This Row],[Date of Call]])+1)</f>
        <v>2023</v>
      </c>
      <c r="J245">
        <f>ROUND(Calls[[#This Row],[Satisfaction Rating]],0)</f>
        <v>4</v>
      </c>
    </row>
    <row r="246" spans="1:10" x14ac:dyDescent="0.3">
      <c r="A246" s="4" t="s">
        <v>271</v>
      </c>
      <c r="B246" s="1" t="s">
        <v>39</v>
      </c>
      <c r="C246" s="1">
        <v>140</v>
      </c>
      <c r="D246" s="2" t="s">
        <v>19</v>
      </c>
      <c r="E246" s="3">
        <v>45004</v>
      </c>
      <c r="F246" s="1">
        <v>93</v>
      </c>
      <c r="G246" s="5">
        <v>4.4000000000000004</v>
      </c>
      <c r="H246" t="str">
        <f>TEXT(Calls[[#This Row],[Date of Call]],"DDDD")</f>
        <v>Sunday</v>
      </c>
      <c r="I246">
        <f>IF(MONTH(Calls[[#This Row],[Date of Call]])&lt;=6, YEAR(Calls[[#This Row],[Date of Call]]), YEAR(Calls[[#This Row],[Date of Call]])+1)</f>
        <v>2023</v>
      </c>
      <c r="J246">
        <f>ROUND(Calls[[#This Row],[Satisfaction Rating]],0)</f>
        <v>4</v>
      </c>
    </row>
    <row r="247" spans="1:10" x14ac:dyDescent="0.3">
      <c r="A247" s="4" t="s">
        <v>272</v>
      </c>
      <c r="B247" s="1" t="s">
        <v>27</v>
      </c>
      <c r="C247" s="1">
        <v>67</v>
      </c>
      <c r="D247" s="2" t="s">
        <v>19</v>
      </c>
      <c r="E247" s="3">
        <v>45004</v>
      </c>
      <c r="F247" s="1">
        <v>45</v>
      </c>
      <c r="G247" s="5">
        <v>3.5</v>
      </c>
      <c r="H247" t="str">
        <f>TEXT(Calls[[#This Row],[Date of Call]],"DDDD")</f>
        <v>Sunday</v>
      </c>
      <c r="I247">
        <f>IF(MONTH(Calls[[#This Row],[Date of Call]])&lt;=6, YEAR(Calls[[#This Row],[Date of Call]]), YEAR(Calls[[#This Row],[Date of Call]])+1)</f>
        <v>2023</v>
      </c>
      <c r="J247">
        <f>ROUND(Calls[[#This Row],[Satisfaction Rating]],0)</f>
        <v>4</v>
      </c>
    </row>
    <row r="248" spans="1:10" x14ac:dyDescent="0.3">
      <c r="A248" s="4" t="s">
        <v>273</v>
      </c>
      <c r="B248" s="1" t="s">
        <v>11</v>
      </c>
      <c r="C248" s="1">
        <v>126</v>
      </c>
      <c r="D248" s="2" t="s">
        <v>19</v>
      </c>
      <c r="E248" s="3">
        <v>45005</v>
      </c>
      <c r="F248" s="1">
        <v>96</v>
      </c>
      <c r="G248" s="5">
        <v>3.8</v>
      </c>
      <c r="H248" t="str">
        <f>TEXT(Calls[[#This Row],[Date of Call]],"DDDD")</f>
        <v>Monday</v>
      </c>
      <c r="I248">
        <f>IF(MONTH(Calls[[#This Row],[Date of Call]])&lt;=6, YEAR(Calls[[#This Row],[Date of Call]]), YEAR(Calls[[#This Row],[Date of Call]])+1)</f>
        <v>2023</v>
      </c>
      <c r="J248">
        <f>ROUND(Calls[[#This Row],[Satisfaction Rating]],0)</f>
        <v>4</v>
      </c>
    </row>
    <row r="249" spans="1:10" x14ac:dyDescent="0.3">
      <c r="A249" s="4" t="s">
        <v>274</v>
      </c>
      <c r="B249" s="1" t="s">
        <v>11</v>
      </c>
      <c r="C249" s="1">
        <v>89</v>
      </c>
      <c r="D249" s="2" t="s">
        <v>14</v>
      </c>
      <c r="E249" s="3">
        <v>45005</v>
      </c>
      <c r="F249" s="1">
        <v>96</v>
      </c>
      <c r="G249" s="5">
        <v>3.3</v>
      </c>
      <c r="H249" t="str">
        <f>TEXT(Calls[[#This Row],[Date of Call]],"DDDD")</f>
        <v>Monday</v>
      </c>
      <c r="I249">
        <f>IF(MONTH(Calls[[#This Row],[Date of Call]])&lt;=6, YEAR(Calls[[#This Row],[Date of Call]]), YEAR(Calls[[#This Row],[Date of Call]])+1)</f>
        <v>2023</v>
      </c>
      <c r="J249">
        <f>ROUND(Calls[[#This Row],[Satisfaction Rating]],0)</f>
        <v>3</v>
      </c>
    </row>
    <row r="250" spans="1:10" x14ac:dyDescent="0.3">
      <c r="A250" s="4" t="s">
        <v>275</v>
      </c>
      <c r="B250" s="1" t="s">
        <v>13</v>
      </c>
      <c r="C250" s="1">
        <v>56</v>
      </c>
      <c r="D250" s="2" t="s">
        <v>9</v>
      </c>
      <c r="E250" s="3">
        <v>45005</v>
      </c>
      <c r="F250" s="1">
        <v>31</v>
      </c>
      <c r="G250" s="5">
        <v>4.4000000000000004</v>
      </c>
      <c r="H250" t="str">
        <f>TEXT(Calls[[#This Row],[Date of Call]],"DDDD")</f>
        <v>Monday</v>
      </c>
      <c r="I250">
        <f>IF(MONTH(Calls[[#This Row],[Date of Call]])&lt;=6, YEAR(Calls[[#This Row],[Date of Call]]), YEAR(Calls[[#This Row],[Date of Call]])+1)</f>
        <v>2023</v>
      </c>
      <c r="J250">
        <f>ROUND(Calls[[#This Row],[Satisfaction Rating]],0)</f>
        <v>4</v>
      </c>
    </row>
    <row r="251" spans="1:10" x14ac:dyDescent="0.3">
      <c r="A251" s="4" t="s">
        <v>276</v>
      </c>
      <c r="B251" s="1" t="s">
        <v>18</v>
      </c>
      <c r="C251" s="1">
        <v>48</v>
      </c>
      <c r="D251" s="2" t="s">
        <v>14</v>
      </c>
      <c r="E251" s="3">
        <v>45005</v>
      </c>
      <c r="F251" s="1">
        <v>200</v>
      </c>
      <c r="G251" s="5">
        <v>3.9</v>
      </c>
      <c r="H251" t="str">
        <f>TEXT(Calls[[#This Row],[Date of Call]],"DDDD")</f>
        <v>Monday</v>
      </c>
      <c r="I251">
        <f>IF(MONTH(Calls[[#This Row],[Date of Call]])&lt;=6, YEAR(Calls[[#This Row],[Date of Call]]), YEAR(Calls[[#This Row],[Date of Call]])+1)</f>
        <v>2023</v>
      </c>
      <c r="J251">
        <f>ROUND(Calls[[#This Row],[Satisfaction Rating]],0)</f>
        <v>4</v>
      </c>
    </row>
    <row r="252" spans="1:10" x14ac:dyDescent="0.3">
      <c r="A252" s="4" t="s">
        <v>277</v>
      </c>
      <c r="B252" s="1" t="s">
        <v>11</v>
      </c>
      <c r="C252" s="1">
        <v>55</v>
      </c>
      <c r="D252" s="2" t="s">
        <v>9</v>
      </c>
      <c r="E252" s="3">
        <v>45005</v>
      </c>
      <c r="F252" s="1">
        <v>99</v>
      </c>
      <c r="G252" s="5">
        <v>2.7</v>
      </c>
      <c r="H252" t="str">
        <f>TEXT(Calls[[#This Row],[Date of Call]],"DDDD")</f>
        <v>Monday</v>
      </c>
      <c r="I252">
        <f>IF(MONTH(Calls[[#This Row],[Date of Call]])&lt;=6, YEAR(Calls[[#This Row],[Date of Call]]), YEAR(Calls[[#This Row],[Date of Call]])+1)</f>
        <v>2023</v>
      </c>
      <c r="J252">
        <f>ROUND(Calls[[#This Row],[Satisfaction Rating]],0)</f>
        <v>3</v>
      </c>
    </row>
    <row r="253" spans="1:10" x14ac:dyDescent="0.3">
      <c r="A253" s="4" t="s">
        <v>278</v>
      </c>
      <c r="B253" s="1" t="s">
        <v>16</v>
      </c>
      <c r="C253" s="1">
        <v>88</v>
      </c>
      <c r="D253" s="2" t="s">
        <v>28</v>
      </c>
      <c r="E253" s="3">
        <v>45005</v>
      </c>
      <c r="F253" s="1">
        <v>144</v>
      </c>
      <c r="G253" s="5">
        <v>2.9</v>
      </c>
      <c r="H253" t="str">
        <f>TEXT(Calls[[#This Row],[Date of Call]],"DDDD")</f>
        <v>Monday</v>
      </c>
      <c r="I253">
        <f>IF(MONTH(Calls[[#This Row],[Date of Call]])&lt;=6, YEAR(Calls[[#This Row],[Date of Call]]), YEAR(Calls[[#This Row],[Date of Call]])+1)</f>
        <v>2023</v>
      </c>
      <c r="J253">
        <f>ROUND(Calls[[#This Row],[Satisfaction Rating]],0)</f>
        <v>3</v>
      </c>
    </row>
    <row r="254" spans="1:10" x14ac:dyDescent="0.3">
      <c r="A254" s="4" t="s">
        <v>279</v>
      </c>
      <c r="B254" s="1" t="s">
        <v>13</v>
      </c>
      <c r="C254" s="1">
        <v>102</v>
      </c>
      <c r="D254" s="2" t="s">
        <v>19</v>
      </c>
      <c r="E254" s="3">
        <v>45006</v>
      </c>
      <c r="F254" s="1">
        <v>81</v>
      </c>
      <c r="G254" s="5">
        <v>4</v>
      </c>
      <c r="H254" t="str">
        <f>TEXT(Calls[[#This Row],[Date of Call]],"DDDD")</f>
        <v>Tuesday</v>
      </c>
      <c r="I254">
        <f>IF(MONTH(Calls[[#This Row],[Date of Call]])&lt;=6, YEAR(Calls[[#This Row],[Date of Call]]), YEAR(Calls[[#This Row],[Date of Call]])+1)</f>
        <v>2023</v>
      </c>
      <c r="J254">
        <f>ROUND(Calls[[#This Row],[Satisfaction Rating]],0)</f>
        <v>4</v>
      </c>
    </row>
    <row r="255" spans="1:10" x14ac:dyDescent="0.3">
      <c r="A255" s="4" t="s">
        <v>280</v>
      </c>
      <c r="B255" s="1" t="s">
        <v>16</v>
      </c>
      <c r="C255" s="1">
        <v>155</v>
      </c>
      <c r="D255" s="2" t="s">
        <v>28</v>
      </c>
      <c r="E255" s="3">
        <v>45006</v>
      </c>
      <c r="F255" s="1">
        <v>70</v>
      </c>
      <c r="G255" s="5">
        <v>4.4000000000000004</v>
      </c>
      <c r="H255" t="str">
        <f>TEXT(Calls[[#This Row],[Date of Call]],"DDDD")</f>
        <v>Tuesday</v>
      </c>
      <c r="I255">
        <f>IF(MONTH(Calls[[#This Row],[Date of Call]])&lt;=6, YEAR(Calls[[#This Row],[Date of Call]]), YEAR(Calls[[#This Row],[Date of Call]])+1)</f>
        <v>2023</v>
      </c>
      <c r="J255">
        <f>ROUND(Calls[[#This Row],[Satisfaction Rating]],0)</f>
        <v>4</v>
      </c>
    </row>
    <row r="256" spans="1:10" x14ac:dyDescent="0.3">
      <c r="A256" s="4" t="s">
        <v>281</v>
      </c>
      <c r="B256" s="1" t="s">
        <v>11</v>
      </c>
      <c r="C256" s="1">
        <v>63</v>
      </c>
      <c r="D256" s="2" t="s">
        <v>28</v>
      </c>
      <c r="E256" s="3">
        <v>45006</v>
      </c>
      <c r="F256" s="1">
        <v>148</v>
      </c>
      <c r="G256" s="5">
        <v>5</v>
      </c>
      <c r="H256" t="str">
        <f>TEXT(Calls[[#This Row],[Date of Call]],"DDDD")</f>
        <v>Tuesday</v>
      </c>
      <c r="I256">
        <f>IF(MONTH(Calls[[#This Row],[Date of Call]])&lt;=6, YEAR(Calls[[#This Row],[Date of Call]]), YEAR(Calls[[#This Row],[Date of Call]])+1)</f>
        <v>2023</v>
      </c>
      <c r="J256">
        <f>ROUND(Calls[[#This Row],[Satisfaction Rating]],0)</f>
        <v>5</v>
      </c>
    </row>
    <row r="257" spans="1:10" x14ac:dyDescent="0.3">
      <c r="A257" s="4" t="s">
        <v>282</v>
      </c>
      <c r="B257" s="1" t="s">
        <v>22</v>
      </c>
      <c r="C257" s="1">
        <v>59</v>
      </c>
      <c r="D257" s="2" t="s">
        <v>19</v>
      </c>
      <c r="E257" s="3">
        <v>45006</v>
      </c>
      <c r="F257" s="1">
        <v>215</v>
      </c>
      <c r="G257" s="5">
        <v>4.0999999999999996</v>
      </c>
      <c r="H257" t="str">
        <f>TEXT(Calls[[#This Row],[Date of Call]],"DDDD")</f>
        <v>Tuesday</v>
      </c>
      <c r="I257">
        <f>IF(MONTH(Calls[[#This Row],[Date of Call]])&lt;=6, YEAR(Calls[[#This Row],[Date of Call]]), YEAR(Calls[[#This Row],[Date of Call]])+1)</f>
        <v>2023</v>
      </c>
      <c r="J257">
        <f>ROUND(Calls[[#This Row],[Satisfaction Rating]],0)</f>
        <v>4</v>
      </c>
    </row>
    <row r="258" spans="1:10" x14ac:dyDescent="0.3">
      <c r="A258" s="4" t="s">
        <v>283</v>
      </c>
      <c r="B258" s="1" t="s">
        <v>22</v>
      </c>
      <c r="C258" s="1">
        <v>144</v>
      </c>
      <c r="D258" s="2" t="s">
        <v>14</v>
      </c>
      <c r="E258" s="3">
        <v>45006</v>
      </c>
      <c r="F258" s="1">
        <v>124</v>
      </c>
      <c r="G258" s="5">
        <v>4.4000000000000004</v>
      </c>
      <c r="H258" t="str">
        <f>TEXT(Calls[[#This Row],[Date of Call]],"DDDD")</f>
        <v>Tuesday</v>
      </c>
      <c r="I258">
        <f>IF(MONTH(Calls[[#This Row],[Date of Call]])&lt;=6, YEAR(Calls[[#This Row],[Date of Call]]), YEAR(Calls[[#This Row],[Date of Call]])+1)</f>
        <v>2023</v>
      </c>
      <c r="J258">
        <f>ROUND(Calls[[#This Row],[Satisfaction Rating]],0)</f>
        <v>4</v>
      </c>
    </row>
    <row r="259" spans="1:10" x14ac:dyDescent="0.3">
      <c r="A259" s="4" t="s">
        <v>284</v>
      </c>
      <c r="B259" s="1" t="s">
        <v>42</v>
      </c>
      <c r="C259" s="1">
        <v>113</v>
      </c>
      <c r="D259" s="2" t="s">
        <v>24</v>
      </c>
      <c r="E259" s="3">
        <v>45006</v>
      </c>
      <c r="F259" s="1">
        <v>168</v>
      </c>
      <c r="G259" s="5">
        <v>4.0999999999999996</v>
      </c>
      <c r="H259" t="str">
        <f>TEXT(Calls[[#This Row],[Date of Call]],"DDDD")</f>
        <v>Tuesday</v>
      </c>
      <c r="I259">
        <f>IF(MONTH(Calls[[#This Row],[Date of Call]])&lt;=6, YEAR(Calls[[#This Row],[Date of Call]]), YEAR(Calls[[#This Row],[Date of Call]])+1)</f>
        <v>2023</v>
      </c>
      <c r="J259">
        <f>ROUND(Calls[[#This Row],[Satisfaction Rating]],0)</f>
        <v>4</v>
      </c>
    </row>
    <row r="260" spans="1:10" x14ac:dyDescent="0.3">
      <c r="A260" s="4" t="s">
        <v>285</v>
      </c>
      <c r="B260" s="1" t="s">
        <v>50</v>
      </c>
      <c r="C260" s="1">
        <v>154</v>
      </c>
      <c r="D260" s="2" t="s">
        <v>9</v>
      </c>
      <c r="E260" s="3">
        <v>45006</v>
      </c>
      <c r="F260" s="1">
        <v>90</v>
      </c>
      <c r="G260" s="5">
        <v>4.5</v>
      </c>
      <c r="H260" t="str">
        <f>TEXT(Calls[[#This Row],[Date of Call]],"DDDD")</f>
        <v>Tuesday</v>
      </c>
      <c r="I260">
        <f>IF(MONTH(Calls[[#This Row],[Date of Call]])&lt;=6, YEAR(Calls[[#This Row],[Date of Call]]), YEAR(Calls[[#This Row],[Date of Call]])+1)</f>
        <v>2023</v>
      </c>
      <c r="J260">
        <f>ROUND(Calls[[#This Row],[Satisfaction Rating]],0)</f>
        <v>5</v>
      </c>
    </row>
    <row r="261" spans="1:10" x14ac:dyDescent="0.3">
      <c r="A261" s="4" t="s">
        <v>286</v>
      </c>
      <c r="B261" s="1" t="s">
        <v>50</v>
      </c>
      <c r="C261" s="1">
        <v>58</v>
      </c>
      <c r="D261" s="2" t="s">
        <v>19</v>
      </c>
      <c r="E261" s="3">
        <v>45007</v>
      </c>
      <c r="F261" s="1">
        <v>176</v>
      </c>
      <c r="G261" s="5">
        <v>4.2</v>
      </c>
      <c r="H261" t="str">
        <f>TEXT(Calls[[#This Row],[Date of Call]],"DDDD")</f>
        <v>Wednesday</v>
      </c>
      <c r="I261">
        <f>IF(MONTH(Calls[[#This Row],[Date of Call]])&lt;=6, YEAR(Calls[[#This Row],[Date of Call]]), YEAR(Calls[[#This Row],[Date of Call]])+1)</f>
        <v>2023</v>
      </c>
      <c r="J261">
        <f>ROUND(Calls[[#This Row],[Satisfaction Rating]],0)</f>
        <v>4</v>
      </c>
    </row>
    <row r="262" spans="1:10" x14ac:dyDescent="0.3">
      <c r="A262" s="4" t="s">
        <v>287</v>
      </c>
      <c r="B262" s="1" t="s">
        <v>18</v>
      </c>
      <c r="C262" s="1">
        <v>63</v>
      </c>
      <c r="D262" s="2" t="s">
        <v>28</v>
      </c>
      <c r="E262" s="3">
        <v>45007</v>
      </c>
      <c r="F262" s="1">
        <v>87</v>
      </c>
      <c r="G262" s="5">
        <v>4.5999999999999996</v>
      </c>
      <c r="H262" t="str">
        <f>TEXT(Calls[[#This Row],[Date of Call]],"DDDD")</f>
        <v>Wednesday</v>
      </c>
      <c r="I262">
        <f>IF(MONTH(Calls[[#This Row],[Date of Call]])&lt;=6, YEAR(Calls[[#This Row],[Date of Call]]), YEAR(Calls[[#This Row],[Date of Call]])+1)</f>
        <v>2023</v>
      </c>
      <c r="J262">
        <f>ROUND(Calls[[#This Row],[Satisfaction Rating]],0)</f>
        <v>5</v>
      </c>
    </row>
    <row r="263" spans="1:10" x14ac:dyDescent="0.3">
      <c r="A263" s="4" t="s">
        <v>288</v>
      </c>
      <c r="B263" s="1" t="s">
        <v>39</v>
      </c>
      <c r="C263" s="1">
        <v>59</v>
      </c>
      <c r="D263" s="2" t="s">
        <v>14</v>
      </c>
      <c r="E263" s="3">
        <v>45007</v>
      </c>
      <c r="F263" s="1">
        <v>128</v>
      </c>
      <c r="G263" s="5">
        <v>4.5</v>
      </c>
      <c r="H263" t="str">
        <f>TEXT(Calls[[#This Row],[Date of Call]],"DDDD")</f>
        <v>Wednesday</v>
      </c>
      <c r="I263">
        <f>IF(MONTH(Calls[[#This Row],[Date of Call]])&lt;=6, YEAR(Calls[[#This Row],[Date of Call]]), YEAR(Calls[[#This Row],[Date of Call]])+1)</f>
        <v>2023</v>
      </c>
      <c r="J263">
        <f>ROUND(Calls[[#This Row],[Satisfaction Rating]],0)</f>
        <v>5</v>
      </c>
    </row>
    <row r="264" spans="1:10" x14ac:dyDescent="0.3">
      <c r="A264" s="4" t="s">
        <v>289</v>
      </c>
      <c r="B264" s="1" t="s">
        <v>80</v>
      </c>
      <c r="C264" s="1">
        <v>129</v>
      </c>
      <c r="D264" s="2" t="s">
        <v>28</v>
      </c>
      <c r="E264" s="3">
        <v>45007</v>
      </c>
      <c r="F264" s="1">
        <v>120</v>
      </c>
      <c r="G264" s="5">
        <v>4.0999999999999996</v>
      </c>
      <c r="H264" t="str">
        <f>TEXT(Calls[[#This Row],[Date of Call]],"DDDD")</f>
        <v>Wednesday</v>
      </c>
      <c r="I264">
        <f>IF(MONTH(Calls[[#This Row],[Date of Call]])&lt;=6, YEAR(Calls[[#This Row],[Date of Call]]), YEAR(Calls[[#This Row],[Date of Call]])+1)</f>
        <v>2023</v>
      </c>
      <c r="J264">
        <f>ROUND(Calls[[#This Row],[Satisfaction Rating]],0)</f>
        <v>4</v>
      </c>
    </row>
    <row r="265" spans="1:10" x14ac:dyDescent="0.3">
      <c r="A265" s="4" t="s">
        <v>290</v>
      </c>
      <c r="B265" s="1" t="s">
        <v>33</v>
      </c>
      <c r="C265" s="1">
        <v>101</v>
      </c>
      <c r="D265" s="2" t="s">
        <v>24</v>
      </c>
      <c r="E265" s="3">
        <v>45007</v>
      </c>
      <c r="F265" s="1">
        <v>130</v>
      </c>
      <c r="G265" s="5">
        <v>4.8</v>
      </c>
      <c r="H265" t="str">
        <f>TEXT(Calls[[#This Row],[Date of Call]],"DDDD")</f>
        <v>Wednesday</v>
      </c>
      <c r="I265">
        <f>IF(MONTH(Calls[[#This Row],[Date of Call]])&lt;=6, YEAR(Calls[[#This Row],[Date of Call]]), YEAR(Calls[[#This Row],[Date of Call]])+1)</f>
        <v>2023</v>
      </c>
      <c r="J265">
        <f>ROUND(Calls[[#This Row],[Satisfaction Rating]],0)</f>
        <v>5</v>
      </c>
    </row>
    <row r="266" spans="1:10" x14ac:dyDescent="0.3">
      <c r="A266" s="4" t="s">
        <v>291</v>
      </c>
      <c r="B266" s="1" t="s">
        <v>47</v>
      </c>
      <c r="C266" s="1">
        <v>154</v>
      </c>
      <c r="D266" s="2" t="s">
        <v>14</v>
      </c>
      <c r="E266" s="3">
        <v>45007</v>
      </c>
      <c r="F266" s="1">
        <v>172</v>
      </c>
      <c r="G266" s="5">
        <v>3.1</v>
      </c>
      <c r="H266" t="str">
        <f>TEXT(Calls[[#This Row],[Date of Call]],"DDDD")</f>
        <v>Wednesday</v>
      </c>
      <c r="I266">
        <f>IF(MONTH(Calls[[#This Row],[Date of Call]])&lt;=6, YEAR(Calls[[#This Row],[Date of Call]]), YEAR(Calls[[#This Row],[Date of Call]])+1)</f>
        <v>2023</v>
      </c>
      <c r="J266">
        <f>ROUND(Calls[[#This Row],[Satisfaction Rating]],0)</f>
        <v>3</v>
      </c>
    </row>
    <row r="267" spans="1:10" x14ac:dyDescent="0.3">
      <c r="A267" s="4" t="s">
        <v>292</v>
      </c>
      <c r="B267" s="1" t="s">
        <v>27</v>
      </c>
      <c r="C267" s="1">
        <v>131</v>
      </c>
      <c r="D267" s="2" t="s">
        <v>14</v>
      </c>
      <c r="E267" s="3">
        <v>45007</v>
      </c>
      <c r="F267" s="1">
        <v>58</v>
      </c>
      <c r="G267" s="5">
        <v>4.9000000000000004</v>
      </c>
      <c r="H267" t="str">
        <f>TEXT(Calls[[#This Row],[Date of Call]],"DDDD")</f>
        <v>Wednesday</v>
      </c>
      <c r="I267">
        <f>IF(MONTH(Calls[[#This Row],[Date of Call]])&lt;=6, YEAR(Calls[[#This Row],[Date of Call]]), YEAR(Calls[[#This Row],[Date of Call]])+1)</f>
        <v>2023</v>
      </c>
      <c r="J267">
        <f>ROUND(Calls[[#This Row],[Satisfaction Rating]],0)</f>
        <v>5</v>
      </c>
    </row>
    <row r="268" spans="1:10" x14ac:dyDescent="0.3">
      <c r="A268" s="4" t="s">
        <v>293</v>
      </c>
      <c r="B268" s="1" t="s">
        <v>22</v>
      </c>
      <c r="C268" s="1">
        <v>111</v>
      </c>
      <c r="D268" s="2" t="s">
        <v>24</v>
      </c>
      <c r="E268" s="3">
        <v>45008</v>
      </c>
      <c r="F268" s="1">
        <v>86</v>
      </c>
      <c r="G268" s="5">
        <v>4.0999999999999996</v>
      </c>
      <c r="H268" t="str">
        <f>TEXT(Calls[[#This Row],[Date of Call]],"DDDD")</f>
        <v>Thursday</v>
      </c>
      <c r="I268">
        <f>IF(MONTH(Calls[[#This Row],[Date of Call]])&lt;=6, YEAR(Calls[[#This Row],[Date of Call]]), YEAR(Calls[[#This Row],[Date of Call]])+1)</f>
        <v>2023</v>
      </c>
      <c r="J268">
        <f>ROUND(Calls[[#This Row],[Satisfaction Rating]],0)</f>
        <v>4</v>
      </c>
    </row>
    <row r="269" spans="1:10" x14ac:dyDescent="0.3">
      <c r="A269" s="4" t="s">
        <v>294</v>
      </c>
      <c r="B269" s="1" t="s">
        <v>50</v>
      </c>
      <c r="C269" s="1">
        <v>142</v>
      </c>
      <c r="D269" s="2" t="s">
        <v>24</v>
      </c>
      <c r="E269" s="3">
        <v>45009</v>
      </c>
      <c r="F269" s="1">
        <v>31</v>
      </c>
      <c r="G269" s="5">
        <v>4.4000000000000004</v>
      </c>
      <c r="H269" t="str">
        <f>TEXT(Calls[[#This Row],[Date of Call]],"DDDD")</f>
        <v>Friday</v>
      </c>
      <c r="I269">
        <f>IF(MONTH(Calls[[#This Row],[Date of Call]])&lt;=6, YEAR(Calls[[#This Row],[Date of Call]]), YEAR(Calls[[#This Row],[Date of Call]])+1)</f>
        <v>2023</v>
      </c>
      <c r="J269">
        <f>ROUND(Calls[[#This Row],[Satisfaction Rating]],0)</f>
        <v>4</v>
      </c>
    </row>
    <row r="270" spans="1:10" x14ac:dyDescent="0.3">
      <c r="A270" s="4" t="s">
        <v>295</v>
      </c>
      <c r="B270" s="1" t="s">
        <v>13</v>
      </c>
      <c r="C270" s="1">
        <v>93</v>
      </c>
      <c r="D270" s="2" t="s">
        <v>28</v>
      </c>
      <c r="E270" s="3">
        <v>45009</v>
      </c>
      <c r="F270" s="1">
        <v>72</v>
      </c>
      <c r="G270" s="5">
        <v>4.4000000000000004</v>
      </c>
      <c r="H270" t="str">
        <f>TEXT(Calls[[#This Row],[Date of Call]],"DDDD")</f>
        <v>Friday</v>
      </c>
      <c r="I270">
        <f>IF(MONTH(Calls[[#This Row],[Date of Call]])&lt;=6, YEAR(Calls[[#This Row],[Date of Call]]), YEAR(Calls[[#This Row],[Date of Call]])+1)</f>
        <v>2023</v>
      </c>
      <c r="J270">
        <f>ROUND(Calls[[#This Row],[Satisfaction Rating]],0)</f>
        <v>4</v>
      </c>
    </row>
    <row r="271" spans="1:10" x14ac:dyDescent="0.3">
      <c r="A271" s="4" t="s">
        <v>296</v>
      </c>
      <c r="B271" s="1" t="s">
        <v>50</v>
      </c>
      <c r="C271" s="1">
        <v>125</v>
      </c>
      <c r="D271" s="2" t="s">
        <v>9</v>
      </c>
      <c r="E271" s="3">
        <v>45010</v>
      </c>
      <c r="F271" s="1">
        <v>27</v>
      </c>
      <c r="G271" s="5">
        <v>3</v>
      </c>
      <c r="H271" t="str">
        <f>TEXT(Calls[[#This Row],[Date of Call]],"DDDD")</f>
        <v>Saturday</v>
      </c>
      <c r="I271">
        <f>IF(MONTH(Calls[[#This Row],[Date of Call]])&lt;=6, YEAR(Calls[[#This Row],[Date of Call]]), YEAR(Calls[[#This Row],[Date of Call]])+1)</f>
        <v>2023</v>
      </c>
      <c r="J271">
        <f>ROUND(Calls[[#This Row],[Satisfaction Rating]],0)</f>
        <v>3</v>
      </c>
    </row>
    <row r="272" spans="1:10" x14ac:dyDescent="0.3">
      <c r="A272" s="4" t="s">
        <v>297</v>
      </c>
      <c r="B272" s="1" t="s">
        <v>80</v>
      </c>
      <c r="C272" s="1">
        <v>76</v>
      </c>
      <c r="D272" s="2" t="s">
        <v>14</v>
      </c>
      <c r="E272" s="3">
        <v>45010</v>
      </c>
      <c r="F272" s="1">
        <v>110</v>
      </c>
      <c r="G272" s="5">
        <v>4.4000000000000004</v>
      </c>
      <c r="H272" t="str">
        <f>TEXT(Calls[[#This Row],[Date of Call]],"DDDD")</f>
        <v>Saturday</v>
      </c>
      <c r="I272">
        <f>IF(MONTH(Calls[[#This Row],[Date of Call]])&lt;=6, YEAR(Calls[[#This Row],[Date of Call]]), YEAR(Calls[[#This Row],[Date of Call]])+1)</f>
        <v>2023</v>
      </c>
      <c r="J272">
        <f>ROUND(Calls[[#This Row],[Satisfaction Rating]],0)</f>
        <v>4</v>
      </c>
    </row>
    <row r="273" spans="1:10" x14ac:dyDescent="0.3">
      <c r="A273" s="4" t="s">
        <v>298</v>
      </c>
      <c r="B273" s="1" t="s">
        <v>42</v>
      </c>
      <c r="C273" s="1">
        <v>69</v>
      </c>
      <c r="D273" s="2" t="s">
        <v>28</v>
      </c>
      <c r="E273" s="3">
        <v>45010</v>
      </c>
      <c r="F273" s="1">
        <v>126</v>
      </c>
      <c r="G273" s="5">
        <v>3.7</v>
      </c>
      <c r="H273" t="str">
        <f>TEXT(Calls[[#This Row],[Date of Call]],"DDDD")</f>
        <v>Saturday</v>
      </c>
      <c r="I273">
        <f>IF(MONTH(Calls[[#This Row],[Date of Call]])&lt;=6, YEAR(Calls[[#This Row],[Date of Call]]), YEAR(Calls[[#This Row],[Date of Call]])+1)</f>
        <v>2023</v>
      </c>
      <c r="J273">
        <f>ROUND(Calls[[#This Row],[Satisfaction Rating]],0)</f>
        <v>4</v>
      </c>
    </row>
    <row r="274" spans="1:10" x14ac:dyDescent="0.3">
      <c r="A274" s="4" t="s">
        <v>299</v>
      </c>
      <c r="B274" s="1" t="s">
        <v>39</v>
      </c>
      <c r="C274" s="1">
        <v>149</v>
      </c>
      <c r="D274" s="2" t="s">
        <v>9</v>
      </c>
      <c r="E274" s="3">
        <v>45010</v>
      </c>
      <c r="F274" s="1">
        <v>60</v>
      </c>
      <c r="G274" s="5">
        <v>3.9</v>
      </c>
      <c r="H274" t="str">
        <f>TEXT(Calls[[#This Row],[Date of Call]],"DDDD")</f>
        <v>Saturday</v>
      </c>
      <c r="I274">
        <f>IF(MONTH(Calls[[#This Row],[Date of Call]])&lt;=6, YEAR(Calls[[#This Row],[Date of Call]]), YEAR(Calls[[#This Row],[Date of Call]])+1)</f>
        <v>2023</v>
      </c>
      <c r="J274">
        <f>ROUND(Calls[[#This Row],[Satisfaction Rating]],0)</f>
        <v>4</v>
      </c>
    </row>
    <row r="275" spans="1:10" x14ac:dyDescent="0.3">
      <c r="A275" s="4" t="s">
        <v>300</v>
      </c>
      <c r="B275" s="1" t="s">
        <v>50</v>
      </c>
      <c r="C275" s="1">
        <v>57</v>
      </c>
      <c r="D275" s="2" t="s">
        <v>28</v>
      </c>
      <c r="E275" s="3">
        <v>45010</v>
      </c>
      <c r="F275" s="1">
        <v>35</v>
      </c>
      <c r="G275" s="5">
        <v>3.5</v>
      </c>
      <c r="H275" t="str">
        <f>TEXT(Calls[[#This Row],[Date of Call]],"DDDD")</f>
        <v>Saturday</v>
      </c>
      <c r="I275">
        <f>IF(MONTH(Calls[[#This Row],[Date of Call]])&lt;=6, YEAR(Calls[[#This Row],[Date of Call]]), YEAR(Calls[[#This Row],[Date of Call]])+1)</f>
        <v>2023</v>
      </c>
      <c r="J275">
        <f>ROUND(Calls[[#This Row],[Satisfaction Rating]],0)</f>
        <v>4</v>
      </c>
    </row>
    <row r="276" spans="1:10" x14ac:dyDescent="0.3">
      <c r="A276" s="4" t="s">
        <v>301</v>
      </c>
      <c r="B276" s="1" t="s">
        <v>11</v>
      </c>
      <c r="C276" s="1">
        <v>113</v>
      </c>
      <c r="D276" s="2" t="s">
        <v>14</v>
      </c>
      <c r="E276" s="3">
        <v>45010</v>
      </c>
      <c r="F276" s="1">
        <v>81</v>
      </c>
      <c r="G276" s="5">
        <v>3.5</v>
      </c>
      <c r="H276" t="str">
        <f>TEXT(Calls[[#This Row],[Date of Call]],"DDDD")</f>
        <v>Saturday</v>
      </c>
      <c r="I276">
        <f>IF(MONTH(Calls[[#This Row],[Date of Call]])&lt;=6, YEAR(Calls[[#This Row],[Date of Call]]), YEAR(Calls[[#This Row],[Date of Call]])+1)</f>
        <v>2023</v>
      </c>
      <c r="J276">
        <f>ROUND(Calls[[#This Row],[Satisfaction Rating]],0)</f>
        <v>4</v>
      </c>
    </row>
    <row r="277" spans="1:10" x14ac:dyDescent="0.3">
      <c r="A277" s="4" t="s">
        <v>302</v>
      </c>
      <c r="B277" s="1" t="s">
        <v>8</v>
      </c>
      <c r="C277" s="1">
        <v>160</v>
      </c>
      <c r="D277" s="2" t="s">
        <v>9</v>
      </c>
      <c r="E277" s="3">
        <v>45010</v>
      </c>
      <c r="F277" s="1">
        <v>116</v>
      </c>
      <c r="G277" s="5">
        <v>3.4</v>
      </c>
      <c r="H277" t="str">
        <f>TEXT(Calls[[#This Row],[Date of Call]],"DDDD")</f>
        <v>Saturday</v>
      </c>
      <c r="I277">
        <f>IF(MONTH(Calls[[#This Row],[Date of Call]])&lt;=6, YEAR(Calls[[#This Row],[Date of Call]]), YEAR(Calls[[#This Row],[Date of Call]])+1)</f>
        <v>2023</v>
      </c>
      <c r="J277">
        <f>ROUND(Calls[[#This Row],[Satisfaction Rating]],0)</f>
        <v>3</v>
      </c>
    </row>
    <row r="278" spans="1:10" x14ac:dyDescent="0.3">
      <c r="A278" s="4" t="s">
        <v>303</v>
      </c>
      <c r="B278" s="1" t="s">
        <v>18</v>
      </c>
      <c r="C278" s="1">
        <v>158</v>
      </c>
      <c r="D278" s="2" t="s">
        <v>19</v>
      </c>
      <c r="E278" s="3">
        <v>45010</v>
      </c>
      <c r="F278" s="1">
        <v>60</v>
      </c>
      <c r="G278" s="5">
        <v>4.5</v>
      </c>
      <c r="H278" t="str">
        <f>TEXT(Calls[[#This Row],[Date of Call]],"DDDD")</f>
        <v>Saturday</v>
      </c>
      <c r="I278">
        <f>IF(MONTH(Calls[[#This Row],[Date of Call]])&lt;=6, YEAR(Calls[[#This Row],[Date of Call]]), YEAR(Calls[[#This Row],[Date of Call]])+1)</f>
        <v>2023</v>
      </c>
      <c r="J278">
        <f>ROUND(Calls[[#This Row],[Satisfaction Rating]],0)</f>
        <v>5</v>
      </c>
    </row>
    <row r="279" spans="1:10" x14ac:dyDescent="0.3">
      <c r="A279" s="4" t="s">
        <v>304</v>
      </c>
      <c r="B279" s="1" t="s">
        <v>42</v>
      </c>
      <c r="C279" s="1">
        <v>77</v>
      </c>
      <c r="D279" s="2" t="s">
        <v>9</v>
      </c>
      <c r="E279" s="3">
        <v>45011</v>
      </c>
      <c r="F279" s="1">
        <v>130</v>
      </c>
      <c r="G279" s="5">
        <v>4.2</v>
      </c>
      <c r="H279" t="str">
        <f>TEXT(Calls[[#This Row],[Date of Call]],"DDDD")</f>
        <v>Sunday</v>
      </c>
      <c r="I279">
        <f>IF(MONTH(Calls[[#This Row],[Date of Call]])&lt;=6, YEAR(Calls[[#This Row],[Date of Call]]), YEAR(Calls[[#This Row],[Date of Call]])+1)</f>
        <v>2023</v>
      </c>
      <c r="J279">
        <f>ROUND(Calls[[#This Row],[Satisfaction Rating]],0)</f>
        <v>4</v>
      </c>
    </row>
    <row r="280" spans="1:10" x14ac:dyDescent="0.3">
      <c r="A280" s="4" t="s">
        <v>305</v>
      </c>
      <c r="B280" s="1" t="s">
        <v>31</v>
      </c>
      <c r="C280" s="1">
        <v>118</v>
      </c>
      <c r="D280" s="2" t="s">
        <v>24</v>
      </c>
      <c r="E280" s="3">
        <v>45011</v>
      </c>
      <c r="F280" s="1">
        <v>99</v>
      </c>
      <c r="G280" s="5">
        <v>5</v>
      </c>
      <c r="H280" t="str">
        <f>TEXT(Calls[[#This Row],[Date of Call]],"DDDD")</f>
        <v>Sunday</v>
      </c>
      <c r="I280">
        <f>IF(MONTH(Calls[[#This Row],[Date of Call]])&lt;=6, YEAR(Calls[[#This Row],[Date of Call]]), YEAR(Calls[[#This Row],[Date of Call]])+1)</f>
        <v>2023</v>
      </c>
      <c r="J280">
        <f>ROUND(Calls[[#This Row],[Satisfaction Rating]],0)</f>
        <v>5</v>
      </c>
    </row>
    <row r="281" spans="1:10" x14ac:dyDescent="0.3">
      <c r="A281" s="4" t="s">
        <v>306</v>
      </c>
      <c r="B281" s="1" t="s">
        <v>47</v>
      </c>
      <c r="C281" s="1">
        <v>75</v>
      </c>
      <c r="D281" s="2" t="s">
        <v>14</v>
      </c>
      <c r="E281" s="3">
        <v>45011</v>
      </c>
      <c r="F281" s="1">
        <v>135</v>
      </c>
      <c r="G281" s="5">
        <v>4.7</v>
      </c>
      <c r="H281" t="str">
        <f>TEXT(Calls[[#This Row],[Date of Call]],"DDDD")</f>
        <v>Sunday</v>
      </c>
      <c r="I281">
        <f>IF(MONTH(Calls[[#This Row],[Date of Call]])&lt;=6, YEAR(Calls[[#This Row],[Date of Call]]), YEAR(Calls[[#This Row],[Date of Call]])+1)</f>
        <v>2023</v>
      </c>
      <c r="J281">
        <f>ROUND(Calls[[#This Row],[Satisfaction Rating]],0)</f>
        <v>5</v>
      </c>
    </row>
    <row r="282" spans="1:10" x14ac:dyDescent="0.3">
      <c r="A282" s="4" t="s">
        <v>307</v>
      </c>
      <c r="B282" s="1" t="s">
        <v>11</v>
      </c>
      <c r="C282" s="1">
        <v>103</v>
      </c>
      <c r="D282" s="2" t="s">
        <v>9</v>
      </c>
      <c r="E282" s="3">
        <v>45011</v>
      </c>
      <c r="F282" s="1">
        <v>42</v>
      </c>
      <c r="G282" s="5">
        <v>2.8</v>
      </c>
      <c r="H282" t="str">
        <f>TEXT(Calls[[#This Row],[Date of Call]],"DDDD")</f>
        <v>Sunday</v>
      </c>
      <c r="I282">
        <f>IF(MONTH(Calls[[#This Row],[Date of Call]])&lt;=6, YEAR(Calls[[#This Row],[Date of Call]]), YEAR(Calls[[#This Row],[Date of Call]])+1)</f>
        <v>2023</v>
      </c>
      <c r="J282">
        <f>ROUND(Calls[[#This Row],[Satisfaction Rating]],0)</f>
        <v>3</v>
      </c>
    </row>
    <row r="283" spans="1:10" x14ac:dyDescent="0.3">
      <c r="A283" s="4" t="s">
        <v>308</v>
      </c>
      <c r="B283" s="1" t="s">
        <v>42</v>
      </c>
      <c r="C283" s="1">
        <v>116</v>
      </c>
      <c r="D283" s="2" t="s">
        <v>24</v>
      </c>
      <c r="E283" s="3">
        <v>45012</v>
      </c>
      <c r="F283" s="1">
        <v>63</v>
      </c>
      <c r="G283" s="5">
        <v>3.4</v>
      </c>
      <c r="H283" t="str">
        <f>TEXT(Calls[[#This Row],[Date of Call]],"DDDD")</f>
        <v>Monday</v>
      </c>
      <c r="I283">
        <f>IF(MONTH(Calls[[#This Row],[Date of Call]])&lt;=6, YEAR(Calls[[#This Row],[Date of Call]]), YEAR(Calls[[#This Row],[Date of Call]])+1)</f>
        <v>2023</v>
      </c>
      <c r="J283">
        <f>ROUND(Calls[[#This Row],[Satisfaction Rating]],0)</f>
        <v>3</v>
      </c>
    </row>
    <row r="284" spans="1:10" x14ac:dyDescent="0.3">
      <c r="A284" s="4" t="s">
        <v>309</v>
      </c>
      <c r="B284" s="1" t="s">
        <v>22</v>
      </c>
      <c r="C284" s="1">
        <v>61</v>
      </c>
      <c r="D284" s="2" t="s">
        <v>19</v>
      </c>
      <c r="E284" s="3">
        <v>45012</v>
      </c>
      <c r="F284" s="1">
        <v>140</v>
      </c>
      <c r="G284" s="5">
        <v>1.8</v>
      </c>
      <c r="H284" t="str">
        <f>TEXT(Calls[[#This Row],[Date of Call]],"DDDD")</f>
        <v>Monday</v>
      </c>
      <c r="I284">
        <f>IF(MONTH(Calls[[#This Row],[Date of Call]])&lt;=6, YEAR(Calls[[#This Row],[Date of Call]]), YEAR(Calls[[#This Row],[Date of Call]])+1)</f>
        <v>2023</v>
      </c>
      <c r="J284">
        <f>ROUND(Calls[[#This Row],[Satisfaction Rating]],0)</f>
        <v>2</v>
      </c>
    </row>
    <row r="285" spans="1:10" x14ac:dyDescent="0.3">
      <c r="A285" s="4" t="s">
        <v>310</v>
      </c>
      <c r="B285" s="1" t="s">
        <v>50</v>
      </c>
      <c r="C285" s="1">
        <v>126</v>
      </c>
      <c r="D285" s="2" t="s">
        <v>14</v>
      </c>
      <c r="E285" s="3">
        <v>45012</v>
      </c>
      <c r="F285" s="1">
        <v>128</v>
      </c>
      <c r="G285" s="5">
        <v>4.2</v>
      </c>
      <c r="H285" t="str">
        <f>TEXT(Calls[[#This Row],[Date of Call]],"DDDD")</f>
        <v>Monday</v>
      </c>
      <c r="I285">
        <f>IF(MONTH(Calls[[#This Row],[Date of Call]])&lt;=6, YEAR(Calls[[#This Row],[Date of Call]]), YEAR(Calls[[#This Row],[Date of Call]])+1)</f>
        <v>2023</v>
      </c>
      <c r="J285">
        <f>ROUND(Calls[[#This Row],[Satisfaction Rating]],0)</f>
        <v>4</v>
      </c>
    </row>
    <row r="286" spans="1:10" x14ac:dyDescent="0.3">
      <c r="A286" s="4" t="s">
        <v>311</v>
      </c>
      <c r="B286" s="1" t="s">
        <v>33</v>
      </c>
      <c r="C286" s="1">
        <v>141</v>
      </c>
      <c r="D286" s="2" t="s">
        <v>28</v>
      </c>
      <c r="E286" s="3">
        <v>45012</v>
      </c>
      <c r="F286" s="1">
        <v>80</v>
      </c>
      <c r="G286" s="5">
        <v>4.4000000000000004</v>
      </c>
      <c r="H286" t="str">
        <f>TEXT(Calls[[#This Row],[Date of Call]],"DDDD")</f>
        <v>Monday</v>
      </c>
      <c r="I286">
        <f>IF(MONTH(Calls[[#This Row],[Date of Call]])&lt;=6, YEAR(Calls[[#This Row],[Date of Call]]), YEAR(Calls[[#This Row],[Date of Call]])+1)</f>
        <v>2023</v>
      </c>
      <c r="J286">
        <f>ROUND(Calls[[#This Row],[Satisfaction Rating]],0)</f>
        <v>4</v>
      </c>
    </row>
    <row r="287" spans="1:10" x14ac:dyDescent="0.3">
      <c r="A287" s="4" t="s">
        <v>312</v>
      </c>
      <c r="B287" s="1" t="s">
        <v>18</v>
      </c>
      <c r="C287" s="1">
        <v>95</v>
      </c>
      <c r="D287" s="2" t="s">
        <v>24</v>
      </c>
      <c r="E287" s="3">
        <v>45012</v>
      </c>
      <c r="F287" s="1">
        <v>28</v>
      </c>
      <c r="G287" s="5">
        <v>2.7</v>
      </c>
      <c r="H287" t="str">
        <f>TEXT(Calls[[#This Row],[Date of Call]],"DDDD")</f>
        <v>Monday</v>
      </c>
      <c r="I287">
        <f>IF(MONTH(Calls[[#This Row],[Date of Call]])&lt;=6, YEAR(Calls[[#This Row],[Date of Call]]), YEAR(Calls[[#This Row],[Date of Call]])+1)</f>
        <v>2023</v>
      </c>
      <c r="J287">
        <f>ROUND(Calls[[#This Row],[Satisfaction Rating]],0)</f>
        <v>3</v>
      </c>
    </row>
    <row r="288" spans="1:10" x14ac:dyDescent="0.3">
      <c r="A288" s="4" t="s">
        <v>313</v>
      </c>
      <c r="B288" s="1" t="s">
        <v>47</v>
      </c>
      <c r="C288" s="1">
        <v>39</v>
      </c>
      <c r="D288" s="2" t="s">
        <v>19</v>
      </c>
      <c r="E288" s="3">
        <v>45013</v>
      </c>
      <c r="F288" s="1">
        <v>81</v>
      </c>
      <c r="G288" s="5">
        <v>5</v>
      </c>
      <c r="H288" t="str">
        <f>TEXT(Calls[[#This Row],[Date of Call]],"DDDD")</f>
        <v>Tuesday</v>
      </c>
      <c r="I288">
        <f>IF(MONTH(Calls[[#This Row],[Date of Call]])&lt;=6, YEAR(Calls[[#This Row],[Date of Call]]), YEAR(Calls[[#This Row],[Date of Call]])+1)</f>
        <v>2023</v>
      </c>
      <c r="J288">
        <f>ROUND(Calls[[#This Row],[Satisfaction Rating]],0)</f>
        <v>5</v>
      </c>
    </row>
    <row r="289" spans="1:10" x14ac:dyDescent="0.3">
      <c r="A289" s="4" t="s">
        <v>314</v>
      </c>
      <c r="B289" s="1" t="s">
        <v>11</v>
      </c>
      <c r="C289" s="1">
        <v>127</v>
      </c>
      <c r="D289" s="2" t="s">
        <v>14</v>
      </c>
      <c r="E289" s="3">
        <v>45013</v>
      </c>
      <c r="F289" s="1">
        <v>99</v>
      </c>
      <c r="G289" s="5">
        <v>3.9</v>
      </c>
      <c r="H289" t="str">
        <f>TEXT(Calls[[#This Row],[Date of Call]],"DDDD")</f>
        <v>Tuesday</v>
      </c>
      <c r="I289">
        <f>IF(MONTH(Calls[[#This Row],[Date of Call]])&lt;=6, YEAR(Calls[[#This Row],[Date of Call]]), YEAR(Calls[[#This Row],[Date of Call]])+1)</f>
        <v>2023</v>
      </c>
      <c r="J289">
        <f>ROUND(Calls[[#This Row],[Satisfaction Rating]],0)</f>
        <v>4</v>
      </c>
    </row>
    <row r="290" spans="1:10" x14ac:dyDescent="0.3">
      <c r="A290" s="4" t="s">
        <v>315</v>
      </c>
      <c r="B290" s="1" t="s">
        <v>22</v>
      </c>
      <c r="C290" s="1">
        <v>78</v>
      </c>
      <c r="D290" s="2" t="s">
        <v>14</v>
      </c>
      <c r="E290" s="3">
        <v>45013</v>
      </c>
      <c r="F290" s="1">
        <v>43</v>
      </c>
      <c r="G290" s="5">
        <v>3.8</v>
      </c>
      <c r="H290" t="str">
        <f>TEXT(Calls[[#This Row],[Date of Call]],"DDDD")</f>
        <v>Tuesday</v>
      </c>
      <c r="I290">
        <f>IF(MONTH(Calls[[#This Row],[Date of Call]])&lt;=6, YEAR(Calls[[#This Row],[Date of Call]]), YEAR(Calls[[#This Row],[Date of Call]])+1)</f>
        <v>2023</v>
      </c>
      <c r="J290">
        <f>ROUND(Calls[[#This Row],[Satisfaction Rating]],0)</f>
        <v>4</v>
      </c>
    </row>
    <row r="291" spans="1:10" x14ac:dyDescent="0.3">
      <c r="A291" s="4" t="s">
        <v>316</v>
      </c>
      <c r="B291" s="1" t="s">
        <v>31</v>
      </c>
      <c r="C291" s="1">
        <v>40</v>
      </c>
      <c r="D291" s="2" t="s">
        <v>14</v>
      </c>
      <c r="E291" s="3">
        <v>45013</v>
      </c>
      <c r="F291" s="1">
        <v>34</v>
      </c>
      <c r="G291" s="5">
        <v>4.5999999999999996</v>
      </c>
      <c r="H291" t="str">
        <f>TEXT(Calls[[#This Row],[Date of Call]],"DDDD")</f>
        <v>Tuesday</v>
      </c>
      <c r="I291">
        <f>IF(MONTH(Calls[[#This Row],[Date of Call]])&lt;=6, YEAR(Calls[[#This Row],[Date of Call]]), YEAR(Calls[[#This Row],[Date of Call]])+1)</f>
        <v>2023</v>
      </c>
      <c r="J291">
        <f>ROUND(Calls[[#This Row],[Satisfaction Rating]],0)</f>
        <v>5</v>
      </c>
    </row>
    <row r="292" spans="1:10" x14ac:dyDescent="0.3">
      <c r="A292" s="4" t="s">
        <v>317</v>
      </c>
      <c r="B292" s="1" t="s">
        <v>22</v>
      </c>
      <c r="C292" s="1">
        <v>56</v>
      </c>
      <c r="D292" s="2" t="s">
        <v>19</v>
      </c>
      <c r="E292" s="3">
        <v>45013</v>
      </c>
      <c r="F292" s="1">
        <v>225</v>
      </c>
      <c r="G292" s="5">
        <v>4.5999999999999996</v>
      </c>
      <c r="H292" t="str">
        <f>TEXT(Calls[[#This Row],[Date of Call]],"DDDD")</f>
        <v>Tuesday</v>
      </c>
      <c r="I292">
        <f>IF(MONTH(Calls[[#This Row],[Date of Call]])&lt;=6, YEAR(Calls[[#This Row],[Date of Call]]), YEAR(Calls[[#This Row],[Date of Call]])+1)</f>
        <v>2023</v>
      </c>
      <c r="J292">
        <f>ROUND(Calls[[#This Row],[Satisfaction Rating]],0)</f>
        <v>5</v>
      </c>
    </row>
    <row r="293" spans="1:10" x14ac:dyDescent="0.3">
      <c r="A293" s="4" t="s">
        <v>318</v>
      </c>
      <c r="B293" s="1" t="s">
        <v>47</v>
      </c>
      <c r="C293" s="1">
        <v>59</v>
      </c>
      <c r="D293" s="2" t="s">
        <v>28</v>
      </c>
      <c r="E293" s="3">
        <v>45013</v>
      </c>
      <c r="F293" s="1">
        <v>210</v>
      </c>
      <c r="G293" s="5">
        <v>4.5</v>
      </c>
      <c r="H293" t="str">
        <f>TEXT(Calls[[#This Row],[Date of Call]],"DDDD")</f>
        <v>Tuesday</v>
      </c>
      <c r="I293">
        <f>IF(MONTH(Calls[[#This Row],[Date of Call]])&lt;=6, YEAR(Calls[[#This Row],[Date of Call]]), YEAR(Calls[[#This Row],[Date of Call]])+1)</f>
        <v>2023</v>
      </c>
      <c r="J293">
        <f>ROUND(Calls[[#This Row],[Satisfaction Rating]],0)</f>
        <v>5</v>
      </c>
    </row>
    <row r="294" spans="1:10" x14ac:dyDescent="0.3">
      <c r="A294" s="4" t="s">
        <v>319</v>
      </c>
      <c r="B294" s="1" t="s">
        <v>50</v>
      </c>
      <c r="C294" s="1">
        <v>30</v>
      </c>
      <c r="D294" s="2" t="s">
        <v>14</v>
      </c>
      <c r="E294" s="3">
        <v>45013</v>
      </c>
      <c r="F294" s="1">
        <v>168</v>
      </c>
      <c r="G294" s="5">
        <v>4.2</v>
      </c>
      <c r="H294" t="str">
        <f>TEXT(Calls[[#This Row],[Date of Call]],"DDDD")</f>
        <v>Tuesday</v>
      </c>
      <c r="I294">
        <f>IF(MONTH(Calls[[#This Row],[Date of Call]])&lt;=6, YEAR(Calls[[#This Row],[Date of Call]]), YEAR(Calls[[#This Row],[Date of Call]])+1)</f>
        <v>2023</v>
      </c>
      <c r="J294">
        <f>ROUND(Calls[[#This Row],[Satisfaction Rating]],0)</f>
        <v>4</v>
      </c>
    </row>
    <row r="295" spans="1:10" x14ac:dyDescent="0.3">
      <c r="A295" s="4" t="s">
        <v>320</v>
      </c>
      <c r="B295" s="1" t="s">
        <v>31</v>
      </c>
      <c r="C295" s="1">
        <v>63</v>
      </c>
      <c r="D295" s="2" t="s">
        <v>9</v>
      </c>
      <c r="E295" s="3">
        <v>45014</v>
      </c>
      <c r="F295" s="1">
        <v>82</v>
      </c>
      <c r="G295" s="5">
        <v>4.5</v>
      </c>
      <c r="H295" t="str">
        <f>TEXT(Calls[[#This Row],[Date of Call]],"DDDD")</f>
        <v>Wednesday</v>
      </c>
      <c r="I295">
        <f>IF(MONTH(Calls[[#This Row],[Date of Call]])&lt;=6, YEAR(Calls[[#This Row],[Date of Call]]), YEAR(Calls[[#This Row],[Date of Call]])+1)</f>
        <v>2023</v>
      </c>
      <c r="J295">
        <f>ROUND(Calls[[#This Row],[Satisfaction Rating]],0)</f>
        <v>5</v>
      </c>
    </row>
    <row r="296" spans="1:10" x14ac:dyDescent="0.3">
      <c r="A296" s="4" t="s">
        <v>321</v>
      </c>
      <c r="B296" s="1" t="s">
        <v>13</v>
      </c>
      <c r="C296" s="1">
        <v>56</v>
      </c>
      <c r="D296" s="2" t="s">
        <v>24</v>
      </c>
      <c r="E296" s="3">
        <v>45014</v>
      </c>
      <c r="F296" s="1">
        <v>88</v>
      </c>
      <c r="G296" s="5">
        <v>4.0999999999999996</v>
      </c>
      <c r="H296" t="str">
        <f>TEXT(Calls[[#This Row],[Date of Call]],"DDDD")</f>
        <v>Wednesday</v>
      </c>
      <c r="I296">
        <f>IF(MONTH(Calls[[#This Row],[Date of Call]])&lt;=6, YEAR(Calls[[#This Row],[Date of Call]]), YEAR(Calls[[#This Row],[Date of Call]])+1)</f>
        <v>2023</v>
      </c>
      <c r="J296">
        <f>ROUND(Calls[[#This Row],[Satisfaction Rating]],0)</f>
        <v>4</v>
      </c>
    </row>
    <row r="297" spans="1:10" x14ac:dyDescent="0.3">
      <c r="A297" s="4" t="s">
        <v>322</v>
      </c>
      <c r="B297" s="1" t="s">
        <v>80</v>
      </c>
      <c r="C297" s="1">
        <v>95</v>
      </c>
      <c r="D297" s="2" t="s">
        <v>9</v>
      </c>
      <c r="E297" s="3">
        <v>45014</v>
      </c>
      <c r="F297" s="1">
        <v>111</v>
      </c>
      <c r="G297" s="5">
        <v>3.3</v>
      </c>
      <c r="H297" t="str">
        <f>TEXT(Calls[[#This Row],[Date of Call]],"DDDD")</f>
        <v>Wednesday</v>
      </c>
      <c r="I297">
        <f>IF(MONTH(Calls[[#This Row],[Date of Call]])&lt;=6, YEAR(Calls[[#This Row],[Date of Call]]), YEAR(Calls[[#This Row],[Date of Call]])+1)</f>
        <v>2023</v>
      </c>
      <c r="J297">
        <f>ROUND(Calls[[#This Row],[Satisfaction Rating]],0)</f>
        <v>3</v>
      </c>
    </row>
    <row r="298" spans="1:10" x14ac:dyDescent="0.3">
      <c r="A298" s="4" t="s">
        <v>323</v>
      </c>
      <c r="B298" s="1" t="s">
        <v>60</v>
      </c>
      <c r="C298" s="1">
        <v>128</v>
      </c>
      <c r="D298" s="2" t="s">
        <v>28</v>
      </c>
      <c r="E298" s="3">
        <v>45014</v>
      </c>
      <c r="F298" s="1">
        <v>60</v>
      </c>
      <c r="G298" s="5">
        <v>3.8</v>
      </c>
      <c r="H298" t="str">
        <f>TEXT(Calls[[#This Row],[Date of Call]],"DDDD")</f>
        <v>Wednesday</v>
      </c>
      <c r="I298">
        <f>IF(MONTH(Calls[[#This Row],[Date of Call]])&lt;=6, YEAR(Calls[[#This Row],[Date of Call]]), YEAR(Calls[[#This Row],[Date of Call]])+1)</f>
        <v>2023</v>
      </c>
      <c r="J298">
        <f>ROUND(Calls[[#This Row],[Satisfaction Rating]],0)</f>
        <v>4</v>
      </c>
    </row>
    <row r="299" spans="1:10" x14ac:dyDescent="0.3">
      <c r="A299" s="4" t="s">
        <v>324</v>
      </c>
      <c r="B299" s="1" t="s">
        <v>18</v>
      </c>
      <c r="C299" s="1">
        <v>49</v>
      </c>
      <c r="D299" s="2" t="s">
        <v>9</v>
      </c>
      <c r="E299" s="3">
        <v>45014</v>
      </c>
      <c r="F299" s="1">
        <v>80</v>
      </c>
      <c r="G299" s="5">
        <v>3</v>
      </c>
      <c r="H299" t="str">
        <f>TEXT(Calls[[#This Row],[Date of Call]],"DDDD")</f>
        <v>Wednesday</v>
      </c>
      <c r="I299">
        <f>IF(MONTH(Calls[[#This Row],[Date of Call]])&lt;=6, YEAR(Calls[[#This Row],[Date of Call]]), YEAR(Calls[[#This Row],[Date of Call]])+1)</f>
        <v>2023</v>
      </c>
      <c r="J299">
        <f>ROUND(Calls[[#This Row],[Satisfaction Rating]],0)</f>
        <v>3</v>
      </c>
    </row>
    <row r="300" spans="1:10" x14ac:dyDescent="0.3">
      <c r="A300" s="4" t="s">
        <v>325</v>
      </c>
      <c r="B300" s="1" t="s">
        <v>60</v>
      </c>
      <c r="C300" s="1">
        <v>89</v>
      </c>
      <c r="D300" s="2" t="s">
        <v>19</v>
      </c>
      <c r="E300" s="3">
        <v>45016</v>
      </c>
      <c r="F300" s="1">
        <v>90</v>
      </c>
      <c r="G300" s="5">
        <v>4.5999999999999996</v>
      </c>
      <c r="H300" t="str">
        <f>TEXT(Calls[[#This Row],[Date of Call]],"DDDD")</f>
        <v>Friday</v>
      </c>
      <c r="I300">
        <f>IF(MONTH(Calls[[#This Row],[Date of Call]])&lt;=6, YEAR(Calls[[#This Row],[Date of Call]]), YEAR(Calls[[#This Row],[Date of Call]])+1)</f>
        <v>2023</v>
      </c>
      <c r="J300">
        <f>ROUND(Calls[[#This Row],[Satisfaction Rating]],0)</f>
        <v>5</v>
      </c>
    </row>
    <row r="301" spans="1:10" x14ac:dyDescent="0.3">
      <c r="A301" s="4" t="s">
        <v>326</v>
      </c>
      <c r="B301" s="1" t="s">
        <v>39</v>
      </c>
      <c r="C301" s="1">
        <v>87</v>
      </c>
      <c r="D301" s="2" t="s">
        <v>9</v>
      </c>
      <c r="E301" s="3">
        <v>45016</v>
      </c>
      <c r="F301" s="1">
        <v>225</v>
      </c>
      <c r="G301" s="5">
        <v>2.9</v>
      </c>
      <c r="H301" t="str">
        <f>TEXT(Calls[[#This Row],[Date of Call]],"DDDD")</f>
        <v>Friday</v>
      </c>
      <c r="I301">
        <f>IF(MONTH(Calls[[#This Row],[Date of Call]])&lt;=6, YEAR(Calls[[#This Row],[Date of Call]]), YEAR(Calls[[#This Row],[Date of Call]])+1)</f>
        <v>2023</v>
      </c>
      <c r="J301">
        <f>ROUND(Calls[[#This Row],[Satisfaction Rating]],0)</f>
        <v>3</v>
      </c>
    </row>
    <row r="302" spans="1:10" x14ac:dyDescent="0.3">
      <c r="A302" s="4" t="s">
        <v>327</v>
      </c>
      <c r="B302" s="1" t="s">
        <v>8</v>
      </c>
      <c r="C302" s="1">
        <v>60</v>
      </c>
      <c r="D302" s="2" t="s">
        <v>14</v>
      </c>
      <c r="E302" s="3">
        <v>45017</v>
      </c>
      <c r="F302" s="1">
        <v>215</v>
      </c>
      <c r="G302" s="5">
        <v>3.2</v>
      </c>
      <c r="H302" t="str">
        <f>TEXT(Calls[[#This Row],[Date of Call]],"DDDD")</f>
        <v>Saturday</v>
      </c>
      <c r="I302">
        <f>IF(MONTH(Calls[[#This Row],[Date of Call]])&lt;=6, YEAR(Calls[[#This Row],[Date of Call]]), YEAR(Calls[[#This Row],[Date of Call]])+1)</f>
        <v>2023</v>
      </c>
      <c r="J302">
        <f>ROUND(Calls[[#This Row],[Satisfaction Rating]],0)</f>
        <v>3</v>
      </c>
    </row>
    <row r="303" spans="1:10" x14ac:dyDescent="0.3">
      <c r="A303" s="4" t="s">
        <v>328</v>
      </c>
      <c r="B303" s="1" t="s">
        <v>16</v>
      </c>
      <c r="C303" s="1">
        <v>42</v>
      </c>
      <c r="D303" s="2" t="s">
        <v>19</v>
      </c>
      <c r="E303" s="3">
        <v>45017</v>
      </c>
      <c r="F303" s="1">
        <v>45</v>
      </c>
      <c r="G303" s="5">
        <v>1.5</v>
      </c>
      <c r="H303" t="str">
        <f>TEXT(Calls[[#This Row],[Date of Call]],"DDDD")</f>
        <v>Saturday</v>
      </c>
      <c r="I303">
        <f>IF(MONTH(Calls[[#This Row],[Date of Call]])&lt;=6, YEAR(Calls[[#This Row],[Date of Call]]), YEAR(Calls[[#This Row],[Date of Call]])+1)</f>
        <v>2023</v>
      </c>
      <c r="J303">
        <f>ROUND(Calls[[#This Row],[Satisfaction Rating]],0)</f>
        <v>2</v>
      </c>
    </row>
    <row r="304" spans="1:10" x14ac:dyDescent="0.3">
      <c r="A304" s="4" t="s">
        <v>329</v>
      </c>
      <c r="B304" s="1" t="s">
        <v>27</v>
      </c>
      <c r="C304" s="1">
        <v>99</v>
      </c>
      <c r="D304" s="2" t="s">
        <v>14</v>
      </c>
      <c r="E304" s="3">
        <v>45017</v>
      </c>
      <c r="F304" s="1">
        <v>74</v>
      </c>
      <c r="G304" s="5">
        <v>4</v>
      </c>
      <c r="H304" t="str">
        <f>TEXT(Calls[[#This Row],[Date of Call]],"DDDD")</f>
        <v>Saturday</v>
      </c>
      <c r="I304">
        <f>IF(MONTH(Calls[[#This Row],[Date of Call]])&lt;=6, YEAR(Calls[[#This Row],[Date of Call]]), YEAR(Calls[[#This Row],[Date of Call]])+1)</f>
        <v>2023</v>
      </c>
      <c r="J304">
        <f>ROUND(Calls[[#This Row],[Satisfaction Rating]],0)</f>
        <v>4</v>
      </c>
    </row>
    <row r="305" spans="1:10" x14ac:dyDescent="0.3">
      <c r="A305" s="4" t="s">
        <v>330</v>
      </c>
      <c r="B305" s="1" t="s">
        <v>13</v>
      </c>
      <c r="C305" s="1">
        <v>20</v>
      </c>
      <c r="D305" s="2" t="s">
        <v>19</v>
      </c>
      <c r="E305" s="3">
        <v>45017</v>
      </c>
      <c r="F305" s="1">
        <v>60</v>
      </c>
      <c r="G305" s="5">
        <v>3.6</v>
      </c>
      <c r="H305" t="str">
        <f>TEXT(Calls[[#This Row],[Date of Call]],"DDDD")</f>
        <v>Saturday</v>
      </c>
      <c r="I305">
        <f>IF(MONTH(Calls[[#This Row],[Date of Call]])&lt;=6, YEAR(Calls[[#This Row],[Date of Call]]), YEAR(Calls[[#This Row],[Date of Call]])+1)</f>
        <v>2023</v>
      </c>
      <c r="J305">
        <f>ROUND(Calls[[#This Row],[Satisfaction Rating]],0)</f>
        <v>4</v>
      </c>
    </row>
    <row r="306" spans="1:10" x14ac:dyDescent="0.3">
      <c r="A306" s="4" t="s">
        <v>331</v>
      </c>
      <c r="B306" s="1" t="s">
        <v>31</v>
      </c>
      <c r="C306" s="1">
        <v>65</v>
      </c>
      <c r="D306" s="2" t="s">
        <v>14</v>
      </c>
      <c r="E306" s="3">
        <v>45017</v>
      </c>
      <c r="F306" s="1">
        <v>64</v>
      </c>
      <c r="G306" s="5">
        <v>3.7</v>
      </c>
      <c r="H306" t="str">
        <f>TEXT(Calls[[#This Row],[Date of Call]],"DDDD")</f>
        <v>Saturday</v>
      </c>
      <c r="I306">
        <f>IF(MONTH(Calls[[#This Row],[Date of Call]])&lt;=6, YEAR(Calls[[#This Row],[Date of Call]]), YEAR(Calls[[#This Row],[Date of Call]])+1)</f>
        <v>2023</v>
      </c>
      <c r="J306">
        <f>ROUND(Calls[[#This Row],[Satisfaction Rating]],0)</f>
        <v>4</v>
      </c>
    </row>
    <row r="307" spans="1:10" x14ac:dyDescent="0.3">
      <c r="A307" s="4" t="s">
        <v>332</v>
      </c>
      <c r="B307" s="1" t="s">
        <v>50</v>
      </c>
      <c r="C307" s="1">
        <v>71</v>
      </c>
      <c r="D307" s="2" t="s">
        <v>9</v>
      </c>
      <c r="E307" s="3">
        <v>45018</v>
      </c>
      <c r="F307" s="1">
        <v>110</v>
      </c>
      <c r="G307" s="5">
        <v>4.8</v>
      </c>
      <c r="H307" t="str">
        <f>TEXT(Calls[[#This Row],[Date of Call]],"DDDD")</f>
        <v>Sunday</v>
      </c>
      <c r="I307">
        <f>IF(MONTH(Calls[[#This Row],[Date of Call]])&lt;=6, YEAR(Calls[[#This Row],[Date of Call]]), YEAR(Calls[[#This Row],[Date of Call]])+1)</f>
        <v>2023</v>
      </c>
      <c r="J307">
        <f>ROUND(Calls[[#This Row],[Satisfaction Rating]],0)</f>
        <v>5</v>
      </c>
    </row>
    <row r="308" spans="1:10" x14ac:dyDescent="0.3">
      <c r="A308" s="4" t="s">
        <v>333</v>
      </c>
      <c r="B308" s="1" t="s">
        <v>11</v>
      </c>
      <c r="C308" s="1">
        <v>95</v>
      </c>
      <c r="D308" s="2" t="s">
        <v>28</v>
      </c>
      <c r="E308" s="3">
        <v>45018</v>
      </c>
      <c r="F308" s="1">
        <v>52</v>
      </c>
      <c r="G308" s="5">
        <v>1.2</v>
      </c>
      <c r="H308" t="str">
        <f>TEXT(Calls[[#This Row],[Date of Call]],"DDDD")</f>
        <v>Sunday</v>
      </c>
      <c r="I308">
        <f>IF(MONTH(Calls[[#This Row],[Date of Call]])&lt;=6, YEAR(Calls[[#This Row],[Date of Call]]), YEAR(Calls[[#This Row],[Date of Call]])+1)</f>
        <v>2023</v>
      </c>
      <c r="J308">
        <f>ROUND(Calls[[#This Row],[Satisfaction Rating]],0)</f>
        <v>1</v>
      </c>
    </row>
    <row r="309" spans="1:10" x14ac:dyDescent="0.3">
      <c r="A309" s="4" t="s">
        <v>334</v>
      </c>
      <c r="B309" s="1" t="s">
        <v>13</v>
      </c>
      <c r="C309" s="1">
        <v>81</v>
      </c>
      <c r="D309" s="2" t="s">
        <v>24</v>
      </c>
      <c r="E309" s="3">
        <v>45019</v>
      </c>
      <c r="F309" s="1">
        <v>160</v>
      </c>
      <c r="G309" s="5">
        <v>4.7</v>
      </c>
      <c r="H309" t="str">
        <f>TEXT(Calls[[#This Row],[Date of Call]],"DDDD")</f>
        <v>Monday</v>
      </c>
      <c r="I309">
        <f>IF(MONTH(Calls[[#This Row],[Date of Call]])&lt;=6, YEAR(Calls[[#This Row],[Date of Call]]), YEAR(Calls[[#This Row],[Date of Call]])+1)</f>
        <v>2023</v>
      </c>
      <c r="J309">
        <f>ROUND(Calls[[#This Row],[Satisfaction Rating]],0)</f>
        <v>5</v>
      </c>
    </row>
    <row r="310" spans="1:10" x14ac:dyDescent="0.3">
      <c r="A310" s="4" t="s">
        <v>335</v>
      </c>
      <c r="B310" s="1" t="s">
        <v>42</v>
      </c>
      <c r="C310" s="1">
        <v>137</v>
      </c>
      <c r="D310" s="2" t="s">
        <v>24</v>
      </c>
      <c r="E310" s="3">
        <v>45019</v>
      </c>
      <c r="F310" s="1">
        <v>215</v>
      </c>
      <c r="G310" s="5">
        <v>4.7</v>
      </c>
      <c r="H310" t="str">
        <f>TEXT(Calls[[#This Row],[Date of Call]],"DDDD")</f>
        <v>Monday</v>
      </c>
      <c r="I310">
        <f>IF(MONTH(Calls[[#This Row],[Date of Call]])&lt;=6, YEAR(Calls[[#This Row],[Date of Call]]), YEAR(Calls[[#This Row],[Date of Call]])+1)</f>
        <v>2023</v>
      </c>
      <c r="J310">
        <f>ROUND(Calls[[#This Row],[Satisfaction Rating]],0)</f>
        <v>5</v>
      </c>
    </row>
    <row r="311" spans="1:10" x14ac:dyDescent="0.3">
      <c r="A311" s="4" t="s">
        <v>336</v>
      </c>
      <c r="B311" s="1" t="s">
        <v>42</v>
      </c>
      <c r="C311" s="1">
        <v>40</v>
      </c>
      <c r="D311" s="2" t="s">
        <v>28</v>
      </c>
      <c r="E311" s="3">
        <v>45019</v>
      </c>
      <c r="F311" s="1">
        <v>220</v>
      </c>
      <c r="G311" s="5">
        <v>4.5</v>
      </c>
      <c r="H311" t="str">
        <f>TEXT(Calls[[#This Row],[Date of Call]],"DDDD")</f>
        <v>Monday</v>
      </c>
      <c r="I311">
        <f>IF(MONTH(Calls[[#This Row],[Date of Call]])&lt;=6, YEAR(Calls[[#This Row],[Date of Call]]), YEAR(Calls[[#This Row],[Date of Call]])+1)</f>
        <v>2023</v>
      </c>
      <c r="J311">
        <f>ROUND(Calls[[#This Row],[Satisfaction Rating]],0)</f>
        <v>5</v>
      </c>
    </row>
    <row r="312" spans="1:10" x14ac:dyDescent="0.3">
      <c r="A312" s="4" t="s">
        <v>337</v>
      </c>
      <c r="B312" s="1" t="s">
        <v>27</v>
      </c>
      <c r="C312" s="1">
        <v>111</v>
      </c>
      <c r="D312" s="2" t="s">
        <v>14</v>
      </c>
      <c r="E312" s="3">
        <v>45020</v>
      </c>
      <c r="F312" s="1">
        <v>175</v>
      </c>
      <c r="G312" s="5">
        <v>3.5</v>
      </c>
      <c r="H312" t="str">
        <f>TEXT(Calls[[#This Row],[Date of Call]],"DDDD")</f>
        <v>Tuesday</v>
      </c>
      <c r="I312">
        <f>IF(MONTH(Calls[[#This Row],[Date of Call]])&lt;=6, YEAR(Calls[[#This Row],[Date of Call]]), YEAR(Calls[[#This Row],[Date of Call]])+1)</f>
        <v>2023</v>
      </c>
      <c r="J312">
        <f>ROUND(Calls[[#This Row],[Satisfaction Rating]],0)</f>
        <v>4</v>
      </c>
    </row>
    <row r="313" spans="1:10" x14ac:dyDescent="0.3">
      <c r="A313" s="4" t="s">
        <v>338</v>
      </c>
      <c r="B313" s="1" t="s">
        <v>50</v>
      </c>
      <c r="C313" s="1">
        <v>106</v>
      </c>
      <c r="D313" s="2" t="s">
        <v>14</v>
      </c>
      <c r="E313" s="3">
        <v>45020</v>
      </c>
      <c r="F313" s="1">
        <v>145</v>
      </c>
      <c r="G313" s="5">
        <v>4.0999999999999996</v>
      </c>
      <c r="H313" t="str">
        <f>TEXT(Calls[[#This Row],[Date of Call]],"DDDD")</f>
        <v>Tuesday</v>
      </c>
      <c r="I313">
        <f>IF(MONTH(Calls[[#This Row],[Date of Call]])&lt;=6, YEAR(Calls[[#This Row],[Date of Call]]), YEAR(Calls[[#This Row],[Date of Call]])+1)</f>
        <v>2023</v>
      </c>
      <c r="J313">
        <f>ROUND(Calls[[#This Row],[Satisfaction Rating]],0)</f>
        <v>4</v>
      </c>
    </row>
    <row r="314" spans="1:10" x14ac:dyDescent="0.3">
      <c r="A314" s="4" t="s">
        <v>339</v>
      </c>
      <c r="B314" s="1" t="s">
        <v>16</v>
      </c>
      <c r="C314" s="1">
        <v>133</v>
      </c>
      <c r="D314" s="2" t="s">
        <v>19</v>
      </c>
      <c r="E314" s="3">
        <v>45020</v>
      </c>
      <c r="F314" s="1">
        <v>72</v>
      </c>
      <c r="G314" s="5">
        <v>4.4000000000000004</v>
      </c>
      <c r="H314" t="str">
        <f>TEXT(Calls[[#This Row],[Date of Call]],"DDDD")</f>
        <v>Tuesday</v>
      </c>
      <c r="I314">
        <f>IF(MONTH(Calls[[#This Row],[Date of Call]])&lt;=6, YEAR(Calls[[#This Row],[Date of Call]]), YEAR(Calls[[#This Row],[Date of Call]])+1)</f>
        <v>2023</v>
      </c>
      <c r="J314">
        <f>ROUND(Calls[[#This Row],[Satisfaction Rating]],0)</f>
        <v>4</v>
      </c>
    </row>
    <row r="315" spans="1:10" x14ac:dyDescent="0.3">
      <c r="A315" s="4" t="s">
        <v>340</v>
      </c>
      <c r="B315" s="1" t="s">
        <v>22</v>
      </c>
      <c r="C315" s="1">
        <v>38</v>
      </c>
      <c r="D315" s="2" t="s">
        <v>14</v>
      </c>
      <c r="E315" s="3">
        <v>45021</v>
      </c>
      <c r="F315" s="1">
        <v>81</v>
      </c>
      <c r="G315" s="5">
        <v>3.6</v>
      </c>
      <c r="H315" t="str">
        <f>TEXT(Calls[[#This Row],[Date of Call]],"DDDD")</f>
        <v>Wednesday</v>
      </c>
      <c r="I315">
        <f>IF(MONTH(Calls[[#This Row],[Date of Call]])&lt;=6, YEAR(Calls[[#This Row],[Date of Call]]), YEAR(Calls[[#This Row],[Date of Call]])+1)</f>
        <v>2023</v>
      </c>
      <c r="J315">
        <f>ROUND(Calls[[#This Row],[Satisfaction Rating]],0)</f>
        <v>4</v>
      </c>
    </row>
    <row r="316" spans="1:10" x14ac:dyDescent="0.3">
      <c r="A316" s="4" t="s">
        <v>341</v>
      </c>
      <c r="B316" s="1" t="s">
        <v>47</v>
      </c>
      <c r="C316" s="1">
        <v>130</v>
      </c>
      <c r="D316" s="2" t="s">
        <v>28</v>
      </c>
      <c r="E316" s="3">
        <v>45021</v>
      </c>
      <c r="F316" s="1">
        <v>54</v>
      </c>
      <c r="G316" s="5">
        <v>4.0999999999999996</v>
      </c>
      <c r="H316" t="str">
        <f>TEXT(Calls[[#This Row],[Date of Call]],"DDDD")</f>
        <v>Wednesday</v>
      </c>
      <c r="I316">
        <f>IF(MONTH(Calls[[#This Row],[Date of Call]])&lt;=6, YEAR(Calls[[#This Row],[Date of Call]]), YEAR(Calls[[#This Row],[Date of Call]])+1)</f>
        <v>2023</v>
      </c>
      <c r="J316">
        <f>ROUND(Calls[[#This Row],[Satisfaction Rating]],0)</f>
        <v>4</v>
      </c>
    </row>
    <row r="317" spans="1:10" x14ac:dyDescent="0.3">
      <c r="A317" s="4" t="s">
        <v>342</v>
      </c>
      <c r="B317" s="1" t="s">
        <v>31</v>
      </c>
      <c r="C317" s="1">
        <v>23</v>
      </c>
      <c r="D317" s="2" t="s">
        <v>19</v>
      </c>
      <c r="E317" s="3">
        <v>45021</v>
      </c>
      <c r="F317" s="1">
        <v>105</v>
      </c>
      <c r="G317" s="5">
        <v>4.8</v>
      </c>
      <c r="H317" t="str">
        <f>TEXT(Calls[[#This Row],[Date of Call]],"DDDD")</f>
        <v>Wednesday</v>
      </c>
      <c r="I317">
        <f>IF(MONTH(Calls[[#This Row],[Date of Call]])&lt;=6, YEAR(Calls[[#This Row],[Date of Call]]), YEAR(Calls[[#This Row],[Date of Call]])+1)</f>
        <v>2023</v>
      </c>
      <c r="J317">
        <f>ROUND(Calls[[#This Row],[Satisfaction Rating]],0)</f>
        <v>5</v>
      </c>
    </row>
    <row r="318" spans="1:10" x14ac:dyDescent="0.3">
      <c r="A318" s="4" t="s">
        <v>343</v>
      </c>
      <c r="B318" s="1" t="s">
        <v>47</v>
      </c>
      <c r="C318" s="1">
        <v>124</v>
      </c>
      <c r="D318" s="2" t="s">
        <v>14</v>
      </c>
      <c r="E318" s="3">
        <v>45022</v>
      </c>
      <c r="F318" s="1">
        <v>176</v>
      </c>
      <c r="G318" s="5">
        <v>3.9</v>
      </c>
      <c r="H318" t="str">
        <f>TEXT(Calls[[#This Row],[Date of Call]],"DDDD")</f>
        <v>Thursday</v>
      </c>
      <c r="I318">
        <f>IF(MONTH(Calls[[#This Row],[Date of Call]])&lt;=6, YEAR(Calls[[#This Row],[Date of Call]]), YEAR(Calls[[#This Row],[Date of Call]])+1)</f>
        <v>2023</v>
      </c>
      <c r="J318">
        <f>ROUND(Calls[[#This Row],[Satisfaction Rating]],0)</f>
        <v>4</v>
      </c>
    </row>
    <row r="319" spans="1:10" x14ac:dyDescent="0.3">
      <c r="A319" s="4" t="s">
        <v>344</v>
      </c>
      <c r="B319" s="1" t="s">
        <v>13</v>
      </c>
      <c r="C319" s="1">
        <v>107</v>
      </c>
      <c r="D319" s="2" t="s">
        <v>14</v>
      </c>
      <c r="E319" s="3">
        <v>45022</v>
      </c>
      <c r="F319" s="1">
        <v>115</v>
      </c>
      <c r="G319" s="5">
        <v>3.8</v>
      </c>
      <c r="H319" t="str">
        <f>TEXT(Calls[[#This Row],[Date of Call]],"DDDD")</f>
        <v>Thursday</v>
      </c>
      <c r="I319">
        <f>IF(MONTH(Calls[[#This Row],[Date of Call]])&lt;=6, YEAR(Calls[[#This Row],[Date of Call]]), YEAR(Calls[[#This Row],[Date of Call]])+1)</f>
        <v>2023</v>
      </c>
      <c r="J319">
        <f>ROUND(Calls[[#This Row],[Satisfaction Rating]],0)</f>
        <v>4</v>
      </c>
    </row>
    <row r="320" spans="1:10" x14ac:dyDescent="0.3">
      <c r="A320" s="4" t="s">
        <v>345</v>
      </c>
      <c r="B320" s="1" t="s">
        <v>42</v>
      </c>
      <c r="C320" s="1">
        <v>60</v>
      </c>
      <c r="D320" s="2" t="s">
        <v>9</v>
      </c>
      <c r="E320" s="3">
        <v>45022</v>
      </c>
      <c r="F320" s="1">
        <v>116</v>
      </c>
      <c r="G320" s="5">
        <v>3.9</v>
      </c>
      <c r="H320" t="str">
        <f>TEXT(Calls[[#This Row],[Date of Call]],"DDDD")</f>
        <v>Thursday</v>
      </c>
      <c r="I320">
        <f>IF(MONTH(Calls[[#This Row],[Date of Call]])&lt;=6, YEAR(Calls[[#This Row],[Date of Call]]), YEAR(Calls[[#This Row],[Date of Call]])+1)</f>
        <v>2023</v>
      </c>
      <c r="J320">
        <f>ROUND(Calls[[#This Row],[Satisfaction Rating]],0)</f>
        <v>4</v>
      </c>
    </row>
    <row r="321" spans="1:10" x14ac:dyDescent="0.3">
      <c r="A321" s="4" t="s">
        <v>346</v>
      </c>
      <c r="B321" s="1" t="s">
        <v>42</v>
      </c>
      <c r="C321" s="1">
        <v>158</v>
      </c>
      <c r="D321" s="2" t="s">
        <v>28</v>
      </c>
      <c r="E321" s="3">
        <v>45022</v>
      </c>
      <c r="F321" s="1">
        <v>100</v>
      </c>
      <c r="G321" s="5">
        <v>4.0999999999999996</v>
      </c>
      <c r="H321" t="str">
        <f>TEXT(Calls[[#This Row],[Date of Call]],"DDDD")</f>
        <v>Thursday</v>
      </c>
      <c r="I321">
        <f>IF(MONTH(Calls[[#This Row],[Date of Call]])&lt;=6, YEAR(Calls[[#This Row],[Date of Call]]), YEAR(Calls[[#This Row],[Date of Call]])+1)</f>
        <v>2023</v>
      </c>
      <c r="J321">
        <f>ROUND(Calls[[#This Row],[Satisfaction Rating]],0)</f>
        <v>4</v>
      </c>
    </row>
    <row r="322" spans="1:10" x14ac:dyDescent="0.3">
      <c r="A322" s="4" t="s">
        <v>347</v>
      </c>
      <c r="B322" s="1" t="s">
        <v>39</v>
      </c>
      <c r="C322" s="1">
        <v>110</v>
      </c>
      <c r="D322" s="2" t="s">
        <v>28</v>
      </c>
      <c r="E322" s="3">
        <v>45023</v>
      </c>
      <c r="F322" s="1">
        <v>36</v>
      </c>
      <c r="G322" s="5">
        <v>2.2000000000000002</v>
      </c>
      <c r="H322" t="str">
        <f>TEXT(Calls[[#This Row],[Date of Call]],"DDDD")</f>
        <v>Friday</v>
      </c>
      <c r="I322">
        <f>IF(MONTH(Calls[[#This Row],[Date of Call]])&lt;=6, YEAR(Calls[[#This Row],[Date of Call]]), YEAR(Calls[[#This Row],[Date of Call]])+1)</f>
        <v>2023</v>
      </c>
      <c r="J322">
        <f>ROUND(Calls[[#This Row],[Satisfaction Rating]],0)</f>
        <v>2</v>
      </c>
    </row>
    <row r="323" spans="1:10" x14ac:dyDescent="0.3">
      <c r="A323" s="4" t="s">
        <v>348</v>
      </c>
      <c r="B323" s="1" t="s">
        <v>60</v>
      </c>
      <c r="C323" s="1">
        <v>70</v>
      </c>
      <c r="D323" s="2" t="s">
        <v>28</v>
      </c>
      <c r="E323" s="3">
        <v>45023</v>
      </c>
      <c r="F323" s="1">
        <v>114</v>
      </c>
      <c r="G323" s="5">
        <v>5</v>
      </c>
      <c r="H323" t="str">
        <f>TEXT(Calls[[#This Row],[Date of Call]],"DDDD")</f>
        <v>Friday</v>
      </c>
      <c r="I323">
        <f>IF(MONTH(Calls[[#This Row],[Date of Call]])&lt;=6, YEAR(Calls[[#This Row],[Date of Call]]), YEAR(Calls[[#This Row],[Date of Call]])+1)</f>
        <v>2023</v>
      </c>
      <c r="J323">
        <f>ROUND(Calls[[#This Row],[Satisfaction Rating]],0)</f>
        <v>5</v>
      </c>
    </row>
    <row r="324" spans="1:10" x14ac:dyDescent="0.3">
      <c r="A324" s="4" t="s">
        <v>349</v>
      </c>
      <c r="B324" s="1" t="s">
        <v>60</v>
      </c>
      <c r="C324" s="1">
        <v>150</v>
      </c>
      <c r="D324" s="2" t="s">
        <v>9</v>
      </c>
      <c r="E324" s="3">
        <v>45023</v>
      </c>
      <c r="F324" s="1">
        <v>24</v>
      </c>
      <c r="G324" s="5">
        <v>3.8</v>
      </c>
      <c r="H324" t="str">
        <f>TEXT(Calls[[#This Row],[Date of Call]],"DDDD")</f>
        <v>Friday</v>
      </c>
      <c r="I324">
        <f>IF(MONTH(Calls[[#This Row],[Date of Call]])&lt;=6, YEAR(Calls[[#This Row],[Date of Call]]), YEAR(Calls[[#This Row],[Date of Call]])+1)</f>
        <v>2023</v>
      </c>
      <c r="J324">
        <f>ROUND(Calls[[#This Row],[Satisfaction Rating]],0)</f>
        <v>4</v>
      </c>
    </row>
    <row r="325" spans="1:10" x14ac:dyDescent="0.3">
      <c r="A325" s="4" t="s">
        <v>350</v>
      </c>
      <c r="B325" s="1" t="s">
        <v>22</v>
      </c>
      <c r="C325" s="1">
        <v>36</v>
      </c>
      <c r="D325" s="2" t="s">
        <v>14</v>
      </c>
      <c r="E325" s="3">
        <v>45023</v>
      </c>
      <c r="F325" s="1">
        <v>135</v>
      </c>
      <c r="G325" s="5">
        <v>4.5999999999999996</v>
      </c>
      <c r="H325" t="str">
        <f>TEXT(Calls[[#This Row],[Date of Call]],"DDDD")</f>
        <v>Friday</v>
      </c>
      <c r="I325">
        <f>IF(MONTH(Calls[[#This Row],[Date of Call]])&lt;=6, YEAR(Calls[[#This Row],[Date of Call]]), YEAR(Calls[[#This Row],[Date of Call]])+1)</f>
        <v>2023</v>
      </c>
      <c r="J325">
        <f>ROUND(Calls[[#This Row],[Satisfaction Rating]],0)</f>
        <v>5</v>
      </c>
    </row>
    <row r="326" spans="1:10" x14ac:dyDescent="0.3">
      <c r="A326" s="4" t="s">
        <v>351</v>
      </c>
      <c r="B326" s="1" t="s">
        <v>47</v>
      </c>
      <c r="C326" s="1">
        <v>74</v>
      </c>
      <c r="D326" s="2" t="s">
        <v>14</v>
      </c>
      <c r="E326" s="3">
        <v>45023</v>
      </c>
      <c r="F326" s="1">
        <v>30</v>
      </c>
      <c r="G326" s="5">
        <v>4</v>
      </c>
      <c r="H326" t="str">
        <f>TEXT(Calls[[#This Row],[Date of Call]],"DDDD")</f>
        <v>Friday</v>
      </c>
      <c r="I326">
        <f>IF(MONTH(Calls[[#This Row],[Date of Call]])&lt;=6, YEAR(Calls[[#This Row],[Date of Call]]), YEAR(Calls[[#This Row],[Date of Call]])+1)</f>
        <v>2023</v>
      </c>
      <c r="J326">
        <f>ROUND(Calls[[#This Row],[Satisfaction Rating]],0)</f>
        <v>4</v>
      </c>
    </row>
    <row r="327" spans="1:10" x14ac:dyDescent="0.3">
      <c r="A327" s="4" t="s">
        <v>352</v>
      </c>
      <c r="B327" s="1" t="s">
        <v>11</v>
      </c>
      <c r="C327" s="1">
        <v>75</v>
      </c>
      <c r="D327" s="2" t="s">
        <v>14</v>
      </c>
      <c r="E327" s="3">
        <v>45023</v>
      </c>
      <c r="F327" s="1">
        <v>84</v>
      </c>
      <c r="G327" s="5">
        <v>2.8</v>
      </c>
      <c r="H327" t="str">
        <f>TEXT(Calls[[#This Row],[Date of Call]],"DDDD")</f>
        <v>Friday</v>
      </c>
      <c r="I327">
        <f>IF(MONTH(Calls[[#This Row],[Date of Call]])&lt;=6, YEAR(Calls[[#This Row],[Date of Call]]), YEAR(Calls[[#This Row],[Date of Call]])+1)</f>
        <v>2023</v>
      </c>
      <c r="J327">
        <f>ROUND(Calls[[#This Row],[Satisfaction Rating]],0)</f>
        <v>3</v>
      </c>
    </row>
    <row r="328" spans="1:10" x14ac:dyDescent="0.3">
      <c r="A328" s="4" t="s">
        <v>353</v>
      </c>
      <c r="B328" s="1" t="s">
        <v>80</v>
      </c>
      <c r="C328" s="1">
        <v>70</v>
      </c>
      <c r="D328" s="2" t="s">
        <v>24</v>
      </c>
      <c r="E328" s="3">
        <v>45023</v>
      </c>
      <c r="F328" s="1">
        <v>42</v>
      </c>
      <c r="G328" s="5">
        <v>4.4000000000000004</v>
      </c>
      <c r="H328" t="str">
        <f>TEXT(Calls[[#This Row],[Date of Call]],"DDDD")</f>
        <v>Friday</v>
      </c>
      <c r="I328">
        <f>IF(MONTH(Calls[[#This Row],[Date of Call]])&lt;=6, YEAR(Calls[[#This Row],[Date of Call]]), YEAR(Calls[[#This Row],[Date of Call]])+1)</f>
        <v>2023</v>
      </c>
      <c r="J328">
        <f>ROUND(Calls[[#This Row],[Satisfaction Rating]],0)</f>
        <v>4</v>
      </c>
    </row>
    <row r="329" spans="1:10" x14ac:dyDescent="0.3">
      <c r="A329" s="4" t="s">
        <v>354</v>
      </c>
      <c r="B329" s="1" t="s">
        <v>39</v>
      </c>
      <c r="C329" s="1">
        <v>23</v>
      </c>
      <c r="D329" s="2" t="s">
        <v>28</v>
      </c>
      <c r="E329" s="3">
        <v>45023</v>
      </c>
      <c r="F329" s="1">
        <v>117</v>
      </c>
      <c r="G329" s="5">
        <v>2.4</v>
      </c>
      <c r="H329" t="str">
        <f>TEXT(Calls[[#This Row],[Date of Call]],"DDDD")</f>
        <v>Friday</v>
      </c>
      <c r="I329">
        <f>IF(MONTH(Calls[[#This Row],[Date of Call]])&lt;=6, YEAR(Calls[[#This Row],[Date of Call]]), YEAR(Calls[[#This Row],[Date of Call]])+1)</f>
        <v>2023</v>
      </c>
      <c r="J329">
        <f>ROUND(Calls[[#This Row],[Satisfaction Rating]],0)</f>
        <v>2</v>
      </c>
    </row>
    <row r="330" spans="1:10" x14ac:dyDescent="0.3">
      <c r="A330" s="4" t="s">
        <v>355</v>
      </c>
      <c r="B330" s="1" t="s">
        <v>27</v>
      </c>
      <c r="C330" s="1">
        <v>104</v>
      </c>
      <c r="D330" s="2" t="s">
        <v>19</v>
      </c>
      <c r="E330" s="3">
        <v>45023</v>
      </c>
      <c r="F330" s="1">
        <v>164</v>
      </c>
      <c r="G330" s="5">
        <v>4</v>
      </c>
      <c r="H330" t="str">
        <f>TEXT(Calls[[#This Row],[Date of Call]],"DDDD")</f>
        <v>Friday</v>
      </c>
      <c r="I330">
        <f>IF(MONTH(Calls[[#This Row],[Date of Call]])&lt;=6, YEAR(Calls[[#This Row],[Date of Call]]), YEAR(Calls[[#This Row],[Date of Call]])+1)</f>
        <v>2023</v>
      </c>
      <c r="J330">
        <f>ROUND(Calls[[#This Row],[Satisfaction Rating]],0)</f>
        <v>4</v>
      </c>
    </row>
    <row r="331" spans="1:10" x14ac:dyDescent="0.3">
      <c r="A331" s="4" t="s">
        <v>356</v>
      </c>
      <c r="B331" s="1" t="s">
        <v>60</v>
      </c>
      <c r="C331" s="1">
        <v>95</v>
      </c>
      <c r="D331" s="2" t="s">
        <v>24</v>
      </c>
      <c r="E331" s="3">
        <v>45024</v>
      </c>
      <c r="F331" s="1">
        <v>123</v>
      </c>
      <c r="G331" s="5">
        <v>4.4000000000000004</v>
      </c>
      <c r="H331" t="str">
        <f>TEXT(Calls[[#This Row],[Date of Call]],"DDDD")</f>
        <v>Saturday</v>
      </c>
      <c r="I331">
        <f>IF(MONTH(Calls[[#This Row],[Date of Call]])&lt;=6, YEAR(Calls[[#This Row],[Date of Call]]), YEAR(Calls[[#This Row],[Date of Call]])+1)</f>
        <v>2023</v>
      </c>
      <c r="J331">
        <f>ROUND(Calls[[#This Row],[Satisfaction Rating]],0)</f>
        <v>4</v>
      </c>
    </row>
    <row r="332" spans="1:10" x14ac:dyDescent="0.3">
      <c r="A332" s="4" t="s">
        <v>357</v>
      </c>
      <c r="B332" s="1" t="s">
        <v>18</v>
      </c>
      <c r="C332" s="1">
        <v>49</v>
      </c>
      <c r="D332" s="2" t="s">
        <v>9</v>
      </c>
      <c r="E332" s="3">
        <v>45024</v>
      </c>
      <c r="F332" s="1">
        <v>172</v>
      </c>
      <c r="G332" s="5">
        <v>2.9</v>
      </c>
      <c r="H332" t="str">
        <f>TEXT(Calls[[#This Row],[Date of Call]],"DDDD")</f>
        <v>Saturday</v>
      </c>
      <c r="I332">
        <f>IF(MONTH(Calls[[#This Row],[Date of Call]])&lt;=6, YEAR(Calls[[#This Row],[Date of Call]]), YEAR(Calls[[#This Row],[Date of Call]])+1)</f>
        <v>2023</v>
      </c>
      <c r="J332">
        <f>ROUND(Calls[[#This Row],[Satisfaction Rating]],0)</f>
        <v>3</v>
      </c>
    </row>
    <row r="333" spans="1:10" x14ac:dyDescent="0.3">
      <c r="A333" s="4" t="s">
        <v>358</v>
      </c>
      <c r="B333" s="1" t="s">
        <v>50</v>
      </c>
      <c r="C333" s="1">
        <v>8</v>
      </c>
      <c r="D333" s="2" t="s">
        <v>28</v>
      </c>
      <c r="E333" s="3">
        <v>45024</v>
      </c>
      <c r="F333" s="1">
        <v>20</v>
      </c>
      <c r="G333" s="5">
        <v>4.8</v>
      </c>
      <c r="H333" t="str">
        <f>TEXT(Calls[[#This Row],[Date of Call]],"DDDD")</f>
        <v>Saturday</v>
      </c>
      <c r="I333">
        <f>IF(MONTH(Calls[[#This Row],[Date of Call]])&lt;=6, YEAR(Calls[[#This Row],[Date of Call]]), YEAR(Calls[[#This Row],[Date of Call]])+1)</f>
        <v>2023</v>
      </c>
      <c r="J333">
        <f>ROUND(Calls[[#This Row],[Satisfaction Rating]],0)</f>
        <v>5</v>
      </c>
    </row>
    <row r="334" spans="1:10" x14ac:dyDescent="0.3">
      <c r="A334" s="4" t="s">
        <v>359</v>
      </c>
      <c r="B334" s="1" t="s">
        <v>60</v>
      </c>
      <c r="C334" s="1">
        <v>157</v>
      </c>
      <c r="D334" s="2" t="s">
        <v>9</v>
      </c>
      <c r="E334" s="3">
        <v>45024</v>
      </c>
      <c r="F334" s="1">
        <v>72</v>
      </c>
      <c r="G334" s="5">
        <v>3.7</v>
      </c>
      <c r="H334" t="str">
        <f>TEXT(Calls[[#This Row],[Date of Call]],"DDDD")</f>
        <v>Saturday</v>
      </c>
      <c r="I334">
        <f>IF(MONTH(Calls[[#This Row],[Date of Call]])&lt;=6, YEAR(Calls[[#This Row],[Date of Call]]), YEAR(Calls[[#This Row],[Date of Call]])+1)</f>
        <v>2023</v>
      </c>
      <c r="J334">
        <f>ROUND(Calls[[#This Row],[Satisfaction Rating]],0)</f>
        <v>4</v>
      </c>
    </row>
    <row r="335" spans="1:10" x14ac:dyDescent="0.3">
      <c r="A335" s="4" t="s">
        <v>360</v>
      </c>
      <c r="B335" s="1" t="s">
        <v>13</v>
      </c>
      <c r="C335" s="1">
        <v>74</v>
      </c>
      <c r="D335" s="2" t="s">
        <v>14</v>
      </c>
      <c r="E335" s="3">
        <v>45024</v>
      </c>
      <c r="F335" s="1">
        <v>32</v>
      </c>
      <c r="G335" s="5">
        <v>4.8</v>
      </c>
      <c r="H335" t="str">
        <f>TEXT(Calls[[#This Row],[Date of Call]],"DDDD")</f>
        <v>Saturday</v>
      </c>
      <c r="I335">
        <f>IF(MONTH(Calls[[#This Row],[Date of Call]])&lt;=6, YEAR(Calls[[#This Row],[Date of Call]]), YEAR(Calls[[#This Row],[Date of Call]])+1)</f>
        <v>2023</v>
      </c>
      <c r="J335">
        <f>ROUND(Calls[[#This Row],[Satisfaction Rating]],0)</f>
        <v>5</v>
      </c>
    </row>
    <row r="336" spans="1:10" x14ac:dyDescent="0.3">
      <c r="A336" s="4" t="s">
        <v>361</v>
      </c>
      <c r="B336" s="1" t="s">
        <v>39</v>
      </c>
      <c r="C336" s="1">
        <v>72</v>
      </c>
      <c r="D336" s="2" t="s">
        <v>24</v>
      </c>
      <c r="E336" s="3">
        <v>45024</v>
      </c>
      <c r="F336" s="1">
        <v>140</v>
      </c>
      <c r="G336" s="5">
        <v>3.2</v>
      </c>
      <c r="H336" t="str">
        <f>TEXT(Calls[[#This Row],[Date of Call]],"DDDD")</f>
        <v>Saturday</v>
      </c>
      <c r="I336">
        <f>IF(MONTH(Calls[[#This Row],[Date of Call]])&lt;=6, YEAR(Calls[[#This Row],[Date of Call]]), YEAR(Calls[[#This Row],[Date of Call]])+1)</f>
        <v>2023</v>
      </c>
      <c r="J336">
        <f>ROUND(Calls[[#This Row],[Satisfaction Rating]],0)</f>
        <v>3</v>
      </c>
    </row>
    <row r="337" spans="1:10" x14ac:dyDescent="0.3">
      <c r="A337" s="4" t="s">
        <v>362</v>
      </c>
      <c r="B337" s="1" t="s">
        <v>13</v>
      </c>
      <c r="C337" s="1">
        <v>79</v>
      </c>
      <c r="D337" s="2" t="s">
        <v>14</v>
      </c>
      <c r="E337" s="3">
        <v>45025</v>
      </c>
      <c r="F337" s="1">
        <v>120</v>
      </c>
      <c r="G337" s="5">
        <v>4.9000000000000004</v>
      </c>
      <c r="H337" t="str">
        <f>TEXT(Calls[[#This Row],[Date of Call]],"DDDD")</f>
        <v>Sunday</v>
      </c>
      <c r="I337">
        <f>IF(MONTH(Calls[[#This Row],[Date of Call]])&lt;=6, YEAR(Calls[[#This Row],[Date of Call]]), YEAR(Calls[[#This Row],[Date of Call]])+1)</f>
        <v>2023</v>
      </c>
      <c r="J337">
        <f>ROUND(Calls[[#This Row],[Satisfaction Rating]],0)</f>
        <v>5</v>
      </c>
    </row>
    <row r="338" spans="1:10" x14ac:dyDescent="0.3">
      <c r="A338" s="4" t="s">
        <v>363</v>
      </c>
      <c r="B338" s="1" t="s">
        <v>47</v>
      </c>
      <c r="C338" s="1">
        <v>23</v>
      </c>
      <c r="D338" s="2" t="s">
        <v>14</v>
      </c>
      <c r="E338" s="3">
        <v>45025</v>
      </c>
      <c r="F338" s="1">
        <v>86</v>
      </c>
      <c r="G338" s="5">
        <v>2.2000000000000002</v>
      </c>
      <c r="H338" t="str">
        <f>TEXT(Calls[[#This Row],[Date of Call]],"DDDD")</f>
        <v>Sunday</v>
      </c>
      <c r="I338">
        <f>IF(MONTH(Calls[[#This Row],[Date of Call]])&lt;=6, YEAR(Calls[[#This Row],[Date of Call]]), YEAR(Calls[[#This Row],[Date of Call]])+1)</f>
        <v>2023</v>
      </c>
      <c r="J338">
        <f>ROUND(Calls[[#This Row],[Satisfaction Rating]],0)</f>
        <v>2</v>
      </c>
    </row>
    <row r="339" spans="1:10" x14ac:dyDescent="0.3">
      <c r="A339" s="4" t="s">
        <v>364</v>
      </c>
      <c r="B339" s="1" t="s">
        <v>11</v>
      </c>
      <c r="C339" s="1">
        <v>69</v>
      </c>
      <c r="D339" s="2" t="s">
        <v>14</v>
      </c>
      <c r="E339" s="3">
        <v>45025</v>
      </c>
      <c r="F339" s="1">
        <v>132</v>
      </c>
      <c r="G339" s="5">
        <v>5</v>
      </c>
      <c r="H339" t="str">
        <f>TEXT(Calls[[#This Row],[Date of Call]],"DDDD")</f>
        <v>Sunday</v>
      </c>
      <c r="I339">
        <f>IF(MONTH(Calls[[#This Row],[Date of Call]])&lt;=6, YEAR(Calls[[#This Row],[Date of Call]]), YEAR(Calls[[#This Row],[Date of Call]])+1)</f>
        <v>2023</v>
      </c>
      <c r="J339">
        <f>ROUND(Calls[[#This Row],[Satisfaction Rating]],0)</f>
        <v>5</v>
      </c>
    </row>
    <row r="340" spans="1:10" x14ac:dyDescent="0.3">
      <c r="A340" s="4" t="s">
        <v>365</v>
      </c>
      <c r="B340" s="1" t="s">
        <v>42</v>
      </c>
      <c r="C340" s="1">
        <v>64</v>
      </c>
      <c r="D340" s="2" t="s">
        <v>14</v>
      </c>
      <c r="E340" s="3">
        <v>45025</v>
      </c>
      <c r="F340" s="1">
        <v>80</v>
      </c>
      <c r="G340" s="5">
        <v>3.3</v>
      </c>
      <c r="H340" t="str">
        <f>TEXT(Calls[[#This Row],[Date of Call]],"DDDD")</f>
        <v>Sunday</v>
      </c>
      <c r="I340">
        <f>IF(MONTH(Calls[[#This Row],[Date of Call]])&lt;=6, YEAR(Calls[[#This Row],[Date of Call]]), YEAR(Calls[[#This Row],[Date of Call]])+1)</f>
        <v>2023</v>
      </c>
      <c r="J340">
        <f>ROUND(Calls[[#This Row],[Satisfaction Rating]],0)</f>
        <v>3</v>
      </c>
    </row>
    <row r="341" spans="1:10" x14ac:dyDescent="0.3">
      <c r="A341" s="4" t="s">
        <v>366</v>
      </c>
      <c r="B341" s="1" t="s">
        <v>33</v>
      </c>
      <c r="C341" s="1">
        <v>47</v>
      </c>
      <c r="D341" s="2" t="s">
        <v>9</v>
      </c>
      <c r="E341" s="3">
        <v>45025</v>
      </c>
      <c r="F341" s="1">
        <v>132</v>
      </c>
      <c r="G341" s="5">
        <v>3.7</v>
      </c>
      <c r="H341" t="str">
        <f>TEXT(Calls[[#This Row],[Date of Call]],"DDDD")</f>
        <v>Sunday</v>
      </c>
      <c r="I341">
        <f>IF(MONTH(Calls[[#This Row],[Date of Call]])&lt;=6, YEAR(Calls[[#This Row],[Date of Call]]), YEAR(Calls[[#This Row],[Date of Call]])+1)</f>
        <v>2023</v>
      </c>
      <c r="J341">
        <f>ROUND(Calls[[#This Row],[Satisfaction Rating]],0)</f>
        <v>4</v>
      </c>
    </row>
    <row r="342" spans="1:10" x14ac:dyDescent="0.3">
      <c r="A342" s="4" t="s">
        <v>367</v>
      </c>
      <c r="B342" s="1" t="s">
        <v>13</v>
      </c>
      <c r="C342" s="1">
        <v>55</v>
      </c>
      <c r="D342" s="2" t="s">
        <v>24</v>
      </c>
      <c r="E342" s="3">
        <v>45025</v>
      </c>
      <c r="F342" s="1">
        <v>27</v>
      </c>
      <c r="G342" s="5">
        <v>3.7</v>
      </c>
      <c r="H342" t="str">
        <f>TEXT(Calls[[#This Row],[Date of Call]],"DDDD")</f>
        <v>Sunday</v>
      </c>
      <c r="I342">
        <f>IF(MONTH(Calls[[#This Row],[Date of Call]])&lt;=6, YEAR(Calls[[#This Row],[Date of Call]]), YEAR(Calls[[#This Row],[Date of Call]])+1)</f>
        <v>2023</v>
      </c>
      <c r="J342">
        <f>ROUND(Calls[[#This Row],[Satisfaction Rating]],0)</f>
        <v>4</v>
      </c>
    </row>
    <row r="343" spans="1:10" x14ac:dyDescent="0.3">
      <c r="A343" s="4" t="s">
        <v>368</v>
      </c>
      <c r="B343" s="1" t="s">
        <v>27</v>
      </c>
      <c r="C343" s="1">
        <v>104</v>
      </c>
      <c r="D343" s="2" t="s">
        <v>24</v>
      </c>
      <c r="E343" s="3">
        <v>45026</v>
      </c>
      <c r="F343" s="1">
        <v>68</v>
      </c>
      <c r="G343" s="5">
        <v>3.6</v>
      </c>
      <c r="H343" t="str">
        <f>TEXT(Calls[[#This Row],[Date of Call]],"DDDD")</f>
        <v>Monday</v>
      </c>
      <c r="I343">
        <f>IF(MONTH(Calls[[#This Row],[Date of Call]])&lt;=6, YEAR(Calls[[#This Row],[Date of Call]]), YEAR(Calls[[#This Row],[Date of Call]])+1)</f>
        <v>2023</v>
      </c>
      <c r="J343">
        <f>ROUND(Calls[[#This Row],[Satisfaction Rating]],0)</f>
        <v>4</v>
      </c>
    </row>
    <row r="344" spans="1:10" x14ac:dyDescent="0.3">
      <c r="A344" s="4" t="s">
        <v>369</v>
      </c>
      <c r="B344" s="1" t="s">
        <v>33</v>
      </c>
      <c r="C344" s="1">
        <v>116</v>
      </c>
      <c r="D344" s="2" t="s">
        <v>14</v>
      </c>
      <c r="E344" s="3">
        <v>45026</v>
      </c>
      <c r="F344" s="1">
        <v>22</v>
      </c>
      <c r="G344" s="5">
        <v>4.7</v>
      </c>
      <c r="H344" t="str">
        <f>TEXT(Calls[[#This Row],[Date of Call]],"DDDD")</f>
        <v>Monday</v>
      </c>
      <c r="I344">
        <f>IF(MONTH(Calls[[#This Row],[Date of Call]])&lt;=6, YEAR(Calls[[#This Row],[Date of Call]]), YEAR(Calls[[#This Row],[Date of Call]])+1)</f>
        <v>2023</v>
      </c>
      <c r="J344">
        <f>ROUND(Calls[[#This Row],[Satisfaction Rating]],0)</f>
        <v>5</v>
      </c>
    </row>
    <row r="345" spans="1:10" x14ac:dyDescent="0.3">
      <c r="A345" s="4" t="s">
        <v>370</v>
      </c>
      <c r="B345" s="1" t="s">
        <v>47</v>
      </c>
      <c r="C345" s="1">
        <v>99</v>
      </c>
      <c r="D345" s="2" t="s">
        <v>24</v>
      </c>
      <c r="E345" s="3">
        <v>45026</v>
      </c>
      <c r="F345" s="1">
        <v>42</v>
      </c>
      <c r="G345" s="5">
        <v>3.1</v>
      </c>
      <c r="H345" t="str">
        <f>TEXT(Calls[[#This Row],[Date of Call]],"DDDD")</f>
        <v>Monday</v>
      </c>
      <c r="I345">
        <f>IF(MONTH(Calls[[#This Row],[Date of Call]])&lt;=6, YEAR(Calls[[#This Row],[Date of Call]]), YEAR(Calls[[#This Row],[Date of Call]])+1)</f>
        <v>2023</v>
      </c>
      <c r="J345">
        <f>ROUND(Calls[[#This Row],[Satisfaction Rating]],0)</f>
        <v>3</v>
      </c>
    </row>
    <row r="346" spans="1:10" x14ac:dyDescent="0.3">
      <c r="A346" s="4" t="s">
        <v>371</v>
      </c>
      <c r="B346" s="1" t="s">
        <v>27</v>
      </c>
      <c r="C346" s="1">
        <v>84</v>
      </c>
      <c r="D346" s="2" t="s">
        <v>24</v>
      </c>
      <c r="E346" s="3">
        <v>45027</v>
      </c>
      <c r="F346" s="1">
        <v>38</v>
      </c>
      <c r="G346" s="5">
        <v>3.3</v>
      </c>
      <c r="H346" t="str">
        <f>TEXT(Calls[[#This Row],[Date of Call]],"DDDD")</f>
        <v>Tuesday</v>
      </c>
      <c r="I346">
        <f>IF(MONTH(Calls[[#This Row],[Date of Call]])&lt;=6, YEAR(Calls[[#This Row],[Date of Call]]), YEAR(Calls[[#This Row],[Date of Call]])+1)</f>
        <v>2023</v>
      </c>
      <c r="J346">
        <f>ROUND(Calls[[#This Row],[Satisfaction Rating]],0)</f>
        <v>3</v>
      </c>
    </row>
    <row r="347" spans="1:10" x14ac:dyDescent="0.3">
      <c r="A347" s="4" t="s">
        <v>372</v>
      </c>
      <c r="B347" s="1" t="s">
        <v>50</v>
      </c>
      <c r="C347" s="1">
        <v>159</v>
      </c>
      <c r="D347" s="2" t="s">
        <v>24</v>
      </c>
      <c r="E347" s="3">
        <v>45027</v>
      </c>
      <c r="F347" s="1">
        <v>42</v>
      </c>
      <c r="G347" s="5">
        <v>4.5</v>
      </c>
      <c r="H347" t="str">
        <f>TEXT(Calls[[#This Row],[Date of Call]],"DDDD")</f>
        <v>Tuesday</v>
      </c>
      <c r="I347">
        <f>IF(MONTH(Calls[[#This Row],[Date of Call]])&lt;=6, YEAR(Calls[[#This Row],[Date of Call]]), YEAR(Calls[[#This Row],[Date of Call]])+1)</f>
        <v>2023</v>
      </c>
      <c r="J347">
        <f>ROUND(Calls[[#This Row],[Satisfaction Rating]],0)</f>
        <v>5</v>
      </c>
    </row>
    <row r="348" spans="1:10" x14ac:dyDescent="0.3">
      <c r="A348" s="4" t="s">
        <v>373</v>
      </c>
      <c r="B348" s="1" t="s">
        <v>22</v>
      </c>
      <c r="C348" s="1">
        <v>25</v>
      </c>
      <c r="D348" s="2" t="s">
        <v>9</v>
      </c>
      <c r="E348" s="3">
        <v>45027</v>
      </c>
      <c r="F348" s="1">
        <v>75</v>
      </c>
      <c r="G348" s="5">
        <v>3.9</v>
      </c>
      <c r="H348" t="str">
        <f>TEXT(Calls[[#This Row],[Date of Call]],"DDDD")</f>
        <v>Tuesday</v>
      </c>
      <c r="I348">
        <f>IF(MONTH(Calls[[#This Row],[Date of Call]])&lt;=6, YEAR(Calls[[#This Row],[Date of Call]]), YEAR(Calls[[#This Row],[Date of Call]])+1)</f>
        <v>2023</v>
      </c>
      <c r="J348">
        <f>ROUND(Calls[[#This Row],[Satisfaction Rating]],0)</f>
        <v>4</v>
      </c>
    </row>
    <row r="349" spans="1:10" x14ac:dyDescent="0.3">
      <c r="A349" s="4" t="s">
        <v>374</v>
      </c>
      <c r="B349" s="1" t="s">
        <v>50</v>
      </c>
      <c r="C349" s="1">
        <v>53</v>
      </c>
      <c r="D349" s="2" t="s">
        <v>28</v>
      </c>
      <c r="E349" s="3">
        <v>45028</v>
      </c>
      <c r="F349" s="1">
        <v>23</v>
      </c>
      <c r="G349" s="5">
        <v>4.9000000000000004</v>
      </c>
      <c r="H349" t="str">
        <f>TEXT(Calls[[#This Row],[Date of Call]],"DDDD")</f>
        <v>Wednesday</v>
      </c>
      <c r="I349">
        <f>IF(MONTH(Calls[[#This Row],[Date of Call]])&lt;=6, YEAR(Calls[[#This Row],[Date of Call]]), YEAR(Calls[[#This Row],[Date of Call]])+1)</f>
        <v>2023</v>
      </c>
      <c r="J349">
        <f>ROUND(Calls[[#This Row],[Satisfaction Rating]],0)</f>
        <v>5</v>
      </c>
    </row>
    <row r="350" spans="1:10" x14ac:dyDescent="0.3">
      <c r="A350" s="4" t="s">
        <v>375</v>
      </c>
      <c r="B350" s="1" t="s">
        <v>50</v>
      </c>
      <c r="C350" s="1">
        <v>89</v>
      </c>
      <c r="D350" s="2" t="s">
        <v>9</v>
      </c>
      <c r="E350" s="3">
        <v>45028</v>
      </c>
      <c r="F350" s="1">
        <v>200</v>
      </c>
      <c r="G350" s="5">
        <v>4.8</v>
      </c>
      <c r="H350" t="str">
        <f>TEXT(Calls[[#This Row],[Date of Call]],"DDDD")</f>
        <v>Wednesday</v>
      </c>
      <c r="I350">
        <f>IF(MONTH(Calls[[#This Row],[Date of Call]])&lt;=6, YEAR(Calls[[#This Row],[Date of Call]]), YEAR(Calls[[#This Row],[Date of Call]])+1)</f>
        <v>2023</v>
      </c>
      <c r="J350">
        <f>ROUND(Calls[[#This Row],[Satisfaction Rating]],0)</f>
        <v>5</v>
      </c>
    </row>
    <row r="351" spans="1:10" x14ac:dyDescent="0.3">
      <c r="A351" s="4" t="s">
        <v>376</v>
      </c>
      <c r="B351" s="1" t="s">
        <v>16</v>
      </c>
      <c r="C351" s="1">
        <v>73</v>
      </c>
      <c r="D351" s="2" t="s">
        <v>14</v>
      </c>
      <c r="E351" s="3">
        <v>45029</v>
      </c>
      <c r="F351" s="1">
        <v>45</v>
      </c>
      <c r="G351" s="5">
        <v>3.6</v>
      </c>
      <c r="H351" t="str">
        <f>TEXT(Calls[[#This Row],[Date of Call]],"DDDD")</f>
        <v>Thursday</v>
      </c>
      <c r="I351">
        <f>IF(MONTH(Calls[[#This Row],[Date of Call]])&lt;=6, YEAR(Calls[[#This Row],[Date of Call]]), YEAR(Calls[[#This Row],[Date of Call]])+1)</f>
        <v>2023</v>
      </c>
      <c r="J351">
        <f>ROUND(Calls[[#This Row],[Satisfaction Rating]],0)</f>
        <v>4</v>
      </c>
    </row>
    <row r="352" spans="1:10" x14ac:dyDescent="0.3">
      <c r="A352" s="4" t="s">
        <v>377</v>
      </c>
      <c r="B352" s="1" t="s">
        <v>47</v>
      </c>
      <c r="C352" s="1">
        <v>50</v>
      </c>
      <c r="D352" s="2" t="s">
        <v>14</v>
      </c>
      <c r="E352" s="3">
        <v>45029</v>
      </c>
      <c r="F352" s="1">
        <v>105</v>
      </c>
      <c r="G352" s="5">
        <v>3.5</v>
      </c>
      <c r="H352" t="str">
        <f>TEXT(Calls[[#This Row],[Date of Call]],"DDDD")</f>
        <v>Thursday</v>
      </c>
      <c r="I352">
        <f>IF(MONTH(Calls[[#This Row],[Date of Call]])&lt;=6, YEAR(Calls[[#This Row],[Date of Call]]), YEAR(Calls[[#This Row],[Date of Call]])+1)</f>
        <v>2023</v>
      </c>
      <c r="J352">
        <f>ROUND(Calls[[#This Row],[Satisfaction Rating]],0)</f>
        <v>4</v>
      </c>
    </row>
    <row r="353" spans="1:10" x14ac:dyDescent="0.3">
      <c r="A353" s="4" t="s">
        <v>378</v>
      </c>
      <c r="B353" s="1" t="s">
        <v>18</v>
      </c>
      <c r="C353" s="1">
        <v>98</v>
      </c>
      <c r="D353" s="2" t="s">
        <v>14</v>
      </c>
      <c r="E353" s="3">
        <v>45029</v>
      </c>
      <c r="F353" s="1">
        <v>22</v>
      </c>
      <c r="G353" s="5">
        <v>3.8</v>
      </c>
      <c r="H353" t="str">
        <f>TEXT(Calls[[#This Row],[Date of Call]],"DDDD")</f>
        <v>Thursday</v>
      </c>
      <c r="I353">
        <f>IF(MONTH(Calls[[#This Row],[Date of Call]])&lt;=6, YEAR(Calls[[#This Row],[Date of Call]]), YEAR(Calls[[#This Row],[Date of Call]])+1)</f>
        <v>2023</v>
      </c>
      <c r="J353">
        <f>ROUND(Calls[[#This Row],[Satisfaction Rating]],0)</f>
        <v>4</v>
      </c>
    </row>
    <row r="354" spans="1:10" x14ac:dyDescent="0.3">
      <c r="A354" s="4" t="s">
        <v>379</v>
      </c>
      <c r="B354" s="1" t="s">
        <v>31</v>
      </c>
      <c r="C354" s="1">
        <v>114</v>
      </c>
      <c r="D354" s="2" t="s">
        <v>24</v>
      </c>
      <c r="E354" s="3">
        <v>45030</v>
      </c>
      <c r="F354" s="1">
        <v>126</v>
      </c>
      <c r="G354" s="5">
        <v>4.4000000000000004</v>
      </c>
      <c r="H354" t="str">
        <f>TEXT(Calls[[#This Row],[Date of Call]],"DDDD")</f>
        <v>Friday</v>
      </c>
      <c r="I354">
        <f>IF(MONTH(Calls[[#This Row],[Date of Call]])&lt;=6, YEAR(Calls[[#This Row],[Date of Call]]), YEAR(Calls[[#This Row],[Date of Call]])+1)</f>
        <v>2023</v>
      </c>
      <c r="J354">
        <f>ROUND(Calls[[#This Row],[Satisfaction Rating]],0)</f>
        <v>4</v>
      </c>
    </row>
    <row r="355" spans="1:10" x14ac:dyDescent="0.3">
      <c r="A355" s="4" t="s">
        <v>380</v>
      </c>
      <c r="B355" s="1" t="s">
        <v>42</v>
      </c>
      <c r="C355" s="1">
        <v>67</v>
      </c>
      <c r="D355" s="2" t="s">
        <v>24</v>
      </c>
      <c r="E355" s="3">
        <v>45030</v>
      </c>
      <c r="F355" s="1">
        <v>35</v>
      </c>
      <c r="G355" s="5">
        <v>3</v>
      </c>
      <c r="H355" t="str">
        <f>TEXT(Calls[[#This Row],[Date of Call]],"DDDD")</f>
        <v>Friday</v>
      </c>
      <c r="I355">
        <f>IF(MONTH(Calls[[#This Row],[Date of Call]])&lt;=6, YEAR(Calls[[#This Row],[Date of Call]]), YEAR(Calls[[#This Row],[Date of Call]])+1)</f>
        <v>2023</v>
      </c>
      <c r="J355">
        <f>ROUND(Calls[[#This Row],[Satisfaction Rating]],0)</f>
        <v>3</v>
      </c>
    </row>
    <row r="356" spans="1:10" x14ac:dyDescent="0.3">
      <c r="A356" s="4" t="s">
        <v>381</v>
      </c>
      <c r="B356" s="1" t="s">
        <v>13</v>
      </c>
      <c r="C356" s="1">
        <v>91</v>
      </c>
      <c r="D356" s="2" t="s">
        <v>14</v>
      </c>
      <c r="E356" s="3">
        <v>45030</v>
      </c>
      <c r="F356" s="1">
        <v>84</v>
      </c>
      <c r="G356" s="5">
        <v>4.5</v>
      </c>
      <c r="H356" t="str">
        <f>TEXT(Calls[[#This Row],[Date of Call]],"DDDD")</f>
        <v>Friday</v>
      </c>
      <c r="I356">
        <f>IF(MONTH(Calls[[#This Row],[Date of Call]])&lt;=6, YEAR(Calls[[#This Row],[Date of Call]]), YEAR(Calls[[#This Row],[Date of Call]])+1)</f>
        <v>2023</v>
      </c>
      <c r="J356">
        <f>ROUND(Calls[[#This Row],[Satisfaction Rating]],0)</f>
        <v>5</v>
      </c>
    </row>
    <row r="357" spans="1:10" x14ac:dyDescent="0.3">
      <c r="A357" s="4" t="s">
        <v>382</v>
      </c>
      <c r="B357" s="1" t="s">
        <v>80</v>
      </c>
      <c r="C357" s="1">
        <v>67</v>
      </c>
      <c r="D357" s="2" t="s">
        <v>14</v>
      </c>
      <c r="E357" s="3">
        <v>45031</v>
      </c>
      <c r="F357" s="1">
        <v>172</v>
      </c>
      <c r="G357" s="5">
        <v>4.5</v>
      </c>
      <c r="H357" t="str">
        <f>TEXT(Calls[[#This Row],[Date of Call]],"DDDD")</f>
        <v>Saturday</v>
      </c>
      <c r="I357">
        <f>IF(MONTH(Calls[[#This Row],[Date of Call]])&lt;=6, YEAR(Calls[[#This Row],[Date of Call]]), YEAR(Calls[[#This Row],[Date of Call]])+1)</f>
        <v>2023</v>
      </c>
      <c r="J357">
        <f>ROUND(Calls[[#This Row],[Satisfaction Rating]],0)</f>
        <v>5</v>
      </c>
    </row>
    <row r="358" spans="1:10" x14ac:dyDescent="0.3">
      <c r="A358" s="4" t="s">
        <v>383</v>
      </c>
      <c r="B358" s="1" t="s">
        <v>31</v>
      </c>
      <c r="C358" s="1">
        <v>139</v>
      </c>
      <c r="D358" s="2" t="s">
        <v>9</v>
      </c>
      <c r="E358" s="3">
        <v>45031</v>
      </c>
      <c r="F358" s="1">
        <v>114</v>
      </c>
      <c r="G358" s="5">
        <v>4</v>
      </c>
      <c r="H358" t="str">
        <f>TEXT(Calls[[#This Row],[Date of Call]],"DDDD")</f>
        <v>Saturday</v>
      </c>
      <c r="I358">
        <f>IF(MONTH(Calls[[#This Row],[Date of Call]])&lt;=6, YEAR(Calls[[#This Row],[Date of Call]]), YEAR(Calls[[#This Row],[Date of Call]])+1)</f>
        <v>2023</v>
      </c>
      <c r="J358">
        <f>ROUND(Calls[[#This Row],[Satisfaction Rating]],0)</f>
        <v>4</v>
      </c>
    </row>
    <row r="359" spans="1:10" x14ac:dyDescent="0.3">
      <c r="A359" s="4" t="s">
        <v>384</v>
      </c>
      <c r="B359" s="1" t="s">
        <v>80</v>
      </c>
      <c r="C359" s="1">
        <v>102</v>
      </c>
      <c r="D359" s="2" t="s">
        <v>9</v>
      </c>
      <c r="E359" s="3">
        <v>45031</v>
      </c>
      <c r="F359" s="1">
        <v>60</v>
      </c>
      <c r="G359" s="5">
        <v>3.8</v>
      </c>
      <c r="H359" t="str">
        <f>TEXT(Calls[[#This Row],[Date of Call]],"DDDD")</f>
        <v>Saturday</v>
      </c>
      <c r="I359">
        <f>IF(MONTH(Calls[[#This Row],[Date of Call]])&lt;=6, YEAR(Calls[[#This Row],[Date of Call]]), YEAR(Calls[[#This Row],[Date of Call]])+1)</f>
        <v>2023</v>
      </c>
      <c r="J359">
        <f>ROUND(Calls[[#This Row],[Satisfaction Rating]],0)</f>
        <v>4</v>
      </c>
    </row>
    <row r="360" spans="1:10" x14ac:dyDescent="0.3">
      <c r="A360" s="4" t="s">
        <v>385</v>
      </c>
      <c r="B360" s="1" t="s">
        <v>60</v>
      </c>
      <c r="C360" s="1">
        <v>108</v>
      </c>
      <c r="D360" s="2" t="s">
        <v>19</v>
      </c>
      <c r="E360" s="3">
        <v>45031</v>
      </c>
      <c r="F360" s="1">
        <v>26</v>
      </c>
      <c r="G360" s="5">
        <v>3.3</v>
      </c>
      <c r="H360" t="str">
        <f>TEXT(Calls[[#This Row],[Date of Call]],"DDDD")</f>
        <v>Saturday</v>
      </c>
      <c r="I360">
        <f>IF(MONTH(Calls[[#This Row],[Date of Call]])&lt;=6, YEAR(Calls[[#This Row],[Date of Call]]), YEAR(Calls[[#This Row],[Date of Call]])+1)</f>
        <v>2023</v>
      </c>
      <c r="J360">
        <f>ROUND(Calls[[#This Row],[Satisfaction Rating]],0)</f>
        <v>3</v>
      </c>
    </row>
    <row r="361" spans="1:10" x14ac:dyDescent="0.3">
      <c r="A361" s="4" t="s">
        <v>386</v>
      </c>
      <c r="B361" s="1" t="s">
        <v>22</v>
      </c>
      <c r="C361" s="1">
        <v>66</v>
      </c>
      <c r="D361" s="2" t="s">
        <v>14</v>
      </c>
      <c r="E361" s="3">
        <v>45031</v>
      </c>
      <c r="F361" s="1">
        <v>210</v>
      </c>
      <c r="G361" s="5">
        <v>4.3</v>
      </c>
      <c r="H361" t="str">
        <f>TEXT(Calls[[#This Row],[Date of Call]],"DDDD")</f>
        <v>Saturday</v>
      </c>
      <c r="I361">
        <f>IF(MONTH(Calls[[#This Row],[Date of Call]])&lt;=6, YEAR(Calls[[#This Row],[Date of Call]]), YEAR(Calls[[#This Row],[Date of Call]])+1)</f>
        <v>2023</v>
      </c>
      <c r="J361">
        <f>ROUND(Calls[[#This Row],[Satisfaction Rating]],0)</f>
        <v>4</v>
      </c>
    </row>
    <row r="362" spans="1:10" x14ac:dyDescent="0.3">
      <c r="A362" s="4" t="s">
        <v>387</v>
      </c>
      <c r="B362" s="1" t="s">
        <v>39</v>
      </c>
      <c r="C362" s="1">
        <v>85</v>
      </c>
      <c r="D362" s="2" t="s">
        <v>9</v>
      </c>
      <c r="E362" s="3">
        <v>45031</v>
      </c>
      <c r="F362" s="1">
        <v>129</v>
      </c>
      <c r="G362" s="5">
        <v>4.2</v>
      </c>
      <c r="H362" t="str">
        <f>TEXT(Calls[[#This Row],[Date of Call]],"DDDD")</f>
        <v>Saturday</v>
      </c>
      <c r="I362">
        <f>IF(MONTH(Calls[[#This Row],[Date of Call]])&lt;=6, YEAR(Calls[[#This Row],[Date of Call]]), YEAR(Calls[[#This Row],[Date of Call]])+1)</f>
        <v>2023</v>
      </c>
      <c r="J362">
        <f>ROUND(Calls[[#This Row],[Satisfaction Rating]],0)</f>
        <v>4</v>
      </c>
    </row>
    <row r="363" spans="1:10" x14ac:dyDescent="0.3">
      <c r="A363" s="4" t="s">
        <v>388</v>
      </c>
      <c r="B363" s="1" t="s">
        <v>42</v>
      </c>
      <c r="C363" s="1">
        <v>55</v>
      </c>
      <c r="D363" s="2" t="s">
        <v>19</v>
      </c>
      <c r="E363" s="3">
        <v>45031</v>
      </c>
      <c r="F363" s="1">
        <v>215</v>
      </c>
      <c r="G363" s="5">
        <v>4.3</v>
      </c>
      <c r="H363" t="str">
        <f>TEXT(Calls[[#This Row],[Date of Call]],"DDDD")</f>
        <v>Saturday</v>
      </c>
      <c r="I363">
        <f>IF(MONTH(Calls[[#This Row],[Date of Call]])&lt;=6, YEAR(Calls[[#This Row],[Date of Call]]), YEAR(Calls[[#This Row],[Date of Call]])+1)</f>
        <v>2023</v>
      </c>
      <c r="J363">
        <f>ROUND(Calls[[#This Row],[Satisfaction Rating]],0)</f>
        <v>4</v>
      </c>
    </row>
    <row r="364" spans="1:10" x14ac:dyDescent="0.3">
      <c r="A364" s="4" t="s">
        <v>389</v>
      </c>
      <c r="B364" s="1" t="s">
        <v>60</v>
      </c>
      <c r="C364" s="1">
        <v>17</v>
      </c>
      <c r="D364" s="2" t="s">
        <v>28</v>
      </c>
      <c r="E364" s="3">
        <v>45031</v>
      </c>
      <c r="F364" s="1">
        <v>69</v>
      </c>
      <c r="G364" s="5">
        <v>4.5999999999999996</v>
      </c>
      <c r="H364" t="str">
        <f>TEXT(Calls[[#This Row],[Date of Call]],"DDDD")</f>
        <v>Saturday</v>
      </c>
      <c r="I364">
        <f>IF(MONTH(Calls[[#This Row],[Date of Call]])&lt;=6, YEAR(Calls[[#This Row],[Date of Call]]), YEAR(Calls[[#This Row],[Date of Call]])+1)</f>
        <v>2023</v>
      </c>
      <c r="J364">
        <f>ROUND(Calls[[#This Row],[Satisfaction Rating]],0)</f>
        <v>5</v>
      </c>
    </row>
    <row r="365" spans="1:10" x14ac:dyDescent="0.3">
      <c r="A365" s="4" t="s">
        <v>390</v>
      </c>
      <c r="B365" s="1" t="s">
        <v>42</v>
      </c>
      <c r="C365" s="1">
        <v>128</v>
      </c>
      <c r="D365" s="2" t="s">
        <v>28</v>
      </c>
      <c r="E365" s="3">
        <v>45031</v>
      </c>
      <c r="F365" s="1">
        <v>140</v>
      </c>
      <c r="G365" s="5">
        <v>3</v>
      </c>
      <c r="H365" t="str">
        <f>TEXT(Calls[[#This Row],[Date of Call]],"DDDD")</f>
        <v>Saturday</v>
      </c>
      <c r="I365">
        <f>IF(MONTH(Calls[[#This Row],[Date of Call]])&lt;=6, YEAR(Calls[[#This Row],[Date of Call]]), YEAR(Calls[[#This Row],[Date of Call]])+1)</f>
        <v>2023</v>
      </c>
      <c r="J365">
        <f>ROUND(Calls[[#This Row],[Satisfaction Rating]],0)</f>
        <v>3</v>
      </c>
    </row>
    <row r="366" spans="1:10" x14ac:dyDescent="0.3">
      <c r="A366" s="4" t="s">
        <v>391</v>
      </c>
      <c r="B366" s="1" t="s">
        <v>47</v>
      </c>
      <c r="C366" s="1">
        <v>45</v>
      </c>
      <c r="D366" s="2" t="s">
        <v>19</v>
      </c>
      <c r="E366" s="3">
        <v>45032</v>
      </c>
      <c r="F366" s="1">
        <v>156</v>
      </c>
      <c r="G366" s="5">
        <v>2.7</v>
      </c>
      <c r="H366" t="str">
        <f>TEXT(Calls[[#This Row],[Date of Call]],"DDDD")</f>
        <v>Sunday</v>
      </c>
      <c r="I366">
        <f>IF(MONTH(Calls[[#This Row],[Date of Call]])&lt;=6, YEAR(Calls[[#This Row],[Date of Call]]), YEAR(Calls[[#This Row],[Date of Call]])+1)</f>
        <v>2023</v>
      </c>
      <c r="J366">
        <f>ROUND(Calls[[#This Row],[Satisfaction Rating]],0)</f>
        <v>3</v>
      </c>
    </row>
    <row r="367" spans="1:10" x14ac:dyDescent="0.3">
      <c r="A367" s="4" t="s">
        <v>392</v>
      </c>
      <c r="B367" s="1" t="s">
        <v>60</v>
      </c>
      <c r="C367" s="1">
        <v>41</v>
      </c>
      <c r="D367" s="2" t="s">
        <v>28</v>
      </c>
      <c r="E367" s="3">
        <v>45032</v>
      </c>
      <c r="F367" s="1">
        <v>164</v>
      </c>
      <c r="G367" s="5">
        <v>3.1</v>
      </c>
      <c r="H367" t="str">
        <f>TEXT(Calls[[#This Row],[Date of Call]],"DDDD")</f>
        <v>Sunday</v>
      </c>
      <c r="I367">
        <f>IF(MONTH(Calls[[#This Row],[Date of Call]])&lt;=6, YEAR(Calls[[#This Row],[Date of Call]]), YEAR(Calls[[#This Row],[Date of Call]])+1)</f>
        <v>2023</v>
      </c>
      <c r="J367">
        <f>ROUND(Calls[[#This Row],[Satisfaction Rating]],0)</f>
        <v>3</v>
      </c>
    </row>
    <row r="368" spans="1:10" x14ac:dyDescent="0.3">
      <c r="A368" s="4" t="s">
        <v>393</v>
      </c>
      <c r="B368" s="1" t="s">
        <v>33</v>
      </c>
      <c r="C368" s="1">
        <v>49</v>
      </c>
      <c r="D368" s="2" t="s">
        <v>28</v>
      </c>
      <c r="E368" s="3">
        <v>45032</v>
      </c>
      <c r="F368" s="1">
        <v>195</v>
      </c>
      <c r="G368" s="5">
        <v>2.6</v>
      </c>
      <c r="H368" t="str">
        <f>TEXT(Calls[[#This Row],[Date of Call]],"DDDD")</f>
        <v>Sunday</v>
      </c>
      <c r="I368">
        <f>IF(MONTH(Calls[[#This Row],[Date of Call]])&lt;=6, YEAR(Calls[[#This Row],[Date of Call]]), YEAR(Calls[[#This Row],[Date of Call]])+1)</f>
        <v>2023</v>
      </c>
      <c r="J368">
        <f>ROUND(Calls[[#This Row],[Satisfaction Rating]],0)</f>
        <v>3</v>
      </c>
    </row>
    <row r="369" spans="1:10" x14ac:dyDescent="0.3">
      <c r="A369" s="4" t="s">
        <v>394</v>
      </c>
      <c r="B369" s="1" t="s">
        <v>11</v>
      </c>
      <c r="C369" s="1">
        <v>21</v>
      </c>
      <c r="D369" s="2" t="s">
        <v>24</v>
      </c>
      <c r="E369" s="3">
        <v>45032</v>
      </c>
      <c r="F369" s="1">
        <v>74</v>
      </c>
      <c r="G369" s="5">
        <v>4.5999999999999996</v>
      </c>
      <c r="H369" t="str">
        <f>TEXT(Calls[[#This Row],[Date of Call]],"DDDD")</f>
        <v>Sunday</v>
      </c>
      <c r="I369">
        <f>IF(MONTH(Calls[[#This Row],[Date of Call]])&lt;=6, YEAR(Calls[[#This Row],[Date of Call]]), YEAR(Calls[[#This Row],[Date of Call]])+1)</f>
        <v>2023</v>
      </c>
      <c r="J369">
        <f>ROUND(Calls[[#This Row],[Satisfaction Rating]],0)</f>
        <v>5</v>
      </c>
    </row>
    <row r="370" spans="1:10" x14ac:dyDescent="0.3">
      <c r="A370" s="4" t="s">
        <v>395</v>
      </c>
      <c r="B370" s="1" t="s">
        <v>50</v>
      </c>
      <c r="C370" s="1">
        <v>133</v>
      </c>
      <c r="D370" s="2" t="s">
        <v>19</v>
      </c>
      <c r="E370" s="3">
        <v>45032</v>
      </c>
      <c r="F370" s="1">
        <v>100</v>
      </c>
      <c r="G370" s="5">
        <v>4</v>
      </c>
      <c r="H370" t="str">
        <f>TEXT(Calls[[#This Row],[Date of Call]],"DDDD")</f>
        <v>Sunday</v>
      </c>
      <c r="I370">
        <f>IF(MONTH(Calls[[#This Row],[Date of Call]])&lt;=6, YEAR(Calls[[#This Row],[Date of Call]]), YEAR(Calls[[#This Row],[Date of Call]])+1)</f>
        <v>2023</v>
      </c>
      <c r="J370">
        <f>ROUND(Calls[[#This Row],[Satisfaction Rating]],0)</f>
        <v>4</v>
      </c>
    </row>
    <row r="371" spans="1:10" x14ac:dyDescent="0.3">
      <c r="A371" s="4" t="s">
        <v>396</v>
      </c>
      <c r="B371" s="1" t="s">
        <v>8</v>
      </c>
      <c r="C371" s="1">
        <v>135</v>
      </c>
      <c r="D371" s="2" t="s">
        <v>14</v>
      </c>
      <c r="E371" s="3">
        <v>45032</v>
      </c>
      <c r="F371" s="1">
        <v>185</v>
      </c>
      <c r="G371" s="5">
        <v>4.5</v>
      </c>
      <c r="H371" t="str">
        <f>TEXT(Calls[[#This Row],[Date of Call]],"DDDD")</f>
        <v>Sunday</v>
      </c>
      <c r="I371">
        <f>IF(MONTH(Calls[[#This Row],[Date of Call]])&lt;=6, YEAR(Calls[[#This Row],[Date of Call]]), YEAR(Calls[[#This Row],[Date of Call]])+1)</f>
        <v>2023</v>
      </c>
      <c r="J371">
        <f>ROUND(Calls[[#This Row],[Satisfaction Rating]],0)</f>
        <v>5</v>
      </c>
    </row>
    <row r="372" spans="1:10" x14ac:dyDescent="0.3">
      <c r="A372" s="4" t="s">
        <v>397</v>
      </c>
      <c r="B372" s="1" t="s">
        <v>31</v>
      </c>
      <c r="C372" s="1">
        <v>69</v>
      </c>
      <c r="D372" s="2" t="s">
        <v>19</v>
      </c>
      <c r="E372" s="3">
        <v>45032</v>
      </c>
      <c r="F372" s="1">
        <v>130</v>
      </c>
      <c r="G372" s="5">
        <v>1.9</v>
      </c>
      <c r="H372" t="str">
        <f>TEXT(Calls[[#This Row],[Date of Call]],"DDDD")</f>
        <v>Sunday</v>
      </c>
      <c r="I372">
        <f>IF(MONTH(Calls[[#This Row],[Date of Call]])&lt;=6, YEAR(Calls[[#This Row],[Date of Call]]), YEAR(Calls[[#This Row],[Date of Call]])+1)</f>
        <v>2023</v>
      </c>
      <c r="J372">
        <f>ROUND(Calls[[#This Row],[Satisfaction Rating]],0)</f>
        <v>2</v>
      </c>
    </row>
    <row r="373" spans="1:10" x14ac:dyDescent="0.3">
      <c r="A373" s="4" t="s">
        <v>398</v>
      </c>
      <c r="B373" s="1" t="s">
        <v>27</v>
      </c>
      <c r="C373" s="1">
        <v>110</v>
      </c>
      <c r="D373" s="2" t="s">
        <v>24</v>
      </c>
      <c r="E373" s="3">
        <v>45033</v>
      </c>
      <c r="F373" s="1">
        <v>21</v>
      </c>
      <c r="G373" s="5">
        <v>2.6</v>
      </c>
      <c r="H373" t="str">
        <f>TEXT(Calls[[#This Row],[Date of Call]],"DDDD")</f>
        <v>Monday</v>
      </c>
      <c r="I373">
        <f>IF(MONTH(Calls[[#This Row],[Date of Call]])&lt;=6, YEAR(Calls[[#This Row],[Date of Call]]), YEAR(Calls[[#This Row],[Date of Call]])+1)</f>
        <v>2023</v>
      </c>
      <c r="J373">
        <f>ROUND(Calls[[#This Row],[Satisfaction Rating]],0)</f>
        <v>3</v>
      </c>
    </row>
    <row r="374" spans="1:10" x14ac:dyDescent="0.3">
      <c r="A374" s="4" t="s">
        <v>399</v>
      </c>
      <c r="B374" s="1" t="s">
        <v>80</v>
      </c>
      <c r="C374" s="1">
        <v>64</v>
      </c>
      <c r="D374" s="2" t="s">
        <v>9</v>
      </c>
      <c r="E374" s="3">
        <v>45033</v>
      </c>
      <c r="F374" s="1">
        <v>88</v>
      </c>
      <c r="G374" s="5">
        <v>4.3</v>
      </c>
      <c r="H374" t="str">
        <f>TEXT(Calls[[#This Row],[Date of Call]],"DDDD")</f>
        <v>Monday</v>
      </c>
      <c r="I374">
        <f>IF(MONTH(Calls[[#This Row],[Date of Call]])&lt;=6, YEAR(Calls[[#This Row],[Date of Call]]), YEAR(Calls[[#This Row],[Date of Call]])+1)</f>
        <v>2023</v>
      </c>
      <c r="J374">
        <f>ROUND(Calls[[#This Row],[Satisfaction Rating]],0)</f>
        <v>4</v>
      </c>
    </row>
    <row r="375" spans="1:10" x14ac:dyDescent="0.3">
      <c r="A375" s="4" t="s">
        <v>400</v>
      </c>
      <c r="B375" s="1" t="s">
        <v>13</v>
      </c>
      <c r="C375" s="1">
        <v>105</v>
      </c>
      <c r="D375" s="2" t="s">
        <v>28</v>
      </c>
      <c r="E375" s="3">
        <v>45033</v>
      </c>
      <c r="F375" s="1">
        <v>35</v>
      </c>
      <c r="G375" s="5">
        <v>4.4000000000000004</v>
      </c>
      <c r="H375" t="str">
        <f>TEXT(Calls[[#This Row],[Date of Call]],"DDDD")</f>
        <v>Monday</v>
      </c>
      <c r="I375">
        <f>IF(MONTH(Calls[[#This Row],[Date of Call]])&lt;=6, YEAR(Calls[[#This Row],[Date of Call]]), YEAR(Calls[[#This Row],[Date of Call]])+1)</f>
        <v>2023</v>
      </c>
      <c r="J375">
        <f>ROUND(Calls[[#This Row],[Satisfaction Rating]],0)</f>
        <v>4</v>
      </c>
    </row>
    <row r="376" spans="1:10" x14ac:dyDescent="0.3">
      <c r="A376" s="4" t="s">
        <v>401</v>
      </c>
      <c r="B376" s="1" t="s">
        <v>80</v>
      </c>
      <c r="C376" s="1">
        <v>165</v>
      </c>
      <c r="D376" s="2" t="s">
        <v>14</v>
      </c>
      <c r="E376" s="3">
        <v>45033</v>
      </c>
      <c r="F376" s="1">
        <v>68</v>
      </c>
      <c r="G376" s="5">
        <v>4.3</v>
      </c>
      <c r="H376" t="str">
        <f>TEXT(Calls[[#This Row],[Date of Call]],"DDDD")</f>
        <v>Monday</v>
      </c>
      <c r="I376">
        <f>IF(MONTH(Calls[[#This Row],[Date of Call]])&lt;=6, YEAR(Calls[[#This Row],[Date of Call]]), YEAR(Calls[[#This Row],[Date of Call]])+1)</f>
        <v>2023</v>
      </c>
      <c r="J376">
        <f>ROUND(Calls[[#This Row],[Satisfaction Rating]],0)</f>
        <v>4</v>
      </c>
    </row>
    <row r="377" spans="1:10" x14ac:dyDescent="0.3">
      <c r="A377" s="4" t="s">
        <v>402</v>
      </c>
      <c r="B377" s="1" t="s">
        <v>47</v>
      </c>
      <c r="C377" s="1">
        <v>125</v>
      </c>
      <c r="D377" s="2" t="s">
        <v>14</v>
      </c>
      <c r="E377" s="3">
        <v>45033</v>
      </c>
      <c r="F377" s="1">
        <v>148</v>
      </c>
      <c r="G377" s="5">
        <v>4.5</v>
      </c>
      <c r="H377" t="str">
        <f>TEXT(Calls[[#This Row],[Date of Call]],"DDDD")</f>
        <v>Monday</v>
      </c>
      <c r="I377">
        <f>IF(MONTH(Calls[[#This Row],[Date of Call]])&lt;=6, YEAR(Calls[[#This Row],[Date of Call]]), YEAR(Calls[[#This Row],[Date of Call]])+1)</f>
        <v>2023</v>
      </c>
      <c r="J377">
        <f>ROUND(Calls[[#This Row],[Satisfaction Rating]],0)</f>
        <v>5</v>
      </c>
    </row>
    <row r="378" spans="1:10" x14ac:dyDescent="0.3">
      <c r="A378" s="4" t="s">
        <v>403</v>
      </c>
      <c r="B378" s="1" t="s">
        <v>13</v>
      </c>
      <c r="C378" s="1">
        <v>88</v>
      </c>
      <c r="D378" s="2" t="s">
        <v>9</v>
      </c>
      <c r="E378" s="3">
        <v>45034</v>
      </c>
      <c r="F378" s="1">
        <v>81</v>
      </c>
      <c r="G378" s="5">
        <v>4.2</v>
      </c>
      <c r="H378" t="str">
        <f>TEXT(Calls[[#This Row],[Date of Call]],"DDDD")</f>
        <v>Tuesday</v>
      </c>
      <c r="I378">
        <f>IF(MONTH(Calls[[#This Row],[Date of Call]])&lt;=6, YEAR(Calls[[#This Row],[Date of Call]]), YEAR(Calls[[#This Row],[Date of Call]])+1)</f>
        <v>2023</v>
      </c>
      <c r="J378">
        <f>ROUND(Calls[[#This Row],[Satisfaction Rating]],0)</f>
        <v>4</v>
      </c>
    </row>
    <row r="379" spans="1:10" x14ac:dyDescent="0.3">
      <c r="A379" s="4" t="s">
        <v>404</v>
      </c>
      <c r="B379" s="1" t="s">
        <v>31</v>
      </c>
      <c r="C379" s="1">
        <v>6</v>
      </c>
      <c r="D379" s="2" t="s">
        <v>9</v>
      </c>
      <c r="E379" s="3">
        <v>45034</v>
      </c>
      <c r="F379" s="1">
        <v>75</v>
      </c>
      <c r="G379" s="5">
        <v>3.9</v>
      </c>
      <c r="H379" t="str">
        <f>TEXT(Calls[[#This Row],[Date of Call]],"DDDD")</f>
        <v>Tuesday</v>
      </c>
      <c r="I379">
        <f>IF(MONTH(Calls[[#This Row],[Date of Call]])&lt;=6, YEAR(Calls[[#This Row],[Date of Call]]), YEAR(Calls[[#This Row],[Date of Call]])+1)</f>
        <v>2023</v>
      </c>
      <c r="J379">
        <f>ROUND(Calls[[#This Row],[Satisfaction Rating]],0)</f>
        <v>4</v>
      </c>
    </row>
    <row r="380" spans="1:10" x14ac:dyDescent="0.3">
      <c r="A380" s="4" t="s">
        <v>405</v>
      </c>
      <c r="B380" s="1" t="s">
        <v>39</v>
      </c>
      <c r="C380" s="1">
        <v>69</v>
      </c>
      <c r="D380" s="2" t="s">
        <v>19</v>
      </c>
      <c r="E380" s="3">
        <v>45035</v>
      </c>
      <c r="F380" s="1">
        <v>32</v>
      </c>
      <c r="G380" s="5">
        <v>3.6</v>
      </c>
      <c r="H380" t="str">
        <f>TEXT(Calls[[#This Row],[Date of Call]],"DDDD")</f>
        <v>Wednesday</v>
      </c>
      <c r="I380">
        <f>IF(MONTH(Calls[[#This Row],[Date of Call]])&lt;=6, YEAR(Calls[[#This Row],[Date of Call]]), YEAR(Calls[[#This Row],[Date of Call]])+1)</f>
        <v>2023</v>
      </c>
      <c r="J380">
        <f>ROUND(Calls[[#This Row],[Satisfaction Rating]],0)</f>
        <v>4</v>
      </c>
    </row>
    <row r="381" spans="1:10" x14ac:dyDescent="0.3">
      <c r="A381" s="4" t="s">
        <v>406</v>
      </c>
      <c r="B381" s="1" t="s">
        <v>60</v>
      </c>
      <c r="C381" s="1">
        <v>107</v>
      </c>
      <c r="D381" s="2" t="s">
        <v>19</v>
      </c>
      <c r="E381" s="3">
        <v>45035</v>
      </c>
      <c r="F381" s="1">
        <v>156</v>
      </c>
      <c r="G381" s="5">
        <v>3.8</v>
      </c>
      <c r="H381" t="str">
        <f>TEXT(Calls[[#This Row],[Date of Call]],"DDDD")</f>
        <v>Wednesday</v>
      </c>
      <c r="I381">
        <f>IF(MONTH(Calls[[#This Row],[Date of Call]])&lt;=6, YEAR(Calls[[#This Row],[Date of Call]]), YEAR(Calls[[#This Row],[Date of Call]])+1)</f>
        <v>2023</v>
      </c>
      <c r="J381">
        <f>ROUND(Calls[[#This Row],[Satisfaction Rating]],0)</f>
        <v>4</v>
      </c>
    </row>
    <row r="382" spans="1:10" x14ac:dyDescent="0.3">
      <c r="A382" s="4" t="s">
        <v>407</v>
      </c>
      <c r="B382" s="1" t="s">
        <v>11</v>
      </c>
      <c r="C382" s="1">
        <v>90</v>
      </c>
      <c r="D382" s="2" t="s">
        <v>14</v>
      </c>
      <c r="E382" s="3">
        <v>45035</v>
      </c>
      <c r="F382" s="1">
        <v>99</v>
      </c>
      <c r="G382" s="5">
        <v>4.9000000000000004</v>
      </c>
      <c r="H382" t="str">
        <f>TEXT(Calls[[#This Row],[Date of Call]],"DDDD")</f>
        <v>Wednesday</v>
      </c>
      <c r="I382">
        <f>IF(MONTH(Calls[[#This Row],[Date of Call]])&lt;=6, YEAR(Calls[[#This Row],[Date of Call]]), YEAR(Calls[[#This Row],[Date of Call]])+1)</f>
        <v>2023</v>
      </c>
      <c r="J382">
        <f>ROUND(Calls[[#This Row],[Satisfaction Rating]],0)</f>
        <v>5</v>
      </c>
    </row>
    <row r="383" spans="1:10" x14ac:dyDescent="0.3">
      <c r="A383" s="4" t="s">
        <v>408</v>
      </c>
      <c r="B383" s="1" t="s">
        <v>8</v>
      </c>
      <c r="C383" s="1">
        <v>120</v>
      </c>
      <c r="D383" s="2" t="s">
        <v>28</v>
      </c>
      <c r="E383" s="3">
        <v>45035</v>
      </c>
      <c r="F383" s="1">
        <v>26</v>
      </c>
      <c r="G383" s="5">
        <v>4</v>
      </c>
      <c r="H383" t="str">
        <f>TEXT(Calls[[#This Row],[Date of Call]],"DDDD")</f>
        <v>Wednesday</v>
      </c>
      <c r="I383">
        <f>IF(MONTH(Calls[[#This Row],[Date of Call]])&lt;=6, YEAR(Calls[[#This Row],[Date of Call]]), YEAR(Calls[[#This Row],[Date of Call]])+1)</f>
        <v>2023</v>
      </c>
      <c r="J383">
        <f>ROUND(Calls[[#This Row],[Satisfaction Rating]],0)</f>
        <v>4</v>
      </c>
    </row>
    <row r="384" spans="1:10" x14ac:dyDescent="0.3">
      <c r="A384" s="4" t="s">
        <v>409</v>
      </c>
      <c r="B384" s="1" t="s">
        <v>18</v>
      </c>
      <c r="C384" s="1">
        <v>47</v>
      </c>
      <c r="D384" s="2" t="s">
        <v>19</v>
      </c>
      <c r="E384" s="3">
        <v>45035</v>
      </c>
      <c r="F384" s="1">
        <v>84</v>
      </c>
      <c r="G384" s="5">
        <v>4.0999999999999996</v>
      </c>
      <c r="H384" t="str">
        <f>TEXT(Calls[[#This Row],[Date of Call]],"DDDD")</f>
        <v>Wednesday</v>
      </c>
      <c r="I384">
        <f>IF(MONTH(Calls[[#This Row],[Date of Call]])&lt;=6, YEAR(Calls[[#This Row],[Date of Call]]), YEAR(Calls[[#This Row],[Date of Call]])+1)</f>
        <v>2023</v>
      </c>
      <c r="J384">
        <f>ROUND(Calls[[#This Row],[Satisfaction Rating]],0)</f>
        <v>4</v>
      </c>
    </row>
    <row r="385" spans="1:10" x14ac:dyDescent="0.3">
      <c r="A385" s="4" t="s">
        <v>410</v>
      </c>
      <c r="B385" s="1" t="s">
        <v>16</v>
      </c>
      <c r="C385" s="1">
        <v>60</v>
      </c>
      <c r="D385" s="2" t="s">
        <v>28</v>
      </c>
      <c r="E385" s="3">
        <v>45035</v>
      </c>
      <c r="F385" s="1">
        <v>84</v>
      </c>
      <c r="G385" s="5">
        <v>4.8</v>
      </c>
      <c r="H385" t="str">
        <f>TEXT(Calls[[#This Row],[Date of Call]],"DDDD")</f>
        <v>Wednesday</v>
      </c>
      <c r="I385">
        <f>IF(MONTH(Calls[[#This Row],[Date of Call]])&lt;=6, YEAR(Calls[[#This Row],[Date of Call]]), YEAR(Calls[[#This Row],[Date of Call]])+1)</f>
        <v>2023</v>
      </c>
      <c r="J385">
        <f>ROUND(Calls[[#This Row],[Satisfaction Rating]],0)</f>
        <v>5</v>
      </c>
    </row>
    <row r="386" spans="1:10" x14ac:dyDescent="0.3">
      <c r="A386" s="4" t="s">
        <v>411</v>
      </c>
      <c r="B386" s="1" t="s">
        <v>42</v>
      </c>
      <c r="C386" s="1">
        <v>64</v>
      </c>
      <c r="D386" s="2" t="s">
        <v>14</v>
      </c>
      <c r="E386" s="3">
        <v>45035</v>
      </c>
      <c r="F386" s="1">
        <v>170</v>
      </c>
      <c r="G386" s="5">
        <v>2.2999999999999998</v>
      </c>
      <c r="H386" t="str">
        <f>TEXT(Calls[[#This Row],[Date of Call]],"DDDD")</f>
        <v>Wednesday</v>
      </c>
      <c r="I386">
        <f>IF(MONTH(Calls[[#This Row],[Date of Call]])&lt;=6, YEAR(Calls[[#This Row],[Date of Call]]), YEAR(Calls[[#This Row],[Date of Call]])+1)</f>
        <v>2023</v>
      </c>
      <c r="J386">
        <f>ROUND(Calls[[#This Row],[Satisfaction Rating]],0)</f>
        <v>2</v>
      </c>
    </row>
    <row r="387" spans="1:10" x14ac:dyDescent="0.3">
      <c r="A387" s="4" t="s">
        <v>412</v>
      </c>
      <c r="B387" s="1" t="s">
        <v>80</v>
      </c>
      <c r="C387" s="1">
        <v>62</v>
      </c>
      <c r="D387" s="2" t="s">
        <v>19</v>
      </c>
      <c r="E387" s="3">
        <v>45035</v>
      </c>
      <c r="F387" s="1">
        <v>35</v>
      </c>
      <c r="G387" s="5">
        <v>4.4000000000000004</v>
      </c>
      <c r="H387" t="str">
        <f>TEXT(Calls[[#This Row],[Date of Call]],"DDDD")</f>
        <v>Wednesday</v>
      </c>
      <c r="I387">
        <f>IF(MONTH(Calls[[#This Row],[Date of Call]])&lt;=6, YEAR(Calls[[#This Row],[Date of Call]]), YEAR(Calls[[#This Row],[Date of Call]])+1)</f>
        <v>2023</v>
      </c>
      <c r="J387">
        <f>ROUND(Calls[[#This Row],[Satisfaction Rating]],0)</f>
        <v>4</v>
      </c>
    </row>
    <row r="388" spans="1:10" x14ac:dyDescent="0.3">
      <c r="A388" s="4" t="s">
        <v>413</v>
      </c>
      <c r="B388" s="1" t="s">
        <v>27</v>
      </c>
      <c r="C388" s="1">
        <v>88</v>
      </c>
      <c r="D388" s="2" t="s">
        <v>19</v>
      </c>
      <c r="E388" s="3">
        <v>45036</v>
      </c>
      <c r="F388" s="1">
        <v>35</v>
      </c>
      <c r="G388" s="5">
        <v>3.8</v>
      </c>
      <c r="H388" t="str">
        <f>TEXT(Calls[[#This Row],[Date of Call]],"DDDD")</f>
        <v>Thursday</v>
      </c>
      <c r="I388">
        <f>IF(MONTH(Calls[[#This Row],[Date of Call]])&lt;=6, YEAR(Calls[[#This Row],[Date of Call]]), YEAR(Calls[[#This Row],[Date of Call]])+1)</f>
        <v>2023</v>
      </c>
      <c r="J388">
        <f>ROUND(Calls[[#This Row],[Satisfaction Rating]],0)</f>
        <v>4</v>
      </c>
    </row>
    <row r="389" spans="1:10" x14ac:dyDescent="0.3">
      <c r="A389" s="4" t="s">
        <v>414</v>
      </c>
      <c r="B389" s="1" t="s">
        <v>47</v>
      </c>
      <c r="C389" s="1">
        <v>116</v>
      </c>
      <c r="D389" s="2" t="s">
        <v>19</v>
      </c>
      <c r="E389" s="3">
        <v>45036</v>
      </c>
      <c r="F389" s="1">
        <v>132</v>
      </c>
      <c r="G389" s="5">
        <v>5</v>
      </c>
      <c r="H389" t="str">
        <f>TEXT(Calls[[#This Row],[Date of Call]],"DDDD")</f>
        <v>Thursday</v>
      </c>
      <c r="I389">
        <f>IF(MONTH(Calls[[#This Row],[Date of Call]])&lt;=6, YEAR(Calls[[#This Row],[Date of Call]]), YEAR(Calls[[#This Row],[Date of Call]])+1)</f>
        <v>2023</v>
      </c>
      <c r="J389">
        <f>ROUND(Calls[[#This Row],[Satisfaction Rating]],0)</f>
        <v>5</v>
      </c>
    </row>
    <row r="390" spans="1:10" x14ac:dyDescent="0.3">
      <c r="A390" s="4" t="s">
        <v>415</v>
      </c>
      <c r="B390" s="1" t="s">
        <v>11</v>
      </c>
      <c r="C390" s="1">
        <v>82</v>
      </c>
      <c r="D390" s="2" t="s">
        <v>9</v>
      </c>
      <c r="E390" s="3">
        <v>45037</v>
      </c>
      <c r="F390" s="1">
        <v>144</v>
      </c>
      <c r="G390" s="5">
        <v>3.3</v>
      </c>
      <c r="H390" t="str">
        <f>TEXT(Calls[[#This Row],[Date of Call]],"DDDD")</f>
        <v>Friday</v>
      </c>
      <c r="I390">
        <f>IF(MONTH(Calls[[#This Row],[Date of Call]])&lt;=6, YEAR(Calls[[#This Row],[Date of Call]]), YEAR(Calls[[#This Row],[Date of Call]])+1)</f>
        <v>2023</v>
      </c>
      <c r="J390">
        <f>ROUND(Calls[[#This Row],[Satisfaction Rating]],0)</f>
        <v>3</v>
      </c>
    </row>
    <row r="391" spans="1:10" x14ac:dyDescent="0.3">
      <c r="A391" s="4" t="s">
        <v>416</v>
      </c>
      <c r="B391" s="1" t="s">
        <v>80</v>
      </c>
      <c r="C391" s="1">
        <v>99</v>
      </c>
      <c r="D391" s="2" t="s">
        <v>14</v>
      </c>
      <c r="E391" s="3">
        <v>45037</v>
      </c>
      <c r="F391" s="1">
        <v>48</v>
      </c>
      <c r="G391" s="5">
        <v>5</v>
      </c>
      <c r="H391" t="str">
        <f>TEXT(Calls[[#This Row],[Date of Call]],"DDDD")</f>
        <v>Friday</v>
      </c>
      <c r="I391">
        <f>IF(MONTH(Calls[[#This Row],[Date of Call]])&lt;=6, YEAR(Calls[[#This Row],[Date of Call]]), YEAR(Calls[[#This Row],[Date of Call]])+1)</f>
        <v>2023</v>
      </c>
      <c r="J391">
        <f>ROUND(Calls[[#This Row],[Satisfaction Rating]],0)</f>
        <v>5</v>
      </c>
    </row>
    <row r="392" spans="1:10" x14ac:dyDescent="0.3">
      <c r="A392" s="4" t="s">
        <v>417</v>
      </c>
      <c r="B392" s="1" t="s">
        <v>80</v>
      </c>
      <c r="C392" s="1">
        <v>55</v>
      </c>
      <c r="D392" s="2" t="s">
        <v>9</v>
      </c>
      <c r="E392" s="3">
        <v>45037</v>
      </c>
      <c r="F392" s="1">
        <v>200</v>
      </c>
      <c r="G392" s="5">
        <v>2.2999999999999998</v>
      </c>
      <c r="H392" t="str">
        <f>TEXT(Calls[[#This Row],[Date of Call]],"DDDD")</f>
        <v>Friday</v>
      </c>
      <c r="I392">
        <f>IF(MONTH(Calls[[#This Row],[Date of Call]])&lt;=6, YEAR(Calls[[#This Row],[Date of Call]]), YEAR(Calls[[#This Row],[Date of Call]])+1)</f>
        <v>2023</v>
      </c>
      <c r="J392">
        <f>ROUND(Calls[[#This Row],[Satisfaction Rating]],0)</f>
        <v>2</v>
      </c>
    </row>
    <row r="393" spans="1:10" x14ac:dyDescent="0.3">
      <c r="A393" s="4" t="s">
        <v>418</v>
      </c>
      <c r="B393" s="1" t="s">
        <v>42</v>
      </c>
      <c r="C393" s="1">
        <v>61</v>
      </c>
      <c r="D393" s="2" t="s">
        <v>28</v>
      </c>
      <c r="E393" s="3">
        <v>45037</v>
      </c>
      <c r="F393" s="1">
        <v>38</v>
      </c>
      <c r="G393" s="5">
        <v>4.8</v>
      </c>
      <c r="H393" t="str">
        <f>TEXT(Calls[[#This Row],[Date of Call]],"DDDD")</f>
        <v>Friday</v>
      </c>
      <c r="I393">
        <f>IF(MONTH(Calls[[#This Row],[Date of Call]])&lt;=6, YEAR(Calls[[#This Row],[Date of Call]]), YEAR(Calls[[#This Row],[Date of Call]])+1)</f>
        <v>2023</v>
      </c>
      <c r="J393">
        <f>ROUND(Calls[[#This Row],[Satisfaction Rating]],0)</f>
        <v>5</v>
      </c>
    </row>
    <row r="394" spans="1:10" x14ac:dyDescent="0.3">
      <c r="A394" s="4" t="s">
        <v>419</v>
      </c>
      <c r="B394" s="1" t="s">
        <v>47</v>
      </c>
      <c r="C394" s="1">
        <v>36</v>
      </c>
      <c r="D394" s="2" t="s">
        <v>24</v>
      </c>
      <c r="E394" s="3">
        <v>45037</v>
      </c>
      <c r="F394" s="1">
        <v>81</v>
      </c>
      <c r="G394" s="5">
        <v>3.7</v>
      </c>
      <c r="H394" t="str">
        <f>TEXT(Calls[[#This Row],[Date of Call]],"DDDD")</f>
        <v>Friday</v>
      </c>
      <c r="I394">
        <f>IF(MONTH(Calls[[#This Row],[Date of Call]])&lt;=6, YEAR(Calls[[#This Row],[Date of Call]]), YEAR(Calls[[#This Row],[Date of Call]])+1)</f>
        <v>2023</v>
      </c>
      <c r="J394">
        <f>ROUND(Calls[[#This Row],[Satisfaction Rating]],0)</f>
        <v>4</v>
      </c>
    </row>
    <row r="395" spans="1:10" x14ac:dyDescent="0.3">
      <c r="A395" s="4" t="s">
        <v>420</v>
      </c>
      <c r="B395" s="1" t="s">
        <v>11</v>
      </c>
      <c r="C395" s="1">
        <v>123</v>
      </c>
      <c r="D395" s="2" t="s">
        <v>19</v>
      </c>
      <c r="E395" s="3">
        <v>45037</v>
      </c>
      <c r="F395" s="1">
        <v>120</v>
      </c>
      <c r="G395" s="5">
        <v>4.2</v>
      </c>
      <c r="H395" t="str">
        <f>TEXT(Calls[[#This Row],[Date of Call]],"DDDD")</f>
        <v>Friday</v>
      </c>
      <c r="I395">
        <f>IF(MONTH(Calls[[#This Row],[Date of Call]])&lt;=6, YEAR(Calls[[#This Row],[Date of Call]]), YEAR(Calls[[#This Row],[Date of Call]])+1)</f>
        <v>2023</v>
      </c>
      <c r="J395">
        <f>ROUND(Calls[[#This Row],[Satisfaction Rating]],0)</f>
        <v>4</v>
      </c>
    </row>
    <row r="396" spans="1:10" x14ac:dyDescent="0.3">
      <c r="A396" s="4" t="s">
        <v>421</v>
      </c>
      <c r="B396" s="1" t="s">
        <v>33</v>
      </c>
      <c r="C396" s="1">
        <v>24</v>
      </c>
      <c r="D396" s="2" t="s">
        <v>28</v>
      </c>
      <c r="E396" s="3">
        <v>45037</v>
      </c>
      <c r="F396" s="1">
        <v>74</v>
      </c>
      <c r="G396" s="5">
        <v>4.8</v>
      </c>
      <c r="H396" t="str">
        <f>TEXT(Calls[[#This Row],[Date of Call]],"DDDD")</f>
        <v>Friday</v>
      </c>
      <c r="I396">
        <f>IF(MONTH(Calls[[#This Row],[Date of Call]])&lt;=6, YEAR(Calls[[#This Row],[Date of Call]]), YEAR(Calls[[#This Row],[Date of Call]])+1)</f>
        <v>2023</v>
      </c>
      <c r="J396">
        <f>ROUND(Calls[[#This Row],[Satisfaction Rating]],0)</f>
        <v>5</v>
      </c>
    </row>
    <row r="397" spans="1:10" x14ac:dyDescent="0.3">
      <c r="A397" s="4" t="s">
        <v>422</v>
      </c>
      <c r="B397" s="1" t="s">
        <v>11</v>
      </c>
      <c r="C397" s="1">
        <v>43</v>
      </c>
      <c r="D397" s="2" t="s">
        <v>19</v>
      </c>
      <c r="E397" s="3">
        <v>45038</v>
      </c>
      <c r="F397" s="1">
        <v>128</v>
      </c>
      <c r="G397" s="5">
        <v>4.7</v>
      </c>
      <c r="H397" t="str">
        <f>TEXT(Calls[[#This Row],[Date of Call]],"DDDD")</f>
        <v>Saturday</v>
      </c>
      <c r="I397">
        <f>IF(MONTH(Calls[[#This Row],[Date of Call]])&lt;=6, YEAR(Calls[[#This Row],[Date of Call]]), YEAR(Calls[[#This Row],[Date of Call]])+1)</f>
        <v>2023</v>
      </c>
      <c r="J397">
        <f>ROUND(Calls[[#This Row],[Satisfaction Rating]],0)</f>
        <v>5</v>
      </c>
    </row>
    <row r="398" spans="1:10" x14ac:dyDescent="0.3">
      <c r="A398" s="4" t="s">
        <v>423</v>
      </c>
      <c r="B398" s="1" t="s">
        <v>16</v>
      </c>
      <c r="C398" s="1">
        <v>95</v>
      </c>
      <c r="D398" s="2" t="s">
        <v>14</v>
      </c>
      <c r="E398" s="3">
        <v>45038</v>
      </c>
      <c r="F398" s="1">
        <v>21</v>
      </c>
      <c r="G398" s="5">
        <v>3.9</v>
      </c>
      <c r="H398" t="str">
        <f>TEXT(Calls[[#This Row],[Date of Call]],"DDDD")</f>
        <v>Saturday</v>
      </c>
      <c r="I398">
        <f>IF(MONTH(Calls[[#This Row],[Date of Call]])&lt;=6, YEAR(Calls[[#This Row],[Date of Call]]), YEAR(Calls[[#This Row],[Date of Call]])+1)</f>
        <v>2023</v>
      </c>
      <c r="J398">
        <f>ROUND(Calls[[#This Row],[Satisfaction Rating]],0)</f>
        <v>4</v>
      </c>
    </row>
    <row r="399" spans="1:10" x14ac:dyDescent="0.3">
      <c r="A399" s="4" t="s">
        <v>424</v>
      </c>
      <c r="B399" s="1" t="s">
        <v>80</v>
      </c>
      <c r="C399" s="1">
        <v>53</v>
      </c>
      <c r="D399" s="2" t="s">
        <v>19</v>
      </c>
      <c r="E399" s="3">
        <v>45038</v>
      </c>
      <c r="F399" s="1">
        <v>110</v>
      </c>
      <c r="G399" s="5">
        <v>4.3</v>
      </c>
      <c r="H399" t="str">
        <f>TEXT(Calls[[#This Row],[Date of Call]],"DDDD")</f>
        <v>Saturday</v>
      </c>
      <c r="I399">
        <f>IF(MONTH(Calls[[#This Row],[Date of Call]])&lt;=6, YEAR(Calls[[#This Row],[Date of Call]]), YEAR(Calls[[#This Row],[Date of Call]])+1)</f>
        <v>2023</v>
      </c>
      <c r="J399">
        <f>ROUND(Calls[[#This Row],[Satisfaction Rating]],0)</f>
        <v>4</v>
      </c>
    </row>
    <row r="400" spans="1:10" x14ac:dyDescent="0.3">
      <c r="A400" s="4" t="s">
        <v>425</v>
      </c>
      <c r="B400" s="1" t="s">
        <v>11</v>
      </c>
      <c r="C400" s="1">
        <v>113</v>
      </c>
      <c r="D400" s="2" t="s">
        <v>19</v>
      </c>
      <c r="E400" s="3">
        <v>45038</v>
      </c>
      <c r="F400" s="1">
        <v>145</v>
      </c>
      <c r="G400" s="5">
        <v>4</v>
      </c>
      <c r="H400" t="str">
        <f>TEXT(Calls[[#This Row],[Date of Call]],"DDDD")</f>
        <v>Saturday</v>
      </c>
      <c r="I400">
        <f>IF(MONTH(Calls[[#This Row],[Date of Call]])&lt;=6, YEAR(Calls[[#This Row],[Date of Call]]), YEAR(Calls[[#This Row],[Date of Call]])+1)</f>
        <v>2023</v>
      </c>
      <c r="J400">
        <f>ROUND(Calls[[#This Row],[Satisfaction Rating]],0)</f>
        <v>4</v>
      </c>
    </row>
    <row r="401" spans="1:10" x14ac:dyDescent="0.3">
      <c r="A401" s="4" t="s">
        <v>426</v>
      </c>
      <c r="B401" s="1" t="s">
        <v>80</v>
      </c>
      <c r="C401" s="1">
        <v>89</v>
      </c>
      <c r="D401" s="2" t="s">
        <v>24</v>
      </c>
      <c r="E401" s="3">
        <v>45038</v>
      </c>
      <c r="F401" s="1">
        <v>129</v>
      </c>
      <c r="G401" s="5">
        <v>4</v>
      </c>
      <c r="H401" t="str">
        <f>TEXT(Calls[[#This Row],[Date of Call]],"DDDD")</f>
        <v>Saturday</v>
      </c>
      <c r="I401">
        <f>IF(MONTH(Calls[[#This Row],[Date of Call]])&lt;=6, YEAR(Calls[[#This Row],[Date of Call]]), YEAR(Calls[[#This Row],[Date of Call]])+1)</f>
        <v>2023</v>
      </c>
      <c r="J401">
        <f>ROUND(Calls[[#This Row],[Satisfaction Rating]],0)</f>
        <v>4</v>
      </c>
    </row>
    <row r="402" spans="1:10" x14ac:dyDescent="0.3">
      <c r="A402" s="4" t="s">
        <v>427</v>
      </c>
      <c r="B402" s="1" t="s">
        <v>27</v>
      </c>
      <c r="C402" s="1">
        <v>84</v>
      </c>
      <c r="D402" s="2" t="s">
        <v>9</v>
      </c>
      <c r="E402" s="3">
        <v>45038</v>
      </c>
      <c r="F402" s="1">
        <v>156</v>
      </c>
      <c r="G402" s="5">
        <v>3.2</v>
      </c>
      <c r="H402" t="str">
        <f>TEXT(Calls[[#This Row],[Date of Call]],"DDDD")</f>
        <v>Saturday</v>
      </c>
      <c r="I402">
        <f>IF(MONTH(Calls[[#This Row],[Date of Call]])&lt;=6, YEAR(Calls[[#This Row],[Date of Call]]), YEAR(Calls[[#This Row],[Date of Call]])+1)</f>
        <v>2023</v>
      </c>
      <c r="J402">
        <f>ROUND(Calls[[#This Row],[Satisfaction Rating]],0)</f>
        <v>3</v>
      </c>
    </row>
    <row r="403" spans="1:10" x14ac:dyDescent="0.3">
      <c r="A403" s="4" t="s">
        <v>428</v>
      </c>
      <c r="B403" s="1" t="s">
        <v>33</v>
      </c>
      <c r="C403" s="1">
        <v>130</v>
      </c>
      <c r="D403" s="2" t="s">
        <v>19</v>
      </c>
      <c r="E403" s="3">
        <v>45039</v>
      </c>
      <c r="F403" s="1">
        <v>120</v>
      </c>
      <c r="G403" s="5">
        <v>3.8</v>
      </c>
      <c r="H403" t="str">
        <f>TEXT(Calls[[#This Row],[Date of Call]],"DDDD")</f>
        <v>Sunday</v>
      </c>
      <c r="I403">
        <f>IF(MONTH(Calls[[#This Row],[Date of Call]])&lt;=6, YEAR(Calls[[#This Row],[Date of Call]]), YEAR(Calls[[#This Row],[Date of Call]])+1)</f>
        <v>2023</v>
      </c>
      <c r="J403">
        <f>ROUND(Calls[[#This Row],[Satisfaction Rating]],0)</f>
        <v>4</v>
      </c>
    </row>
    <row r="404" spans="1:10" x14ac:dyDescent="0.3">
      <c r="A404" s="4" t="s">
        <v>429</v>
      </c>
      <c r="B404" s="1" t="s">
        <v>16</v>
      </c>
      <c r="C404" s="1">
        <v>163</v>
      </c>
      <c r="D404" s="2" t="s">
        <v>24</v>
      </c>
      <c r="E404" s="3">
        <v>45039</v>
      </c>
      <c r="F404" s="1">
        <v>62</v>
      </c>
      <c r="G404" s="5">
        <v>3.4</v>
      </c>
      <c r="H404" t="str">
        <f>TEXT(Calls[[#This Row],[Date of Call]],"DDDD")</f>
        <v>Sunday</v>
      </c>
      <c r="I404">
        <f>IF(MONTH(Calls[[#This Row],[Date of Call]])&lt;=6, YEAR(Calls[[#This Row],[Date of Call]]), YEAR(Calls[[#This Row],[Date of Call]])+1)</f>
        <v>2023</v>
      </c>
      <c r="J404">
        <f>ROUND(Calls[[#This Row],[Satisfaction Rating]],0)</f>
        <v>3</v>
      </c>
    </row>
    <row r="405" spans="1:10" x14ac:dyDescent="0.3">
      <c r="A405" s="4" t="s">
        <v>430</v>
      </c>
      <c r="B405" s="1" t="s">
        <v>39</v>
      </c>
      <c r="C405" s="1">
        <v>127</v>
      </c>
      <c r="D405" s="2" t="s">
        <v>19</v>
      </c>
      <c r="E405" s="3">
        <v>45039</v>
      </c>
      <c r="F405" s="1">
        <v>160</v>
      </c>
      <c r="G405" s="5">
        <v>3.2</v>
      </c>
      <c r="H405" t="str">
        <f>TEXT(Calls[[#This Row],[Date of Call]],"DDDD")</f>
        <v>Sunday</v>
      </c>
      <c r="I405">
        <f>IF(MONTH(Calls[[#This Row],[Date of Call]])&lt;=6, YEAR(Calls[[#This Row],[Date of Call]]), YEAR(Calls[[#This Row],[Date of Call]])+1)</f>
        <v>2023</v>
      </c>
      <c r="J405">
        <f>ROUND(Calls[[#This Row],[Satisfaction Rating]],0)</f>
        <v>3</v>
      </c>
    </row>
    <row r="406" spans="1:10" x14ac:dyDescent="0.3">
      <c r="A406" s="4" t="s">
        <v>431</v>
      </c>
      <c r="B406" s="1" t="s">
        <v>11</v>
      </c>
      <c r="C406" s="1">
        <v>50</v>
      </c>
      <c r="D406" s="2" t="s">
        <v>19</v>
      </c>
      <c r="E406" s="3">
        <v>45039</v>
      </c>
      <c r="F406" s="1">
        <v>56</v>
      </c>
      <c r="G406" s="5">
        <v>4.7</v>
      </c>
      <c r="H406" t="str">
        <f>TEXT(Calls[[#This Row],[Date of Call]],"DDDD")</f>
        <v>Sunday</v>
      </c>
      <c r="I406">
        <f>IF(MONTH(Calls[[#This Row],[Date of Call]])&lt;=6, YEAR(Calls[[#This Row],[Date of Call]]), YEAR(Calls[[#This Row],[Date of Call]])+1)</f>
        <v>2023</v>
      </c>
      <c r="J406">
        <f>ROUND(Calls[[#This Row],[Satisfaction Rating]],0)</f>
        <v>5</v>
      </c>
    </row>
    <row r="407" spans="1:10" x14ac:dyDescent="0.3">
      <c r="A407" s="4" t="s">
        <v>432</v>
      </c>
      <c r="B407" s="1" t="s">
        <v>22</v>
      </c>
      <c r="C407" s="1">
        <v>88</v>
      </c>
      <c r="D407" s="2" t="s">
        <v>28</v>
      </c>
      <c r="E407" s="3">
        <v>45039</v>
      </c>
      <c r="F407" s="1">
        <v>72</v>
      </c>
      <c r="G407" s="5">
        <v>4</v>
      </c>
      <c r="H407" t="str">
        <f>TEXT(Calls[[#This Row],[Date of Call]],"DDDD")</f>
        <v>Sunday</v>
      </c>
      <c r="I407">
        <f>IF(MONTH(Calls[[#This Row],[Date of Call]])&lt;=6, YEAR(Calls[[#This Row],[Date of Call]]), YEAR(Calls[[#This Row],[Date of Call]])+1)</f>
        <v>2023</v>
      </c>
      <c r="J407">
        <f>ROUND(Calls[[#This Row],[Satisfaction Rating]],0)</f>
        <v>4</v>
      </c>
    </row>
    <row r="408" spans="1:10" x14ac:dyDescent="0.3">
      <c r="A408" s="4" t="s">
        <v>433</v>
      </c>
      <c r="B408" s="1" t="s">
        <v>11</v>
      </c>
      <c r="C408" s="1">
        <v>139</v>
      </c>
      <c r="D408" s="2" t="s">
        <v>14</v>
      </c>
      <c r="E408" s="3">
        <v>45040</v>
      </c>
      <c r="F408" s="1">
        <v>81</v>
      </c>
      <c r="G408" s="5">
        <v>4.8</v>
      </c>
      <c r="H408" t="str">
        <f>TEXT(Calls[[#This Row],[Date of Call]],"DDDD")</f>
        <v>Monday</v>
      </c>
      <c r="I408">
        <f>IF(MONTH(Calls[[#This Row],[Date of Call]])&lt;=6, YEAR(Calls[[#This Row],[Date of Call]]), YEAR(Calls[[#This Row],[Date of Call]])+1)</f>
        <v>2023</v>
      </c>
      <c r="J408">
        <f>ROUND(Calls[[#This Row],[Satisfaction Rating]],0)</f>
        <v>5</v>
      </c>
    </row>
    <row r="409" spans="1:10" x14ac:dyDescent="0.3">
      <c r="A409" s="4" t="s">
        <v>434</v>
      </c>
      <c r="B409" s="1" t="s">
        <v>16</v>
      </c>
      <c r="C409" s="1">
        <v>111</v>
      </c>
      <c r="D409" s="2" t="s">
        <v>19</v>
      </c>
      <c r="E409" s="3">
        <v>45040</v>
      </c>
      <c r="F409" s="1">
        <v>144</v>
      </c>
      <c r="G409" s="5">
        <v>3.9</v>
      </c>
      <c r="H409" t="str">
        <f>TEXT(Calls[[#This Row],[Date of Call]],"DDDD")</f>
        <v>Monday</v>
      </c>
      <c r="I409">
        <f>IF(MONTH(Calls[[#This Row],[Date of Call]])&lt;=6, YEAR(Calls[[#This Row],[Date of Call]]), YEAR(Calls[[#This Row],[Date of Call]])+1)</f>
        <v>2023</v>
      </c>
      <c r="J409">
        <f>ROUND(Calls[[#This Row],[Satisfaction Rating]],0)</f>
        <v>4</v>
      </c>
    </row>
    <row r="410" spans="1:10" x14ac:dyDescent="0.3">
      <c r="A410" s="4" t="s">
        <v>435</v>
      </c>
      <c r="B410" s="1" t="s">
        <v>13</v>
      </c>
      <c r="C410" s="1">
        <v>115</v>
      </c>
      <c r="D410" s="2" t="s">
        <v>14</v>
      </c>
      <c r="E410" s="3">
        <v>45040</v>
      </c>
      <c r="F410" s="1">
        <v>111</v>
      </c>
      <c r="G410" s="5">
        <v>4.3</v>
      </c>
      <c r="H410" t="str">
        <f>TEXT(Calls[[#This Row],[Date of Call]],"DDDD")</f>
        <v>Monday</v>
      </c>
      <c r="I410">
        <f>IF(MONTH(Calls[[#This Row],[Date of Call]])&lt;=6, YEAR(Calls[[#This Row],[Date of Call]]), YEAR(Calls[[#This Row],[Date of Call]])+1)</f>
        <v>2023</v>
      </c>
      <c r="J410">
        <f>ROUND(Calls[[#This Row],[Satisfaction Rating]],0)</f>
        <v>4</v>
      </c>
    </row>
    <row r="411" spans="1:10" x14ac:dyDescent="0.3">
      <c r="A411" s="4" t="s">
        <v>436</v>
      </c>
      <c r="B411" s="1" t="s">
        <v>80</v>
      </c>
      <c r="C411" s="1">
        <v>26</v>
      </c>
      <c r="D411" s="2" t="s">
        <v>24</v>
      </c>
      <c r="E411" s="3">
        <v>45040</v>
      </c>
      <c r="F411" s="1">
        <v>43</v>
      </c>
      <c r="G411" s="5">
        <v>4.2</v>
      </c>
      <c r="H411" t="str">
        <f>TEXT(Calls[[#This Row],[Date of Call]],"DDDD")</f>
        <v>Monday</v>
      </c>
      <c r="I411">
        <f>IF(MONTH(Calls[[#This Row],[Date of Call]])&lt;=6, YEAR(Calls[[#This Row],[Date of Call]]), YEAR(Calls[[#This Row],[Date of Call]])+1)</f>
        <v>2023</v>
      </c>
      <c r="J411">
        <f>ROUND(Calls[[#This Row],[Satisfaction Rating]],0)</f>
        <v>4</v>
      </c>
    </row>
    <row r="412" spans="1:10" x14ac:dyDescent="0.3">
      <c r="A412" s="4" t="s">
        <v>437</v>
      </c>
      <c r="B412" s="1" t="s">
        <v>27</v>
      </c>
      <c r="C412" s="1">
        <v>131</v>
      </c>
      <c r="D412" s="2" t="s">
        <v>28</v>
      </c>
      <c r="E412" s="3">
        <v>45040</v>
      </c>
      <c r="F412" s="1">
        <v>41</v>
      </c>
      <c r="G412" s="5">
        <v>4.9000000000000004</v>
      </c>
      <c r="H412" t="str">
        <f>TEXT(Calls[[#This Row],[Date of Call]],"DDDD")</f>
        <v>Monday</v>
      </c>
      <c r="I412">
        <f>IF(MONTH(Calls[[#This Row],[Date of Call]])&lt;=6, YEAR(Calls[[#This Row],[Date of Call]]), YEAR(Calls[[#This Row],[Date of Call]])+1)</f>
        <v>2023</v>
      </c>
      <c r="J412">
        <f>ROUND(Calls[[#This Row],[Satisfaction Rating]],0)</f>
        <v>5</v>
      </c>
    </row>
    <row r="413" spans="1:10" x14ac:dyDescent="0.3">
      <c r="A413" s="4" t="s">
        <v>438</v>
      </c>
      <c r="B413" s="1" t="s">
        <v>13</v>
      </c>
      <c r="C413" s="1">
        <v>27</v>
      </c>
      <c r="D413" s="2" t="s">
        <v>28</v>
      </c>
      <c r="E413" s="3">
        <v>45040</v>
      </c>
      <c r="F413" s="1">
        <v>74</v>
      </c>
      <c r="G413" s="5">
        <v>4</v>
      </c>
      <c r="H413" t="str">
        <f>TEXT(Calls[[#This Row],[Date of Call]],"DDDD")</f>
        <v>Monday</v>
      </c>
      <c r="I413">
        <f>IF(MONTH(Calls[[#This Row],[Date of Call]])&lt;=6, YEAR(Calls[[#This Row],[Date of Call]]), YEAR(Calls[[#This Row],[Date of Call]])+1)</f>
        <v>2023</v>
      </c>
      <c r="J413">
        <f>ROUND(Calls[[#This Row],[Satisfaction Rating]],0)</f>
        <v>4</v>
      </c>
    </row>
    <row r="414" spans="1:10" x14ac:dyDescent="0.3">
      <c r="A414" s="4" t="s">
        <v>439</v>
      </c>
      <c r="B414" s="1" t="s">
        <v>50</v>
      </c>
      <c r="C414" s="1">
        <v>75</v>
      </c>
      <c r="D414" s="2" t="s">
        <v>19</v>
      </c>
      <c r="E414" s="3">
        <v>45040</v>
      </c>
      <c r="F414" s="1">
        <v>43</v>
      </c>
      <c r="G414" s="5">
        <v>4.9000000000000004</v>
      </c>
      <c r="H414" t="str">
        <f>TEXT(Calls[[#This Row],[Date of Call]],"DDDD")</f>
        <v>Monday</v>
      </c>
      <c r="I414">
        <f>IF(MONTH(Calls[[#This Row],[Date of Call]])&lt;=6, YEAR(Calls[[#This Row],[Date of Call]]), YEAR(Calls[[#This Row],[Date of Call]])+1)</f>
        <v>2023</v>
      </c>
      <c r="J414">
        <f>ROUND(Calls[[#This Row],[Satisfaction Rating]],0)</f>
        <v>5</v>
      </c>
    </row>
    <row r="415" spans="1:10" x14ac:dyDescent="0.3">
      <c r="A415" s="4" t="s">
        <v>440</v>
      </c>
      <c r="B415" s="1" t="s">
        <v>42</v>
      </c>
      <c r="C415" s="1">
        <v>123</v>
      </c>
      <c r="D415" s="2" t="s">
        <v>28</v>
      </c>
      <c r="E415" s="3">
        <v>45040</v>
      </c>
      <c r="F415" s="1">
        <v>128</v>
      </c>
      <c r="G415" s="5">
        <v>3.6</v>
      </c>
      <c r="H415" t="str">
        <f>TEXT(Calls[[#This Row],[Date of Call]],"DDDD")</f>
        <v>Monday</v>
      </c>
      <c r="I415">
        <f>IF(MONTH(Calls[[#This Row],[Date of Call]])&lt;=6, YEAR(Calls[[#This Row],[Date of Call]]), YEAR(Calls[[#This Row],[Date of Call]])+1)</f>
        <v>2023</v>
      </c>
      <c r="J415">
        <f>ROUND(Calls[[#This Row],[Satisfaction Rating]],0)</f>
        <v>4</v>
      </c>
    </row>
    <row r="416" spans="1:10" x14ac:dyDescent="0.3">
      <c r="A416" s="4" t="s">
        <v>441</v>
      </c>
      <c r="B416" s="1" t="s">
        <v>8</v>
      </c>
      <c r="C416" s="1">
        <v>129</v>
      </c>
      <c r="D416" s="2" t="s">
        <v>28</v>
      </c>
      <c r="E416" s="3">
        <v>45041</v>
      </c>
      <c r="F416" s="1">
        <v>144</v>
      </c>
      <c r="G416" s="5">
        <v>4.0999999999999996</v>
      </c>
      <c r="H416" t="str">
        <f>TEXT(Calls[[#This Row],[Date of Call]],"DDDD")</f>
        <v>Tuesday</v>
      </c>
      <c r="I416">
        <f>IF(MONTH(Calls[[#This Row],[Date of Call]])&lt;=6, YEAR(Calls[[#This Row],[Date of Call]]), YEAR(Calls[[#This Row],[Date of Call]])+1)</f>
        <v>2023</v>
      </c>
      <c r="J416">
        <f>ROUND(Calls[[#This Row],[Satisfaction Rating]],0)</f>
        <v>4</v>
      </c>
    </row>
    <row r="417" spans="1:10" x14ac:dyDescent="0.3">
      <c r="A417" s="4" t="s">
        <v>442</v>
      </c>
      <c r="B417" s="1" t="s">
        <v>50</v>
      </c>
      <c r="C417" s="1">
        <v>124</v>
      </c>
      <c r="D417" s="2" t="s">
        <v>14</v>
      </c>
      <c r="E417" s="3">
        <v>45041</v>
      </c>
      <c r="F417" s="1">
        <v>132</v>
      </c>
      <c r="G417" s="5">
        <v>4.9000000000000004</v>
      </c>
      <c r="H417" t="str">
        <f>TEXT(Calls[[#This Row],[Date of Call]],"DDDD")</f>
        <v>Tuesday</v>
      </c>
      <c r="I417">
        <f>IF(MONTH(Calls[[#This Row],[Date of Call]])&lt;=6, YEAR(Calls[[#This Row],[Date of Call]]), YEAR(Calls[[#This Row],[Date of Call]])+1)</f>
        <v>2023</v>
      </c>
      <c r="J417">
        <f>ROUND(Calls[[#This Row],[Satisfaction Rating]],0)</f>
        <v>5</v>
      </c>
    </row>
    <row r="418" spans="1:10" x14ac:dyDescent="0.3">
      <c r="A418" s="4" t="s">
        <v>443</v>
      </c>
      <c r="B418" s="1" t="s">
        <v>13</v>
      </c>
      <c r="C418" s="1">
        <v>108</v>
      </c>
      <c r="D418" s="2" t="s">
        <v>14</v>
      </c>
      <c r="E418" s="3">
        <v>45041</v>
      </c>
      <c r="F418" s="1">
        <v>180</v>
      </c>
      <c r="G418" s="5">
        <v>3.9</v>
      </c>
      <c r="H418" t="str">
        <f>TEXT(Calls[[#This Row],[Date of Call]],"DDDD")</f>
        <v>Tuesday</v>
      </c>
      <c r="I418">
        <f>IF(MONTH(Calls[[#This Row],[Date of Call]])&lt;=6, YEAR(Calls[[#This Row],[Date of Call]]), YEAR(Calls[[#This Row],[Date of Call]])+1)</f>
        <v>2023</v>
      </c>
      <c r="J418">
        <f>ROUND(Calls[[#This Row],[Satisfaction Rating]],0)</f>
        <v>4</v>
      </c>
    </row>
    <row r="419" spans="1:10" x14ac:dyDescent="0.3">
      <c r="A419" s="4" t="s">
        <v>444</v>
      </c>
      <c r="B419" s="1" t="s">
        <v>18</v>
      </c>
      <c r="C419" s="1">
        <v>15</v>
      </c>
      <c r="D419" s="2" t="s">
        <v>14</v>
      </c>
      <c r="E419" s="3">
        <v>45041</v>
      </c>
      <c r="F419" s="1">
        <v>31</v>
      </c>
      <c r="G419" s="5">
        <v>4.0999999999999996</v>
      </c>
      <c r="H419" t="str">
        <f>TEXT(Calls[[#This Row],[Date of Call]],"DDDD")</f>
        <v>Tuesday</v>
      </c>
      <c r="I419">
        <f>IF(MONTH(Calls[[#This Row],[Date of Call]])&lt;=6, YEAR(Calls[[#This Row],[Date of Call]]), YEAR(Calls[[#This Row],[Date of Call]])+1)</f>
        <v>2023</v>
      </c>
      <c r="J419">
        <f>ROUND(Calls[[#This Row],[Satisfaction Rating]],0)</f>
        <v>4</v>
      </c>
    </row>
    <row r="420" spans="1:10" x14ac:dyDescent="0.3">
      <c r="A420" s="4" t="s">
        <v>445</v>
      </c>
      <c r="B420" s="1" t="s">
        <v>13</v>
      </c>
      <c r="C420" s="1">
        <v>66</v>
      </c>
      <c r="D420" s="2" t="s">
        <v>14</v>
      </c>
      <c r="E420" s="3">
        <v>45041</v>
      </c>
      <c r="F420" s="1">
        <v>102</v>
      </c>
      <c r="G420" s="5">
        <v>3.8</v>
      </c>
      <c r="H420" t="str">
        <f>TEXT(Calls[[#This Row],[Date of Call]],"DDDD")</f>
        <v>Tuesday</v>
      </c>
      <c r="I420">
        <f>IF(MONTH(Calls[[#This Row],[Date of Call]])&lt;=6, YEAR(Calls[[#This Row],[Date of Call]]), YEAR(Calls[[#This Row],[Date of Call]])+1)</f>
        <v>2023</v>
      </c>
      <c r="J420">
        <f>ROUND(Calls[[#This Row],[Satisfaction Rating]],0)</f>
        <v>4</v>
      </c>
    </row>
    <row r="421" spans="1:10" x14ac:dyDescent="0.3">
      <c r="A421" s="4" t="s">
        <v>446</v>
      </c>
      <c r="B421" s="1" t="s">
        <v>22</v>
      </c>
      <c r="C421" s="1">
        <v>126</v>
      </c>
      <c r="D421" s="2" t="s">
        <v>19</v>
      </c>
      <c r="E421" s="3">
        <v>45042</v>
      </c>
      <c r="F421" s="1">
        <v>175</v>
      </c>
      <c r="G421" s="5">
        <v>4.8</v>
      </c>
      <c r="H421" t="str">
        <f>TEXT(Calls[[#This Row],[Date of Call]],"DDDD")</f>
        <v>Wednesday</v>
      </c>
      <c r="I421">
        <f>IF(MONTH(Calls[[#This Row],[Date of Call]])&lt;=6, YEAR(Calls[[#This Row],[Date of Call]]), YEAR(Calls[[#This Row],[Date of Call]])+1)</f>
        <v>2023</v>
      </c>
      <c r="J421">
        <f>ROUND(Calls[[#This Row],[Satisfaction Rating]],0)</f>
        <v>5</v>
      </c>
    </row>
    <row r="422" spans="1:10" x14ac:dyDescent="0.3">
      <c r="A422" s="4" t="s">
        <v>447</v>
      </c>
      <c r="B422" s="1" t="s">
        <v>50</v>
      </c>
      <c r="C422" s="1">
        <v>26</v>
      </c>
      <c r="D422" s="2" t="s">
        <v>9</v>
      </c>
      <c r="E422" s="3">
        <v>45042</v>
      </c>
      <c r="F422" s="1">
        <v>87</v>
      </c>
      <c r="G422" s="5">
        <v>4.7</v>
      </c>
      <c r="H422" t="str">
        <f>TEXT(Calls[[#This Row],[Date of Call]],"DDDD")</f>
        <v>Wednesday</v>
      </c>
      <c r="I422">
        <f>IF(MONTH(Calls[[#This Row],[Date of Call]])&lt;=6, YEAR(Calls[[#This Row],[Date of Call]]), YEAR(Calls[[#This Row],[Date of Call]])+1)</f>
        <v>2023</v>
      </c>
      <c r="J422">
        <f>ROUND(Calls[[#This Row],[Satisfaction Rating]],0)</f>
        <v>5</v>
      </c>
    </row>
    <row r="423" spans="1:10" x14ac:dyDescent="0.3">
      <c r="A423" s="4" t="s">
        <v>448</v>
      </c>
      <c r="B423" s="1" t="s">
        <v>33</v>
      </c>
      <c r="C423" s="1">
        <v>105</v>
      </c>
      <c r="D423" s="2" t="s">
        <v>19</v>
      </c>
      <c r="E423" s="3">
        <v>45042</v>
      </c>
      <c r="F423" s="1">
        <v>66</v>
      </c>
      <c r="G423" s="5">
        <v>4.2</v>
      </c>
      <c r="H423" t="str">
        <f>TEXT(Calls[[#This Row],[Date of Call]],"DDDD")</f>
        <v>Wednesday</v>
      </c>
      <c r="I423">
        <f>IF(MONTH(Calls[[#This Row],[Date of Call]])&lt;=6, YEAR(Calls[[#This Row],[Date of Call]]), YEAR(Calls[[#This Row],[Date of Call]])+1)</f>
        <v>2023</v>
      </c>
      <c r="J423">
        <f>ROUND(Calls[[#This Row],[Satisfaction Rating]],0)</f>
        <v>4</v>
      </c>
    </row>
    <row r="424" spans="1:10" x14ac:dyDescent="0.3">
      <c r="A424" s="4" t="s">
        <v>449</v>
      </c>
      <c r="B424" s="1" t="s">
        <v>33</v>
      </c>
      <c r="C424" s="1">
        <v>31</v>
      </c>
      <c r="D424" s="2" t="s">
        <v>19</v>
      </c>
      <c r="E424" s="3">
        <v>45042</v>
      </c>
      <c r="F424" s="1">
        <v>25</v>
      </c>
      <c r="G424" s="5">
        <v>3.2</v>
      </c>
      <c r="H424" t="str">
        <f>TEXT(Calls[[#This Row],[Date of Call]],"DDDD")</f>
        <v>Wednesday</v>
      </c>
      <c r="I424">
        <f>IF(MONTH(Calls[[#This Row],[Date of Call]])&lt;=6, YEAR(Calls[[#This Row],[Date of Call]]), YEAR(Calls[[#This Row],[Date of Call]])+1)</f>
        <v>2023</v>
      </c>
      <c r="J424">
        <f>ROUND(Calls[[#This Row],[Satisfaction Rating]],0)</f>
        <v>3</v>
      </c>
    </row>
    <row r="425" spans="1:10" x14ac:dyDescent="0.3">
      <c r="A425" s="4" t="s">
        <v>450</v>
      </c>
      <c r="B425" s="1" t="s">
        <v>13</v>
      </c>
      <c r="C425" s="1">
        <v>109</v>
      </c>
      <c r="D425" s="2" t="s">
        <v>14</v>
      </c>
      <c r="E425" s="3">
        <v>45042</v>
      </c>
      <c r="F425" s="1">
        <v>126</v>
      </c>
      <c r="G425" s="5">
        <v>3.4</v>
      </c>
      <c r="H425" t="str">
        <f>TEXT(Calls[[#This Row],[Date of Call]],"DDDD")</f>
        <v>Wednesday</v>
      </c>
      <c r="I425">
        <f>IF(MONTH(Calls[[#This Row],[Date of Call]])&lt;=6, YEAR(Calls[[#This Row],[Date of Call]]), YEAR(Calls[[#This Row],[Date of Call]])+1)</f>
        <v>2023</v>
      </c>
      <c r="J425">
        <f>ROUND(Calls[[#This Row],[Satisfaction Rating]],0)</f>
        <v>3</v>
      </c>
    </row>
    <row r="426" spans="1:10" x14ac:dyDescent="0.3">
      <c r="A426" s="4" t="s">
        <v>451</v>
      </c>
      <c r="B426" s="1" t="s">
        <v>8</v>
      </c>
      <c r="C426" s="1">
        <v>113</v>
      </c>
      <c r="D426" s="2" t="s">
        <v>24</v>
      </c>
      <c r="E426" s="3">
        <v>45043</v>
      </c>
      <c r="F426" s="1">
        <v>42</v>
      </c>
      <c r="G426" s="5">
        <v>4.5999999999999996</v>
      </c>
      <c r="H426" t="str">
        <f>TEXT(Calls[[#This Row],[Date of Call]],"DDDD")</f>
        <v>Thursday</v>
      </c>
      <c r="I426">
        <f>IF(MONTH(Calls[[#This Row],[Date of Call]])&lt;=6, YEAR(Calls[[#This Row],[Date of Call]]), YEAR(Calls[[#This Row],[Date of Call]])+1)</f>
        <v>2023</v>
      </c>
      <c r="J426">
        <f>ROUND(Calls[[#This Row],[Satisfaction Rating]],0)</f>
        <v>5</v>
      </c>
    </row>
    <row r="427" spans="1:10" x14ac:dyDescent="0.3">
      <c r="A427" s="4" t="s">
        <v>452</v>
      </c>
      <c r="B427" s="1" t="s">
        <v>22</v>
      </c>
      <c r="C427" s="1">
        <v>101</v>
      </c>
      <c r="D427" s="2" t="s">
        <v>9</v>
      </c>
      <c r="E427" s="3">
        <v>45043</v>
      </c>
      <c r="F427" s="1">
        <v>225</v>
      </c>
      <c r="G427" s="5">
        <v>1.9</v>
      </c>
      <c r="H427" t="str">
        <f>TEXT(Calls[[#This Row],[Date of Call]],"DDDD")</f>
        <v>Thursday</v>
      </c>
      <c r="I427">
        <f>IF(MONTH(Calls[[#This Row],[Date of Call]])&lt;=6, YEAR(Calls[[#This Row],[Date of Call]]), YEAR(Calls[[#This Row],[Date of Call]])+1)</f>
        <v>2023</v>
      </c>
      <c r="J427">
        <f>ROUND(Calls[[#This Row],[Satisfaction Rating]],0)</f>
        <v>2</v>
      </c>
    </row>
    <row r="428" spans="1:10" x14ac:dyDescent="0.3">
      <c r="A428" s="4" t="s">
        <v>453</v>
      </c>
      <c r="B428" s="1" t="s">
        <v>16</v>
      </c>
      <c r="C428" s="1">
        <v>156</v>
      </c>
      <c r="D428" s="2" t="s">
        <v>9</v>
      </c>
      <c r="E428" s="3">
        <v>45043</v>
      </c>
      <c r="F428" s="1">
        <v>42</v>
      </c>
      <c r="G428" s="5">
        <v>3.3</v>
      </c>
      <c r="H428" t="str">
        <f>TEXT(Calls[[#This Row],[Date of Call]],"DDDD")</f>
        <v>Thursday</v>
      </c>
      <c r="I428">
        <f>IF(MONTH(Calls[[#This Row],[Date of Call]])&lt;=6, YEAR(Calls[[#This Row],[Date of Call]]), YEAR(Calls[[#This Row],[Date of Call]])+1)</f>
        <v>2023</v>
      </c>
      <c r="J428">
        <f>ROUND(Calls[[#This Row],[Satisfaction Rating]],0)</f>
        <v>3</v>
      </c>
    </row>
    <row r="429" spans="1:10" x14ac:dyDescent="0.3">
      <c r="A429" s="4" t="s">
        <v>454</v>
      </c>
      <c r="B429" s="1" t="s">
        <v>13</v>
      </c>
      <c r="C429" s="1">
        <v>145</v>
      </c>
      <c r="D429" s="2" t="s">
        <v>24</v>
      </c>
      <c r="E429" s="3">
        <v>45044</v>
      </c>
      <c r="F429" s="1">
        <v>110</v>
      </c>
      <c r="G429" s="5">
        <v>3.1</v>
      </c>
      <c r="H429" t="str">
        <f>TEXT(Calls[[#This Row],[Date of Call]],"DDDD")</f>
        <v>Friday</v>
      </c>
      <c r="I429">
        <f>IF(MONTH(Calls[[#This Row],[Date of Call]])&lt;=6, YEAR(Calls[[#This Row],[Date of Call]]), YEAR(Calls[[#This Row],[Date of Call]])+1)</f>
        <v>2023</v>
      </c>
      <c r="J429">
        <f>ROUND(Calls[[#This Row],[Satisfaction Rating]],0)</f>
        <v>3</v>
      </c>
    </row>
    <row r="430" spans="1:10" x14ac:dyDescent="0.3">
      <c r="A430" s="4" t="s">
        <v>455</v>
      </c>
      <c r="B430" s="1" t="s">
        <v>42</v>
      </c>
      <c r="C430" s="1">
        <v>36</v>
      </c>
      <c r="D430" s="2" t="s">
        <v>14</v>
      </c>
      <c r="E430" s="3">
        <v>45044</v>
      </c>
      <c r="F430" s="1">
        <v>225</v>
      </c>
      <c r="G430" s="5">
        <v>4.8</v>
      </c>
      <c r="H430" t="str">
        <f>TEXT(Calls[[#This Row],[Date of Call]],"DDDD")</f>
        <v>Friday</v>
      </c>
      <c r="I430">
        <f>IF(MONTH(Calls[[#This Row],[Date of Call]])&lt;=6, YEAR(Calls[[#This Row],[Date of Call]]), YEAR(Calls[[#This Row],[Date of Call]])+1)</f>
        <v>2023</v>
      </c>
      <c r="J430">
        <f>ROUND(Calls[[#This Row],[Satisfaction Rating]],0)</f>
        <v>5</v>
      </c>
    </row>
    <row r="431" spans="1:10" x14ac:dyDescent="0.3">
      <c r="A431" s="4" t="s">
        <v>456</v>
      </c>
      <c r="B431" s="1" t="s">
        <v>33</v>
      </c>
      <c r="C431" s="1">
        <v>135</v>
      </c>
      <c r="D431" s="2" t="s">
        <v>28</v>
      </c>
      <c r="E431" s="3">
        <v>45045</v>
      </c>
      <c r="F431" s="1">
        <v>125</v>
      </c>
      <c r="G431" s="5">
        <v>3.3</v>
      </c>
      <c r="H431" t="str">
        <f>TEXT(Calls[[#This Row],[Date of Call]],"DDDD")</f>
        <v>Saturday</v>
      </c>
      <c r="I431">
        <f>IF(MONTH(Calls[[#This Row],[Date of Call]])&lt;=6, YEAR(Calls[[#This Row],[Date of Call]]), YEAR(Calls[[#This Row],[Date of Call]])+1)</f>
        <v>2023</v>
      </c>
      <c r="J431">
        <f>ROUND(Calls[[#This Row],[Satisfaction Rating]],0)</f>
        <v>3</v>
      </c>
    </row>
    <row r="432" spans="1:10" x14ac:dyDescent="0.3">
      <c r="A432" s="4" t="s">
        <v>457</v>
      </c>
      <c r="B432" s="1" t="s">
        <v>22</v>
      </c>
      <c r="C432" s="1">
        <v>81</v>
      </c>
      <c r="D432" s="2" t="s">
        <v>14</v>
      </c>
      <c r="E432" s="3">
        <v>45045</v>
      </c>
      <c r="F432" s="1">
        <v>78</v>
      </c>
      <c r="G432" s="5">
        <v>2.9</v>
      </c>
      <c r="H432" t="str">
        <f>TEXT(Calls[[#This Row],[Date of Call]],"DDDD")</f>
        <v>Saturday</v>
      </c>
      <c r="I432">
        <f>IF(MONTH(Calls[[#This Row],[Date of Call]])&lt;=6, YEAR(Calls[[#This Row],[Date of Call]]), YEAR(Calls[[#This Row],[Date of Call]])+1)</f>
        <v>2023</v>
      </c>
      <c r="J432">
        <f>ROUND(Calls[[#This Row],[Satisfaction Rating]],0)</f>
        <v>3</v>
      </c>
    </row>
    <row r="433" spans="1:10" x14ac:dyDescent="0.3">
      <c r="A433" s="4" t="s">
        <v>458</v>
      </c>
      <c r="B433" s="1" t="s">
        <v>22</v>
      </c>
      <c r="C433" s="1">
        <v>81</v>
      </c>
      <c r="D433" s="2" t="s">
        <v>24</v>
      </c>
      <c r="E433" s="3">
        <v>45045</v>
      </c>
      <c r="F433" s="1">
        <v>40</v>
      </c>
      <c r="G433" s="5">
        <v>2.4</v>
      </c>
      <c r="H433" t="str">
        <f>TEXT(Calls[[#This Row],[Date of Call]],"DDDD")</f>
        <v>Saturday</v>
      </c>
      <c r="I433">
        <f>IF(MONTH(Calls[[#This Row],[Date of Call]])&lt;=6, YEAR(Calls[[#This Row],[Date of Call]]), YEAR(Calls[[#This Row],[Date of Call]])+1)</f>
        <v>2023</v>
      </c>
      <c r="J433">
        <f>ROUND(Calls[[#This Row],[Satisfaction Rating]],0)</f>
        <v>2</v>
      </c>
    </row>
    <row r="434" spans="1:10" x14ac:dyDescent="0.3">
      <c r="A434" s="4" t="s">
        <v>459</v>
      </c>
      <c r="B434" s="1" t="s">
        <v>39</v>
      </c>
      <c r="C434" s="1">
        <v>93</v>
      </c>
      <c r="D434" s="2" t="s">
        <v>19</v>
      </c>
      <c r="E434" s="3">
        <v>45045</v>
      </c>
      <c r="F434" s="1">
        <v>150</v>
      </c>
      <c r="G434" s="5">
        <v>4.5999999999999996</v>
      </c>
      <c r="H434" t="str">
        <f>TEXT(Calls[[#This Row],[Date of Call]],"DDDD")</f>
        <v>Saturday</v>
      </c>
      <c r="I434">
        <f>IF(MONTH(Calls[[#This Row],[Date of Call]])&lt;=6, YEAR(Calls[[#This Row],[Date of Call]]), YEAR(Calls[[#This Row],[Date of Call]])+1)</f>
        <v>2023</v>
      </c>
      <c r="J434">
        <f>ROUND(Calls[[#This Row],[Satisfaction Rating]],0)</f>
        <v>5</v>
      </c>
    </row>
    <row r="435" spans="1:10" x14ac:dyDescent="0.3">
      <c r="A435" s="4" t="s">
        <v>460</v>
      </c>
      <c r="B435" s="1" t="s">
        <v>13</v>
      </c>
      <c r="C435" s="1">
        <v>14</v>
      </c>
      <c r="D435" s="2" t="s">
        <v>14</v>
      </c>
      <c r="E435" s="3">
        <v>45045</v>
      </c>
      <c r="F435" s="1">
        <v>96</v>
      </c>
      <c r="G435" s="5">
        <v>4.8</v>
      </c>
      <c r="H435" t="str">
        <f>TEXT(Calls[[#This Row],[Date of Call]],"DDDD")</f>
        <v>Saturday</v>
      </c>
      <c r="I435">
        <f>IF(MONTH(Calls[[#This Row],[Date of Call]])&lt;=6, YEAR(Calls[[#This Row],[Date of Call]]), YEAR(Calls[[#This Row],[Date of Call]])+1)</f>
        <v>2023</v>
      </c>
      <c r="J435">
        <f>ROUND(Calls[[#This Row],[Satisfaction Rating]],0)</f>
        <v>5</v>
      </c>
    </row>
    <row r="436" spans="1:10" x14ac:dyDescent="0.3">
      <c r="A436" s="4" t="s">
        <v>461</v>
      </c>
      <c r="B436" s="1" t="s">
        <v>33</v>
      </c>
      <c r="C436" s="1">
        <v>95</v>
      </c>
      <c r="D436" s="2" t="s">
        <v>24</v>
      </c>
      <c r="E436" s="3">
        <v>45046</v>
      </c>
      <c r="F436" s="1">
        <v>75</v>
      </c>
      <c r="G436" s="5">
        <v>4.8</v>
      </c>
      <c r="H436" t="str">
        <f>TEXT(Calls[[#This Row],[Date of Call]],"DDDD")</f>
        <v>Sunday</v>
      </c>
      <c r="I436">
        <f>IF(MONTH(Calls[[#This Row],[Date of Call]])&lt;=6, YEAR(Calls[[#This Row],[Date of Call]]), YEAR(Calls[[#This Row],[Date of Call]])+1)</f>
        <v>2023</v>
      </c>
      <c r="J436">
        <f>ROUND(Calls[[#This Row],[Satisfaction Rating]],0)</f>
        <v>5</v>
      </c>
    </row>
    <row r="437" spans="1:10" x14ac:dyDescent="0.3">
      <c r="A437" s="4" t="s">
        <v>462</v>
      </c>
      <c r="B437" s="1" t="s">
        <v>39</v>
      </c>
      <c r="C437" s="1">
        <v>81</v>
      </c>
      <c r="D437" s="2" t="s">
        <v>24</v>
      </c>
      <c r="E437" s="3">
        <v>45046</v>
      </c>
      <c r="F437" s="1">
        <v>60</v>
      </c>
      <c r="G437" s="5">
        <v>3.6</v>
      </c>
      <c r="H437" t="str">
        <f>TEXT(Calls[[#This Row],[Date of Call]],"DDDD")</f>
        <v>Sunday</v>
      </c>
      <c r="I437">
        <f>IF(MONTH(Calls[[#This Row],[Date of Call]])&lt;=6, YEAR(Calls[[#This Row],[Date of Call]]), YEAR(Calls[[#This Row],[Date of Call]])+1)</f>
        <v>2023</v>
      </c>
      <c r="J437">
        <f>ROUND(Calls[[#This Row],[Satisfaction Rating]],0)</f>
        <v>4</v>
      </c>
    </row>
    <row r="438" spans="1:10" x14ac:dyDescent="0.3">
      <c r="A438" s="4" t="s">
        <v>463</v>
      </c>
      <c r="B438" s="1" t="s">
        <v>80</v>
      </c>
      <c r="C438" s="1">
        <v>60</v>
      </c>
      <c r="D438" s="2" t="s">
        <v>14</v>
      </c>
      <c r="E438" s="3">
        <v>45047</v>
      </c>
      <c r="F438" s="1">
        <v>41</v>
      </c>
      <c r="G438" s="5">
        <v>4.8</v>
      </c>
      <c r="H438" t="str">
        <f>TEXT(Calls[[#This Row],[Date of Call]],"DDDD")</f>
        <v>Monday</v>
      </c>
      <c r="I438">
        <f>IF(MONTH(Calls[[#This Row],[Date of Call]])&lt;=6, YEAR(Calls[[#This Row],[Date of Call]]), YEAR(Calls[[#This Row],[Date of Call]])+1)</f>
        <v>2023</v>
      </c>
      <c r="J438">
        <f>ROUND(Calls[[#This Row],[Satisfaction Rating]],0)</f>
        <v>5</v>
      </c>
    </row>
    <row r="439" spans="1:10" x14ac:dyDescent="0.3">
      <c r="A439" s="4" t="s">
        <v>464</v>
      </c>
      <c r="B439" s="1" t="s">
        <v>31</v>
      </c>
      <c r="C439" s="1">
        <v>137</v>
      </c>
      <c r="D439" s="2" t="s">
        <v>19</v>
      </c>
      <c r="E439" s="3">
        <v>45047</v>
      </c>
      <c r="F439" s="1">
        <v>20</v>
      </c>
      <c r="G439" s="5">
        <v>4.2</v>
      </c>
      <c r="H439" t="str">
        <f>TEXT(Calls[[#This Row],[Date of Call]],"DDDD")</f>
        <v>Monday</v>
      </c>
      <c r="I439">
        <f>IF(MONTH(Calls[[#This Row],[Date of Call]])&lt;=6, YEAR(Calls[[#This Row],[Date of Call]]), YEAR(Calls[[#This Row],[Date of Call]])+1)</f>
        <v>2023</v>
      </c>
      <c r="J439">
        <f>ROUND(Calls[[#This Row],[Satisfaction Rating]],0)</f>
        <v>4</v>
      </c>
    </row>
    <row r="440" spans="1:10" x14ac:dyDescent="0.3">
      <c r="A440" s="4" t="s">
        <v>465</v>
      </c>
      <c r="B440" s="1" t="s">
        <v>11</v>
      </c>
      <c r="C440" s="1">
        <v>112</v>
      </c>
      <c r="D440" s="2" t="s">
        <v>28</v>
      </c>
      <c r="E440" s="3">
        <v>45047</v>
      </c>
      <c r="F440" s="1">
        <v>84</v>
      </c>
      <c r="G440" s="5">
        <v>2.6</v>
      </c>
      <c r="H440" t="str">
        <f>TEXT(Calls[[#This Row],[Date of Call]],"DDDD")</f>
        <v>Monday</v>
      </c>
      <c r="I440">
        <f>IF(MONTH(Calls[[#This Row],[Date of Call]])&lt;=6, YEAR(Calls[[#This Row],[Date of Call]]), YEAR(Calls[[#This Row],[Date of Call]])+1)</f>
        <v>2023</v>
      </c>
      <c r="J440">
        <f>ROUND(Calls[[#This Row],[Satisfaction Rating]],0)</f>
        <v>3</v>
      </c>
    </row>
    <row r="441" spans="1:10" x14ac:dyDescent="0.3">
      <c r="A441" s="4" t="s">
        <v>466</v>
      </c>
      <c r="B441" s="1" t="s">
        <v>33</v>
      </c>
      <c r="C441" s="1">
        <v>76</v>
      </c>
      <c r="D441" s="2" t="s">
        <v>9</v>
      </c>
      <c r="E441" s="3">
        <v>45047</v>
      </c>
      <c r="F441" s="1">
        <v>140</v>
      </c>
      <c r="G441" s="5">
        <v>3.7</v>
      </c>
      <c r="H441" t="str">
        <f>TEXT(Calls[[#This Row],[Date of Call]],"DDDD")</f>
        <v>Monday</v>
      </c>
      <c r="I441">
        <f>IF(MONTH(Calls[[#This Row],[Date of Call]])&lt;=6, YEAR(Calls[[#This Row],[Date of Call]]), YEAR(Calls[[#This Row],[Date of Call]])+1)</f>
        <v>2023</v>
      </c>
      <c r="J441">
        <f>ROUND(Calls[[#This Row],[Satisfaction Rating]],0)</f>
        <v>4</v>
      </c>
    </row>
    <row r="442" spans="1:10" x14ac:dyDescent="0.3">
      <c r="A442" s="4" t="s">
        <v>467</v>
      </c>
      <c r="B442" s="1" t="s">
        <v>47</v>
      </c>
      <c r="C442" s="1">
        <v>73</v>
      </c>
      <c r="D442" s="2" t="s">
        <v>14</v>
      </c>
      <c r="E442" s="3">
        <v>45047</v>
      </c>
      <c r="F442" s="1">
        <v>66</v>
      </c>
      <c r="G442" s="5">
        <v>4.8</v>
      </c>
      <c r="H442" t="str">
        <f>TEXT(Calls[[#This Row],[Date of Call]],"DDDD")</f>
        <v>Monday</v>
      </c>
      <c r="I442">
        <f>IF(MONTH(Calls[[#This Row],[Date of Call]])&lt;=6, YEAR(Calls[[#This Row],[Date of Call]]), YEAR(Calls[[#This Row],[Date of Call]])+1)</f>
        <v>2023</v>
      </c>
      <c r="J442">
        <f>ROUND(Calls[[#This Row],[Satisfaction Rating]],0)</f>
        <v>5</v>
      </c>
    </row>
    <row r="443" spans="1:10" x14ac:dyDescent="0.3">
      <c r="A443" s="4" t="s">
        <v>468</v>
      </c>
      <c r="B443" s="1" t="s">
        <v>27</v>
      </c>
      <c r="C443" s="1">
        <v>119</v>
      </c>
      <c r="D443" s="2" t="s">
        <v>19</v>
      </c>
      <c r="E443" s="3">
        <v>45047</v>
      </c>
      <c r="F443" s="1">
        <v>105</v>
      </c>
      <c r="G443" s="5">
        <v>4.7</v>
      </c>
      <c r="H443" t="str">
        <f>TEXT(Calls[[#This Row],[Date of Call]],"DDDD")</f>
        <v>Monday</v>
      </c>
      <c r="I443">
        <f>IF(MONTH(Calls[[#This Row],[Date of Call]])&lt;=6, YEAR(Calls[[#This Row],[Date of Call]]), YEAR(Calls[[#This Row],[Date of Call]])+1)</f>
        <v>2023</v>
      </c>
      <c r="J443">
        <f>ROUND(Calls[[#This Row],[Satisfaction Rating]],0)</f>
        <v>5</v>
      </c>
    </row>
    <row r="444" spans="1:10" x14ac:dyDescent="0.3">
      <c r="A444" s="4" t="s">
        <v>469</v>
      </c>
      <c r="B444" s="1" t="s">
        <v>8</v>
      </c>
      <c r="C444" s="1">
        <v>135</v>
      </c>
      <c r="D444" s="2" t="s">
        <v>24</v>
      </c>
      <c r="E444" s="3">
        <v>45048</v>
      </c>
      <c r="F444" s="1">
        <v>104</v>
      </c>
      <c r="G444" s="5">
        <v>4.0999999999999996</v>
      </c>
      <c r="H444" t="str">
        <f>TEXT(Calls[[#This Row],[Date of Call]],"DDDD")</f>
        <v>Tuesday</v>
      </c>
      <c r="I444">
        <f>IF(MONTH(Calls[[#This Row],[Date of Call]])&lt;=6, YEAR(Calls[[#This Row],[Date of Call]]), YEAR(Calls[[#This Row],[Date of Call]])+1)</f>
        <v>2023</v>
      </c>
      <c r="J444">
        <f>ROUND(Calls[[#This Row],[Satisfaction Rating]],0)</f>
        <v>4</v>
      </c>
    </row>
    <row r="445" spans="1:10" x14ac:dyDescent="0.3">
      <c r="A445" s="4" t="s">
        <v>470</v>
      </c>
      <c r="B445" s="1" t="s">
        <v>31</v>
      </c>
      <c r="C445" s="1">
        <v>41</v>
      </c>
      <c r="D445" s="2" t="s">
        <v>28</v>
      </c>
      <c r="E445" s="3">
        <v>45048</v>
      </c>
      <c r="F445" s="1">
        <v>123</v>
      </c>
      <c r="G445" s="5">
        <v>3.2</v>
      </c>
      <c r="H445" t="str">
        <f>TEXT(Calls[[#This Row],[Date of Call]],"DDDD")</f>
        <v>Tuesday</v>
      </c>
      <c r="I445">
        <f>IF(MONTH(Calls[[#This Row],[Date of Call]])&lt;=6, YEAR(Calls[[#This Row],[Date of Call]]), YEAR(Calls[[#This Row],[Date of Call]])+1)</f>
        <v>2023</v>
      </c>
      <c r="J445">
        <f>ROUND(Calls[[#This Row],[Satisfaction Rating]],0)</f>
        <v>3</v>
      </c>
    </row>
    <row r="446" spans="1:10" x14ac:dyDescent="0.3">
      <c r="A446" s="4" t="s">
        <v>471</v>
      </c>
      <c r="B446" s="1" t="s">
        <v>13</v>
      </c>
      <c r="C446" s="1">
        <v>35</v>
      </c>
      <c r="D446" s="2" t="s">
        <v>24</v>
      </c>
      <c r="E446" s="3">
        <v>45049</v>
      </c>
      <c r="F446" s="1">
        <v>215</v>
      </c>
      <c r="G446" s="5">
        <v>4.3</v>
      </c>
      <c r="H446" t="str">
        <f>TEXT(Calls[[#This Row],[Date of Call]],"DDDD")</f>
        <v>Wednesday</v>
      </c>
      <c r="I446">
        <f>IF(MONTH(Calls[[#This Row],[Date of Call]])&lt;=6, YEAR(Calls[[#This Row],[Date of Call]]), YEAR(Calls[[#This Row],[Date of Call]])+1)</f>
        <v>2023</v>
      </c>
      <c r="J446">
        <f>ROUND(Calls[[#This Row],[Satisfaction Rating]],0)</f>
        <v>4</v>
      </c>
    </row>
    <row r="447" spans="1:10" x14ac:dyDescent="0.3">
      <c r="A447" s="4" t="s">
        <v>472</v>
      </c>
      <c r="B447" s="1" t="s">
        <v>8</v>
      </c>
      <c r="C447" s="1">
        <v>96</v>
      </c>
      <c r="D447" s="2" t="s">
        <v>14</v>
      </c>
      <c r="E447" s="3">
        <v>45049</v>
      </c>
      <c r="F447" s="1">
        <v>46</v>
      </c>
      <c r="G447" s="5">
        <v>0.7</v>
      </c>
      <c r="H447" t="str">
        <f>TEXT(Calls[[#This Row],[Date of Call]],"DDDD")</f>
        <v>Wednesday</v>
      </c>
      <c r="I447">
        <f>IF(MONTH(Calls[[#This Row],[Date of Call]])&lt;=6, YEAR(Calls[[#This Row],[Date of Call]]), YEAR(Calls[[#This Row],[Date of Call]])+1)</f>
        <v>2023</v>
      </c>
      <c r="J447">
        <f>ROUND(Calls[[#This Row],[Satisfaction Rating]],0)</f>
        <v>1</v>
      </c>
    </row>
    <row r="448" spans="1:10" x14ac:dyDescent="0.3">
      <c r="A448" s="4" t="s">
        <v>473</v>
      </c>
      <c r="B448" s="1" t="s">
        <v>39</v>
      </c>
      <c r="C448" s="1">
        <v>61</v>
      </c>
      <c r="D448" s="2" t="s">
        <v>28</v>
      </c>
      <c r="E448" s="3">
        <v>45049</v>
      </c>
      <c r="F448" s="1">
        <v>115</v>
      </c>
      <c r="G448" s="5">
        <v>3.7</v>
      </c>
      <c r="H448" t="str">
        <f>TEXT(Calls[[#This Row],[Date of Call]],"DDDD")</f>
        <v>Wednesday</v>
      </c>
      <c r="I448">
        <f>IF(MONTH(Calls[[#This Row],[Date of Call]])&lt;=6, YEAR(Calls[[#This Row],[Date of Call]]), YEAR(Calls[[#This Row],[Date of Call]])+1)</f>
        <v>2023</v>
      </c>
      <c r="J448">
        <f>ROUND(Calls[[#This Row],[Satisfaction Rating]],0)</f>
        <v>4</v>
      </c>
    </row>
    <row r="449" spans="1:10" x14ac:dyDescent="0.3">
      <c r="A449" s="4" t="s">
        <v>474</v>
      </c>
      <c r="B449" s="1" t="s">
        <v>8</v>
      </c>
      <c r="C449" s="1">
        <v>91</v>
      </c>
      <c r="D449" s="2" t="s">
        <v>28</v>
      </c>
      <c r="E449" s="3">
        <v>45049</v>
      </c>
      <c r="F449" s="1">
        <v>124</v>
      </c>
      <c r="G449" s="5">
        <v>3.9</v>
      </c>
      <c r="H449" t="str">
        <f>TEXT(Calls[[#This Row],[Date of Call]],"DDDD")</f>
        <v>Wednesday</v>
      </c>
      <c r="I449">
        <f>IF(MONTH(Calls[[#This Row],[Date of Call]])&lt;=6, YEAR(Calls[[#This Row],[Date of Call]]), YEAR(Calls[[#This Row],[Date of Call]])+1)</f>
        <v>2023</v>
      </c>
      <c r="J449">
        <f>ROUND(Calls[[#This Row],[Satisfaction Rating]],0)</f>
        <v>4</v>
      </c>
    </row>
    <row r="450" spans="1:10" x14ac:dyDescent="0.3">
      <c r="A450" s="4" t="s">
        <v>475</v>
      </c>
      <c r="B450" s="1" t="s">
        <v>60</v>
      </c>
      <c r="C450" s="1">
        <v>30</v>
      </c>
      <c r="D450" s="2" t="s">
        <v>28</v>
      </c>
      <c r="E450" s="3">
        <v>45050</v>
      </c>
      <c r="F450" s="1">
        <v>205</v>
      </c>
      <c r="G450" s="5">
        <v>4.5</v>
      </c>
      <c r="H450" t="str">
        <f>TEXT(Calls[[#This Row],[Date of Call]],"DDDD")</f>
        <v>Thursday</v>
      </c>
      <c r="I450">
        <f>IF(MONTH(Calls[[#This Row],[Date of Call]])&lt;=6, YEAR(Calls[[#This Row],[Date of Call]]), YEAR(Calls[[#This Row],[Date of Call]])+1)</f>
        <v>2023</v>
      </c>
      <c r="J450">
        <f>ROUND(Calls[[#This Row],[Satisfaction Rating]],0)</f>
        <v>5</v>
      </c>
    </row>
    <row r="451" spans="1:10" x14ac:dyDescent="0.3">
      <c r="A451" s="4" t="s">
        <v>476</v>
      </c>
      <c r="B451" s="1" t="s">
        <v>80</v>
      </c>
      <c r="C451" s="1">
        <v>111</v>
      </c>
      <c r="D451" s="2" t="s">
        <v>19</v>
      </c>
      <c r="E451" s="3">
        <v>45050</v>
      </c>
      <c r="F451" s="1">
        <v>90</v>
      </c>
      <c r="G451" s="5">
        <v>2.8</v>
      </c>
      <c r="H451" t="str">
        <f>TEXT(Calls[[#This Row],[Date of Call]],"DDDD")</f>
        <v>Thursday</v>
      </c>
      <c r="I451">
        <f>IF(MONTH(Calls[[#This Row],[Date of Call]])&lt;=6, YEAR(Calls[[#This Row],[Date of Call]]), YEAR(Calls[[#This Row],[Date of Call]])+1)</f>
        <v>2023</v>
      </c>
      <c r="J451">
        <f>ROUND(Calls[[#This Row],[Satisfaction Rating]],0)</f>
        <v>3</v>
      </c>
    </row>
    <row r="452" spans="1:10" x14ac:dyDescent="0.3">
      <c r="A452" s="4" t="s">
        <v>477</v>
      </c>
      <c r="B452" s="1" t="s">
        <v>39</v>
      </c>
      <c r="C452" s="1">
        <v>81</v>
      </c>
      <c r="D452" s="2" t="s">
        <v>14</v>
      </c>
      <c r="E452" s="3">
        <v>45050</v>
      </c>
      <c r="F452" s="1">
        <v>92</v>
      </c>
      <c r="G452" s="5">
        <v>4.9000000000000004</v>
      </c>
      <c r="H452" t="str">
        <f>TEXT(Calls[[#This Row],[Date of Call]],"DDDD")</f>
        <v>Thursday</v>
      </c>
      <c r="I452">
        <f>IF(MONTH(Calls[[#This Row],[Date of Call]])&lt;=6, YEAR(Calls[[#This Row],[Date of Call]]), YEAR(Calls[[#This Row],[Date of Call]])+1)</f>
        <v>2023</v>
      </c>
      <c r="J452">
        <f>ROUND(Calls[[#This Row],[Satisfaction Rating]],0)</f>
        <v>5</v>
      </c>
    </row>
    <row r="453" spans="1:10" x14ac:dyDescent="0.3">
      <c r="A453" s="4" t="s">
        <v>478</v>
      </c>
      <c r="B453" s="1" t="s">
        <v>33</v>
      </c>
      <c r="C453" s="1">
        <v>40</v>
      </c>
      <c r="D453" s="2" t="s">
        <v>24</v>
      </c>
      <c r="E453" s="3">
        <v>45052</v>
      </c>
      <c r="F453" s="1">
        <v>108</v>
      </c>
      <c r="G453" s="5">
        <v>4.2</v>
      </c>
      <c r="H453" t="str">
        <f>TEXT(Calls[[#This Row],[Date of Call]],"DDDD")</f>
        <v>Saturday</v>
      </c>
      <c r="I453">
        <f>IF(MONTH(Calls[[#This Row],[Date of Call]])&lt;=6, YEAR(Calls[[#This Row],[Date of Call]]), YEAR(Calls[[#This Row],[Date of Call]])+1)</f>
        <v>2023</v>
      </c>
      <c r="J453">
        <f>ROUND(Calls[[#This Row],[Satisfaction Rating]],0)</f>
        <v>4</v>
      </c>
    </row>
    <row r="454" spans="1:10" x14ac:dyDescent="0.3">
      <c r="A454" s="4" t="s">
        <v>479</v>
      </c>
      <c r="B454" s="1" t="s">
        <v>80</v>
      </c>
      <c r="C454" s="1">
        <v>143</v>
      </c>
      <c r="D454" s="2" t="s">
        <v>24</v>
      </c>
      <c r="E454" s="3">
        <v>45052</v>
      </c>
      <c r="F454" s="1">
        <v>54</v>
      </c>
      <c r="G454" s="5">
        <v>4.4000000000000004</v>
      </c>
      <c r="H454" t="str">
        <f>TEXT(Calls[[#This Row],[Date of Call]],"DDDD")</f>
        <v>Saturday</v>
      </c>
      <c r="I454">
        <f>IF(MONTH(Calls[[#This Row],[Date of Call]])&lt;=6, YEAR(Calls[[#This Row],[Date of Call]]), YEAR(Calls[[#This Row],[Date of Call]])+1)</f>
        <v>2023</v>
      </c>
      <c r="J454">
        <f>ROUND(Calls[[#This Row],[Satisfaction Rating]],0)</f>
        <v>4</v>
      </c>
    </row>
    <row r="455" spans="1:10" x14ac:dyDescent="0.3">
      <c r="A455" s="4" t="s">
        <v>480</v>
      </c>
      <c r="B455" s="1" t="s">
        <v>33</v>
      </c>
      <c r="C455" s="1">
        <v>70</v>
      </c>
      <c r="D455" s="2" t="s">
        <v>24</v>
      </c>
      <c r="E455" s="3">
        <v>45053</v>
      </c>
      <c r="F455" s="1">
        <v>44</v>
      </c>
      <c r="G455" s="5">
        <v>3.5</v>
      </c>
      <c r="H455" t="str">
        <f>TEXT(Calls[[#This Row],[Date of Call]],"DDDD")</f>
        <v>Sunday</v>
      </c>
      <c r="I455">
        <f>IF(MONTH(Calls[[#This Row],[Date of Call]])&lt;=6, YEAR(Calls[[#This Row],[Date of Call]]), YEAR(Calls[[#This Row],[Date of Call]])+1)</f>
        <v>2023</v>
      </c>
      <c r="J455">
        <f>ROUND(Calls[[#This Row],[Satisfaction Rating]],0)</f>
        <v>4</v>
      </c>
    </row>
    <row r="456" spans="1:10" x14ac:dyDescent="0.3">
      <c r="A456" s="4" t="s">
        <v>481</v>
      </c>
      <c r="B456" s="1" t="s">
        <v>47</v>
      </c>
      <c r="C456" s="1">
        <v>137</v>
      </c>
      <c r="D456" s="2" t="s">
        <v>24</v>
      </c>
      <c r="E456" s="3">
        <v>45053</v>
      </c>
      <c r="F456" s="1">
        <v>44</v>
      </c>
      <c r="G456" s="5">
        <v>4.7</v>
      </c>
      <c r="H456" t="str">
        <f>TEXT(Calls[[#This Row],[Date of Call]],"DDDD")</f>
        <v>Sunday</v>
      </c>
      <c r="I456">
        <f>IF(MONTH(Calls[[#This Row],[Date of Call]])&lt;=6, YEAR(Calls[[#This Row],[Date of Call]]), YEAR(Calls[[#This Row],[Date of Call]])+1)</f>
        <v>2023</v>
      </c>
      <c r="J456">
        <f>ROUND(Calls[[#This Row],[Satisfaction Rating]],0)</f>
        <v>5</v>
      </c>
    </row>
    <row r="457" spans="1:10" x14ac:dyDescent="0.3">
      <c r="A457" s="4" t="s">
        <v>482</v>
      </c>
      <c r="B457" s="1" t="s">
        <v>8</v>
      </c>
      <c r="C457" s="1">
        <v>52</v>
      </c>
      <c r="D457" s="2" t="s">
        <v>14</v>
      </c>
      <c r="E457" s="3">
        <v>45054</v>
      </c>
      <c r="F457" s="1">
        <v>37</v>
      </c>
      <c r="G457" s="5">
        <v>4.9000000000000004</v>
      </c>
      <c r="H457" t="str">
        <f>TEXT(Calls[[#This Row],[Date of Call]],"DDDD")</f>
        <v>Monday</v>
      </c>
      <c r="I457">
        <f>IF(MONTH(Calls[[#This Row],[Date of Call]])&lt;=6, YEAR(Calls[[#This Row],[Date of Call]]), YEAR(Calls[[#This Row],[Date of Call]])+1)</f>
        <v>2023</v>
      </c>
      <c r="J457">
        <f>ROUND(Calls[[#This Row],[Satisfaction Rating]],0)</f>
        <v>5</v>
      </c>
    </row>
    <row r="458" spans="1:10" x14ac:dyDescent="0.3">
      <c r="A458" s="4" t="s">
        <v>483</v>
      </c>
      <c r="B458" s="1" t="s">
        <v>11</v>
      </c>
      <c r="C458" s="1">
        <v>31</v>
      </c>
      <c r="D458" s="2" t="s">
        <v>19</v>
      </c>
      <c r="E458" s="3">
        <v>45054</v>
      </c>
      <c r="F458" s="1">
        <v>180</v>
      </c>
      <c r="G458" s="5">
        <v>4.5</v>
      </c>
      <c r="H458" t="str">
        <f>TEXT(Calls[[#This Row],[Date of Call]],"DDDD")</f>
        <v>Monday</v>
      </c>
      <c r="I458">
        <f>IF(MONTH(Calls[[#This Row],[Date of Call]])&lt;=6, YEAR(Calls[[#This Row],[Date of Call]]), YEAR(Calls[[#This Row],[Date of Call]])+1)</f>
        <v>2023</v>
      </c>
      <c r="J458">
        <f>ROUND(Calls[[#This Row],[Satisfaction Rating]],0)</f>
        <v>5</v>
      </c>
    </row>
    <row r="459" spans="1:10" x14ac:dyDescent="0.3">
      <c r="A459" s="4" t="s">
        <v>484</v>
      </c>
      <c r="B459" s="1" t="s">
        <v>8</v>
      </c>
      <c r="C459" s="1">
        <v>114</v>
      </c>
      <c r="D459" s="2" t="s">
        <v>28</v>
      </c>
      <c r="E459" s="3">
        <v>45054</v>
      </c>
      <c r="F459" s="1">
        <v>105</v>
      </c>
      <c r="G459" s="5">
        <v>4.9000000000000004</v>
      </c>
      <c r="H459" t="str">
        <f>TEXT(Calls[[#This Row],[Date of Call]],"DDDD")</f>
        <v>Monday</v>
      </c>
      <c r="I459">
        <f>IF(MONTH(Calls[[#This Row],[Date of Call]])&lt;=6, YEAR(Calls[[#This Row],[Date of Call]]), YEAR(Calls[[#This Row],[Date of Call]])+1)</f>
        <v>2023</v>
      </c>
      <c r="J459">
        <f>ROUND(Calls[[#This Row],[Satisfaction Rating]],0)</f>
        <v>5</v>
      </c>
    </row>
    <row r="460" spans="1:10" x14ac:dyDescent="0.3">
      <c r="A460" s="4" t="s">
        <v>485</v>
      </c>
      <c r="B460" s="1" t="s">
        <v>47</v>
      </c>
      <c r="C460" s="1">
        <v>73</v>
      </c>
      <c r="D460" s="2" t="s">
        <v>9</v>
      </c>
      <c r="E460" s="3">
        <v>45054</v>
      </c>
      <c r="F460" s="1">
        <v>87</v>
      </c>
      <c r="G460" s="5">
        <v>3.6</v>
      </c>
      <c r="H460" t="str">
        <f>TEXT(Calls[[#This Row],[Date of Call]],"DDDD")</f>
        <v>Monday</v>
      </c>
      <c r="I460">
        <f>IF(MONTH(Calls[[#This Row],[Date of Call]])&lt;=6, YEAR(Calls[[#This Row],[Date of Call]]), YEAR(Calls[[#This Row],[Date of Call]])+1)</f>
        <v>2023</v>
      </c>
      <c r="J460">
        <f>ROUND(Calls[[#This Row],[Satisfaction Rating]],0)</f>
        <v>4</v>
      </c>
    </row>
    <row r="461" spans="1:10" x14ac:dyDescent="0.3">
      <c r="A461" s="4" t="s">
        <v>486</v>
      </c>
      <c r="B461" s="1" t="s">
        <v>39</v>
      </c>
      <c r="C461" s="1">
        <v>25</v>
      </c>
      <c r="D461" s="2" t="s">
        <v>19</v>
      </c>
      <c r="E461" s="3">
        <v>45054</v>
      </c>
      <c r="F461" s="1">
        <v>52</v>
      </c>
      <c r="G461" s="5">
        <v>3.8</v>
      </c>
      <c r="H461" t="str">
        <f>TEXT(Calls[[#This Row],[Date of Call]],"DDDD")</f>
        <v>Monday</v>
      </c>
      <c r="I461">
        <f>IF(MONTH(Calls[[#This Row],[Date of Call]])&lt;=6, YEAR(Calls[[#This Row],[Date of Call]]), YEAR(Calls[[#This Row],[Date of Call]])+1)</f>
        <v>2023</v>
      </c>
      <c r="J461">
        <f>ROUND(Calls[[#This Row],[Satisfaction Rating]],0)</f>
        <v>4</v>
      </c>
    </row>
    <row r="462" spans="1:10" x14ac:dyDescent="0.3">
      <c r="A462" s="4" t="s">
        <v>487</v>
      </c>
      <c r="B462" s="1" t="s">
        <v>18</v>
      </c>
      <c r="C462" s="1">
        <v>44</v>
      </c>
      <c r="D462" s="2" t="s">
        <v>28</v>
      </c>
      <c r="E462" s="3">
        <v>45054</v>
      </c>
      <c r="F462" s="1">
        <v>63</v>
      </c>
      <c r="G462" s="5">
        <v>3.5</v>
      </c>
      <c r="H462" t="str">
        <f>TEXT(Calls[[#This Row],[Date of Call]],"DDDD")</f>
        <v>Monday</v>
      </c>
      <c r="I462">
        <f>IF(MONTH(Calls[[#This Row],[Date of Call]])&lt;=6, YEAR(Calls[[#This Row],[Date of Call]]), YEAR(Calls[[#This Row],[Date of Call]])+1)</f>
        <v>2023</v>
      </c>
      <c r="J462">
        <f>ROUND(Calls[[#This Row],[Satisfaction Rating]],0)</f>
        <v>4</v>
      </c>
    </row>
    <row r="463" spans="1:10" x14ac:dyDescent="0.3">
      <c r="A463" s="4" t="s">
        <v>488</v>
      </c>
      <c r="B463" s="1" t="s">
        <v>42</v>
      </c>
      <c r="C463" s="1">
        <v>34</v>
      </c>
      <c r="D463" s="2" t="s">
        <v>14</v>
      </c>
      <c r="E463" s="3">
        <v>45055</v>
      </c>
      <c r="F463" s="1">
        <v>195</v>
      </c>
      <c r="G463" s="5">
        <v>4.8</v>
      </c>
      <c r="H463" t="str">
        <f>TEXT(Calls[[#This Row],[Date of Call]],"DDDD")</f>
        <v>Tuesday</v>
      </c>
      <c r="I463">
        <f>IF(MONTH(Calls[[#This Row],[Date of Call]])&lt;=6, YEAR(Calls[[#This Row],[Date of Call]]), YEAR(Calls[[#This Row],[Date of Call]])+1)</f>
        <v>2023</v>
      </c>
      <c r="J463">
        <f>ROUND(Calls[[#This Row],[Satisfaction Rating]],0)</f>
        <v>5</v>
      </c>
    </row>
    <row r="464" spans="1:10" x14ac:dyDescent="0.3">
      <c r="A464" s="4" t="s">
        <v>489</v>
      </c>
      <c r="B464" s="1" t="s">
        <v>80</v>
      </c>
      <c r="C464" s="1">
        <v>89</v>
      </c>
      <c r="D464" s="2" t="s">
        <v>24</v>
      </c>
      <c r="E464" s="3">
        <v>45056</v>
      </c>
      <c r="F464" s="1">
        <v>176</v>
      </c>
      <c r="G464" s="5">
        <v>4.5</v>
      </c>
      <c r="H464" t="str">
        <f>TEXT(Calls[[#This Row],[Date of Call]],"DDDD")</f>
        <v>Wednesday</v>
      </c>
      <c r="I464">
        <f>IF(MONTH(Calls[[#This Row],[Date of Call]])&lt;=6, YEAR(Calls[[#This Row],[Date of Call]]), YEAR(Calls[[#This Row],[Date of Call]])+1)</f>
        <v>2023</v>
      </c>
      <c r="J464">
        <f>ROUND(Calls[[#This Row],[Satisfaction Rating]],0)</f>
        <v>5</v>
      </c>
    </row>
    <row r="465" spans="1:10" x14ac:dyDescent="0.3">
      <c r="A465" s="4" t="s">
        <v>490</v>
      </c>
      <c r="B465" s="1" t="s">
        <v>27</v>
      </c>
      <c r="C465" s="1">
        <v>54</v>
      </c>
      <c r="D465" s="2" t="s">
        <v>19</v>
      </c>
      <c r="E465" s="3">
        <v>45057</v>
      </c>
      <c r="F465" s="1">
        <v>31</v>
      </c>
      <c r="G465" s="5">
        <v>3.3</v>
      </c>
      <c r="H465" t="str">
        <f>TEXT(Calls[[#This Row],[Date of Call]],"DDDD")</f>
        <v>Thursday</v>
      </c>
      <c r="I465">
        <f>IF(MONTH(Calls[[#This Row],[Date of Call]])&lt;=6, YEAR(Calls[[#This Row],[Date of Call]]), YEAR(Calls[[#This Row],[Date of Call]])+1)</f>
        <v>2023</v>
      </c>
      <c r="J465">
        <f>ROUND(Calls[[#This Row],[Satisfaction Rating]],0)</f>
        <v>3</v>
      </c>
    </row>
    <row r="466" spans="1:10" x14ac:dyDescent="0.3">
      <c r="A466" s="4" t="s">
        <v>491</v>
      </c>
      <c r="B466" s="1" t="s">
        <v>13</v>
      </c>
      <c r="C466" s="1">
        <v>25</v>
      </c>
      <c r="D466" s="2" t="s">
        <v>19</v>
      </c>
      <c r="E466" s="3">
        <v>45058</v>
      </c>
      <c r="F466" s="1">
        <v>27</v>
      </c>
      <c r="G466" s="5">
        <v>3.2</v>
      </c>
      <c r="H466" t="str">
        <f>TEXT(Calls[[#This Row],[Date of Call]],"DDDD")</f>
        <v>Friday</v>
      </c>
      <c r="I466">
        <f>IF(MONTH(Calls[[#This Row],[Date of Call]])&lt;=6, YEAR(Calls[[#This Row],[Date of Call]]), YEAR(Calls[[#This Row],[Date of Call]])+1)</f>
        <v>2023</v>
      </c>
      <c r="J466">
        <f>ROUND(Calls[[#This Row],[Satisfaction Rating]],0)</f>
        <v>3</v>
      </c>
    </row>
    <row r="467" spans="1:10" x14ac:dyDescent="0.3">
      <c r="A467" s="4" t="s">
        <v>492</v>
      </c>
      <c r="B467" s="1" t="s">
        <v>31</v>
      </c>
      <c r="C467" s="1">
        <v>91</v>
      </c>
      <c r="D467" s="2" t="s">
        <v>24</v>
      </c>
      <c r="E467" s="3">
        <v>45058</v>
      </c>
      <c r="F467" s="1">
        <v>76</v>
      </c>
      <c r="G467" s="5">
        <v>4.9000000000000004</v>
      </c>
      <c r="H467" t="str">
        <f>TEXT(Calls[[#This Row],[Date of Call]],"DDDD")</f>
        <v>Friday</v>
      </c>
      <c r="I467">
        <f>IF(MONTH(Calls[[#This Row],[Date of Call]])&lt;=6, YEAR(Calls[[#This Row],[Date of Call]]), YEAR(Calls[[#This Row],[Date of Call]])+1)</f>
        <v>2023</v>
      </c>
      <c r="J467">
        <f>ROUND(Calls[[#This Row],[Satisfaction Rating]],0)</f>
        <v>5</v>
      </c>
    </row>
    <row r="468" spans="1:10" x14ac:dyDescent="0.3">
      <c r="A468" s="4" t="s">
        <v>493</v>
      </c>
      <c r="B468" s="1" t="s">
        <v>18</v>
      </c>
      <c r="C468" s="1">
        <v>144</v>
      </c>
      <c r="D468" s="2" t="s">
        <v>28</v>
      </c>
      <c r="E468" s="3">
        <v>45058</v>
      </c>
      <c r="F468" s="1">
        <v>62</v>
      </c>
      <c r="G468" s="5">
        <v>4.8</v>
      </c>
      <c r="H468" t="str">
        <f>TEXT(Calls[[#This Row],[Date of Call]],"DDDD")</f>
        <v>Friday</v>
      </c>
      <c r="I468">
        <f>IF(MONTH(Calls[[#This Row],[Date of Call]])&lt;=6, YEAR(Calls[[#This Row],[Date of Call]]), YEAR(Calls[[#This Row],[Date of Call]])+1)</f>
        <v>2023</v>
      </c>
      <c r="J468">
        <f>ROUND(Calls[[#This Row],[Satisfaction Rating]],0)</f>
        <v>5</v>
      </c>
    </row>
    <row r="469" spans="1:10" x14ac:dyDescent="0.3">
      <c r="A469" s="4" t="s">
        <v>494</v>
      </c>
      <c r="B469" s="1" t="s">
        <v>31</v>
      </c>
      <c r="C469" s="1">
        <v>81</v>
      </c>
      <c r="D469" s="2" t="s">
        <v>14</v>
      </c>
      <c r="E469" s="3">
        <v>45060</v>
      </c>
      <c r="F469" s="1">
        <v>100</v>
      </c>
      <c r="G469" s="5">
        <v>1.3</v>
      </c>
      <c r="H469" t="str">
        <f>TEXT(Calls[[#This Row],[Date of Call]],"DDDD")</f>
        <v>Sunday</v>
      </c>
      <c r="I469">
        <f>IF(MONTH(Calls[[#This Row],[Date of Call]])&lt;=6, YEAR(Calls[[#This Row],[Date of Call]]), YEAR(Calls[[#This Row],[Date of Call]])+1)</f>
        <v>2023</v>
      </c>
      <c r="J469">
        <f>ROUND(Calls[[#This Row],[Satisfaction Rating]],0)</f>
        <v>1</v>
      </c>
    </row>
    <row r="470" spans="1:10" x14ac:dyDescent="0.3">
      <c r="A470" s="4" t="s">
        <v>495</v>
      </c>
      <c r="B470" s="1" t="s">
        <v>60</v>
      </c>
      <c r="C470" s="1">
        <v>92</v>
      </c>
      <c r="D470" s="2" t="s">
        <v>19</v>
      </c>
      <c r="E470" s="3">
        <v>45060</v>
      </c>
      <c r="F470" s="1">
        <v>44</v>
      </c>
      <c r="G470" s="5">
        <v>3.1</v>
      </c>
      <c r="H470" t="str">
        <f>TEXT(Calls[[#This Row],[Date of Call]],"DDDD")</f>
        <v>Sunday</v>
      </c>
      <c r="I470">
        <f>IF(MONTH(Calls[[#This Row],[Date of Call]])&lt;=6, YEAR(Calls[[#This Row],[Date of Call]]), YEAR(Calls[[#This Row],[Date of Call]])+1)</f>
        <v>2023</v>
      </c>
      <c r="J470">
        <f>ROUND(Calls[[#This Row],[Satisfaction Rating]],0)</f>
        <v>3</v>
      </c>
    </row>
    <row r="471" spans="1:10" x14ac:dyDescent="0.3">
      <c r="A471" s="4" t="s">
        <v>496</v>
      </c>
      <c r="B471" s="1" t="s">
        <v>13</v>
      </c>
      <c r="C471" s="1">
        <v>115</v>
      </c>
      <c r="D471" s="2" t="s">
        <v>24</v>
      </c>
      <c r="E471" s="3">
        <v>45060</v>
      </c>
      <c r="F471" s="1">
        <v>168</v>
      </c>
      <c r="G471" s="5">
        <v>3.4</v>
      </c>
      <c r="H471" t="str">
        <f>TEXT(Calls[[#This Row],[Date of Call]],"DDDD")</f>
        <v>Sunday</v>
      </c>
      <c r="I471">
        <f>IF(MONTH(Calls[[#This Row],[Date of Call]])&lt;=6, YEAR(Calls[[#This Row],[Date of Call]]), YEAR(Calls[[#This Row],[Date of Call]])+1)</f>
        <v>2023</v>
      </c>
      <c r="J471">
        <f>ROUND(Calls[[#This Row],[Satisfaction Rating]],0)</f>
        <v>3</v>
      </c>
    </row>
    <row r="472" spans="1:10" x14ac:dyDescent="0.3">
      <c r="A472" s="4" t="s">
        <v>497</v>
      </c>
      <c r="B472" s="1" t="s">
        <v>22</v>
      </c>
      <c r="C472" s="1">
        <v>56</v>
      </c>
      <c r="D472" s="2" t="s">
        <v>24</v>
      </c>
      <c r="E472" s="3">
        <v>45061</v>
      </c>
      <c r="F472" s="1">
        <v>200</v>
      </c>
      <c r="G472" s="5">
        <v>4.5999999999999996</v>
      </c>
      <c r="H472" t="str">
        <f>TEXT(Calls[[#This Row],[Date of Call]],"DDDD")</f>
        <v>Monday</v>
      </c>
      <c r="I472">
        <f>IF(MONTH(Calls[[#This Row],[Date of Call]])&lt;=6, YEAR(Calls[[#This Row],[Date of Call]]), YEAR(Calls[[#This Row],[Date of Call]])+1)</f>
        <v>2023</v>
      </c>
      <c r="J472">
        <f>ROUND(Calls[[#This Row],[Satisfaction Rating]],0)</f>
        <v>5</v>
      </c>
    </row>
    <row r="473" spans="1:10" x14ac:dyDescent="0.3">
      <c r="A473" s="4" t="s">
        <v>498</v>
      </c>
      <c r="B473" s="1" t="s">
        <v>11</v>
      </c>
      <c r="C473" s="1">
        <v>154</v>
      </c>
      <c r="D473" s="2" t="s">
        <v>19</v>
      </c>
      <c r="E473" s="3">
        <v>45061</v>
      </c>
      <c r="F473" s="1">
        <v>84</v>
      </c>
      <c r="G473" s="5">
        <v>4.3</v>
      </c>
      <c r="H473" t="str">
        <f>TEXT(Calls[[#This Row],[Date of Call]],"DDDD")</f>
        <v>Monday</v>
      </c>
      <c r="I473">
        <f>IF(MONTH(Calls[[#This Row],[Date of Call]])&lt;=6, YEAR(Calls[[#This Row],[Date of Call]]), YEAR(Calls[[#This Row],[Date of Call]])+1)</f>
        <v>2023</v>
      </c>
      <c r="J473">
        <f>ROUND(Calls[[#This Row],[Satisfaction Rating]],0)</f>
        <v>4</v>
      </c>
    </row>
    <row r="474" spans="1:10" x14ac:dyDescent="0.3">
      <c r="A474" s="4" t="s">
        <v>499</v>
      </c>
      <c r="B474" s="1" t="s">
        <v>80</v>
      </c>
      <c r="C474" s="1">
        <v>51</v>
      </c>
      <c r="D474" s="2" t="s">
        <v>24</v>
      </c>
      <c r="E474" s="3">
        <v>45062</v>
      </c>
      <c r="F474" s="1">
        <v>117</v>
      </c>
      <c r="G474" s="5">
        <v>2.7</v>
      </c>
      <c r="H474" t="str">
        <f>TEXT(Calls[[#This Row],[Date of Call]],"DDDD")</f>
        <v>Tuesday</v>
      </c>
      <c r="I474">
        <f>IF(MONTH(Calls[[#This Row],[Date of Call]])&lt;=6, YEAR(Calls[[#This Row],[Date of Call]]), YEAR(Calls[[#This Row],[Date of Call]])+1)</f>
        <v>2023</v>
      </c>
      <c r="J474">
        <f>ROUND(Calls[[#This Row],[Satisfaction Rating]],0)</f>
        <v>3</v>
      </c>
    </row>
    <row r="475" spans="1:10" x14ac:dyDescent="0.3">
      <c r="A475" s="4" t="s">
        <v>500</v>
      </c>
      <c r="B475" s="1" t="s">
        <v>42</v>
      </c>
      <c r="C475" s="1">
        <v>21</v>
      </c>
      <c r="D475" s="2" t="s">
        <v>14</v>
      </c>
      <c r="E475" s="3">
        <v>45062</v>
      </c>
      <c r="F475" s="1">
        <v>63</v>
      </c>
      <c r="G475" s="5">
        <v>4.2</v>
      </c>
      <c r="H475" t="str">
        <f>TEXT(Calls[[#This Row],[Date of Call]],"DDDD")</f>
        <v>Tuesday</v>
      </c>
      <c r="I475">
        <f>IF(MONTH(Calls[[#This Row],[Date of Call]])&lt;=6, YEAR(Calls[[#This Row],[Date of Call]]), YEAR(Calls[[#This Row],[Date of Call]])+1)</f>
        <v>2023</v>
      </c>
      <c r="J475">
        <f>ROUND(Calls[[#This Row],[Satisfaction Rating]],0)</f>
        <v>4</v>
      </c>
    </row>
    <row r="476" spans="1:10" x14ac:dyDescent="0.3">
      <c r="A476" s="4" t="s">
        <v>501</v>
      </c>
      <c r="B476" s="1" t="s">
        <v>13</v>
      </c>
      <c r="C476" s="1">
        <v>80</v>
      </c>
      <c r="D476" s="2" t="s">
        <v>24</v>
      </c>
      <c r="E476" s="3">
        <v>45063</v>
      </c>
      <c r="F476" s="1">
        <v>145</v>
      </c>
      <c r="G476" s="5">
        <v>4.9000000000000004</v>
      </c>
      <c r="H476" t="str">
        <f>TEXT(Calls[[#This Row],[Date of Call]],"DDDD")</f>
        <v>Wednesday</v>
      </c>
      <c r="I476">
        <f>IF(MONTH(Calls[[#This Row],[Date of Call]])&lt;=6, YEAR(Calls[[#This Row],[Date of Call]]), YEAR(Calls[[#This Row],[Date of Call]])+1)</f>
        <v>2023</v>
      </c>
      <c r="J476">
        <f>ROUND(Calls[[#This Row],[Satisfaction Rating]],0)</f>
        <v>5</v>
      </c>
    </row>
    <row r="477" spans="1:10" x14ac:dyDescent="0.3">
      <c r="A477" s="4" t="s">
        <v>502</v>
      </c>
      <c r="B477" s="1" t="s">
        <v>80</v>
      </c>
      <c r="C477" s="1">
        <v>139</v>
      </c>
      <c r="D477" s="2" t="s">
        <v>19</v>
      </c>
      <c r="E477" s="3">
        <v>45063</v>
      </c>
      <c r="F477" s="1">
        <v>220</v>
      </c>
      <c r="G477" s="5">
        <v>3.2</v>
      </c>
      <c r="H477" t="str">
        <f>TEXT(Calls[[#This Row],[Date of Call]],"DDDD")</f>
        <v>Wednesday</v>
      </c>
      <c r="I477">
        <f>IF(MONTH(Calls[[#This Row],[Date of Call]])&lt;=6, YEAR(Calls[[#This Row],[Date of Call]]), YEAR(Calls[[#This Row],[Date of Call]])+1)</f>
        <v>2023</v>
      </c>
      <c r="J477">
        <f>ROUND(Calls[[#This Row],[Satisfaction Rating]],0)</f>
        <v>3</v>
      </c>
    </row>
    <row r="478" spans="1:10" x14ac:dyDescent="0.3">
      <c r="A478" s="4" t="s">
        <v>503</v>
      </c>
      <c r="B478" s="1" t="s">
        <v>33</v>
      </c>
      <c r="C478" s="1">
        <v>50</v>
      </c>
      <c r="D478" s="2" t="s">
        <v>14</v>
      </c>
      <c r="E478" s="3">
        <v>45063</v>
      </c>
      <c r="F478" s="1">
        <v>26</v>
      </c>
      <c r="G478" s="5">
        <v>4.7</v>
      </c>
      <c r="H478" t="str">
        <f>TEXT(Calls[[#This Row],[Date of Call]],"DDDD")</f>
        <v>Wednesday</v>
      </c>
      <c r="I478">
        <f>IF(MONTH(Calls[[#This Row],[Date of Call]])&lt;=6, YEAR(Calls[[#This Row],[Date of Call]]), YEAR(Calls[[#This Row],[Date of Call]])+1)</f>
        <v>2023</v>
      </c>
      <c r="J478">
        <f>ROUND(Calls[[#This Row],[Satisfaction Rating]],0)</f>
        <v>5</v>
      </c>
    </row>
    <row r="479" spans="1:10" x14ac:dyDescent="0.3">
      <c r="A479" s="4" t="s">
        <v>504</v>
      </c>
      <c r="B479" s="1" t="s">
        <v>13</v>
      </c>
      <c r="C479" s="1">
        <v>88</v>
      </c>
      <c r="D479" s="2" t="s">
        <v>24</v>
      </c>
      <c r="E479" s="3">
        <v>45063</v>
      </c>
      <c r="F479" s="1">
        <v>78</v>
      </c>
      <c r="G479" s="5">
        <v>4.3</v>
      </c>
      <c r="H479" t="str">
        <f>TEXT(Calls[[#This Row],[Date of Call]],"DDDD")</f>
        <v>Wednesday</v>
      </c>
      <c r="I479">
        <f>IF(MONTH(Calls[[#This Row],[Date of Call]])&lt;=6, YEAR(Calls[[#This Row],[Date of Call]]), YEAR(Calls[[#This Row],[Date of Call]])+1)</f>
        <v>2023</v>
      </c>
      <c r="J479">
        <f>ROUND(Calls[[#This Row],[Satisfaction Rating]],0)</f>
        <v>4</v>
      </c>
    </row>
    <row r="480" spans="1:10" x14ac:dyDescent="0.3">
      <c r="A480" s="4" t="s">
        <v>505</v>
      </c>
      <c r="B480" s="1" t="s">
        <v>27</v>
      </c>
      <c r="C480" s="1">
        <v>19</v>
      </c>
      <c r="D480" s="2" t="s">
        <v>28</v>
      </c>
      <c r="E480" s="3">
        <v>45064</v>
      </c>
      <c r="F480" s="1">
        <v>132</v>
      </c>
      <c r="G480" s="5">
        <v>4.3</v>
      </c>
      <c r="H480" t="str">
        <f>TEXT(Calls[[#This Row],[Date of Call]],"DDDD")</f>
        <v>Thursday</v>
      </c>
      <c r="I480">
        <f>IF(MONTH(Calls[[#This Row],[Date of Call]])&lt;=6, YEAR(Calls[[#This Row],[Date of Call]]), YEAR(Calls[[#This Row],[Date of Call]])+1)</f>
        <v>2023</v>
      </c>
      <c r="J480">
        <f>ROUND(Calls[[#This Row],[Satisfaction Rating]],0)</f>
        <v>4</v>
      </c>
    </row>
    <row r="481" spans="1:10" x14ac:dyDescent="0.3">
      <c r="A481" s="4" t="s">
        <v>506</v>
      </c>
      <c r="B481" s="1" t="s">
        <v>39</v>
      </c>
      <c r="C481" s="1">
        <v>104</v>
      </c>
      <c r="D481" s="2" t="s">
        <v>28</v>
      </c>
      <c r="E481" s="3">
        <v>45065</v>
      </c>
      <c r="F481" s="1">
        <v>68</v>
      </c>
      <c r="G481" s="5">
        <v>3.7</v>
      </c>
      <c r="H481" t="str">
        <f>TEXT(Calls[[#This Row],[Date of Call]],"DDDD")</f>
        <v>Friday</v>
      </c>
      <c r="I481">
        <f>IF(MONTH(Calls[[#This Row],[Date of Call]])&lt;=6, YEAR(Calls[[#This Row],[Date of Call]]), YEAR(Calls[[#This Row],[Date of Call]])+1)</f>
        <v>2023</v>
      </c>
      <c r="J481">
        <f>ROUND(Calls[[#This Row],[Satisfaction Rating]],0)</f>
        <v>4</v>
      </c>
    </row>
    <row r="482" spans="1:10" x14ac:dyDescent="0.3">
      <c r="A482" s="4" t="s">
        <v>507</v>
      </c>
      <c r="B482" s="1" t="s">
        <v>11</v>
      </c>
      <c r="C482" s="1">
        <v>67</v>
      </c>
      <c r="D482" s="2" t="s">
        <v>19</v>
      </c>
      <c r="E482" s="3">
        <v>45067</v>
      </c>
      <c r="F482" s="1">
        <v>129</v>
      </c>
      <c r="G482" s="5">
        <v>4.7</v>
      </c>
      <c r="H482" t="str">
        <f>TEXT(Calls[[#This Row],[Date of Call]],"DDDD")</f>
        <v>Sunday</v>
      </c>
      <c r="I482">
        <f>IF(MONTH(Calls[[#This Row],[Date of Call]])&lt;=6, YEAR(Calls[[#This Row],[Date of Call]]), YEAR(Calls[[#This Row],[Date of Call]])+1)</f>
        <v>2023</v>
      </c>
      <c r="J482">
        <f>ROUND(Calls[[#This Row],[Satisfaction Rating]],0)</f>
        <v>5</v>
      </c>
    </row>
    <row r="483" spans="1:10" x14ac:dyDescent="0.3">
      <c r="A483" s="4" t="s">
        <v>508</v>
      </c>
      <c r="B483" s="1" t="s">
        <v>50</v>
      </c>
      <c r="C483" s="1">
        <v>107</v>
      </c>
      <c r="D483" s="2" t="s">
        <v>28</v>
      </c>
      <c r="E483" s="3">
        <v>45067</v>
      </c>
      <c r="F483" s="1">
        <v>115</v>
      </c>
      <c r="G483" s="5">
        <v>4.9000000000000004</v>
      </c>
      <c r="H483" t="str">
        <f>TEXT(Calls[[#This Row],[Date of Call]],"DDDD")</f>
        <v>Sunday</v>
      </c>
      <c r="I483">
        <f>IF(MONTH(Calls[[#This Row],[Date of Call]])&lt;=6, YEAR(Calls[[#This Row],[Date of Call]]), YEAR(Calls[[#This Row],[Date of Call]])+1)</f>
        <v>2023</v>
      </c>
      <c r="J483">
        <f>ROUND(Calls[[#This Row],[Satisfaction Rating]],0)</f>
        <v>5</v>
      </c>
    </row>
    <row r="484" spans="1:10" x14ac:dyDescent="0.3">
      <c r="A484" s="4" t="s">
        <v>509</v>
      </c>
      <c r="B484" s="1" t="s">
        <v>50</v>
      </c>
      <c r="C484" s="1">
        <v>93</v>
      </c>
      <c r="D484" s="2" t="s">
        <v>28</v>
      </c>
      <c r="E484" s="3">
        <v>45067</v>
      </c>
      <c r="F484" s="1">
        <v>128</v>
      </c>
      <c r="G484" s="5">
        <v>3.9</v>
      </c>
      <c r="H484" t="str">
        <f>TEXT(Calls[[#This Row],[Date of Call]],"DDDD")</f>
        <v>Sunday</v>
      </c>
      <c r="I484">
        <f>IF(MONTH(Calls[[#This Row],[Date of Call]])&lt;=6, YEAR(Calls[[#This Row],[Date of Call]]), YEAR(Calls[[#This Row],[Date of Call]])+1)</f>
        <v>2023</v>
      </c>
      <c r="J484">
        <f>ROUND(Calls[[#This Row],[Satisfaction Rating]],0)</f>
        <v>4</v>
      </c>
    </row>
    <row r="485" spans="1:10" x14ac:dyDescent="0.3">
      <c r="A485" s="4" t="s">
        <v>510</v>
      </c>
      <c r="B485" s="1" t="s">
        <v>50</v>
      </c>
      <c r="C485" s="1">
        <v>117</v>
      </c>
      <c r="D485" s="2" t="s">
        <v>19</v>
      </c>
      <c r="E485" s="3">
        <v>45067</v>
      </c>
      <c r="F485" s="1">
        <v>90</v>
      </c>
      <c r="G485" s="5">
        <v>4.5</v>
      </c>
      <c r="H485" t="str">
        <f>TEXT(Calls[[#This Row],[Date of Call]],"DDDD")</f>
        <v>Sunday</v>
      </c>
      <c r="I485">
        <f>IF(MONTH(Calls[[#This Row],[Date of Call]])&lt;=6, YEAR(Calls[[#This Row],[Date of Call]]), YEAR(Calls[[#This Row],[Date of Call]])+1)</f>
        <v>2023</v>
      </c>
      <c r="J485">
        <f>ROUND(Calls[[#This Row],[Satisfaction Rating]],0)</f>
        <v>5</v>
      </c>
    </row>
    <row r="486" spans="1:10" x14ac:dyDescent="0.3">
      <c r="A486" s="4" t="s">
        <v>511</v>
      </c>
      <c r="B486" s="1" t="s">
        <v>33</v>
      </c>
      <c r="C486" s="1">
        <v>76</v>
      </c>
      <c r="D486" s="2" t="s">
        <v>24</v>
      </c>
      <c r="E486" s="3">
        <v>45068</v>
      </c>
      <c r="F486" s="1">
        <v>39</v>
      </c>
      <c r="G486" s="5">
        <v>4.5999999999999996</v>
      </c>
      <c r="H486" t="str">
        <f>TEXT(Calls[[#This Row],[Date of Call]],"DDDD")</f>
        <v>Monday</v>
      </c>
      <c r="I486">
        <f>IF(MONTH(Calls[[#This Row],[Date of Call]])&lt;=6, YEAR(Calls[[#This Row],[Date of Call]]), YEAR(Calls[[#This Row],[Date of Call]])+1)</f>
        <v>2023</v>
      </c>
      <c r="J486">
        <f>ROUND(Calls[[#This Row],[Satisfaction Rating]],0)</f>
        <v>5</v>
      </c>
    </row>
    <row r="487" spans="1:10" x14ac:dyDescent="0.3">
      <c r="A487" s="4" t="s">
        <v>512</v>
      </c>
      <c r="B487" s="1" t="s">
        <v>27</v>
      </c>
      <c r="C487" s="1">
        <v>64</v>
      </c>
      <c r="D487" s="2" t="s">
        <v>28</v>
      </c>
      <c r="E487" s="3">
        <v>45068</v>
      </c>
      <c r="F487" s="1">
        <v>132</v>
      </c>
      <c r="G487" s="5">
        <v>3.3</v>
      </c>
      <c r="H487" t="str">
        <f>TEXT(Calls[[#This Row],[Date of Call]],"DDDD")</f>
        <v>Monday</v>
      </c>
      <c r="I487">
        <f>IF(MONTH(Calls[[#This Row],[Date of Call]])&lt;=6, YEAR(Calls[[#This Row],[Date of Call]]), YEAR(Calls[[#This Row],[Date of Call]])+1)</f>
        <v>2023</v>
      </c>
      <c r="J487">
        <f>ROUND(Calls[[#This Row],[Satisfaction Rating]],0)</f>
        <v>3</v>
      </c>
    </row>
    <row r="488" spans="1:10" x14ac:dyDescent="0.3">
      <c r="A488" s="4" t="s">
        <v>513</v>
      </c>
      <c r="B488" s="1" t="s">
        <v>18</v>
      </c>
      <c r="C488" s="1">
        <v>33</v>
      </c>
      <c r="D488" s="2" t="s">
        <v>28</v>
      </c>
      <c r="E488" s="3">
        <v>45068</v>
      </c>
      <c r="F488" s="1">
        <v>170</v>
      </c>
      <c r="G488" s="5">
        <v>3.8</v>
      </c>
      <c r="H488" t="str">
        <f>TEXT(Calls[[#This Row],[Date of Call]],"DDDD")</f>
        <v>Monday</v>
      </c>
      <c r="I488">
        <f>IF(MONTH(Calls[[#This Row],[Date of Call]])&lt;=6, YEAR(Calls[[#This Row],[Date of Call]]), YEAR(Calls[[#This Row],[Date of Call]])+1)</f>
        <v>2023</v>
      </c>
      <c r="J488">
        <f>ROUND(Calls[[#This Row],[Satisfaction Rating]],0)</f>
        <v>4</v>
      </c>
    </row>
    <row r="489" spans="1:10" x14ac:dyDescent="0.3">
      <c r="A489" s="4" t="s">
        <v>514</v>
      </c>
      <c r="B489" s="1" t="s">
        <v>50</v>
      </c>
      <c r="C489" s="1">
        <v>115</v>
      </c>
      <c r="D489" s="2" t="s">
        <v>19</v>
      </c>
      <c r="E489" s="3">
        <v>45068</v>
      </c>
      <c r="F489" s="1">
        <v>42</v>
      </c>
      <c r="G489" s="5">
        <v>4.7</v>
      </c>
      <c r="H489" t="str">
        <f>TEXT(Calls[[#This Row],[Date of Call]],"DDDD")</f>
        <v>Monday</v>
      </c>
      <c r="I489">
        <f>IF(MONTH(Calls[[#This Row],[Date of Call]])&lt;=6, YEAR(Calls[[#This Row],[Date of Call]]), YEAR(Calls[[#This Row],[Date of Call]])+1)</f>
        <v>2023</v>
      </c>
      <c r="J489">
        <f>ROUND(Calls[[#This Row],[Satisfaction Rating]],0)</f>
        <v>5</v>
      </c>
    </row>
    <row r="490" spans="1:10" x14ac:dyDescent="0.3">
      <c r="A490" s="4" t="s">
        <v>515</v>
      </c>
      <c r="B490" s="1" t="s">
        <v>16</v>
      </c>
      <c r="C490" s="1">
        <v>155</v>
      </c>
      <c r="D490" s="2" t="s">
        <v>24</v>
      </c>
      <c r="E490" s="3">
        <v>45069</v>
      </c>
      <c r="F490" s="1">
        <v>37</v>
      </c>
      <c r="G490" s="5">
        <v>4</v>
      </c>
      <c r="H490" t="str">
        <f>TEXT(Calls[[#This Row],[Date of Call]],"DDDD")</f>
        <v>Tuesday</v>
      </c>
      <c r="I490">
        <f>IF(MONTH(Calls[[#This Row],[Date of Call]])&lt;=6, YEAR(Calls[[#This Row],[Date of Call]]), YEAR(Calls[[#This Row],[Date of Call]])+1)</f>
        <v>2023</v>
      </c>
      <c r="J490">
        <f>ROUND(Calls[[#This Row],[Satisfaction Rating]],0)</f>
        <v>4</v>
      </c>
    </row>
    <row r="491" spans="1:10" x14ac:dyDescent="0.3">
      <c r="A491" s="4" t="s">
        <v>516</v>
      </c>
      <c r="B491" s="1" t="s">
        <v>11</v>
      </c>
      <c r="C491" s="1">
        <v>117</v>
      </c>
      <c r="D491" s="2" t="s">
        <v>24</v>
      </c>
      <c r="E491" s="3">
        <v>45069</v>
      </c>
      <c r="F491" s="1">
        <v>88</v>
      </c>
      <c r="G491" s="5">
        <v>4.7</v>
      </c>
      <c r="H491" t="str">
        <f>TEXT(Calls[[#This Row],[Date of Call]],"DDDD")</f>
        <v>Tuesday</v>
      </c>
      <c r="I491">
        <f>IF(MONTH(Calls[[#This Row],[Date of Call]])&lt;=6, YEAR(Calls[[#This Row],[Date of Call]]), YEAR(Calls[[#This Row],[Date of Call]])+1)</f>
        <v>2023</v>
      </c>
      <c r="J491">
        <f>ROUND(Calls[[#This Row],[Satisfaction Rating]],0)</f>
        <v>5</v>
      </c>
    </row>
    <row r="492" spans="1:10" x14ac:dyDescent="0.3">
      <c r="A492" s="4" t="s">
        <v>517</v>
      </c>
      <c r="B492" s="1" t="s">
        <v>80</v>
      </c>
      <c r="C492" s="1">
        <v>63</v>
      </c>
      <c r="D492" s="2" t="s">
        <v>24</v>
      </c>
      <c r="E492" s="3">
        <v>45069</v>
      </c>
      <c r="F492" s="1">
        <v>80</v>
      </c>
      <c r="G492" s="5">
        <v>2.5</v>
      </c>
      <c r="H492" t="str">
        <f>TEXT(Calls[[#This Row],[Date of Call]],"DDDD")</f>
        <v>Tuesday</v>
      </c>
      <c r="I492">
        <f>IF(MONTH(Calls[[#This Row],[Date of Call]])&lt;=6, YEAR(Calls[[#This Row],[Date of Call]]), YEAR(Calls[[#This Row],[Date of Call]])+1)</f>
        <v>2023</v>
      </c>
      <c r="J492">
        <f>ROUND(Calls[[#This Row],[Satisfaction Rating]],0)</f>
        <v>3</v>
      </c>
    </row>
    <row r="493" spans="1:10" x14ac:dyDescent="0.3">
      <c r="A493" s="4" t="s">
        <v>518</v>
      </c>
      <c r="B493" s="1" t="s">
        <v>27</v>
      </c>
      <c r="C493" s="1">
        <v>59</v>
      </c>
      <c r="D493" s="2" t="s">
        <v>9</v>
      </c>
      <c r="E493" s="3">
        <v>45070</v>
      </c>
      <c r="F493" s="1">
        <v>123</v>
      </c>
      <c r="G493" s="5">
        <v>3.6</v>
      </c>
      <c r="H493" t="str">
        <f>TEXT(Calls[[#This Row],[Date of Call]],"DDDD")</f>
        <v>Wednesday</v>
      </c>
      <c r="I493">
        <f>IF(MONTH(Calls[[#This Row],[Date of Call]])&lt;=6, YEAR(Calls[[#This Row],[Date of Call]]), YEAR(Calls[[#This Row],[Date of Call]])+1)</f>
        <v>2023</v>
      </c>
      <c r="J493">
        <f>ROUND(Calls[[#This Row],[Satisfaction Rating]],0)</f>
        <v>4</v>
      </c>
    </row>
    <row r="494" spans="1:10" x14ac:dyDescent="0.3">
      <c r="A494" s="4" t="s">
        <v>519</v>
      </c>
      <c r="B494" s="1" t="s">
        <v>42</v>
      </c>
      <c r="C494" s="1">
        <v>133</v>
      </c>
      <c r="D494" s="2" t="s">
        <v>28</v>
      </c>
      <c r="E494" s="3">
        <v>45070</v>
      </c>
      <c r="F494" s="1">
        <v>31</v>
      </c>
      <c r="G494" s="5">
        <v>3.7</v>
      </c>
      <c r="H494" t="str">
        <f>TEXT(Calls[[#This Row],[Date of Call]],"DDDD")</f>
        <v>Wednesday</v>
      </c>
      <c r="I494">
        <f>IF(MONTH(Calls[[#This Row],[Date of Call]])&lt;=6, YEAR(Calls[[#This Row],[Date of Call]]), YEAR(Calls[[#This Row],[Date of Call]])+1)</f>
        <v>2023</v>
      </c>
      <c r="J494">
        <f>ROUND(Calls[[#This Row],[Satisfaction Rating]],0)</f>
        <v>4</v>
      </c>
    </row>
    <row r="495" spans="1:10" x14ac:dyDescent="0.3">
      <c r="A495" s="4" t="s">
        <v>520</v>
      </c>
      <c r="B495" s="1" t="s">
        <v>60</v>
      </c>
      <c r="C495" s="1">
        <v>101</v>
      </c>
      <c r="D495" s="2" t="s">
        <v>14</v>
      </c>
      <c r="E495" s="3">
        <v>45070</v>
      </c>
      <c r="F495" s="1">
        <v>205</v>
      </c>
      <c r="G495" s="5">
        <v>3.9</v>
      </c>
      <c r="H495" t="str">
        <f>TEXT(Calls[[#This Row],[Date of Call]],"DDDD")</f>
        <v>Wednesday</v>
      </c>
      <c r="I495">
        <f>IF(MONTH(Calls[[#This Row],[Date of Call]])&lt;=6, YEAR(Calls[[#This Row],[Date of Call]]), YEAR(Calls[[#This Row],[Date of Call]])+1)</f>
        <v>2023</v>
      </c>
      <c r="J495">
        <f>ROUND(Calls[[#This Row],[Satisfaction Rating]],0)</f>
        <v>4</v>
      </c>
    </row>
    <row r="496" spans="1:10" x14ac:dyDescent="0.3">
      <c r="A496" s="4" t="s">
        <v>521</v>
      </c>
      <c r="B496" s="1" t="s">
        <v>31</v>
      </c>
      <c r="C496" s="1">
        <v>151</v>
      </c>
      <c r="D496" s="2" t="s">
        <v>24</v>
      </c>
      <c r="E496" s="3">
        <v>45071</v>
      </c>
      <c r="F496" s="1">
        <v>123</v>
      </c>
      <c r="G496" s="5">
        <v>3.7</v>
      </c>
      <c r="H496" t="str">
        <f>TEXT(Calls[[#This Row],[Date of Call]],"DDDD")</f>
        <v>Thursday</v>
      </c>
      <c r="I496">
        <f>IF(MONTH(Calls[[#This Row],[Date of Call]])&lt;=6, YEAR(Calls[[#This Row],[Date of Call]]), YEAR(Calls[[#This Row],[Date of Call]])+1)</f>
        <v>2023</v>
      </c>
      <c r="J496">
        <f>ROUND(Calls[[#This Row],[Satisfaction Rating]],0)</f>
        <v>4</v>
      </c>
    </row>
    <row r="497" spans="1:10" x14ac:dyDescent="0.3">
      <c r="A497" s="4" t="s">
        <v>522</v>
      </c>
      <c r="B497" s="1" t="s">
        <v>18</v>
      </c>
      <c r="C497" s="1">
        <v>146</v>
      </c>
      <c r="D497" s="2" t="s">
        <v>28</v>
      </c>
      <c r="E497" s="3">
        <v>45071</v>
      </c>
      <c r="F497" s="1">
        <v>123</v>
      </c>
      <c r="G497" s="5">
        <v>4.3</v>
      </c>
      <c r="H497" t="str">
        <f>TEXT(Calls[[#This Row],[Date of Call]],"DDDD")</f>
        <v>Thursday</v>
      </c>
      <c r="I497">
        <f>IF(MONTH(Calls[[#This Row],[Date of Call]])&lt;=6, YEAR(Calls[[#This Row],[Date of Call]]), YEAR(Calls[[#This Row],[Date of Call]])+1)</f>
        <v>2023</v>
      </c>
      <c r="J497">
        <f>ROUND(Calls[[#This Row],[Satisfaction Rating]],0)</f>
        <v>4</v>
      </c>
    </row>
    <row r="498" spans="1:10" x14ac:dyDescent="0.3">
      <c r="A498" s="4" t="s">
        <v>523</v>
      </c>
      <c r="B498" s="1" t="s">
        <v>80</v>
      </c>
      <c r="C498" s="1">
        <v>148</v>
      </c>
      <c r="D498" s="2" t="s">
        <v>28</v>
      </c>
      <c r="E498" s="3">
        <v>45071</v>
      </c>
      <c r="F498" s="1">
        <v>36</v>
      </c>
      <c r="G498" s="5">
        <v>2.9</v>
      </c>
      <c r="H498" t="str">
        <f>TEXT(Calls[[#This Row],[Date of Call]],"DDDD")</f>
        <v>Thursday</v>
      </c>
      <c r="I498">
        <f>IF(MONTH(Calls[[#This Row],[Date of Call]])&lt;=6, YEAR(Calls[[#This Row],[Date of Call]]), YEAR(Calls[[#This Row],[Date of Call]])+1)</f>
        <v>2023</v>
      </c>
      <c r="J498">
        <f>ROUND(Calls[[#This Row],[Satisfaction Rating]],0)</f>
        <v>3</v>
      </c>
    </row>
    <row r="499" spans="1:10" x14ac:dyDescent="0.3">
      <c r="A499" s="4" t="s">
        <v>524</v>
      </c>
      <c r="B499" s="1" t="s">
        <v>31</v>
      </c>
      <c r="C499" s="1">
        <v>81</v>
      </c>
      <c r="D499" s="2" t="s">
        <v>28</v>
      </c>
      <c r="E499" s="3">
        <v>45071</v>
      </c>
      <c r="F499" s="1">
        <v>116</v>
      </c>
      <c r="G499" s="5">
        <v>4.3</v>
      </c>
      <c r="H499" t="str">
        <f>TEXT(Calls[[#This Row],[Date of Call]],"DDDD")</f>
        <v>Thursday</v>
      </c>
      <c r="I499">
        <f>IF(MONTH(Calls[[#This Row],[Date of Call]])&lt;=6, YEAR(Calls[[#This Row],[Date of Call]]), YEAR(Calls[[#This Row],[Date of Call]])+1)</f>
        <v>2023</v>
      </c>
      <c r="J499">
        <f>ROUND(Calls[[#This Row],[Satisfaction Rating]],0)</f>
        <v>4</v>
      </c>
    </row>
    <row r="500" spans="1:10" x14ac:dyDescent="0.3">
      <c r="A500" s="4" t="s">
        <v>525</v>
      </c>
      <c r="B500" s="1" t="s">
        <v>39</v>
      </c>
      <c r="C500" s="1">
        <v>115</v>
      </c>
      <c r="D500" s="2" t="s">
        <v>28</v>
      </c>
      <c r="E500" s="3">
        <v>45071</v>
      </c>
      <c r="F500" s="1">
        <v>40</v>
      </c>
      <c r="G500" s="5">
        <v>4.9000000000000004</v>
      </c>
      <c r="H500" t="str">
        <f>TEXT(Calls[[#This Row],[Date of Call]],"DDDD")</f>
        <v>Thursday</v>
      </c>
      <c r="I500">
        <f>IF(MONTH(Calls[[#This Row],[Date of Call]])&lt;=6, YEAR(Calls[[#This Row],[Date of Call]]), YEAR(Calls[[#This Row],[Date of Call]])+1)</f>
        <v>2023</v>
      </c>
      <c r="J500">
        <f>ROUND(Calls[[#This Row],[Satisfaction Rating]],0)</f>
        <v>5</v>
      </c>
    </row>
    <row r="501" spans="1:10" x14ac:dyDescent="0.3">
      <c r="A501" s="4" t="s">
        <v>526</v>
      </c>
      <c r="B501" s="1" t="s">
        <v>39</v>
      </c>
      <c r="C501" s="1">
        <v>117</v>
      </c>
      <c r="D501" s="2" t="s">
        <v>24</v>
      </c>
      <c r="E501" s="3">
        <v>45071</v>
      </c>
      <c r="F501" s="1">
        <v>40</v>
      </c>
      <c r="G501" s="5">
        <v>4</v>
      </c>
      <c r="H501" t="str">
        <f>TEXT(Calls[[#This Row],[Date of Call]],"DDDD")</f>
        <v>Thursday</v>
      </c>
      <c r="I501">
        <f>IF(MONTH(Calls[[#This Row],[Date of Call]])&lt;=6, YEAR(Calls[[#This Row],[Date of Call]]), YEAR(Calls[[#This Row],[Date of Call]])+1)</f>
        <v>2023</v>
      </c>
      <c r="J501">
        <f>ROUND(Calls[[#This Row],[Satisfaction Rating]],0)</f>
        <v>4</v>
      </c>
    </row>
    <row r="502" spans="1:10" x14ac:dyDescent="0.3">
      <c r="A502" s="4" t="s">
        <v>527</v>
      </c>
      <c r="B502" s="1" t="s">
        <v>60</v>
      </c>
      <c r="C502" s="1">
        <v>110</v>
      </c>
      <c r="D502" s="2" t="s">
        <v>19</v>
      </c>
      <c r="E502" s="3">
        <v>45072</v>
      </c>
      <c r="F502" s="1">
        <v>82</v>
      </c>
      <c r="G502" s="5">
        <v>4</v>
      </c>
      <c r="H502" t="str">
        <f>TEXT(Calls[[#This Row],[Date of Call]],"DDDD")</f>
        <v>Friday</v>
      </c>
      <c r="I502">
        <f>IF(MONTH(Calls[[#This Row],[Date of Call]])&lt;=6, YEAR(Calls[[#This Row],[Date of Call]]), YEAR(Calls[[#This Row],[Date of Call]])+1)</f>
        <v>2023</v>
      </c>
      <c r="J502">
        <f>ROUND(Calls[[#This Row],[Satisfaction Rating]],0)</f>
        <v>4</v>
      </c>
    </row>
    <row r="503" spans="1:10" x14ac:dyDescent="0.3">
      <c r="A503" s="4" t="s">
        <v>528</v>
      </c>
      <c r="B503" s="1" t="s">
        <v>33</v>
      </c>
      <c r="C503" s="1">
        <v>103</v>
      </c>
      <c r="D503" s="2" t="s">
        <v>9</v>
      </c>
      <c r="E503" s="3">
        <v>45072</v>
      </c>
      <c r="F503" s="1">
        <v>62</v>
      </c>
      <c r="G503" s="5">
        <v>3.4</v>
      </c>
      <c r="H503" t="str">
        <f>TEXT(Calls[[#This Row],[Date of Call]],"DDDD")</f>
        <v>Friday</v>
      </c>
      <c r="I503">
        <f>IF(MONTH(Calls[[#This Row],[Date of Call]])&lt;=6, YEAR(Calls[[#This Row],[Date of Call]]), YEAR(Calls[[#This Row],[Date of Call]])+1)</f>
        <v>2023</v>
      </c>
      <c r="J503">
        <f>ROUND(Calls[[#This Row],[Satisfaction Rating]],0)</f>
        <v>3</v>
      </c>
    </row>
    <row r="504" spans="1:10" x14ac:dyDescent="0.3">
      <c r="A504" s="4" t="s">
        <v>529</v>
      </c>
      <c r="B504" s="1" t="s">
        <v>16</v>
      </c>
      <c r="C504" s="1">
        <v>45</v>
      </c>
      <c r="D504" s="2" t="s">
        <v>9</v>
      </c>
      <c r="E504" s="3">
        <v>45072</v>
      </c>
      <c r="F504" s="1">
        <v>135</v>
      </c>
      <c r="G504" s="5">
        <v>3.9</v>
      </c>
      <c r="H504" t="str">
        <f>TEXT(Calls[[#This Row],[Date of Call]],"DDDD")</f>
        <v>Friday</v>
      </c>
      <c r="I504">
        <f>IF(MONTH(Calls[[#This Row],[Date of Call]])&lt;=6, YEAR(Calls[[#This Row],[Date of Call]]), YEAR(Calls[[#This Row],[Date of Call]])+1)</f>
        <v>2023</v>
      </c>
      <c r="J504">
        <f>ROUND(Calls[[#This Row],[Satisfaction Rating]],0)</f>
        <v>4</v>
      </c>
    </row>
    <row r="505" spans="1:10" x14ac:dyDescent="0.3">
      <c r="A505" s="4" t="s">
        <v>530</v>
      </c>
      <c r="B505" s="1" t="s">
        <v>60</v>
      </c>
      <c r="C505" s="1">
        <v>110</v>
      </c>
      <c r="D505" s="2" t="s">
        <v>14</v>
      </c>
      <c r="E505" s="3">
        <v>45072</v>
      </c>
      <c r="F505" s="1">
        <v>155</v>
      </c>
      <c r="G505" s="5">
        <v>2.1</v>
      </c>
      <c r="H505" t="str">
        <f>TEXT(Calls[[#This Row],[Date of Call]],"DDDD")</f>
        <v>Friday</v>
      </c>
      <c r="I505">
        <f>IF(MONTH(Calls[[#This Row],[Date of Call]])&lt;=6, YEAR(Calls[[#This Row],[Date of Call]]), YEAR(Calls[[#This Row],[Date of Call]])+1)</f>
        <v>2023</v>
      </c>
      <c r="J505">
        <f>ROUND(Calls[[#This Row],[Satisfaction Rating]],0)</f>
        <v>2</v>
      </c>
    </row>
    <row r="506" spans="1:10" x14ac:dyDescent="0.3">
      <c r="A506" s="4" t="s">
        <v>531</v>
      </c>
      <c r="B506" s="1" t="s">
        <v>27</v>
      </c>
      <c r="C506" s="1">
        <v>43</v>
      </c>
      <c r="D506" s="2" t="s">
        <v>19</v>
      </c>
      <c r="E506" s="3">
        <v>45072</v>
      </c>
      <c r="F506" s="1">
        <v>37</v>
      </c>
      <c r="G506" s="5">
        <v>4.9000000000000004</v>
      </c>
      <c r="H506" t="str">
        <f>TEXT(Calls[[#This Row],[Date of Call]],"DDDD")</f>
        <v>Friday</v>
      </c>
      <c r="I506">
        <f>IF(MONTH(Calls[[#This Row],[Date of Call]])&lt;=6, YEAR(Calls[[#This Row],[Date of Call]]), YEAR(Calls[[#This Row],[Date of Call]])+1)</f>
        <v>2023</v>
      </c>
      <c r="J506">
        <f>ROUND(Calls[[#This Row],[Satisfaction Rating]],0)</f>
        <v>5</v>
      </c>
    </row>
    <row r="507" spans="1:10" x14ac:dyDescent="0.3">
      <c r="A507" s="4" t="s">
        <v>532</v>
      </c>
      <c r="B507" s="1" t="s">
        <v>60</v>
      </c>
      <c r="C507" s="1">
        <v>104</v>
      </c>
      <c r="D507" s="2" t="s">
        <v>24</v>
      </c>
      <c r="E507" s="3">
        <v>45073</v>
      </c>
      <c r="F507" s="1">
        <v>56</v>
      </c>
      <c r="G507" s="5">
        <v>3.4</v>
      </c>
      <c r="H507" t="str">
        <f>TEXT(Calls[[#This Row],[Date of Call]],"DDDD")</f>
        <v>Saturday</v>
      </c>
      <c r="I507">
        <f>IF(MONTH(Calls[[#This Row],[Date of Call]])&lt;=6, YEAR(Calls[[#This Row],[Date of Call]]), YEAR(Calls[[#This Row],[Date of Call]])+1)</f>
        <v>2023</v>
      </c>
      <c r="J507">
        <f>ROUND(Calls[[#This Row],[Satisfaction Rating]],0)</f>
        <v>3</v>
      </c>
    </row>
    <row r="508" spans="1:10" x14ac:dyDescent="0.3">
      <c r="A508" s="4" t="s">
        <v>533</v>
      </c>
      <c r="B508" s="1" t="s">
        <v>60</v>
      </c>
      <c r="C508" s="1">
        <v>101</v>
      </c>
      <c r="D508" s="2" t="s">
        <v>24</v>
      </c>
      <c r="E508" s="3">
        <v>45073</v>
      </c>
      <c r="F508" s="1">
        <v>185</v>
      </c>
      <c r="G508" s="5">
        <v>5</v>
      </c>
      <c r="H508" t="str">
        <f>TEXT(Calls[[#This Row],[Date of Call]],"DDDD")</f>
        <v>Saturday</v>
      </c>
      <c r="I508">
        <f>IF(MONTH(Calls[[#This Row],[Date of Call]])&lt;=6, YEAR(Calls[[#This Row],[Date of Call]]), YEAR(Calls[[#This Row],[Date of Call]])+1)</f>
        <v>2023</v>
      </c>
      <c r="J508">
        <f>ROUND(Calls[[#This Row],[Satisfaction Rating]],0)</f>
        <v>5</v>
      </c>
    </row>
    <row r="509" spans="1:10" x14ac:dyDescent="0.3">
      <c r="A509" s="4" t="s">
        <v>534</v>
      </c>
      <c r="B509" s="1" t="s">
        <v>8</v>
      </c>
      <c r="C509" s="1">
        <v>55</v>
      </c>
      <c r="D509" s="2" t="s">
        <v>19</v>
      </c>
      <c r="E509" s="3">
        <v>45074</v>
      </c>
      <c r="F509" s="1">
        <v>145</v>
      </c>
      <c r="G509" s="5">
        <v>4.5</v>
      </c>
      <c r="H509" t="str">
        <f>TEXT(Calls[[#This Row],[Date of Call]],"DDDD")</f>
        <v>Sunday</v>
      </c>
      <c r="I509">
        <f>IF(MONTH(Calls[[#This Row],[Date of Call]])&lt;=6, YEAR(Calls[[#This Row],[Date of Call]]), YEAR(Calls[[#This Row],[Date of Call]])+1)</f>
        <v>2023</v>
      </c>
      <c r="J509">
        <f>ROUND(Calls[[#This Row],[Satisfaction Rating]],0)</f>
        <v>5</v>
      </c>
    </row>
    <row r="510" spans="1:10" x14ac:dyDescent="0.3">
      <c r="A510" s="4" t="s">
        <v>535</v>
      </c>
      <c r="B510" s="1" t="s">
        <v>31</v>
      </c>
      <c r="C510" s="1">
        <v>40</v>
      </c>
      <c r="D510" s="2" t="s">
        <v>9</v>
      </c>
      <c r="E510" s="3">
        <v>45074</v>
      </c>
      <c r="F510" s="1">
        <v>116</v>
      </c>
      <c r="G510" s="5">
        <v>2.6</v>
      </c>
      <c r="H510" t="str">
        <f>TEXT(Calls[[#This Row],[Date of Call]],"DDDD")</f>
        <v>Sunday</v>
      </c>
      <c r="I510">
        <f>IF(MONTH(Calls[[#This Row],[Date of Call]])&lt;=6, YEAR(Calls[[#This Row],[Date of Call]]), YEAR(Calls[[#This Row],[Date of Call]])+1)</f>
        <v>2023</v>
      </c>
      <c r="J510">
        <f>ROUND(Calls[[#This Row],[Satisfaction Rating]],0)</f>
        <v>3</v>
      </c>
    </row>
    <row r="511" spans="1:10" x14ac:dyDescent="0.3">
      <c r="A511" s="4" t="s">
        <v>536</v>
      </c>
      <c r="B511" s="1" t="s">
        <v>27</v>
      </c>
      <c r="C511" s="1">
        <v>122</v>
      </c>
      <c r="D511" s="2" t="s">
        <v>28</v>
      </c>
      <c r="E511" s="3">
        <v>45074</v>
      </c>
      <c r="F511" s="1">
        <v>45</v>
      </c>
      <c r="G511" s="5">
        <v>4.2</v>
      </c>
      <c r="H511" t="str">
        <f>TEXT(Calls[[#This Row],[Date of Call]],"DDDD")</f>
        <v>Sunday</v>
      </c>
      <c r="I511">
        <f>IF(MONTH(Calls[[#This Row],[Date of Call]])&lt;=6, YEAR(Calls[[#This Row],[Date of Call]]), YEAR(Calls[[#This Row],[Date of Call]])+1)</f>
        <v>2023</v>
      </c>
      <c r="J511">
        <f>ROUND(Calls[[#This Row],[Satisfaction Rating]],0)</f>
        <v>4</v>
      </c>
    </row>
    <row r="512" spans="1:10" x14ac:dyDescent="0.3">
      <c r="A512" s="4" t="s">
        <v>537</v>
      </c>
      <c r="B512" s="1" t="s">
        <v>18</v>
      </c>
      <c r="C512" s="1">
        <v>98</v>
      </c>
      <c r="D512" s="2" t="s">
        <v>24</v>
      </c>
      <c r="E512" s="3">
        <v>45075</v>
      </c>
      <c r="F512" s="1">
        <v>35</v>
      </c>
      <c r="G512" s="5">
        <v>4.5</v>
      </c>
      <c r="H512" t="str">
        <f>TEXT(Calls[[#This Row],[Date of Call]],"DDDD")</f>
        <v>Monday</v>
      </c>
      <c r="I512">
        <f>IF(MONTH(Calls[[#This Row],[Date of Call]])&lt;=6, YEAR(Calls[[#This Row],[Date of Call]]), YEAR(Calls[[#This Row],[Date of Call]])+1)</f>
        <v>2023</v>
      </c>
      <c r="J512">
        <f>ROUND(Calls[[#This Row],[Satisfaction Rating]],0)</f>
        <v>5</v>
      </c>
    </row>
    <row r="513" spans="1:10" x14ac:dyDescent="0.3">
      <c r="A513" s="4" t="s">
        <v>538</v>
      </c>
      <c r="B513" s="1" t="s">
        <v>39</v>
      </c>
      <c r="C513" s="1">
        <v>110</v>
      </c>
      <c r="D513" s="2" t="s">
        <v>9</v>
      </c>
      <c r="E513" s="3">
        <v>45075</v>
      </c>
      <c r="F513" s="1">
        <v>100</v>
      </c>
      <c r="G513" s="5">
        <v>4.4000000000000004</v>
      </c>
      <c r="H513" t="str">
        <f>TEXT(Calls[[#This Row],[Date of Call]],"DDDD")</f>
        <v>Monday</v>
      </c>
      <c r="I513">
        <f>IF(MONTH(Calls[[#This Row],[Date of Call]])&lt;=6, YEAR(Calls[[#This Row],[Date of Call]]), YEAR(Calls[[#This Row],[Date of Call]])+1)</f>
        <v>2023</v>
      </c>
      <c r="J513">
        <f>ROUND(Calls[[#This Row],[Satisfaction Rating]],0)</f>
        <v>4</v>
      </c>
    </row>
    <row r="514" spans="1:10" x14ac:dyDescent="0.3">
      <c r="A514" s="4" t="s">
        <v>539</v>
      </c>
      <c r="B514" s="1" t="s">
        <v>39</v>
      </c>
      <c r="C514" s="1">
        <v>62</v>
      </c>
      <c r="D514" s="2" t="s">
        <v>19</v>
      </c>
      <c r="E514" s="3">
        <v>45076</v>
      </c>
      <c r="F514" s="1">
        <v>125</v>
      </c>
      <c r="G514" s="5">
        <v>3.5</v>
      </c>
      <c r="H514" t="str">
        <f>TEXT(Calls[[#This Row],[Date of Call]],"DDDD")</f>
        <v>Tuesday</v>
      </c>
      <c r="I514">
        <f>IF(MONTH(Calls[[#This Row],[Date of Call]])&lt;=6, YEAR(Calls[[#This Row],[Date of Call]]), YEAR(Calls[[#This Row],[Date of Call]])+1)</f>
        <v>2023</v>
      </c>
      <c r="J514">
        <f>ROUND(Calls[[#This Row],[Satisfaction Rating]],0)</f>
        <v>4</v>
      </c>
    </row>
    <row r="515" spans="1:10" x14ac:dyDescent="0.3">
      <c r="A515" s="4" t="s">
        <v>540</v>
      </c>
      <c r="B515" s="1" t="s">
        <v>27</v>
      </c>
      <c r="C515" s="1">
        <v>134</v>
      </c>
      <c r="D515" s="2" t="s">
        <v>28</v>
      </c>
      <c r="E515" s="3">
        <v>45076</v>
      </c>
      <c r="F515" s="1">
        <v>120</v>
      </c>
      <c r="G515" s="5">
        <v>3</v>
      </c>
      <c r="H515" t="str">
        <f>TEXT(Calls[[#This Row],[Date of Call]],"DDDD")</f>
        <v>Tuesday</v>
      </c>
      <c r="I515">
        <f>IF(MONTH(Calls[[#This Row],[Date of Call]])&lt;=6, YEAR(Calls[[#This Row],[Date of Call]]), YEAR(Calls[[#This Row],[Date of Call]])+1)</f>
        <v>2023</v>
      </c>
      <c r="J515">
        <f>ROUND(Calls[[#This Row],[Satisfaction Rating]],0)</f>
        <v>3</v>
      </c>
    </row>
    <row r="516" spans="1:10" x14ac:dyDescent="0.3">
      <c r="A516" s="4" t="s">
        <v>541</v>
      </c>
      <c r="B516" s="1" t="s">
        <v>47</v>
      </c>
      <c r="C516" s="1">
        <v>94</v>
      </c>
      <c r="D516" s="2" t="s">
        <v>14</v>
      </c>
      <c r="E516" s="3">
        <v>45076</v>
      </c>
      <c r="F516" s="1">
        <v>180</v>
      </c>
      <c r="G516" s="5">
        <v>4.7</v>
      </c>
      <c r="H516" t="str">
        <f>TEXT(Calls[[#This Row],[Date of Call]],"DDDD")</f>
        <v>Tuesday</v>
      </c>
      <c r="I516">
        <f>IF(MONTH(Calls[[#This Row],[Date of Call]])&lt;=6, YEAR(Calls[[#This Row],[Date of Call]]), YEAR(Calls[[#This Row],[Date of Call]])+1)</f>
        <v>2023</v>
      </c>
      <c r="J516">
        <f>ROUND(Calls[[#This Row],[Satisfaction Rating]],0)</f>
        <v>5</v>
      </c>
    </row>
    <row r="517" spans="1:10" x14ac:dyDescent="0.3">
      <c r="A517" s="4" t="s">
        <v>542</v>
      </c>
      <c r="B517" s="1" t="s">
        <v>22</v>
      </c>
      <c r="C517" s="1">
        <v>63</v>
      </c>
      <c r="D517" s="2" t="s">
        <v>9</v>
      </c>
      <c r="E517" s="3">
        <v>45076</v>
      </c>
      <c r="F517" s="1">
        <v>44</v>
      </c>
      <c r="G517" s="5">
        <v>3</v>
      </c>
      <c r="H517" t="str">
        <f>TEXT(Calls[[#This Row],[Date of Call]],"DDDD")</f>
        <v>Tuesday</v>
      </c>
      <c r="I517">
        <f>IF(MONTH(Calls[[#This Row],[Date of Call]])&lt;=6, YEAR(Calls[[#This Row],[Date of Call]]), YEAR(Calls[[#This Row],[Date of Call]])+1)</f>
        <v>2023</v>
      </c>
      <c r="J517">
        <f>ROUND(Calls[[#This Row],[Satisfaction Rating]],0)</f>
        <v>3</v>
      </c>
    </row>
    <row r="518" spans="1:10" x14ac:dyDescent="0.3">
      <c r="A518" s="4" t="s">
        <v>543</v>
      </c>
      <c r="B518" s="1" t="s">
        <v>42</v>
      </c>
      <c r="C518" s="1">
        <v>95</v>
      </c>
      <c r="D518" s="2" t="s">
        <v>28</v>
      </c>
      <c r="E518" s="3">
        <v>45076</v>
      </c>
      <c r="F518" s="1">
        <v>86</v>
      </c>
      <c r="G518" s="5">
        <v>3.6</v>
      </c>
      <c r="H518" t="str">
        <f>TEXT(Calls[[#This Row],[Date of Call]],"DDDD")</f>
        <v>Tuesday</v>
      </c>
      <c r="I518">
        <f>IF(MONTH(Calls[[#This Row],[Date of Call]])&lt;=6, YEAR(Calls[[#This Row],[Date of Call]]), YEAR(Calls[[#This Row],[Date of Call]])+1)</f>
        <v>2023</v>
      </c>
      <c r="J518">
        <f>ROUND(Calls[[#This Row],[Satisfaction Rating]],0)</f>
        <v>4</v>
      </c>
    </row>
    <row r="519" spans="1:10" x14ac:dyDescent="0.3">
      <c r="A519" s="4" t="s">
        <v>544</v>
      </c>
      <c r="B519" s="1" t="s">
        <v>27</v>
      </c>
      <c r="C519" s="1">
        <v>106</v>
      </c>
      <c r="D519" s="2" t="s">
        <v>28</v>
      </c>
      <c r="E519" s="3">
        <v>45077</v>
      </c>
      <c r="F519" s="1">
        <v>120</v>
      </c>
      <c r="G519" s="5">
        <v>4.0999999999999996</v>
      </c>
      <c r="H519" t="str">
        <f>TEXT(Calls[[#This Row],[Date of Call]],"DDDD")</f>
        <v>Wednesday</v>
      </c>
      <c r="I519">
        <f>IF(MONTH(Calls[[#This Row],[Date of Call]])&lt;=6, YEAR(Calls[[#This Row],[Date of Call]]), YEAR(Calls[[#This Row],[Date of Call]])+1)</f>
        <v>2023</v>
      </c>
      <c r="J519">
        <f>ROUND(Calls[[#This Row],[Satisfaction Rating]],0)</f>
        <v>4</v>
      </c>
    </row>
    <row r="520" spans="1:10" x14ac:dyDescent="0.3">
      <c r="A520" s="4" t="s">
        <v>545</v>
      </c>
      <c r="B520" s="1" t="s">
        <v>16</v>
      </c>
      <c r="C520" s="1">
        <v>94</v>
      </c>
      <c r="D520" s="2" t="s">
        <v>14</v>
      </c>
      <c r="E520" s="3">
        <v>45077</v>
      </c>
      <c r="F520" s="1">
        <v>100</v>
      </c>
      <c r="G520" s="5">
        <v>3.7</v>
      </c>
      <c r="H520" t="str">
        <f>TEXT(Calls[[#This Row],[Date of Call]],"DDDD")</f>
        <v>Wednesday</v>
      </c>
      <c r="I520">
        <f>IF(MONTH(Calls[[#This Row],[Date of Call]])&lt;=6, YEAR(Calls[[#This Row],[Date of Call]]), YEAR(Calls[[#This Row],[Date of Call]])+1)</f>
        <v>2023</v>
      </c>
      <c r="J520">
        <f>ROUND(Calls[[#This Row],[Satisfaction Rating]],0)</f>
        <v>4</v>
      </c>
    </row>
    <row r="521" spans="1:10" x14ac:dyDescent="0.3">
      <c r="A521" s="4" t="s">
        <v>546</v>
      </c>
      <c r="B521" s="1" t="s">
        <v>16</v>
      </c>
      <c r="C521" s="1">
        <v>51</v>
      </c>
      <c r="D521" s="2" t="s">
        <v>14</v>
      </c>
      <c r="E521" s="3">
        <v>45078</v>
      </c>
      <c r="F521" s="1">
        <v>108</v>
      </c>
      <c r="G521" s="5">
        <v>4.5</v>
      </c>
      <c r="H521" t="str">
        <f>TEXT(Calls[[#This Row],[Date of Call]],"DDDD")</f>
        <v>Thursday</v>
      </c>
      <c r="I521">
        <f>IF(MONTH(Calls[[#This Row],[Date of Call]])&lt;=6, YEAR(Calls[[#This Row],[Date of Call]]), YEAR(Calls[[#This Row],[Date of Call]])+1)</f>
        <v>2023</v>
      </c>
      <c r="J521">
        <f>ROUND(Calls[[#This Row],[Satisfaction Rating]],0)</f>
        <v>5</v>
      </c>
    </row>
    <row r="522" spans="1:10" x14ac:dyDescent="0.3">
      <c r="A522" s="4" t="s">
        <v>547</v>
      </c>
      <c r="B522" s="1" t="s">
        <v>80</v>
      </c>
      <c r="C522" s="1">
        <v>39</v>
      </c>
      <c r="D522" s="2" t="s">
        <v>14</v>
      </c>
      <c r="E522" s="3">
        <v>45078</v>
      </c>
      <c r="F522" s="1">
        <v>46</v>
      </c>
      <c r="G522" s="5">
        <v>4.5999999999999996</v>
      </c>
      <c r="H522" t="str">
        <f>TEXT(Calls[[#This Row],[Date of Call]],"DDDD")</f>
        <v>Thursday</v>
      </c>
      <c r="I522">
        <f>IF(MONTH(Calls[[#This Row],[Date of Call]])&lt;=6, YEAR(Calls[[#This Row],[Date of Call]]), YEAR(Calls[[#This Row],[Date of Call]])+1)</f>
        <v>2023</v>
      </c>
      <c r="J522">
        <f>ROUND(Calls[[#This Row],[Satisfaction Rating]],0)</f>
        <v>5</v>
      </c>
    </row>
    <row r="523" spans="1:10" x14ac:dyDescent="0.3">
      <c r="A523" s="4" t="s">
        <v>548</v>
      </c>
      <c r="B523" s="1" t="s">
        <v>31</v>
      </c>
      <c r="C523" s="1">
        <v>111</v>
      </c>
      <c r="D523" s="2" t="s">
        <v>28</v>
      </c>
      <c r="E523" s="3">
        <v>45078</v>
      </c>
      <c r="F523" s="1">
        <v>210</v>
      </c>
      <c r="G523" s="5">
        <v>4.3</v>
      </c>
      <c r="H523" t="str">
        <f>TEXT(Calls[[#This Row],[Date of Call]],"DDDD")</f>
        <v>Thursday</v>
      </c>
      <c r="I523">
        <f>IF(MONTH(Calls[[#This Row],[Date of Call]])&lt;=6, YEAR(Calls[[#This Row],[Date of Call]]), YEAR(Calls[[#This Row],[Date of Call]])+1)</f>
        <v>2023</v>
      </c>
      <c r="J523">
        <f>ROUND(Calls[[#This Row],[Satisfaction Rating]],0)</f>
        <v>4</v>
      </c>
    </row>
    <row r="524" spans="1:10" x14ac:dyDescent="0.3">
      <c r="A524" s="4" t="s">
        <v>549</v>
      </c>
      <c r="B524" s="1" t="s">
        <v>50</v>
      </c>
      <c r="C524" s="1">
        <v>141</v>
      </c>
      <c r="D524" s="2" t="s">
        <v>19</v>
      </c>
      <c r="E524" s="3">
        <v>45080</v>
      </c>
      <c r="F524" s="1">
        <v>54</v>
      </c>
      <c r="G524" s="5">
        <v>4.8</v>
      </c>
      <c r="H524" t="str">
        <f>TEXT(Calls[[#This Row],[Date of Call]],"DDDD")</f>
        <v>Saturday</v>
      </c>
      <c r="I524">
        <f>IF(MONTH(Calls[[#This Row],[Date of Call]])&lt;=6, YEAR(Calls[[#This Row],[Date of Call]]), YEAR(Calls[[#This Row],[Date of Call]])+1)</f>
        <v>2023</v>
      </c>
      <c r="J524">
        <f>ROUND(Calls[[#This Row],[Satisfaction Rating]],0)</f>
        <v>5</v>
      </c>
    </row>
    <row r="525" spans="1:10" x14ac:dyDescent="0.3">
      <c r="A525" s="4" t="s">
        <v>550</v>
      </c>
      <c r="B525" s="1" t="s">
        <v>22</v>
      </c>
      <c r="C525" s="1">
        <v>147</v>
      </c>
      <c r="D525" s="2" t="s">
        <v>28</v>
      </c>
      <c r="E525" s="3">
        <v>45080</v>
      </c>
      <c r="F525" s="1">
        <v>115</v>
      </c>
      <c r="G525" s="5">
        <v>4.7</v>
      </c>
      <c r="H525" t="str">
        <f>TEXT(Calls[[#This Row],[Date of Call]],"DDDD")</f>
        <v>Saturday</v>
      </c>
      <c r="I525">
        <f>IF(MONTH(Calls[[#This Row],[Date of Call]])&lt;=6, YEAR(Calls[[#This Row],[Date of Call]]), YEAR(Calls[[#This Row],[Date of Call]])+1)</f>
        <v>2023</v>
      </c>
      <c r="J525">
        <f>ROUND(Calls[[#This Row],[Satisfaction Rating]],0)</f>
        <v>5</v>
      </c>
    </row>
    <row r="526" spans="1:10" x14ac:dyDescent="0.3">
      <c r="A526" s="4" t="s">
        <v>551</v>
      </c>
      <c r="B526" s="1" t="s">
        <v>47</v>
      </c>
      <c r="C526" s="1">
        <v>49</v>
      </c>
      <c r="D526" s="2" t="s">
        <v>14</v>
      </c>
      <c r="E526" s="3">
        <v>45081</v>
      </c>
      <c r="F526" s="1">
        <v>100</v>
      </c>
      <c r="G526" s="5">
        <v>2.2000000000000002</v>
      </c>
      <c r="H526" t="str">
        <f>TEXT(Calls[[#This Row],[Date of Call]],"DDDD")</f>
        <v>Sunday</v>
      </c>
      <c r="I526">
        <f>IF(MONTH(Calls[[#This Row],[Date of Call]])&lt;=6, YEAR(Calls[[#This Row],[Date of Call]]), YEAR(Calls[[#This Row],[Date of Call]])+1)</f>
        <v>2023</v>
      </c>
      <c r="J526">
        <f>ROUND(Calls[[#This Row],[Satisfaction Rating]],0)</f>
        <v>2</v>
      </c>
    </row>
    <row r="527" spans="1:10" x14ac:dyDescent="0.3">
      <c r="A527" s="4" t="s">
        <v>552</v>
      </c>
      <c r="B527" s="1" t="s">
        <v>13</v>
      </c>
      <c r="C527" s="1">
        <v>75</v>
      </c>
      <c r="D527" s="2" t="s">
        <v>28</v>
      </c>
      <c r="E527" s="3">
        <v>45081</v>
      </c>
      <c r="F527" s="1">
        <v>38</v>
      </c>
      <c r="G527" s="5">
        <v>4.4000000000000004</v>
      </c>
      <c r="H527" t="str">
        <f>TEXT(Calls[[#This Row],[Date of Call]],"DDDD")</f>
        <v>Sunday</v>
      </c>
      <c r="I527">
        <f>IF(MONTH(Calls[[#This Row],[Date of Call]])&lt;=6, YEAR(Calls[[#This Row],[Date of Call]]), YEAR(Calls[[#This Row],[Date of Call]])+1)</f>
        <v>2023</v>
      </c>
      <c r="J527">
        <f>ROUND(Calls[[#This Row],[Satisfaction Rating]],0)</f>
        <v>4</v>
      </c>
    </row>
    <row r="528" spans="1:10" x14ac:dyDescent="0.3">
      <c r="A528" s="4" t="s">
        <v>553</v>
      </c>
      <c r="B528" s="1" t="s">
        <v>50</v>
      </c>
      <c r="C528" s="1">
        <v>48</v>
      </c>
      <c r="D528" s="2" t="s">
        <v>19</v>
      </c>
      <c r="E528" s="3">
        <v>45082</v>
      </c>
      <c r="F528" s="1">
        <v>120</v>
      </c>
      <c r="G528" s="5">
        <v>4.0999999999999996</v>
      </c>
      <c r="H528" t="str">
        <f>TEXT(Calls[[#This Row],[Date of Call]],"DDDD")</f>
        <v>Monday</v>
      </c>
      <c r="I528">
        <f>IF(MONTH(Calls[[#This Row],[Date of Call]])&lt;=6, YEAR(Calls[[#This Row],[Date of Call]]), YEAR(Calls[[#This Row],[Date of Call]])+1)</f>
        <v>2023</v>
      </c>
      <c r="J528">
        <f>ROUND(Calls[[#This Row],[Satisfaction Rating]],0)</f>
        <v>4</v>
      </c>
    </row>
    <row r="529" spans="1:10" x14ac:dyDescent="0.3">
      <c r="A529" s="4" t="s">
        <v>554</v>
      </c>
      <c r="B529" s="1" t="s">
        <v>39</v>
      </c>
      <c r="C529" s="1">
        <v>48</v>
      </c>
      <c r="D529" s="2" t="s">
        <v>19</v>
      </c>
      <c r="E529" s="3">
        <v>45082</v>
      </c>
      <c r="F529" s="1">
        <v>120</v>
      </c>
      <c r="G529" s="5">
        <v>4.0999999999999996</v>
      </c>
      <c r="H529" t="str">
        <f>TEXT(Calls[[#This Row],[Date of Call]],"DDDD")</f>
        <v>Monday</v>
      </c>
      <c r="I529">
        <f>IF(MONTH(Calls[[#This Row],[Date of Call]])&lt;=6, YEAR(Calls[[#This Row],[Date of Call]]), YEAR(Calls[[#This Row],[Date of Call]])+1)</f>
        <v>2023</v>
      </c>
      <c r="J529">
        <f>ROUND(Calls[[#This Row],[Satisfaction Rating]],0)</f>
        <v>4</v>
      </c>
    </row>
    <row r="530" spans="1:10" x14ac:dyDescent="0.3">
      <c r="A530" s="4" t="s">
        <v>555</v>
      </c>
      <c r="B530" s="1" t="s">
        <v>11</v>
      </c>
      <c r="C530" s="1">
        <v>138</v>
      </c>
      <c r="D530" s="2" t="s">
        <v>14</v>
      </c>
      <c r="E530" s="3">
        <v>45082</v>
      </c>
      <c r="F530" s="1">
        <v>29</v>
      </c>
      <c r="G530" s="5">
        <v>4.4000000000000004</v>
      </c>
      <c r="H530" t="str">
        <f>TEXT(Calls[[#This Row],[Date of Call]],"DDDD")</f>
        <v>Monday</v>
      </c>
      <c r="I530">
        <f>IF(MONTH(Calls[[#This Row],[Date of Call]])&lt;=6, YEAR(Calls[[#This Row],[Date of Call]]), YEAR(Calls[[#This Row],[Date of Call]])+1)</f>
        <v>2023</v>
      </c>
      <c r="J530">
        <f>ROUND(Calls[[#This Row],[Satisfaction Rating]],0)</f>
        <v>4</v>
      </c>
    </row>
    <row r="531" spans="1:10" x14ac:dyDescent="0.3">
      <c r="A531" s="4" t="s">
        <v>556</v>
      </c>
      <c r="B531" s="1" t="s">
        <v>42</v>
      </c>
      <c r="C531" s="1">
        <v>144</v>
      </c>
      <c r="D531" s="2" t="s">
        <v>14</v>
      </c>
      <c r="E531" s="3">
        <v>45083</v>
      </c>
      <c r="F531" s="1">
        <v>25</v>
      </c>
      <c r="G531" s="5">
        <v>3.7</v>
      </c>
      <c r="H531" t="str">
        <f>TEXT(Calls[[#This Row],[Date of Call]],"DDDD")</f>
        <v>Tuesday</v>
      </c>
      <c r="I531">
        <f>IF(MONTH(Calls[[#This Row],[Date of Call]])&lt;=6, YEAR(Calls[[#This Row],[Date of Call]]), YEAR(Calls[[#This Row],[Date of Call]])+1)</f>
        <v>2023</v>
      </c>
      <c r="J531">
        <f>ROUND(Calls[[#This Row],[Satisfaction Rating]],0)</f>
        <v>4</v>
      </c>
    </row>
    <row r="532" spans="1:10" x14ac:dyDescent="0.3">
      <c r="A532" s="4" t="s">
        <v>557</v>
      </c>
      <c r="B532" s="1" t="s">
        <v>60</v>
      </c>
      <c r="C532" s="1">
        <v>119</v>
      </c>
      <c r="D532" s="2" t="s">
        <v>28</v>
      </c>
      <c r="E532" s="3">
        <v>45084</v>
      </c>
      <c r="F532" s="1">
        <v>116</v>
      </c>
      <c r="G532" s="5">
        <v>3.8</v>
      </c>
      <c r="H532" t="str">
        <f>TEXT(Calls[[#This Row],[Date of Call]],"DDDD")</f>
        <v>Wednesday</v>
      </c>
      <c r="I532">
        <f>IF(MONTH(Calls[[#This Row],[Date of Call]])&lt;=6, YEAR(Calls[[#This Row],[Date of Call]]), YEAR(Calls[[#This Row],[Date of Call]])+1)</f>
        <v>2023</v>
      </c>
      <c r="J532">
        <f>ROUND(Calls[[#This Row],[Satisfaction Rating]],0)</f>
        <v>4</v>
      </c>
    </row>
    <row r="533" spans="1:10" x14ac:dyDescent="0.3">
      <c r="A533" s="4" t="s">
        <v>558</v>
      </c>
      <c r="B533" s="1" t="s">
        <v>11</v>
      </c>
      <c r="C533" s="1">
        <v>101</v>
      </c>
      <c r="D533" s="2" t="s">
        <v>19</v>
      </c>
      <c r="E533" s="3">
        <v>45085</v>
      </c>
      <c r="F533" s="1">
        <v>132</v>
      </c>
      <c r="G533" s="5">
        <v>4.3</v>
      </c>
      <c r="H533" t="str">
        <f>TEXT(Calls[[#This Row],[Date of Call]],"DDDD")</f>
        <v>Thursday</v>
      </c>
      <c r="I533">
        <f>IF(MONTH(Calls[[#This Row],[Date of Call]])&lt;=6, YEAR(Calls[[#This Row],[Date of Call]]), YEAR(Calls[[#This Row],[Date of Call]])+1)</f>
        <v>2023</v>
      </c>
      <c r="J533">
        <f>ROUND(Calls[[#This Row],[Satisfaction Rating]],0)</f>
        <v>4</v>
      </c>
    </row>
    <row r="534" spans="1:10" x14ac:dyDescent="0.3">
      <c r="A534" s="4" t="s">
        <v>559</v>
      </c>
      <c r="B534" s="1" t="s">
        <v>42</v>
      </c>
      <c r="C534" s="1">
        <v>59</v>
      </c>
      <c r="D534" s="2" t="s">
        <v>28</v>
      </c>
      <c r="E534" s="3">
        <v>45086</v>
      </c>
      <c r="F534" s="1">
        <v>90</v>
      </c>
      <c r="G534" s="5">
        <v>3.5</v>
      </c>
      <c r="H534" t="str">
        <f>TEXT(Calls[[#This Row],[Date of Call]],"DDDD")</f>
        <v>Friday</v>
      </c>
      <c r="I534">
        <f>IF(MONTH(Calls[[#This Row],[Date of Call]])&lt;=6, YEAR(Calls[[#This Row],[Date of Call]]), YEAR(Calls[[#This Row],[Date of Call]])+1)</f>
        <v>2023</v>
      </c>
      <c r="J534">
        <f>ROUND(Calls[[#This Row],[Satisfaction Rating]],0)</f>
        <v>4</v>
      </c>
    </row>
    <row r="535" spans="1:10" x14ac:dyDescent="0.3">
      <c r="A535" s="4" t="s">
        <v>560</v>
      </c>
      <c r="B535" s="1" t="s">
        <v>31</v>
      </c>
      <c r="C535" s="1">
        <v>125</v>
      </c>
      <c r="D535" s="2" t="s">
        <v>9</v>
      </c>
      <c r="E535" s="3">
        <v>45086</v>
      </c>
      <c r="F535" s="1">
        <v>87</v>
      </c>
      <c r="G535" s="5">
        <v>4.0999999999999996</v>
      </c>
      <c r="H535" t="str">
        <f>TEXT(Calls[[#This Row],[Date of Call]],"DDDD")</f>
        <v>Friday</v>
      </c>
      <c r="I535">
        <f>IF(MONTH(Calls[[#This Row],[Date of Call]])&lt;=6, YEAR(Calls[[#This Row],[Date of Call]]), YEAR(Calls[[#This Row],[Date of Call]])+1)</f>
        <v>2023</v>
      </c>
      <c r="J535">
        <f>ROUND(Calls[[#This Row],[Satisfaction Rating]],0)</f>
        <v>4</v>
      </c>
    </row>
    <row r="536" spans="1:10" x14ac:dyDescent="0.3">
      <c r="A536" s="4" t="s">
        <v>561</v>
      </c>
      <c r="B536" s="1" t="s">
        <v>27</v>
      </c>
      <c r="C536" s="1">
        <v>147</v>
      </c>
      <c r="D536" s="2" t="s">
        <v>28</v>
      </c>
      <c r="E536" s="3">
        <v>45086</v>
      </c>
      <c r="F536" s="1">
        <v>140</v>
      </c>
      <c r="G536" s="5">
        <v>4.2</v>
      </c>
      <c r="H536" t="str">
        <f>TEXT(Calls[[#This Row],[Date of Call]],"DDDD")</f>
        <v>Friday</v>
      </c>
      <c r="I536">
        <f>IF(MONTH(Calls[[#This Row],[Date of Call]])&lt;=6, YEAR(Calls[[#This Row],[Date of Call]]), YEAR(Calls[[#This Row],[Date of Call]])+1)</f>
        <v>2023</v>
      </c>
      <c r="J536">
        <f>ROUND(Calls[[#This Row],[Satisfaction Rating]],0)</f>
        <v>4</v>
      </c>
    </row>
    <row r="537" spans="1:10" x14ac:dyDescent="0.3">
      <c r="A537" s="4" t="s">
        <v>562</v>
      </c>
      <c r="B537" s="1" t="s">
        <v>33</v>
      </c>
      <c r="C537" s="1">
        <v>76</v>
      </c>
      <c r="D537" s="2" t="s">
        <v>28</v>
      </c>
      <c r="E537" s="3">
        <v>45086</v>
      </c>
      <c r="F537" s="1">
        <v>164</v>
      </c>
      <c r="G537" s="5">
        <v>4.5</v>
      </c>
      <c r="H537" t="str">
        <f>TEXT(Calls[[#This Row],[Date of Call]],"DDDD")</f>
        <v>Friday</v>
      </c>
      <c r="I537">
        <f>IF(MONTH(Calls[[#This Row],[Date of Call]])&lt;=6, YEAR(Calls[[#This Row],[Date of Call]]), YEAR(Calls[[#This Row],[Date of Call]])+1)</f>
        <v>2023</v>
      </c>
      <c r="J537">
        <f>ROUND(Calls[[#This Row],[Satisfaction Rating]],0)</f>
        <v>5</v>
      </c>
    </row>
    <row r="538" spans="1:10" x14ac:dyDescent="0.3">
      <c r="A538" s="4" t="s">
        <v>563</v>
      </c>
      <c r="B538" s="1" t="s">
        <v>22</v>
      </c>
      <c r="C538" s="1">
        <v>99</v>
      </c>
      <c r="D538" s="2" t="s">
        <v>19</v>
      </c>
      <c r="E538" s="3">
        <v>45087</v>
      </c>
      <c r="F538" s="1">
        <v>180</v>
      </c>
      <c r="G538" s="5">
        <v>3.8</v>
      </c>
      <c r="H538" t="str">
        <f>TEXT(Calls[[#This Row],[Date of Call]],"DDDD")</f>
        <v>Saturday</v>
      </c>
      <c r="I538">
        <f>IF(MONTH(Calls[[#This Row],[Date of Call]])&lt;=6, YEAR(Calls[[#This Row],[Date of Call]]), YEAR(Calls[[#This Row],[Date of Call]])+1)</f>
        <v>2023</v>
      </c>
      <c r="J538">
        <f>ROUND(Calls[[#This Row],[Satisfaction Rating]],0)</f>
        <v>4</v>
      </c>
    </row>
    <row r="539" spans="1:10" x14ac:dyDescent="0.3">
      <c r="A539" s="4" t="s">
        <v>564</v>
      </c>
      <c r="B539" s="1" t="s">
        <v>80</v>
      </c>
      <c r="C539" s="1">
        <v>111</v>
      </c>
      <c r="D539" s="2" t="s">
        <v>24</v>
      </c>
      <c r="E539" s="3">
        <v>45088</v>
      </c>
      <c r="F539" s="1">
        <v>22</v>
      </c>
      <c r="G539" s="5">
        <v>4.0999999999999996</v>
      </c>
      <c r="H539" t="str">
        <f>TEXT(Calls[[#This Row],[Date of Call]],"DDDD")</f>
        <v>Sunday</v>
      </c>
      <c r="I539">
        <f>IF(MONTH(Calls[[#This Row],[Date of Call]])&lt;=6, YEAR(Calls[[#This Row],[Date of Call]]), YEAR(Calls[[#This Row],[Date of Call]])+1)</f>
        <v>2023</v>
      </c>
      <c r="J539">
        <f>ROUND(Calls[[#This Row],[Satisfaction Rating]],0)</f>
        <v>4</v>
      </c>
    </row>
    <row r="540" spans="1:10" x14ac:dyDescent="0.3">
      <c r="A540" s="4" t="s">
        <v>565</v>
      </c>
      <c r="B540" s="1" t="s">
        <v>18</v>
      </c>
      <c r="C540" s="1">
        <v>147</v>
      </c>
      <c r="D540" s="2" t="s">
        <v>9</v>
      </c>
      <c r="E540" s="3">
        <v>45088</v>
      </c>
      <c r="F540" s="1">
        <v>82</v>
      </c>
      <c r="G540" s="5">
        <v>4.4000000000000004</v>
      </c>
      <c r="H540" t="str">
        <f>TEXT(Calls[[#This Row],[Date of Call]],"DDDD")</f>
        <v>Sunday</v>
      </c>
      <c r="I540">
        <f>IF(MONTH(Calls[[#This Row],[Date of Call]])&lt;=6, YEAR(Calls[[#This Row],[Date of Call]]), YEAR(Calls[[#This Row],[Date of Call]])+1)</f>
        <v>2023</v>
      </c>
      <c r="J540">
        <f>ROUND(Calls[[#This Row],[Satisfaction Rating]],0)</f>
        <v>4</v>
      </c>
    </row>
    <row r="541" spans="1:10" x14ac:dyDescent="0.3">
      <c r="A541" s="4" t="s">
        <v>566</v>
      </c>
      <c r="B541" s="1" t="s">
        <v>8</v>
      </c>
      <c r="C541" s="1">
        <v>141</v>
      </c>
      <c r="D541" s="2" t="s">
        <v>19</v>
      </c>
      <c r="E541" s="3">
        <v>45088</v>
      </c>
      <c r="F541" s="1">
        <v>100</v>
      </c>
      <c r="G541" s="5">
        <v>4.5999999999999996</v>
      </c>
      <c r="H541" t="str">
        <f>TEXT(Calls[[#This Row],[Date of Call]],"DDDD")</f>
        <v>Sunday</v>
      </c>
      <c r="I541">
        <f>IF(MONTH(Calls[[#This Row],[Date of Call]])&lt;=6, YEAR(Calls[[#This Row],[Date of Call]]), YEAR(Calls[[#This Row],[Date of Call]])+1)</f>
        <v>2023</v>
      </c>
      <c r="J541">
        <f>ROUND(Calls[[#This Row],[Satisfaction Rating]],0)</f>
        <v>5</v>
      </c>
    </row>
    <row r="542" spans="1:10" x14ac:dyDescent="0.3">
      <c r="A542" s="4" t="s">
        <v>567</v>
      </c>
      <c r="B542" s="1" t="s">
        <v>33</v>
      </c>
      <c r="C542" s="1">
        <v>71</v>
      </c>
      <c r="D542" s="2" t="s">
        <v>28</v>
      </c>
      <c r="E542" s="3">
        <v>45089</v>
      </c>
      <c r="F542" s="1">
        <v>52</v>
      </c>
      <c r="G542" s="5">
        <v>3.4</v>
      </c>
      <c r="H542" t="str">
        <f>TEXT(Calls[[#This Row],[Date of Call]],"DDDD")</f>
        <v>Monday</v>
      </c>
      <c r="I542">
        <f>IF(MONTH(Calls[[#This Row],[Date of Call]])&lt;=6, YEAR(Calls[[#This Row],[Date of Call]]), YEAR(Calls[[#This Row],[Date of Call]])+1)</f>
        <v>2023</v>
      </c>
      <c r="J542">
        <f>ROUND(Calls[[#This Row],[Satisfaction Rating]],0)</f>
        <v>3</v>
      </c>
    </row>
    <row r="543" spans="1:10" x14ac:dyDescent="0.3">
      <c r="A543" s="4" t="s">
        <v>568</v>
      </c>
      <c r="B543" s="1" t="s">
        <v>33</v>
      </c>
      <c r="C543" s="1">
        <v>121</v>
      </c>
      <c r="D543" s="2" t="s">
        <v>9</v>
      </c>
      <c r="E543" s="3">
        <v>45090</v>
      </c>
      <c r="F543" s="1">
        <v>84</v>
      </c>
      <c r="G543" s="5">
        <v>4.5999999999999996</v>
      </c>
      <c r="H543" t="str">
        <f>TEXT(Calls[[#This Row],[Date of Call]],"DDDD")</f>
        <v>Tuesday</v>
      </c>
      <c r="I543">
        <f>IF(MONTH(Calls[[#This Row],[Date of Call]])&lt;=6, YEAR(Calls[[#This Row],[Date of Call]]), YEAR(Calls[[#This Row],[Date of Call]])+1)</f>
        <v>2023</v>
      </c>
      <c r="J543">
        <f>ROUND(Calls[[#This Row],[Satisfaction Rating]],0)</f>
        <v>5</v>
      </c>
    </row>
    <row r="544" spans="1:10" x14ac:dyDescent="0.3">
      <c r="A544" s="4" t="s">
        <v>569</v>
      </c>
      <c r="B544" s="1" t="s">
        <v>33</v>
      </c>
      <c r="C544" s="1">
        <v>60</v>
      </c>
      <c r="D544" s="2" t="s">
        <v>9</v>
      </c>
      <c r="E544" s="3">
        <v>45090</v>
      </c>
      <c r="F544" s="1">
        <v>37</v>
      </c>
      <c r="G544" s="5">
        <v>3.9</v>
      </c>
      <c r="H544" t="str">
        <f>TEXT(Calls[[#This Row],[Date of Call]],"DDDD")</f>
        <v>Tuesday</v>
      </c>
      <c r="I544">
        <f>IF(MONTH(Calls[[#This Row],[Date of Call]])&lt;=6, YEAR(Calls[[#This Row],[Date of Call]]), YEAR(Calls[[#This Row],[Date of Call]])+1)</f>
        <v>2023</v>
      </c>
      <c r="J544">
        <f>ROUND(Calls[[#This Row],[Satisfaction Rating]],0)</f>
        <v>4</v>
      </c>
    </row>
    <row r="545" spans="1:10" x14ac:dyDescent="0.3">
      <c r="A545" s="4" t="s">
        <v>570</v>
      </c>
      <c r="B545" s="1" t="s">
        <v>47</v>
      </c>
      <c r="C545" s="1">
        <v>158</v>
      </c>
      <c r="D545" s="2" t="s">
        <v>19</v>
      </c>
      <c r="E545" s="3">
        <v>45091</v>
      </c>
      <c r="F545" s="1">
        <v>190</v>
      </c>
      <c r="G545" s="5">
        <v>4</v>
      </c>
      <c r="H545" t="str">
        <f>TEXT(Calls[[#This Row],[Date of Call]],"DDDD")</f>
        <v>Wednesday</v>
      </c>
      <c r="I545">
        <f>IF(MONTH(Calls[[#This Row],[Date of Call]])&lt;=6, YEAR(Calls[[#This Row],[Date of Call]]), YEAR(Calls[[#This Row],[Date of Call]])+1)</f>
        <v>2023</v>
      </c>
      <c r="J545">
        <f>ROUND(Calls[[#This Row],[Satisfaction Rating]],0)</f>
        <v>4</v>
      </c>
    </row>
    <row r="546" spans="1:10" x14ac:dyDescent="0.3">
      <c r="A546" s="4" t="s">
        <v>571</v>
      </c>
      <c r="B546" s="1" t="s">
        <v>27</v>
      </c>
      <c r="C546" s="1">
        <v>159</v>
      </c>
      <c r="D546" s="2" t="s">
        <v>14</v>
      </c>
      <c r="E546" s="3">
        <v>45091</v>
      </c>
      <c r="F546" s="1">
        <v>66</v>
      </c>
      <c r="G546" s="5">
        <v>3.4</v>
      </c>
      <c r="H546" t="str">
        <f>TEXT(Calls[[#This Row],[Date of Call]],"DDDD")</f>
        <v>Wednesday</v>
      </c>
      <c r="I546">
        <f>IF(MONTH(Calls[[#This Row],[Date of Call]])&lt;=6, YEAR(Calls[[#This Row],[Date of Call]]), YEAR(Calls[[#This Row],[Date of Call]])+1)</f>
        <v>2023</v>
      </c>
      <c r="J546">
        <f>ROUND(Calls[[#This Row],[Satisfaction Rating]],0)</f>
        <v>3</v>
      </c>
    </row>
    <row r="547" spans="1:10" x14ac:dyDescent="0.3">
      <c r="A547" s="4" t="s">
        <v>572</v>
      </c>
      <c r="B547" s="1" t="s">
        <v>11</v>
      </c>
      <c r="C547" s="1">
        <v>70</v>
      </c>
      <c r="D547" s="2" t="s">
        <v>28</v>
      </c>
      <c r="E547" s="3">
        <v>45092</v>
      </c>
      <c r="F547" s="1">
        <v>116</v>
      </c>
      <c r="G547" s="5">
        <v>3.2</v>
      </c>
      <c r="H547" t="str">
        <f>TEXT(Calls[[#This Row],[Date of Call]],"DDDD")</f>
        <v>Thursday</v>
      </c>
      <c r="I547">
        <f>IF(MONTH(Calls[[#This Row],[Date of Call]])&lt;=6, YEAR(Calls[[#This Row],[Date of Call]]), YEAR(Calls[[#This Row],[Date of Call]])+1)</f>
        <v>2023</v>
      </c>
      <c r="J547">
        <f>ROUND(Calls[[#This Row],[Satisfaction Rating]],0)</f>
        <v>3</v>
      </c>
    </row>
    <row r="548" spans="1:10" x14ac:dyDescent="0.3">
      <c r="A548" s="4" t="s">
        <v>573</v>
      </c>
      <c r="B548" s="1" t="s">
        <v>50</v>
      </c>
      <c r="C548" s="1">
        <v>78</v>
      </c>
      <c r="D548" s="2" t="s">
        <v>24</v>
      </c>
      <c r="E548" s="3">
        <v>45092</v>
      </c>
      <c r="F548" s="1">
        <v>28</v>
      </c>
      <c r="G548" s="5">
        <v>3.9</v>
      </c>
      <c r="H548" t="str">
        <f>TEXT(Calls[[#This Row],[Date of Call]],"DDDD")</f>
        <v>Thursday</v>
      </c>
      <c r="I548">
        <f>IF(MONTH(Calls[[#This Row],[Date of Call]])&lt;=6, YEAR(Calls[[#This Row],[Date of Call]]), YEAR(Calls[[#This Row],[Date of Call]])+1)</f>
        <v>2023</v>
      </c>
      <c r="J548">
        <f>ROUND(Calls[[#This Row],[Satisfaction Rating]],0)</f>
        <v>4</v>
      </c>
    </row>
    <row r="549" spans="1:10" x14ac:dyDescent="0.3">
      <c r="A549" s="4" t="s">
        <v>574</v>
      </c>
      <c r="B549" s="1" t="s">
        <v>18</v>
      </c>
      <c r="C549" s="1">
        <v>103</v>
      </c>
      <c r="D549" s="2" t="s">
        <v>28</v>
      </c>
      <c r="E549" s="3">
        <v>45092</v>
      </c>
      <c r="F549" s="1">
        <v>120</v>
      </c>
      <c r="G549" s="5">
        <v>5</v>
      </c>
      <c r="H549" t="str">
        <f>TEXT(Calls[[#This Row],[Date of Call]],"DDDD")</f>
        <v>Thursday</v>
      </c>
      <c r="I549">
        <f>IF(MONTH(Calls[[#This Row],[Date of Call]])&lt;=6, YEAR(Calls[[#This Row],[Date of Call]]), YEAR(Calls[[#This Row],[Date of Call]])+1)</f>
        <v>2023</v>
      </c>
      <c r="J549">
        <f>ROUND(Calls[[#This Row],[Satisfaction Rating]],0)</f>
        <v>5</v>
      </c>
    </row>
    <row r="550" spans="1:10" x14ac:dyDescent="0.3">
      <c r="A550" s="4" t="s">
        <v>575</v>
      </c>
      <c r="B550" s="1" t="s">
        <v>13</v>
      </c>
      <c r="C550" s="1">
        <v>108</v>
      </c>
      <c r="D550" s="2" t="s">
        <v>19</v>
      </c>
      <c r="E550" s="3">
        <v>45092</v>
      </c>
      <c r="F550" s="1">
        <v>56</v>
      </c>
      <c r="G550" s="5">
        <v>3.5</v>
      </c>
      <c r="H550" t="str">
        <f>TEXT(Calls[[#This Row],[Date of Call]],"DDDD")</f>
        <v>Thursday</v>
      </c>
      <c r="I550">
        <f>IF(MONTH(Calls[[#This Row],[Date of Call]])&lt;=6, YEAR(Calls[[#This Row],[Date of Call]]), YEAR(Calls[[#This Row],[Date of Call]])+1)</f>
        <v>2023</v>
      </c>
      <c r="J550">
        <f>ROUND(Calls[[#This Row],[Satisfaction Rating]],0)</f>
        <v>4</v>
      </c>
    </row>
    <row r="551" spans="1:10" x14ac:dyDescent="0.3">
      <c r="A551" s="4" t="s">
        <v>576</v>
      </c>
      <c r="B551" s="1" t="s">
        <v>13</v>
      </c>
      <c r="C551" s="1">
        <v>44</v>
      </c>
      <c r="D551" s="2" t="s">
        <v>9</v>
      </c>
      <c r="E551" s="3">
        <v>45092</v>
      </c>
      <c r="F551" s="1">
        <v>170</v>
      </c>
      <c r="G551" s="5">
        <v>3.8</v>
      </c>
      <c r="H551" t="str">
        <f>TEXT(Calls[[#This Row],[Date of Call]],"DDDD")</f>
        <v>Thursday</v>
      </c>
      <c r="I551">
        <f>IF(MONTH(Calls[[#This Row],[Date of Call]])&lt;=6, YEAR(Calls[[#This Row],[Date of Call]]), YEAR(Calls[[#This Row],[Date of Call]])+1)</f>
        <v>2023</v>
      </c>
      <c r="J551">
        <f>ROUND(Calls[[#This Row],[Satisfaction Rating]],0)</f>
        <v>4</v>
      </c>
    </row>
    <row r="552" spans="1:10" x14ac:dyDescent="0.3">
      <c r="A552" s="4" t="s">
        <v>577</v>
      </c>
      <c r="B552" s="1" t="s">
        <v>50</v>
      </c>
      <c r="C552" s="1">
        <v>127</v>
      </c>
      <c r="D552" s="2" t="s">
        <v>19</v>
      </c>
      <c r="E552" s="3">
        <v>45093</v>
      </c>
      <c r="F552" s="1">
        <v>200</v>
      </c>
      <c r="G552" s="5">
        <v>4.8</v>
      </c>
      <c r="H552" t="str">
        <f>TEXT(Calls[[#This Row],[Date of Call]],"DDDD")</f>
        <v>Friday</v>
      </c>
      <c r="I552">
        <f>IF(MONTH(Calls[[#This Row],[Date of Call]])&lt;=6, YEAR(Calls[[#This Row],[Date of Call]]), YEAR(Calls[[#This Row],[Date of Call]])+1)</f>
        <v>2023</v>
      </c>
      <c r="J552">
        <f>ROUND(Calls[[#This Row],[Satisfaction Rating]],0)</f>
        <v>5</v>
      </c>
    </row>
    <row r="553" spans="1:10" x14ac:dyDescent="0.3">
      <c r="A553" s="4" t="s">
        <v>578</v>
      </c>
      <c r="B553" s="1" t="s">
        <v>18</v>
      </c>
      <c r="C553" s="1">
        <v>132</v>
      </c>
      <c r="D553" s="2" t="s">
        <v>28</v>
      </c>
      <c r="E553" s="3">
        <v>45094</v>
      </c>
      <c r="F553" s="1">
        <v>50</v>
      </c>
      <c r="G553" s="5">
        <v>4.2</v>
      </c>
      <c r="H553" t="str">
        <f>TEXT(Calls[[#This Row],[Date of Call]],"DDDD")</f>
        <v>Saturday</v>
      </c>
      <c r="I553">
        <f>IF(MONTH(Calls[[#This Row],[Date of Call]])&lt;=6, YEAR(Calls[[#This Row],[Date of Call]]), YEAR(Calls[[#This Row],[Date of Call]])+1)</f>
        <v>2023</v>
      </c>
      <c r="J553">
        <f>ROUND(Calls[[#This Row],[Satisfaction Rating]],0)</f>
        <v>4</v>
      </c>
    </row>
    <row r="554" spans="1:10" x14ac:dyDescent="0.3">
      <c r="A554" s="4" t="s">
        <v>579</v>
      </c>
      <c r="B554" s="1" t="s">
        <v>8</v>
      </c>
      <c r="C554" s="1">
        <v>106</v>
      </c>
      <c r="D554" s="2" t="s">
        <v>24</v>
      </c>
      <c r="E554" s="3">
        <v>45094</v>
      </c>
      <c r="F554" s="1">
        <v>112</v>
      </c>
      <c r="G554" s="5">
        <v>3.7</v>
      </c>
      <c r="H554" t="str">
        <f>TEXT(Calls[[#This Row],[Date of Call]],"DDDD")</f>
        <v>Saturday</v>
      </c>
      <c r="I554">
        <f>IF(MONTH(Calls[[#This Row],[Date of Call]])&lt;=6, YEAR(Calls[[#This Row],[Date of Call]]), YEAR(Calls[[#This Row],[Date of Call]])+1)</f>
        <v>2023</v>
      </c>
      <c r="J554">
        <f>ROUND(Calls[[#This Row],[Satisfaction Rating]],0)</f>
        <v>4</v>
      </c>
    </row>
    <row r="555" spans="1:10" x14ac:dyDescent="0.3">
      <c r="A555" s="4" t="s">
        <v>580</v>
      </c>
      <c r="B555" s="1" t="s">
        <v>80</v>
      </c>
      <c r="C555" s="1">
        <v>107</v>
      </c>
      <c r="D555" s="2" t="s">
        <v>28</v>
      </c>
      <c r="E555" s="3">
        <v>45095</v>
      </c>
      <c r="F555" s="1">
        <v>39</v>
      </c>
      <c r="G555" s="5">
        <v>4.8</v>
      </c>
      <c r="H555" t="str">
        <f>TEXT(Calls[[#This Row],[Date of Call]],"DDDD")</f>
        <v>Sunday</v>
      </c>
      <c r="I555">
        <f>IF(MONTH(Calls[[#This Row],[Date of Call]])&lt;=6, YEAR(Calls[[#This Row],[Date of Call]]), YEAR(Calls[[#This Row],[Date of Call]])+1)</f>
        <v>2023</v>
      </c>
      <c r="J555">
        <f>ROUND(Calls[[#This Row],[Satisfaction Rating]],0)</f>
        <v>5</v>
      </c>
    </row>
    <row r="556" spans="1:10" x14ac:dyDescent="0.3">
      <c r="A556" s="4" t="s">
        <v>581</v>
      </c>
      <c r="B556" s="1" t="s">
        <v>27</v>
      </c>
      <c r="C556" s="1">
        <v>85</v>
      </c>
      <c r="D556" s="2" t="s">
        <v>24</v>
      </c>
      <c r="E556" s="3">
        <v>45095</v>
      </c>
      <c r="F556" s="1">
        <v>38</v>
      </c>
      <c r="G556" s="5">
        <v>4.8</v>
      </c>
      <c r="H556" t="str">
        <f>TEXT(Calls[[#This Row],[Date of Call]],"DDDD")</f>
        <v>Sunday</v>
      </c>
      <c r="I556">
        <f>IF(MONTH(Calls[[#This Row],[Date of Call]])&lt;=6, YEAR(Calls[[#This Row],[Date of Call]]), YEAR(Calls[[#This Row],[Date of Call]])+1)</f>
        <v>2023</v>
      </c>
      <c r="J556">
        <f>ROUND(Calls[[#This Row],[Satisfaction Rating]],0)</f>
        <v>5</v>
      </c>
    </row>
    <row r="557" spans="1:10" x14ac:dyDescent="0.3">
      <c r="A557" s="4" t="s">
        <v>582</v>
      </c>
      <c r="B557" s="1" t="s">
        <v>22</v>
      </c>
      <c r="C557" s="1">
        <v>49</v>
      </c>
      <c r="D557" s="2" t="s">
        <v>28</v>
      </c>
      <c r="E557" s="3">
        <v>45096</v>
      </c>
      <c r="F557" s="1">
        <v>84</v>
      </c>
      <c r="G557" s="5">
        <v>2.9</v>
      </c>
      <c r="H557" t="str">
        <f>TEXT(Calls[[#This Row],[Date of Call]],"DDDD")</f>
        <v>Monday</v>
      </c>
      <c r="I557">
        <f>IF(MONTH(Calls[[#This Row],[Date of Call]])&lt;=6, YEAR(Calls[[#This Row],[Date of Call]]), YEAR(Calls[[#This Row],[Date of Call]])+1)</f>
        <v>2023</v>
      </c>
      <c r="J557">
        <f>ROUND(Calls[[#This Row],[Satisfaction Rating]],0)</f>
        <v>3</v>
      </c>
    </row>
    <row r="558" spans="1:10" x14ac:dyDescent="0.3">
      <c r="A558" s="4" t="s">
        <v>583</v>
      </c>
      <c r="B558" s="1" t="s">
        <v>33</v>
      </c>
      <c r="C558" s="1">
        <v>117</v>
      </c>
      <c r="D558" s="2" t="s">
        <v>19</v>
      </c>
      <c r="E558" s="3">
        <v>45097</v>
      </c>
      <c r="F558" s="1">
        <v>82</v>
      </c>
      <c r="G558" s="5">
        <v>3.5</v>
      </c>
      <c r="H558" t="str">
        <f>TEXT(Calls[[#This Row],[Date of Call]],"DDDD")</f>
        <v>Tuesday</v>
      </c>
      <c r="I558">
        <f>IF(MONTH(Calls[[#This Row],[Date of Call]])&lt;=6, YEAR(Calls[[#This Row],[Date of Call]]), YEAR(Calls[[#This Row],[Date of Call]])+1)</f>
        <v>2023</v>
      </c>
      <c r="J558">
        <f>ROUND(Calls[[#This Row],[Satisfaction Rating]],0)</f>
        <v>4</v>
      </c>
    </row>
    <row r="559" spans="1:10" x14ac:dyDescent="0.3">
      <c r="A559" s="4" t="s">
        <v>584</v>
      </c>
      <c r="B559" s="1" t="s">
        <v>80</v>
      </c>
      <c r="C559" s="1">
        <v>136</v>
      </c>
      <c r="D559" s="2" t="s">
        <v>24</v>
      </c>
      <c r="E559" s="3">
        <v>45097</v>
      </c>
      <c r="F559" s="1">
        <v>37</v>
      </c>
      <c r="G559" s="5">
        <v>0.9</v>
      </c>
      <c r="H559" t="str">
        <f>TEXT(Calls[[#This Row],[Date of Call]],"DDDD")</f>
        <v>Tuesday</v>
      </c>
      <c r="I559">
        <f>IF(MONTH(Calls[[#This Row],[Date of Call]])&lt;=6, YEAR(Calls[[#This Row],[Date of Call]]), YEAR(Calls[[#This Row],[Date of Call]])+1)</f>
        <v>2023</v>
      </c>
      <c r="J559">
        <f>ROUND(Calls[[#This Row],[Satisfaction Rating]],0)</f>
        <v>1</v>
      </c>
    </row>
    <row r="560" spans="1:10" x14ac:dyDescent="0.3">
      <c r="A560" s="4" t="s">
        <v>585</v>
      </c>
      <c r="B560" s="1" t="s">
        <v>13</v>
      </c>
      <c r="C560" s="1">
        <v>130</v>
      </c>
      <c r="D560" s="2" t="s">
        <v>14</v>
      </c>
      <c r="E560" s="3">
        <v>45098</v>
      </c>
      <c r="F560" s="1">
        <v>87</v>
      </c>
      <c r="G560" s="5">
        <v>3.4</v>
      </c>
      <c r="H560" t="str">
        <f>TEXT(Calls[[#This Row],[Date of Call]],"DDDD")</f>
        <v>Wednesday</v>
      </c>
      <c r="I560">
        <f>IF(MONTH(Calls[[#This Row],[Date of Call]])&lt;=6, YEAR(Calls[[#This Row],[Date of Call]]), YEAR(Calls[[#This Row],[Date of Call]])+1)</f>
        <v>2023</v>
      </c>
      <c r="J560">
        <f>ROUND(Calls[[#This Row],[Satisfaction Rating]],0)</f>
        <v>3</v>
      </c>
    </row>
    <row r="561" spans="1:10" x14ac:dyDescent="0.3">
      <c r="A561" s="4" t="s">
        <v>586</v>
      </c>
      <c r="B561" s="1" t="s">
        <v>13</v>
      </c>
      <c r="C561" s="1">
        <v>73</v>
      </c>
      <c r="D561" s="2" t="s">
        <v>14</v>
      </c>
      <c r="E561" s="3">
        <v>45098</v>
      </c>
      <c r="F561" s="1">
        <v>75</v>
      </c>
      <c r="G561" s="5">
        <v>2.7</v>
      </c>
      <c r="H561" t="str">
        <f>TEXT(Calls[[#This Row],[Date of Call]],"DDDD")</f>
        <v>Wednesday</v>
      </c>
      <c r="I561">
        <f>IF(MONTH(Calls[[#This Row],[Date of Call]])&lt;=6, YEAR(Calls[[#This Row],[Date of Call]]), YEAR(Calls[[#This Row],[Date of Call]])+1)</f>
        <v>2023</v>
      </c>
      <c r="J561">
        <f>ROUND(Calls[[#This Row],[Satisfaction Rating]],0)</f>
        <v>3</v>
      </c>
    </row>
    <row r="562" spans="1:10" x14ac:dyDescent="0.3">
      <c r="A562" s="4" t="s">
        <v>587</v>
      </c>
      <c r="B562" s="1" t="s">
        <v>22</v>
      </c>
      <c r="C562" s="1">
        <v>80</v>
      </c>
      <c r="D562" s="2" t="s">
        <v>28</v>
      </c>
      <c r="E562" s="3">
        <v>45098</v>
      </c>
      <c r="F562" s="1">
        <v>32</v>
      </c>
      <c r="G562" s="5">
        <v>4.7</v>
      </c>
      <c r="H562" t="str">
        <f>TEXT(Calls[[#This Row],[Date of Call]],"DDDD")</f>
        <v>Wednesday</v>
      </c>
      <c r="I562">
        <f>IF(MONTH(Calls[[#This Row],[Date of Call]])&lt;=6, YEAR(Calls[[#This Row],[Date of Call]]), YEAR(Calls[[#This Row],[Date of Call]])+1)</f>
        <v>2023</v>
      </c>
      <c r="J562">
        <f>ROUND(Calls[[#This Row],[Satisfaction Rating]],0)</f>
        <v>5</v>
      </c>
    </row>
    <row r="563" spans="1:10" x14ac:dyDescent="0.3">
      <c r="A563" s="4" t="s">
        <v>588</v>
      </c>
      <c r="B563" s="1" t="s">
        <v>60</v>
      </c>
      <c r="C563" s="1">
        <v>44</v>
      </c>
      <c r="D563" s="2" t="s">
        <v>19</v>
      </c>
      <c r="E563" s="3">
        <v>45098</v>
      </c>
      <c r="F563" s="1">
        <v>33</v>
      </c>
      <c r="G563" s="5">
        <v>3</v>
      </c>
      <c r="H563" t="str">
        <f>TEXT(Calls[[#This Row],[Date of Call]],"DDDD")</f>
        <v>Wednesday</v>
      </c>
      <c r="I563">
        <f>IF(MONTH(Calls[[#This Row],[Date of Call]])&lt;=6, YEAR(Calls[[#This Row],[Date of Call]]), YEAR(Calls[[#This Row],[Date of Call]])+1)</f>
        <v>2023</v>
      </c>
      <c r="J563">
        <f>ROUND(Calls[[#This Row],[Satisfaction Rating]],0)</f>
        <v>3</v>
      </c>
    </row>
    <row r="564" spans="1:10" x14ac:dyDescent="0.3">
      <c r="A564" s="4" t="s">
        <v>589</v>
      </c>
      <c r="B564" s="1" t="s">
        <v>60</v>
      </c>
      <c r="C564" s="1">
        <v>102</v>
      </c>
      <c r="D564" s="2" t="s">
        <v>9</v>
      </c>
      <c r="E564" s="3">
        <v>45098</v>
      </c>
      <c r="F564" s="1">
        <v>76</v>
      </c>
      <c r="G564" s="5">
        <v>4.2</v>
      </c>
      <c r="H564" t="str">
        <f>TEXT(Calls[[#This Row],[Date of Call]],"DDDD")</f>
        <v>Wednesday</v>
      </c>
      <c r="I564">
        <f>IF(MONTH(Calls[[#This Row],[Date of Call]])&lt;=6, YEAR(Calls[[#This Row],[Date of Call]]), YEAR(Calls[[#This Row],[Date of Call]])+1)</f>
        <v>2023</v>
      </c>
      <c r="J564">
        <f>ROUND(Calls[[#This Row],[Satisfaction Rating]],0)</f>
        <v>4</v>
      </c>
    </row>
    <row r="565" spans="1:10" x14ac:dyDescent="0.3">
      <c r="A565" s="4" t="s">
        <v>590</v>
      </c>
      <c r="B565" s="1" t="s">
        <v>47</v>
      </c>
      <c r="C565" s="1">
        <v>74</v>
      </c>
      <c r="D565" s="2" t="s">
        <v>9</v>
      </c>
      <c r="E565" s="3">
        <v>45098</v>
      </c>
      <c r="F565" s="1">
        <v>117</v>
      </c>
      <c r="G565" s="5">
        <v>4.8</v>
      </c>
      <c r="H565" t="str">
        <f>TEXT(Calls[[#This Row],[Date of Call]],"DDDD")</f>
        <v>Wednesday</v>
      </c>
      <c r="I565">
        <f>IF(MONTH(Calls[[#This Row],[Date of Call]])&lt;=6, YEAR(Calls[[#This Row],[Date of Call]]), YEAR(Calls[[#This Row],[Date of Call]])+1)</f>
        <v>2023</v>
      </c>
      <c r="J565">
        <f>ROUND(Calls[[#This Row],[Satisfaction Rating]],0)</f>
        <v>5</v>
      </c>
    </row>
    <row r="566" spans="1:10" x14ac:dyDescent="0.3">
      <c r="A566" s="4" t="s">
        <v>591</v>
      </c>
      <c r="B566" s="1" t="s">
        <v>22</v>
      </c>
      <c r="C566" s="1">
        <v>52</v>
      </c>
      <c r="D566" s="2" t="s">
        <v>19</v>
      </c>
      <c r="E566" s="3">
        <v>45100</v>
      </c>
      <c r="F566" s="1">
        <v>70</v>
      </c>
      <c r="G566" s="5">
        <v>4.0999999999999996</v>
      </c>
      <c r="H566" t="str">
        <f>TEXT(Calls[[#This Row],[Date of Call]],"DDDD")</f>
        <v>Friday</v>
      </c>
      <c r="I566">
        <f>IF(MONTH(Calls[[#This Row],[Date of Call]])&lt;=6, YEAR(Calls[[#This Row],[Date of Call]]), YEAR(Calls[[#This Row],[Date of Call]])+1)</f>
        <v>2023</v>
      </c>
      <c r="J566">
        <f>ROUND(Calls[[#This Row],[Satisfaction Rating]],0)</f>
        <v>4</v>
      </c>
    </row>
    <row r="567" spans="1:10" x14ac:dyDescent="0.3">
      <c r="A567" s="4" t="s">
        <v>592</v>
      </c>
      <c r="B567" s="1" t="s">
        <v>22</v>
      </c>
      <c r="C567" s="1">
        <v>74</v>
      </c>
      <c r="D567" s="2" t="s">
        <v>14</v>
      </c>
      <c r="E567" s="3">
        <v>45100</v>
      </c>
      <c r="F567" s="1">
        <v>37</v>
      </c>
      <c r="G567" s="5">
        <v>2.7</v>
      </c>
      <c r="H567" t="str">
        <f>TEXT(Calls[[#This Row],[Date of Call]],"DDDD")</f>
        <v>Friday</v>
      </c>
      <c r="I567">
        <f>IF(MONTH(Calls[[#This Row],[Date of Call]])&lt;=6, YEAR(Calls[[#This Row],[Date of Call]]), YEAR(Calls[[#This Row],[Date of Call]])+1)</f>
        <v>2023</v>
      </c>
      <c r="J567">
        <f>ROUND(Calls[[#This Row],[Satisfaction Rating]],0)</f>
        <v>3</v>
      </c>
    </row>
    <row r="568" spans="1:10" x14ac:dyDescent="0.3">
      <c r="A568" s="4" t="s">
        <v>593</v>
      </c>
      <c r="B568" s="1" t="s">
        <v>13</v>
      </c>
      <c r="C568" s="1">
        <v>96</v>
      </c>
      <c r="D568" s="2" t="s">
        <v>9</v>
      </c>
      <c r="E568" s="3">
        <v>45100</v>
      </c>
      <c r="F568" s="1">
        <v>46</v>
      </c>
      <c r="G568" s="5">
        <v>2.9</v>
      </c>
      <c r="H568" t="str">
        <f>TEXT(Calls[[#This Row],[Date of Call]],"DDDD")</f>
        <v>Friday</v>
      </c>
      <c r="I568">
        <f>IF(MONTH(Calls[[#This Row],[Date of Call]])&lt;=6, YEAR(Calls[[#This Row],[Date of Call]]), YEAR(Calls[[#This Row],[Date of Call]])+1)</f>
        <v>2023</v>
      </c>
      <c r="J568">
        <f>ROUND(Calls[[#This Row],[Satisfaction Rating]],0)</f>
        <v>3</v>
      </c>
    </row>
    <row r="569" spans="1:10" x14ac:dyDescent="0.3">
      <c r="A569" s="4" t="s">
        <v>594</v>
      </c>
      <c r="B569" s="1" t="s">
        <v>31</v>
      </c>
      <c r="C569" s="1">
        <v>104</v>
      </c>
      <c r="D569" s="2" t="s">
        <v>28</v>
      </c>
      <c r="E569" s="3">
        <v>45100</v>
      </c>
      <c r="F569" s="1">
        <v>136</v>
      </c>
      <c r="G569" s="5">
        <v>5</v>
      </c>
      <c r="H569" t="str">
        <f>TEXT(Calls[[#This Row],[Date of Call]],"DDDD")</f>
        <v>Friday</v>
      </c>
      <c r="I569">
        <f>IF(MONTH(Calls[[#This Row],[Date of Call]])&lt;=6, YEAR(Calls[[#This Row],[Date of Call]]), YEAR(Calls[[#This Row],[Date of Call]])+1)</f>
        <v>2023</v>
      </c>
      <c r="J569">
        <f>ROUND(Calls[[#This Row],[Satisfaction Rating]],0)</f>
        <v>5</v>
      </c>
    </row>
    <row r="570" spans="1:10" x14ac:dyDescent="0.3">
      <c r="A570" s="4" t="s">
        <v>595</v>
      </c>
      <c r="B570" s="1" t="s">
        <v>13</v>
      </c>
      <c r="C570" s="1">
        <v>123</v>
      </c>
      <c r="D570" s="2" t="s">
        <v>9</v>
      </c>
      <c r="E570" s="3">
        <v>45101</v>
      </c>
      <c r="F570" s="1">
        <v>44</v>
      </c>
      <c r="G570" s="5">
        <v>4.5999999999999996</v>
      </c>
      <c r="H570" t="str">
        <f>TEXT(Calls[[#This Row],[Date of Call]],"DDDD")</f>
        <v>Saturday</v>
      </c>
      <c r="I570">
        <f>IF(MONTH(Calls[[#This Row],[Date of Call]])&lt;=6, YEAR(Calls[[#This Row],[Date of Call]]), YEAR(Calls[[#This Row],[Date of Call]])+1)</f>
        <v>2023</v>
      </c>
      <c r="J570">
        <f>ROUND(Calls[[#This Row],[Satisfaction Rating]],0)</f>
        <v>5</v>
      </c>
    </row>
    <row r="571" spans="1:10" x14ac:dyDescent="0.3">
      <c r="A571" s="4" t="s">
        <v>596</v>
      </c>
      <c r="B571" s="1" t="s">
        <v>39</v>
      </c>
      <c r="C571" s="1">
        <v>100</v>
      </c>
      <c r="D571" s="2" t="s">
        <v>24</v>
      </c>
      <c r="E571" s="3">
        <v>45101</v>
      </c>
      <c r="F571" s="1">
        <v>69</v>
      </c>
      <c r="G571" s="5">
        <v>3</v>
      </c>
      <c r="H571" t="str">
        <f>TEXT(Calls[[#This Row],[Date of Call]],"DDDD")</f>
        <v>Saturday</v>
      </c>
      <c r="I571">
        <f>IF(MONTH(Calls[[#This Row],[Date of Call]])&lt;=6, YEAR(Calls[[#This Row],[Date of Call]]), YEAR(Calls[[#This Row],[Date of Call]])+1)</f>
        <v>2023</v>
      </c>
      <c r="J571">
        <f>ROUND(Calls[[#This Row],[Satisfaction Rating]],0)</f>
        <v>3</v>
      </c>
    </row>
    <row r="572" spans="1:10" x14ac:dyDescent="0.3">
      <c r="A572" s="4" t="s">
        <v>597</v>
      </c>
      <c r="B572" s="1" t="s">
        <v>31</v>
      </c>
      <c r="C572" s="1">
        <v>35</v>
      </c>
      <c r="D572" s="2" t="s">
        <v>19</v>
      </c>
      <c r="E572" s="3">
        <v>45102</v>
      </c>
      <c r="F572" s="1">
        <v>86</v>
      </c>
      <c r="G572" s="5">
        <v>4.5999999999999996</v>
      </c>
      <c r="H572" t="str">
        <f>TEXT(Calls[[#This Row],[Date of Call]],"DDDD")</f>
        <v>Sunday</v>
      </c>
      <c r="I572">
        <f>IF(MONTH(Calls[[#This Row],[Date of Call]])&lt;=6, YEAR(Calls[[#This Row],[Date of Call]]), YEAR(Calls[[#This Row],[Date of Call]])+1)</f>
        <v>2023</v>
      </c>
      <c r="J572">
        <f>ROUND(Calls[[#This Row],[Satisfaction Rating]],0)</f>
        <v>5</v>
      </c>
    </row>
    <row r="573" spans="1:10" x14ac:dyDescent="0.3">
      <c r="A573" s="4" t="s">
        <v>598</v>
      </c>
      <c r="B573" s="1" t="s">
        <v>22</v>
      </c>
      <c r="C573" s="1">
        <v>123</v>
      </c>
      <c r="D573" s="2" t="s">
        <v>28</v>
      </c>
      <c r="E573" s="3">
        <v>45102</v>
      </c>
      <c r="F573" s="1">
        <v>68</v>
      </c>
      <c r="G573" s="5">
        <v>4.5</v>
      </c>
      <c r="H573" t="str">
        <f>TEXT(Calls[[#This Row],[Date of Call]],"DDDD")</f>
        <v>Sunday</v>
      </c>
      <c r="I573">
        <f>IF(MONTH(Calls[[#This Row],[Date of Call]])&lt;=6, YEAR(Calls[[#This Row],[Date of Call]]), YEAR(Calls[[#This Row],[Date of Call]])+1)</f>
        <v>2023</v>
      </c>
      <c r="J573">
        <f>ROUND(Calls[[#This Row],[Satisfaction Rating]],0)</f>
        <v>5</v>
      </c>
    </row>
    <row r="574" spans="1:10" x14ac:dyDescent="0.3">
      <c r="A574" s="4" t="s">
        <v>599</v>
      </c>
      <c r="B574" s="1" t="s">
        <v>33</v>
      </c>
      <c r="C574" s="1">
        <v>133</v>
      </c>
      <c r="D574" s="2" t="s">
        <v>19</v>
      </c>
      <c r="E574" s="3">
        <v>45103</v>
      </c>
      <c r="F574" s="1">
        <v>21</v>
      </c>
      <c r="G574" s="5">
        <v>3.7</v>
      </c>
      <c r="H574" t="str">
        <f>TEXT(Calls[[#This Row],[Date of Call]],"DDDD")</f>
        <v>Monday</v>
      </c>
      <c r="I574">
        <f>IF(MONTH(Calls[[#This Row],[Date of Call]])&lt;=6, YEAR(Calls[[#This Row],[Date of Call]]), YEAR(Calls[[#This Row],[Date of Call]])+1)</f>
        <v>2023</v>
      </c>
      <c r="J574">
        <f>ROUND(Calls[[#This Row],[Satisfaction Rating]],0)</f>
        <v>4</v>
      </c>
    </row>
    <row r="575" spans="1:10" x14ac:dyDescent="0.3">
      <c r="A575" s="4" t="s">
        <v>600</v>
      </c>
      <c r="B575" s="1" t="s">
        <v>13</v>
      </c>
      <c r="C575" s="1">
        <v>126</v>
      </c>
      <c r="D575" s="2" t="s">
        <v>14</v>
      </c>
      <c r="E575" s="3">
        <v>45103</v>
      </c>
      <c r="F575" s="1">
        <v>190</v>
      </c>
      <c r="G575" s="5">
        <v>2.4</v>
      </c>
      <c r="H575" t="str">
        <f>TEXT(Calls[[#This Row],[Date of Call]],"DDDD")</f>
        <v>Monday</v>
      </c>
      <c r="I575">
        <f>IF(MONTH(Calls[[#This Row],[Date of Call]])&lt;=6, YEAR(Calls[[#This Row],[Date of Call]]), YEAR(Calls[[#This Row],[Date of Call]])+1)</f>
        <v>2023</v>
      </c>
      <c r="J575">
        <f>ROUND(Calls[[#This Row],[Satisfaction Rating]],0)</f>
        <v>2</v>
      </c>
    </row>
    <row r="576" spans="1:10" x14ac:dyDescent="0.3">
      <c r="A576" s="4" t="s">
        <v>601</v>
      </c>
      <c r="B576" s="1" t="s">
        <v>22</v>
      </c>
      <c r="C576" s="1">
        <v>39</v>
      </c>
      <c r="D576" s="2" t="s">
        <v>9</v>
      </c>
      <c r="E576" s="3">
        <v>45103</v>
      </c>
      <c r="F576" s="1">
        <v>176</v>
      </c>
      <c r="G576" s="5">
        <v>4.3</v>
      </c>
      <c r="H576" t="str">
        <f>TEXT(Calls[[#This Row],[Date of Call]],"DDDD")</f>
        <v>Monday</v>
      </c>
      <c r="I576">
        <f>IF(MONTH(Calls[[#This Row],[Date of Call]])&lt;=6, YEAR(Calls[[#This Row],[Date of Call]]), YEAR(Calls[[#This Row],[Date of Call]])+1)</f>
        <v>2023</v>
      </c>
      <c r="J576">
        <f>ROUND(Calls[[#This Row],[Satisfaction Rating]],0)</f>
        <v>4</v>
      </c>
    </row>
    <row r="577" spans="1:10" x14ac:dyDescent="0.3">
      <c r="A577" s="4" t="s">
        <v>602</v>
      </c>
      <c r="B577" s="1" t="s">
        <v>47</v>
      </c>
      <c r="C577" s="1">
        <v>31</v>
      </c>
      <c r="D577" s="2" t="s">
        <v>28</v>
      </c>
      <c r="E577" s="3">
        <v>45103</v>
      </c>
      <c r="F577" s="1">
        <v>172</v>
      </c>
      <c r="G577" s="5">
        <v>3.9</v>
      </c>
      <c r="H577" t="str">
        <f>TEXT(Calls[[#This Row],[Date of Call]],"DDDD")</f>
        <v>Monday</v>
      </c>
      <c r="I577">
        <f>IF(MONTH(Calls[[#This Row],[Date of Call]])&lt;=6, YEAR(Calls[[#This Row],[Date of Call]]), YEAR(Calls[[#This Row],[Date of Call]])+1)</f>
        <v>2023</v>
      </c>
      <c r="J577">
        <f>ROUND(Calls[[#This Row],[Satisfaction Rating]],0)</f>
        <v>4</v>
      </c>
    </row>
    <row r="578" spans="1:10" x14ac:dyDescent="0.3">
      <c r="A578" s="4" t="s">
        <v>603</v>
      </c>
      <c r="B578" s="1" t="s">
        <v>18</v>
      </c>
      <c r="C578" s="1">
        <v>25</v>
      </c>
      <c r="D578" s="2" t="s">
        <v>19</v>
      </c>
      <c r="E578" s="3">
        <v>45103</v>
      </c>
      <c r="F578" s="1">
        <v>84</v>
      </c>
      <c r="G578" s="5">
        <v>4.5</v>
      </c>
      <c r="H578" t="str">
        <f>TEXT(Calls[[#This Row],[Date of Call]],"DDDD")</f>
        <v>Monday</v>
      </c>
      <c r="I578">
        <f>IF(MONTH(Calls[[#This Row],[Date of Call]])&lt;=6, YEAR(Calls[[#This Row],[Date of Call]]), YEAR(Calls[[#This Row],[Date of Call]])+1)</f>
        <v>2023</v>
      </c>
      <c r="J578">
        <f>ROUND(Calls[[#This Row],[Satisfaction Rating]],0)</f>
        <v>5</v>
      </c>
    </row>
    <row r="579" spans="1:10" x14ac:dyDescent="0.3">
      <c r="A579" s="4" t="s">
        <v>604</v>
      </c>
      <c r="B579" s="1" t="s">
        <v>11</v>
      </c>
      <c r="C579" s="1">
        <v>132</v>
      </c>
      <c r="D579" s="2" t="s">
        <v>24</v>
      </c>
      <c r="E579" s="3">
        <v>45104</v>
      </c>
      <c r="F579" s="1">
        <v>42</v>
      </c>
      <c r="G579" s="5">
        <v>5</v>
      </c>
      <c r="H579" t="str">
        <f>TEXT(Calls[[#This Row],[Date of Call]],"DDDD")</f>
        <v>Tuesday</v>
      </c>
      <c r="I579">
        <f>IF(MONTH(Calls[[#This Row],[Date of Call]])&lt;=6, YEAR(Calls[[#This Row],[Date of Call]]), YEAR(Calls[[#This Row],[Date of Call]])+1)</f>
        <v>2023</v>
      </c>
      <c r="J579">
        <f>ROUND(Calls[[#This Row],[Satisfaction Rating]],0)</f>
        <v>5</v>
      </c>
    </row>
    <row r="580" spans="1:10" x14ac:dyDescent="0.3">
      <c r="A580" s="4" t="s">
        <v>605</v>
      </c>
      <c r="B580" s="1" t="s">
        <v>31</v>
      </c>
      <c r="C580" s="1">
        <v>63</v>
      </c>
      <c r="D580" s="2" t="s">
        <v>14</v>
      </c>
      <c r="E580" s="3">
        <v>45104</v>
      </c>
      <c r="F580" s="1">
        <v>70</v>
      </c>
      <c r="G580" s="5">
        <v>1.6</v>
      </c>
      <c r="H580" t="str">
        <f>TEXT(Calls[[#This Row],[Date of Call]],"DDDD")</f>
        <v>Tuesday</v>
      </c>
      <c r="I580">
        <f>IF(MONTH(Calls[[#This Row],[Date of Call]])&lt;=6, YEAR(Calls[[#This Row],[Date of Call]]), YEAR(Calls[[#This Row],[Date of Call]])+1)</f>
        <v>2023</v>
      </c>
      <c r="J580">
        <f>ROUND(Calls[[#This Row],[Satisfaction Rating]],0)</f>
        <v>2</v>
      </c>
    </row>
    <row r="581" spans="1:10" x14ac:dyDescent="0.3">
      <c r="A581" s="4" t="s">
        <v>606</v>
      </c>
      <c r="B581" s="1" t="s">
        <v>39</v>
      </c>
      <c r="C581" s="1">
        <v>135</v>
      </c>
      <c r="D581" s="2" t="s">
        <v>24</v>
      </c>
      <c r="E581" s="3">
        <v>45104</v>
      </c>
      <c r="F581" s="1">
        <v>60</v>
      </c>
      <c r="G581" s="5">
        <v>4.3</v>
      </c>
      <c r="H581" t="str">
        <f>TEXT(Calls[[#This Row],[Date of Call]],"DDDD")</f>
        <v>Tuesday</v>
      </c>
      <c r="I581">
        <f>IF(MONTH(Calls[[#This Row],[Date of Call]])&lt;=6, YEAR(Calls[[#This Row],[Date of Call]]), YEAR(Calls[[#This Row],[Date of Call]])+1)</f>
        <v>2023</v>
      </c>
      <c r="J581">
        <f>ROUND(Calls[[#This Row],[Satisfaction Rating]],0)</f>
        <v>4</v>
      </c>
    </row>
    <row r="582" spans="1:10" x14ac:dyDescent="0.3">
      <c r="A582" s="4" t="s">
        <v>607</v>
      </c>
      <c r="B582" s="1" t="s">
        <v>27</v>
      </c>
      <c r="C582" s="1">
        <v>101</v>
      </c>
      <c r="D582" s="2" t="s">
        <v>14</v>
      </c>
      <c r="E582" s="3">
        <v>45104</v>
      </c>
      <c r="F582" s="1">
        <v>84</v>
      </c>
      <c r="G582" s="5">
        <v>3.5</v>
      </c>
      <c r="H582" t="str">
        <f>TEXT(Calls[[#This Row],[Date of Call]],"DDDD")</f>
        <v>Tuesday</v>
      </c>
      <c r="I582">
        <f>IF(MONTH(Calls[[#This Row],[Date of Call]])&lt;=6, YEAR(Calls[[#This Row],[Date of Call]]), YEAR(Calls[[#This Row],[Date of Call]])+1)</f>
        <v>2023</v>
      </c>
      <c r="J582">
        <f>ROUND(Calls[[#This Row],[Satisfaction Rating]],0)</f>
        <v>4</v>
      </c>
    </row>
    <row r="583" spans="1:10" x14ac:dyDescent="0.3">
      <c r="A583" s="4" t="s">
        <v>608</v>
      </c>
      <c r="B583" s="1" t="s">
        <v>33</v>
      </c>
      <c r="C583" s="1">
        <v>80</v>
      </c>
      <c r="D583" s="2" t="s">
        <v>9</v>
      </c>
      <c r="E583" s="3">
        <v>45105</v>
      </c>
      <c r="F583" s="1">
        <v>68</v>
      </c>
      <c r="G583" s="5">
        <v>3.1</v>
      </c>
      <c r="H583" t="str">
        <f>TEXT(Calls[[#This Row],[Date of Call]],"DDDD")</f>
        <v>Wednesday</v>
      </c>
      <c r="I583">
        <f>IF(MONTH(Calls[[#This Row],[Date of Call]])&lt;=6, YEAR(Calls[[#This Row],[Date of Call]]), YEAR(Calls[[#This Row],[Date of Call]])+1)</f>
        <v>2023</v>
      </c>
      <c r="J583">
        <f>ROUND(Calls[[#This Row],[Satisfaction Rating]],0)</f>
        <v>3</v>
      </c>
    </row>
    <row r="584" spans="1:10" x14ac:dyDescent="0.3">
      <c r="A584" s="4" t="s">
        <v>609</v>
      </c>
      <c r="B584" s="1" t="s">
        <v>60</v>
      </c>
      <c r="C584" s="1">
        <v>28</v>
      </c>
      <c r="D584" s="2" t="s">
        <v>9</v>
      </c>
      <c r="E584" s="3">
        <v>45105</v>
      </c>
      <c r="F584" s="1">
        <v>44</v>
      </c>
      <c r="G584" s="5">
        <v>2.9</v>
      </c>
      <c r="H584" t="str">
        <f>TEXT(Calls[[#This Row],[Date of Call]],"DDDD")</f>
        <v>Wednesday</v>
      </c>
      <c r="I584">
        <f>IF(MONTH(Calls[[#This Row],[Date of Call]])&lt;=6, YEAR(Calls[[#This Row],[Date of Call]]), YEAR(Calls[[#This Row],[Date of Call]])+1)</f>
        <v>2023</v>
      </c>
      <c r="J584">
        <f>ROUND(Calls[[#This Row],[Satisfaction Rating]],0)</f>
        <v>3</v>
      </c>
    </row>
    <row r="585" spans="1:10" x14ac:dyDescent="0.3">
      <c r="A585" s="4" t="s">
        <v>610</v>
      </c>
      <c r="B585" s="1" t="s">
        <v>27</v>
      </c>
      <c r="C585" s="1">
        <v>102</v>
      </c>
      <c r="D585" s="2" t="s">
        <v>24</v>
      </c>
      <c r="E585" s="3">
        <v>45106</v>
      </c>
      <c r="F585" s="1">
        <v>99</v>
      </c>
      <c r="G585" s="5">
        <v>3.2</v>
      </c>
      <c r="H585" t="str">
        <f>TEXT(Calls[[#This Row],[Date of Call]],"DDDD")</f>
        <v>Thursday</v>
      </c>
      <c r="I585">
        <f>IF(MONTH(Calls[[#This Row],[Date of Call]])&lt;=6, YEAR(Calls[[#This Row],[Date of Call]]), YEAR(Calls[[#This Row],[Date of Call]])+1)</f>
        <v>2023</v>
      </c>
      <c r="J585">
        <f>ROUND(Calls[[#This Row],[Satisfaction Rating]],0)</f>
        <v>3</v>
      </c>
    </row>
    <row r="586" spans="1:10" x14ac:dyDescent="0.3">
      <c r="A586" s="4" t="s">
        <v>611</v>
      </c>
      <c r="B586" s="1" t="s">
        <v>31</v>
      </c>
      <c r="C586" s="1">
        <v>60</v>
      </c>
      <c r="D586" s="2" t="s">
        <v>24</v>
      </c>
      <c r="E586" s="3">
        <v>45107</v>
      </c>
      <c r="F586" s="1">
        <v>66</v>
      </c>
      <c r="G586" s="5">
        <v>3.2</v>
      </c>
      <c r="H586" t="str">
        <f>TEXT(Calls[[#This Row],[Date of Call]],"DDDD")</f>
        <v>Friday</v>
      </c>
      <c r="I586">
        <f>IF(MONTH(Calls[[#This Row],[Date of Call]])&lt;=6, YEAR(Calls[[#This Row],[Date of Call]]), YEAR(Calls[[#This Row],[Date of Call]])+1)</f>
        <v>2023</v>
      </c>
      <c r="J586">
        <f>ROUND(Calls[[#This Row],[Satisfaction Rating]],0)</f>
        <v>3</v>
      </c>
    </row>
    <row r="587" spans="1:10" x14ac:dyDescent="0.3">
      <c r="A587" s="4" t="s">
        <v>612</v>
      </c>
      <c r="B587" s="1" t="s">
        <v>16</v>
      </c>
      <c r="C587" s="1">
        <v>103</v>
      </c>
      <c r="D587" s="2" t="s">
        <v>24</v>
      </c>
      <c r="E587" s="3">
        <v>45107</v>
      </c>
      <c r="F587" s="1">
        <v>102</v>
      </c>
      <c r="G587" s="5">
        <v>4.5</v>
      </c>
      <c r="H587" t="str">
        <f>TEXT(Calls[[#This Row],[Date of Call]],"DDDD")</f>
        <v>Friday</v>
      </c>
      <c r="I587">
        <f>IF(MONTH(Calls[[#This Row],[Date of Call]])&lt;=6, YEAR(Calls[[#This Row],[Date of Call]]), YEAR(Calls[[#This Row],[Date of Call]])+1)</f>
        <v>2023</v>
      </c>
      <c r="J587">
        <f>ROUND(Calls[[#This Row],[Satisfaction Rating]],0)</f>
        <v>5</v>
      </c>
    </row>
    <row r="588" spans="1:10" x14ac:dyDescent="0.3">
      <c r="A588" s="4" t="s">
        <v>613</v>
      </c>
      <c r="B588" s="1" t="s">
        <v>33</v>
      </c>
      <c r="C588" s="1">
        <v>90</v>
      </c>
      <c r="D588" s="2" t="s">
        <v>9</v>
      </c>
      <c r="E588" s="3">
        <v>45108</v>
      </c>
      <c r="F588" s="1">
        <v>129</v>
      </c>
      <c r="G588" s="5">
        <v>3.9</v>
      </c>
      <c r="H588" t="str">
        <f>TEXT(Calls[[#This Row],[Date of Call]],"DDDD")</f>
        <v>Saturday</v>
      </c>
      <c r="I588">
        <f>IF(MONTH(Calls[[#This Row],[Date of Call]])&lt;=6, YEAR(Calls[[#This Row],[Date of Call]]), YEAR(Calls[[#This Row],[Date of Call]])+1)</f>
        <v>2024</v>
      </c>
      <c r="J588">
        <f>ROUND(Calls[[#This Row],[Satisfaction Rating]],0)</f>
        <v>4</v>
      </c>
    </row>
    <row r="589" spans="1:10" x14ac:dyDescent="0.3">
      <c r="A589" s="4" t="s">
        <v>614</v>
      </c>
      <c r="B589" s="1" t="s">
        <v>50</v>
      </c>
      <c r="C589" s="1">
        <v>88</v>
      </c>
      <c r="D589" s="2" t="s">
        <v>24</v>
      </c>
      <c r="E589" s="3">
        <v>45108</v>
      </c>
      <c r="F589" s="1">
        <v>80</v>
      </c>
      <c r="G589" s="5">
        <v>4.2</v>
      </c>
      <c r="H589" t="str">
        <f>TEXT(Calls[[#This Row],[Date of Call]],"DDDD")</f>
        <v>Saturday</v>
      </c>
      <c r="I589">
        <f>IF(MONTH(Calls[[#This Row],[Date of Call]])&lt;=6, YEAR(Calls[[#This Row],[Date of Call]]), YEAR(Calls[[#This Row],[Date of Call]])+1)</f>
        <v>2024</v>
      </c>
      <c r="J589">
        <f>ROUND(Calls[[#This Row],[Satisfaction Rating]],0)</f>
        <v>4</v>
      </c>
    </row>
    <row r="590" spans="1:10" x14ac:dyDescent="0.3">
      <c r="A590" s="4" t="s">
        <v>615</v>
      </c>
      <c r="B590" s="1" t="s">
        <v>16</v>
      </c>
      <c r="C590" s="1">
        <v>37</v>
      </c>
      <c r="D590" s="2" t="s">
        <v>24</v>
      </c>
      <c r="E590" s="3">
        <v>45108</v>
      </c>
      <c r="F590" s="1">
        <v>54</v>
      </c>
      <c r="G590" s="5">
        <v>1.8</v>
      </c>
      <c r="H590" t="str">
        <f>TEXT(Calls[[#This Row],[Date of Call]],"DDDD")</f>
        <v>Saturday</v>
      </c>
      <c r="I590">
        <f>IF(MONTH(Calls[[#This Row],[Date of Call]])&lt;=6, YEAR(Calls[[#This Row],[Date of Call]]), YEAR(Calls[[#This Row],[Date of Call]])+1)</f>
        <v>2024</v>
      </c>
      <c r="J590">
        <f>ROUND(Calls[[#This Row],[Satisfaction Rating]],0)</f>
        <v>2</v>
      </c>
    </row>
    <row r="591" spans="1:10" x14ac:dyDescent="0.3">
      <c r="A591" s="4" t="s">
        <v>616</v>
      </c>
      <c r="B591" s="1" t="s">
        <v>60</v>
      </c>
      <c r="C591" s="1">
        <v>142</v>
      </c>
      <c r="D591" s="2" t="s">
        <v>9</v>
      </c>
      <c r="E591" s="3">
        <v>45108</v>
      </c>
      <c r="F591" s="1">
        <v>116</v>
      </c>
      <c r="G591" s="5">
        <v>4.2</v>
      </c>
      <c r="H591" t="str">
        <f>TEXT(Calls[[#This Row],[Date of Call]],"DDDD")</f>
        <v>Saturday</v>
      </c>
      <c r="I591">
        <f>IF(MONTH(Calls[[#This Row],[Date of Call]])&lt;=6, YEAR(Calls[[#This Row],[Date of Call]]), YEAR(Calls[[#This Row],[Date of Call]])+1)</f>
        <v>2024</v>
      </c>
      <c r="J591">
        <f>ROUND(Calls[[#This Row],[Satisfaction Rating]],0)</f>
        <v>4</v>
      </c>
    </row>
    <row r="592" spans="1:10" x14ac:dyDescent="0.3">
      <c r="A592" s="4" t="s">
        <v>617</v>
      </c>
      <c r="B592" s="1" t="s">
        <v>60</v>
      </c>
      <c r="C592" s="1">
        <v>153</v>
      </c>
      <c r="D592" s="2" t="s">
        <v>19</v>
      </c>
      <c r="E592" s="3">
        <v>45108</v>
      </c>
      <c r="F592" s="1">
        <v>102</v>
      </c>
      <c r="G592" s="5">
        <v>3.1</v>
      </c>
      <c r="H592" t="str">
        <f>TEXT(Calls[[#This Row],[Date of Call]],"DDDD")</f>
        <v>Saturday</v>
      </c>
      <c r="I592">
        <f>IF(MONTH(Calls[[#This Row],[Date of Call]])&lt;=6, YEAR(Calls[[#This Row],[Date of Call]]), YEAR(Calls[[#This Row],[Date of Call]])+1)</f>
        <v>2024</v>
      </c>
      <c r="J592">
        <f>ROUND(Calls[[#This Row],[Satisfaction Rating]],0)</f>
        <v>3</v>
      </c>
    </row>
    <row r="593" spans="1:10" x14ac:dyDescent="0.3">
      <c r="A593" s="4" t="s">
        <v>618</v>
      </c>
      <c r="B593" s="1" t="s">
        <v>42</v>
      </c>
      <c r="C593" s="1">
        <v>128</v>
      </c>
      <c r="D593" s="2" t="s">
        <v>14</v>
      </c>
      <c r="E593" s="3">
        <v>45108</v>
      </c>
      <c r="F593" s="1">
        <v>140</v>
      </c>
      <c r="G593" s="5">
        <v>4.3</v>
      </c>
      <c r="H593" t="str">
        <f>TEXT(Calls[[#This Row],[Date of Call]],"DDDD")</f>
        <v>Saturday</v>
      </c>
      <c r="I593">
        <f>IF(MONTH(Calls[[#This Row],[Date of Call]])&lt;=6, YEAR(Calls[[#This Row],[Date of Call]]), YEAR(Calls[[#This Row],[Date of Call]])+1)</f>
        <v>2024</v>
      </c>
      <c r="J593">
        <f>ROUND(Calls[[#This Row],[Satisfaction Rating]],0)</f>
        <v>4</v>
      </c>
    </row>
    <row r="594" spans="1:10" x14ac:dyDescent="0.3">
      <c r="A594" s="4" t="s">
        <v>619</v>
      </c>
      <c r="B594" s="1" t="s">
        <v>31</v>
      </c>
      <c r="C594" s="1">
        <v>110</v>
      </c>
      <c r="D594" s="2" t="s">
        <v>14</v>
      </c>
      <c r="E594" s="3">
        <v>45109</v>
      </c>
      <c r="F594" s="1">
        <v>104</v>
      </c>
      <c r="G594" s="5">
        <v>4.4000000000000004</v>
      </c>
      <c r="H594" t="str">
        <f>TEXT(Calls[[#This Row],[Date of Call]],"DDDD")</f>
        <v>Sunday</v>
      </c>
      <c r="I594">
        <f>IF(MONTH(Calls[[#This Row],[Date of Call]])&lt;=6, YEAR(Calls[[#This Row],[Date of Call]]), YEAR(Calls[[#This Row],[Date of Call]])+1)</f>
        <v>2024</v>
      </c>
      <c r="J594">
        <f>ROUND(Calls[[#This Row],[Satisfaction Rating]],0)</f>
        <v>4</v>
      </c>
    </row>
    <row r="595" spans="1:10" x14ac:dyDescent="0.3">
      <c r="A595" s="4" t="s">
        <v>620</v>
      </c>
      <c r="B595" s="1" t="s">
        <v>42</v>
      </c>
      <c r="C595" s="1">
        <v>139</v>
      </c>
      <c r="D595" s="2" t="s">
        <v>24</v>
      </c>
      <c r="E595" s="3">
        <v>45109</v>
      </c>
      <c r="F595" s="1">
        <v>81</v>
      </c>
      <c r="G595" s="5">
        <v>4.4000000000000004</v>
      </c>
      <c r="H595" t="str">
        <f>TEXT(Calls[[#This Row],[Date of Call]],"DDDD")</f>
        <v>Sunday</v>
      </c>
      <c r="I595">
        <f>IF(MONTH(Calls[[#This Row],[Date of Call]])&lt;=6, YEAR(Calls[[#This Row],[Date of Call]]), YEAR(Calls[[#This Row],[Date of Call]])+1)</f>
        <v>2024</v>
      </c>
      <c r="J595">
        <f>ROUND(Calls[[#This Row],[Satisfaction Rating]],0)</f>
        <v>4</v>
      </c>
    </row>
    <row r="596" spans="1:10" x14ac:dyDescent="0.3">
      <c r="A596" s="4" t="s">
        <v>621</v>
      </c>
      <c r="B596" s="1" t="s">
        <v>27</v>
      </c>
      <c r="C596" s="1">
        <v>109</v>
      </c>
      <c r="D596" s="2" t="s">
        <v>28</v>
      </c>
      <c r="E596" s="3">
        <v>45111</v>
      </c>
      <c r="F596" s="1">
        <v>140</v>
      </c>
      <c r="G596" s="5">
        <v>2.4</v>
      </c>
      <c r="H596" t="str">
        <f>TEXT(Calls[[#This Row],[Date of Call]],"DDDD")</f>
        <v>Tuesday</v>
      </c>
      <c r="I596">
        <f>IF(MONTH(Calls[[#This Row],[Date of Call]])&lt;=6, YEAR(Calls[[#This Row],[Date of Call]]), YEAR(Calls[[#This Row],[Date of Call]])+1)</f>
        <v>2024</v>
      </c>
      <c r="J596">
        <f>ROUND(Calls[[#This Row],[Satisfaction Rating]],0)</f>
        <v>2</v>
      </c>
    </row>
    <row r="597" spans="1:10" x14ac:dyDescent="0.3">
      <c r="A597" s="4" t="s">
        <v>622</v>
      </c>
      <c r="B597" s="1" t="s">
        <v>11</v>
      </c>
      <c r="C597" s="1">
        <v>57</v>
      </c>
      <c r="D597" s="2" t="s">
        <v>9</v>
      </c>
      <c r="E597" s="3">
        <v>45112</v>
      </c>
      <c r="F597" s="1">
        <v>120</v>
      </c>
      <c r="G597" s="5">
        <v>3.5</v>
      </c>
      <c r="H597" t="str">
        <f>TEXT(Calls[[#This Row],[Date of Call]],"DDDD")</f>
        <v>Wednesday</v>
      </c>
      <c r="I597">
        <f>IF(MONTH(Calls[[#This Row],[Date of Call]])&lt;=6, YEAR(Calls[[#This Row],[Date of Call]]), YEAR(Calls[[#This Row],[Date of Call]])+1)</f>
        <v>2024</v>
      </c>
      <c r="J597">
        <f>ROUND(Calls[[#This Row],[Satisfaction Rating]],0)</f>
        <v>4</v>
      </c>
    </row>
    <row r="598" spans="1:10" x14ac:dyDescent="0.3">
      <c r="A598" s="4" t="s">
        <v>623</v>
      </c>
      <c r="B598" s="1" t="s">
        <v>27</v>
      </c>
      <c r="C598" s="1">
        <v>68</v>
      </c>
      <c r="D598" s="2" t="s">
        <v>24</v>
      </c>
      <c r="E598" s="3">
        <v>45112</v>
      </c>
      <c r="F598" s="1">
        <v>41</v>
      </c>
      <c r="G598" s="5">
        <v>3.1</v>
      </c>
      <c r="H598" t="str">
        <f>TEXT(Calls[[#This Row],[Date of Call]],"DDDD")</f>
        <v>Wednesday</v>
      </c>
      <c r="I598">
        <f>IF(MONTH(Calls[[#This Row],[Date of Call]])&lt;=6, YEAR(Calls[[#This Row],[Date of Call]]), YEAR(Calls[[#This Row],[Date of Call]])+1)</f>
        <v>2024</v>
      </c>
      <c r="J598">
        <f>ROUND(Calls[[#This Row],[Satisfaction Rating]],0)</f>
        <v>3</v>
      </c>
    </row>
    <row r="599" spans="1:10" x14ac:dyDescent="0.3">
      <c r="A599" s="4" t="s">
        <v>624</v>
      </c>
      <c r="B599" s="1" t="s">
        <v>18</v>
      </c>
      <c r="C599" s="1">
        <v>128</v>
      </c>
      <c r="D599" s="2" t="s">
        <v>24</v>
      </c>
      <c r="E599" s="3">
        <v>45112</v>
      </c>
      <c r="F599" s="1">
        <v>116</v>
      </c>
      <c r="G599" s="5">
        <v>2.2999999999999998</v>
      </c>
      <c r="H599" t="str">
        <f>TEXT(Calls[[#This Row],[Date of Call]],"DDDD")</f>
        <v>Wednesday</v>
      </c>
      <c r="I599">
        <f>IF(MONTH(Calls[[#This Row],[Date of Call]])&lt;=6, YEAR(Calls[[#This Row],[Date of Call]]), YEAR(Calls[[#This Row],[Date of Call]])+1)</f>
        <v>2024</v>
      </c>
      <c r="J599">
        <f>ROUND(Calls[[#This Row],[Satisfaction Rating]],0)</f>
        <v>2</v>
      </c>
    </row>
    <row r="600" spans="1:10" x14ac:dyDescent="0.3">
      <c r="A600" s="4" t="s">
        <v>625</v>
      </c>
      <c r="B600" s="1" t="s">
        <v>8</v>
      </c>
      <c r="C600" s="1">
        <v>102</v>
      </c>
      <c r="D600" s="2" t="s">
        <v>9</v>
      </c>
      <c r="E600" s="3">
        <v>45113</v>
      </c>
      <c r="F600" s="1">
        <v>70</v>
      </c>
      <c r="G600" s="5">
        <v>2.8</v>
      </c>
      <c r="H600" t="str">
        <f>TEXT(Calls[[#This Row],[Date of Call]],"DDDD")</f>
        <v>Thursday</v>
      </c>
      <c r="I600">
        <f>IF(MONTH(Calls[[#This Row],[Date of Call]])&lt;=6, YEAR(Calls[[#This Row],[Date of Call]]), YEAR(Calls[[#This Row],[Date of Call]])+1)</f>
        <v>2024</v>
      </c>
      <c r="J600">
        <f>ROUND(Calls[[#This Row],[Satisfaction Rating]],0)</f>
        <v>3</v>
      </c>
    </row>
    <row r="601" spans="1:10" x14ac:dyDescent="0.3">
      <c r="A601" s="4" t="s">
        <v>626</v>
      </c>
      <c r="B601" s="1" t="s">
        <v>42</v>
      </c>
      <c r="C601" s="1">
        <v>52</v>
      </c>
      <c r="D601" s="2" t="s">
        <v>19</v>
      </c>
      <c r="E601" s="3">
        <v>45113</v>
      </c>
      <c r="F601" s="1">
        <v>42</v>
      </c>
      <c r="G601" s="5">
        <v>4.5</v>
      </c>
      <c r="H601" t="str">
        <f>TEXT(Calls[[#This Row],[Date of Call]],"DDDD")</f>
        <v>Thursday</v>
      </c>
      <c r="I601">
        <f>IF(MONTH(Calls[[#This Row],[Date of Call]])&lt;=6, YEAR(Calls[[#This Row],[Date of Call]]), YEAR(Calls[[#This Row],[Date of Call]])+1)</f>
        <v>2024</v>
      </c>
      <c r="J601">
        <f>ROUND(Calls[[#This Row],[Satisfaction Rating]],0)</f>
        <v>5</v>
      </c>
    </row>
    <row r="602" spans="1:10" x14ac:dyDescent="0.3">
      <c r="A602" s="4" t="s">
        <v>627</v>
      </c>
      <c r="B602" s="1" t="s">
        <v>18</v>
      </c>
      <c r="C602" s="1">
        <v>55</v>
      </c>
      <c r="D602" s="2" t="s">
        <v>14</v>
      </c>
      <c r="E602" s="3">
        <v>45114</v>
      </c>
      <c r="F602" s="1">
        <v>112</v>
      </c>
      <c r="G602" s="5">
        <v>4.5</v>
      </c>
      <c r="H602" t="str">
        <f>TEXT(Calls[[#This Row],[Date of Call]],"DDDD")</f>
        <v>Friday</v>
      </c>
      <c r="I602">
        <f>IF(MONTH(Calls[[#This Row],[Date of Call]])&lt;=6, YEAR(Calls[[#This Row],[Date of Call]]), YEAR(Calls[[#This Row],[Date of Call]])+1)</f>
        <v>2024</v>
      </c>
      <c r="J602">
        <f>ROUND(Calls[[#This Row],[Satisfaction Rating]],0)</f>
        <v>5</v>
      </c>
    </row>
    <row r="603" spans="1:10" x14ac:dyDescent="0.3">
      <c r="A603" s="4" t="s">
        <v>628</v>
      </c>
      <c r="B603" s="1" t="s">
        <v>16</v>
      </c>
      <c r="C603" s="1">
        <v>107</v>
      </c>
      <c r="D603" s="2" t="s">
        <v>24</v>
      </c>
      <c r="E603" s="3">
        <v>45114</v>
      </c>
      <c r="F603" s="1">
        <v>20</v>
      </c>
      <c r="G603" s="5">
        <v>4.5</v>
      </c>
      <c r="H603" t="str">
        <f>TEXT(Calls[[#This Row],[Date of Call]],"DDDD")</f>
        <v>Friday</v>
      </c>
      <c r="I603">
        <f>IF(MONTH(Calls[[#This Row],[Date of Call]])&lt;=6, YEAR(Calls[[#This Row],[Date of Call]]), YEAR(Calls[[#This Row],[Date of Call]])+1)</f>
        <v>2024</v>
      </c>
      <c r="J603">
        <f>ROUND(Calls[[#This Row],[Satisfaction Rating]],0)</f>
        <v>5</v>
      </c>
    </row>
    <row r="604" spans="1:10" x14ac:dyDescent="0.3">
      <c r="A604" s="4" t="s">
        <v>629</v>
      </c>
      <c r="B604" s="1" t="s">
        <v>33</v>
      </c>
      <c r="C604" s="1">
        <v>88</v>
      </c>
      <c r="D604" s="2" t="s">
        <v>19</v>
      </c>
      <c r="E604" s="3">
        <v>45115</v>
      </c>
      <c r="F604" s="1">
        <v>110</v>
      </c>
      <c r="G604" s="5">
        <v>4.8</v>
      </c>
      <c r="H604" t="str">
        <f>TEXT(Calls[[#This Row],[Date of Call]],"DDDD")</f>
        <v>Saturday</v>
      </c>
      <c r="I604">
        <f>IF(MONTH(Calls[[#This Row],[Date of Call]])&lt;=6, YEAR(Calls[[#This Row],[Date of Call]]), YEAR(Calls[[#This Row],[Date of Call]])+1)</f>
        <v>2024</v>
      </c>
      <c r="J604">
        <f>ROUND(Calls[[#This Row],[Satisfaction Rating]],0)</f>
        <v>5</v>
      </c>
    </row>
    <row r="605" spans="1:10" x14ac:dyDescent="0.3">
      <c r="A605" s="4" t="s">
        <v>630</v>
      </c>
      <c r="B605" s="1" t="s">
        <v>22</v>
      </c>
      <c r="C605" s="1">
        <v>49</v>
      </c>
      <c r="D605" s="2" t="s">
        <v>19</v>
      </c>
      <c r="E605" s="3">
        <v>45115</v>
      </c>
      <c r="F605" s="1">
        <v>39</v>
      </c>
      <c r="G605" s="5">
        <v>4.5999999999999996</v>
      </c>
      <c r="H605" t="str">
        <f>TEXT(Calls[[#This Row],[Date of Call]],"DDDD")</f>
        <v>Saturday</v>
      </c>
      <c r="I605">
        <f>IF(MONTH(Calls[[#This Row],[Date of Call]])&lt;=6, YEAR(Calls[[#This Row],[Date of Call]]), YEAR(Calls[[#This Row],[Date of Call]])+1)</f>
        <v>2024</v>
      </c>
      <c r="J605">
        <f>ROUND(Calls[[#This Row],[Satisfaction Rating]],0)</f>
        <v>5</v>
      </c>
    </row>
    <row r="606" spans="1:10" x14ac:dyDescent="0.3">
      <c r="A606" s="4" t="s">
        <v>631</v>
      </c>
      <c r="B606" s="1" t="s">
        <v>33</v>
      </c>
      <c r="C606" s="1">
        <v>72</v>
      </c>
      <c r="D606" s="2" t="s">
        <v>9</v>
      </c>
      <c r="E606" s="3">
        <v>45115</v>
      </c>
      <c r="F606" s="1">
        <v>76</v>
      </c>
      <c r="G606" s="5">
        <v>4.5</v>
      </c>
      <c r="H606" t="str">
        <f>TEXT(Calls[[#This Row],[Date of Call]],"DDDD")</f>
        <v>Saturday</v>
      </c>
      <c r="I606">
        <f>IF(MONTH(Calls[[#This Row],[Date of Call]])&lt;=6, YEAR(Calls[[#This Row],[Date of Call]]), YEAR(Calls[[#This Row],[Date of Call]])+1)</f>
        <v>2024</v>
      </c>
      <c r="J606">
        <f>ROUND(Calls[[#This Row],[Satisfaction Rating]],0)</f>
        <v>5</v>
      </c>
    </row>
    <row r="607" spans="1:10" x14ac:dyDescent="0.3">
      <c r="A607" s="4" t="s">
        <v>632</v>
      </c>
      <c r="B607" s="1" t="s">
        <v>11</v>
      </c>
      <c r="C607" s="1">
        <v>50</v>
      </c>
      <c r="D607" s="2" t="s">
        <v>9</v>
      </c>
      <c r="E607" s="3">
        <v>45115</v>
      </c>
      <c r="F607" s="1">
        <v>40</v>
      </c>
      <c r="G607" s="5">
        <v>5</v>
      </c>
      <c r="H607" t="str">
        <f>TEXT(Calls[[#This Row],[Date of Call]],"DDDD")</f>
        <v>Saturday</v>
      </c>
      <c r="I607">
        <f>IF(MONTH(Calls[[#This Row],[Date of Call]])&lt;=6, YEAR(Calls[[#This Row],[Date of Call]]), YEAR(Calls[[#This Row],[Date of Call]])+1)</f>
        <v>2024</v>
      </c>
      <c r="J607">
        <f>ROUND(Calls[[#This Row],[Satisfaction Rating]],0)</f>
        <v>5</v>
      </c>
    </row>
    <row r="608" spans="1:10" x14ac:dyDescent="0.3">
      <c r="A608" s="4" t="s">
        <v>633</v>
      </c>
      <c r="B608" s="1" t="s">
        <v>33</v>
      </c>
      <c r="C608" s="1">
        <v>52</v>
      </c>
      <c r="D608" s="2" t="s">
        <v>24</v>
      </c>
      <c r="E608" s="3">
        <v>45115</v>
      </c>
      <c r="F608" s="1">
        <v>42</v>
      </c>
      <c r="G608" s="5">
        <v>4.8</v>
      </c>
      <c r="H608" t="str">
        <f>TEXT(Calls[[#This Row],[Date of Call]],"DDDD")</f>
        <v>Saturday</v>
      </c>
      <c r="I608">
        <f>IF(MONTH(Calls[[#This Row],[Date of Call]])&lt;=6, YEAR(Calls[[#This Row],[Date of Call]]), YEAR(Calls[[#This Row],[Date of Call]])+1)</f>
        <v>2024</v>
      </c>
      <c r="J608">
        <f>ROUND(Calls[[#This Row],[Satisfaction Rating]],0)</f>
        <v>5</v>
      </c>
    </row>
    <row r="609" spans="1:10" x14ac:dyDescent="0.3">
      <c r="A609" s="4" t="s">
        <v>634</v>
      </c>
      <c r="B609" s="1" t="s">
        <v>13</v>
      </c>
      <c r="C609" s="1">
        <v>85</v>
      </c>
      <c r="D609" s="2" t="s">
        <v>28</v>
      </c>
      <c r="E609" s="3">
        <v>45116</v>
      </c>
      <c r="F609" s="1">
        <v>215</v>
      </c>
      <c r="G609" s="5">
        <v>3.5</v>
      </c>
      <c r="H609" t="str">
        <f>TEXT(Calls[[#This Row],[Date of Call]],"DDDD")</f>
        <v>Sunday</v>
      </c>
      <c r="I609">
        <f>IF(MONTH(Calls[[#This Row],[Date of Call]])&lt;=6, YEAR(Calls[[#This Row],[Date of Call]]), YEAR(Calls[[#This Row],[Date of Call]])+1)</f>
        <v>2024</v>
      </c>
      <c r="J609">
        <f>ROUND(Calls[[#This Row],[Satisfaction Rating]],0)</f>
        <v>4</v>
      </c>
    </row>
    <row r="610" spans="1:10" x14ac:dyDescent="0.3">
      <c r="A610" s="4" t="s">
        <v>635</v>
      </c>
      <c r="B610" s="1" t="s">
        <v>39</v>
      </c>
      <c r="C610" s="1">
        <v>98</v>
      </c>
      <c r="D610" s="2" t="s">
        <v>28</v>
      </c>
      <c r="E610" s="3">
        <v>45117</v>
      </c>
      <c r="F610" s="1">
        <v>130</v>
      </c>
      <c r="G610" s="5">
        <v>3.4</v>
      </c>
      <c r="H610" t="str">
        <f>TEXT(Calls[[#This Row],[Date of Call]],"DDDD")</f>
        <v>Monday</v>
      </c>
      <c r="I610">
        <f>IF(MONTH(Calls[[#This Row],[Date of Call]])&lt;=6, YEAR(Calls[[#This Row],[Date of Call]]), YEAR(Calls[[#This Row],[Date of Call]])+1)</f>
        <v>2024</v>
      </c>
      <c r="J610">
        <f>ROUND(Calls[[#This Row],[Satisfaction Rating]],0)</f>
        <v>3</v>
      </c>
    </row>
    <row r="611" spans="1:10" x14ac:dyDescent="0.3">
      <c r="A611" s="4" t="s">
        <v>636</v>
      </c>
      <c r="B611" s="1" t="s">
        <v>47</v>
      </c>
      <c r="C611" s="1">
        <v>52</v>
      </c>
      <c r="D611" s="2" t="s">
        <v>28</v>
      </c>
      <c r="E611" s="3">
        <v>45117</v>
      </c>
      <c r="F611" s="1">
        <v>190</v>
      </c>
      <c r="G611" s="5">
        <v>3.3</v>
      </c>
      <c r="H611" t="str">
        <f>TEXT(Calls[[#This Row],[Date of Call]],"DDDD")</f>
        <v>Monday</v>
      </c>
      <c r="I611">
        <f>IF(MONTH(Calls[[#This Row],[Date of Call]])&lt;=6, YEAR(Calls[[#This Row],[Date of Call]]), YEAR(Calls[[#This Row],[Date of Call]])+1)</f>
        <v>2024</v>
      </c>
      <c r="J611">
        <f>ROUND(Calls[[#This Row],[Satisfaction Rating]],0)</f>
        <v>3</v>
      </c>
    </row>
    <row r="612" spans="1:10" x14ac:dyDescent="0.3">
      <c r="A612" s="4" t="s">
        <v>637</v>
      </c>
      <c r="B612" s="1" t="s">
        <v>18</v>
      </c>
      <c r="C612" s="1">
        <v>154</v>
      </c>
      <c r="D612" s="2" t="s">
        <v>19</v>
      </c>
      <c r="E612" s="3">
        <v>45117</v>
      </c>
      <c r="F612" s="1">
        <v>164</v>
      </c>
      <c r="G612" s="5">
        <v>4.9000000000000004</v>
      </c>
      <c r="H612" t="str">
        <f>TEXT(Calls[[#This Row],[Date of Call]],"DDDD")</f>
        <v>Monday</v>
      </c>
      <c r="I612">
        <f>IF(MONTH(Calls[[#This Row],[Date of Call]])&lt;=6, YEAR(Calls[[#This Row],[Date of Call]]), YEAR(Calls[[#This Row],[Date of Call]])+1)</f>
        <v>2024</v>
      </c>
      <c r="J612">
        <f>ROUND(Calls[[#This Row],[Satisfaction Rating]],0)</f>
        <v>5</v>
      </c>
    </row>
    <row r="613" spans="1:10" x14ac:dyDescent="0.3">
      <c r="A613" s="4" t="s">
        <v>638</v>
      </c>
      <c r="B613" s="1" t="s">
        <v>80</v>
      </c>
      <c r="C613" s="1">
        <v>131</v>
      </c>
      <c r="D613" s="2" t="s">
        <v>14</v>
      </c>
      <c r="E613" s="3">
        <v>45118</v>
      </c>
      <c r="F613" s="1">
        <v>76</v>
      </c>
      <c r="G613" s="5">
        <v>4.5</v>
      </c>
      <c r="H613" t="str">
        <f>TEXT(Calls[[#This Row],[Date of Call]],"DDDD")</f>
        <v>Tuesday</v>
      </c>
      <c r="I613">
        <f>IF(MONTH(Calls[[#This Row],[Date of Call]])&lt;=6, YEAR(Calls[[#This Row],[Date of Call]]), YEAR(Calls[[#This Row],[Date of Call]])+1)</f>
        <v>2024</v>
      </c>
      <c r="J613">
        <f>ROUND(Calls[[#This Row],[Satisfaction Rating]],0)</f>
        <v>5</v>
      </c>
    </row>
    <row r="614" spans="1:10" x14ac:dyDescent="0.3">
      <c r="A614" s="4" t="s">
        <v>639</v>
      </c>
      <c r="B614" s="1" t="s">
        <v>13</v>
      </c>
      <c r="C614" s="1">
        <v>73</v>
      </c>
      <c r="D614" s="2" t="s">
        <v>14</v>
      </c>
      <c r="E614" s="3">
        <v>45119</v>
      </c>
      <c r="F614" s="1">
        <v>87</v>
      </c>
      <c r="G614" s="5">
        <v>4.8</v>
      </c>
      <c r="H614" t="str">
        <f>TEXT(Calls[[#This Row],[Date of Call]],"DDDD")</f>
        <v>Wednesday</v>
      </c>
      <c r="I614">
        <f>IF(MONTH(Calls[[#This Row],[Date of Call]])&lt;=6, YEAR(Calls[[#This Row],[Date of Call]]), YEAR(Calls[[#This Row],[Date of Call]])+1)</f>
        <v>2024</v>
      </c>
      <c r="J614">
        <f>ROUND(Calls[[#This Row],[Satisfaction Rating]],0)</f>
        <v>5</v>
      </c>
    </row>
    <row r="615" spans="1:10" x14ac:dyDescent="0.3">
      <c r="A615" s="4" t="s">
        <v>640</v>
      </c>
      <c r="B615" s="1" t="s">
        <v>31</v>
      </c>
      <c r="C615" s="1">
        <v>45</v>
      </c>
      <c r="D615" s="2" t="s">
        <v>28</v>
      </c>
      <c r="E615" s="3">
        <v>45119</v>
      </c>
      <c r="F615" s="1">
        <v>84</v>
      </c>
      <c r="G615" s="5">
        <v>4.8</v>
      </c>
      <c r="H615" t="str">
        <f>TEXT(Calls[[#This Row],[Date of Call]],"DDDD")</f>
        <v>Wednesday</v>
      </c>
      <c r="I615">
        <f>IF(MONTH(Calls[[#This Row],[Date of Call]])&lt;=6, YEAR(Calls[[#This Row],[Date of Call]]), YEAR(Calls[[#This Row],[Date of Call]])+1)</f>
        <v>2024</v>
      </c>
      <c r="J615">
        <f>ROUND(Calls[[#This Row],[Satisfaction Rating]],0)</f>
        <v>5</v>
      </c>
    </row>
    <row r="616" spans="1:10" x14ac:dyDescent="0.3">
      <c r="A616" s="4" t="s">
        <v>641</v>
      </c>
      <c r="B616" s="1" t="s">
        <v>42</v>
      </c>
      <c r="C616" s="1">
        <v>114</v>
      </c>
      <c r="D616" s="2" t="s">
        <v>24</v>
      </c>
      <c r="E616" s="3">
        <v>45119</v>
      </c>
      <c r="F616" s="1">
        <v>114</v>
      </c>
      <c r="G616" s="5">
        <v>3.9</v>
      </c>
      <c r="H616" t="str">
        <f>TEXT(Calls[[#This Row],[Date of Call]],"DDDD")</f>
        <v>Wednesday</v>
      </c>
      <c r="I616">
        <f>IF(MONTH(Calls[[#This Row],[Date of Call]])&lt;=6, YEAR(Calls[[#This Row],[Date of Call]]), YEAR(Calls[[#This Row],[Date of Call]])+1)</f>
        <v>2024</v>
      </c>
      <c r="J616">
        <f>ROUND(Calls[[#This Row],[Satisfaction Rating]],0)</f>
        <v>4</v>
      </c>
    </row>
    <row r="617" spans="1:10" x14ac:dyDescent="0.3">
      <c r="A617" s="4" t="s">
        <v>642</v>
      </c>
      <c r="B617" s="1" t="s">
        <v>39</v>
      </c>
      <c r="C617" s="1">
        <v>69</v>
      </c>
      <c r="D617" s="2" t="s">
        <v>14</v>
      </c>
      <c r="E617" s="3">
        <v>45120</v>
      </c>
      <c r="F617" s="1">
        <v>56</v>
      </c>
      <c r="G617" s="5">
        <v>3.9</v>
      </c>
      <c r="H617" t="str">
        <f>TEXT(Calls[[#This Row],[Date of Call]],"DDDD")</f>
        <v>Thursday</v>
      </c>
      <c r="I617">
        <f>IF(MONTH(Calls[[#This Row],[Date of Call]])&lt;=6, YEAR(Calls[[#This Row],[Date of Call]]), YEAR(Calls[[#This Row],[Date of Call]])+1)</f>
        <v>2024</v>
      </c>
      <c r="J617">
        <f>ROUND(Calls[[#This Row],[Satisfaction Rating]],0)</f>
        <v>4</v>
      </c>
    </row>
    <row r="618" spans="1:10" x14ac:dyDescent="0.3">
      <c r="A618" s="4" t="s">
        <v>643</v>
      </c>
      <c r="B618" s="1" t="s">
        <v>80</v>
      </c>
      <c r="C618" s="1">
        <v>33</v>
      </c>
      <c r="D618" s="2" t="s">
        <v>19</v>
      </c>
      <c r="E618" s="3">
        <v>45120</v>
      </c>
      <c r="F618" s="1">
        <v>27</v>
      </c>
      <c r="G618" s="5">
        <v>3.7</v>
      </c>
      <c r="H618" t="str">
        <f>TEXT(Calls[[#This Row],[Date of Call]],"DDDD")</f>
        <v>Thursday</v>
      </c>
      <c r="I618">
        <f>IF(MONTH(Calls[[#This Row],[Date of Call]])&lt;=6, YEAR(Calls[[#This Row],[Date of Call]]), YEAR(Calls[[#This Row],[Date of Call]])+1)</f>
        <v>2024</v>
      </c>
      <c r="J618">
        <f>ROUND(Calls[[#This Row],[Satisfaction Rating]],0)</f>
        <v>4</v>
      </c>
    </row>
    <row r="619" spans="1:10" x14ac:dyDescent="0.3">
      <c r="A619" s="4" t="s">
        <v>644</v>
      </c>
      <c r="B619" s="1" t="s">
        <v>11</v>
      </c>
      <c r="C619" s="1">
        <v>31</v>
      </c>
      <c r="D619" s="2" t="s">
        <v>9</v>
      </c>
      <c r="E619" s="3">
        <v>45121</v>
      </c>
      <c r="F619" s="1">
        <v>84</v>
      </c>
      <c r="G619" s="5">
        <v>4.8</v>
      </c>
      <c r="H619" t="str">
        <f>TEXT(Calls[[#This Row],[Date of Call]],"DDDD")</f>
        <v>Friday</v>
      </c>
      <c r="I619">
        <f>IF(MONTH(Calls[[#This Row],[Date of Call]])&lt;=6, YEAR(Calls[[#This Row],[Date of Call]]), YEAR(Calls[[#This Row],[Date of Call]])+1)</f>
        <v>2024</v>
      </c>
      <c r="J619">
        <f>ROUND(Calls[[#This Row],[Satisfaction Rating]],0)</f>
        <v>5</v>
      </c>
    </row>
    <row r="620" spans="1:10" x14ac:dyDescent="0.3">
      <c r="A620" s="4" t="s">
        <v>645</v>
      </c>
      <c r="B620" s="1" t="s">
        <v>31</v>
      </c>
      <c r="C620" s="1">
        <v>168</v>
      </c>
      <c r="D620" s="2" t="s">
        <v>19</v>
      </c>
      <c r="E620" s="3">
        <v>45121</v>
      </c>
      <c r="F620" s="1">
        <v>72</v>
      </c>
      <c r="G620" s="5">
        <v>3.5</v>
      </c>
      <c r="H620" t="str">
        <f>TEXT(Calls[[#This Row],[Date of Call]],"DDDD")</f>
        <v>Friday</v>
      </c>
      <c r="I620">
        <f>IF(MONTH(Calls[[#This Row],[Date of Call]])&lt;=6, YEAR(Calls[[#This Row],[Date of Call]]), YEAR(Calls[[#This Row],[Date of Call]])+1)</f>
        <v>2024</v>
      </c>
      <c r="J620">
        <f>ROUND(Calls[[#This Row],[Satisfaction Rating]],0)</f>
        <v>4</v>
      </c>
    </row>
    <row r="621" spans="1:10" x14ac:dyDescent="0.3">
      <c r="A621" s="4" t="s">
        <v>646</v>
      </c>
      <c r="B621" s="1" t="s">
        <v>13</v>
      </c>
      <c r="C621" s="1">
        <v>111</v>
      </c>
      <c r="D621" s="2" t="s">
        <v>24</v>
      </c>
      <c r="E621" s="3">
        <v>45122</v>
      </c>
      <c r="F621" s="1">
        <v>126</v>
      </c>
      <c r="G621" s="5">
        <v>4.2</v>
      </c>
      <c r="H621" t="str">
        <f>TEXT(Calls[[#This Row],[Date of Call]],"DDDD")</f>
        <v>Saturday</v>
      </c>
      <c r="I621">
        <f>IF(MONTH(Calls[[#This Row],[Date of Call]])&lt;=6, YEAR(Calls[[#This Row],[Date of Call]]), YEAR(Calls[[#This Row],[Date of Call]])+1)</f>
        <v>2024</v>
      </c>
      <c r="J621">
        <f>ROUND(Calls[[#This Row],[Satisfaction Rating]],0)</f>
        <v>4</v>
      </c>
    </row>
    <row r="622" spans="1:10" x14ac:dyDescent="0.3">
      <c r="A622" s="4" t="s">
        <v>647</v>
      </c>
      <c r="B622" s="1" t="s">
        <v>11</v>
      </c>
      <c r="C622" s="1">
        <v>80</v>
      </c>
      <c r="D622" s="2" t="s">
        <v>19</v>
      </c>
      <c r="E622" s="3">
        <v>45123</v>
      </c>
      <c r="F622" s="1">
        <v>88</v>
      </c>
      <c r="G622" s="5">
        <v>4.9000000000000004</v>
      </c>
      <c r="H622" t="str">
        <f>TEXT(Calls[[#This Row],[Date of Call]],"DDDD")</f>
        <v>Sunday</v>
      </c>
      <c r="I622">
        <f>IF(MONTH(Calls[[#This Row],[Date of Call]])&lt;=6, YEAR(Calls[[#This Row],[Date of Call]]), YEAR(Calls[[#This Row],[Date of Call]])+1)</f>
        <v>2024</v>
      </c>
      <c r="J622">
        <f>ROUND(Calls[[#This Row],[Satisfaction Rating]],0)</f>
        <v>5</v>
      </c>
    </row>
    <row r="623" spans="1:10" x14ac:dyDescent="0.3">
      <c r="A623" s="4" t="s">
        <v>648</v>
      </c>
      <c r="B623" s="1" t="s">
        <v>8</v>
      </c>
      <c r="C623" s="1">
        <v>37</v>
      </c>
      <c r="D623" s="2" t="s">
        <v>19</v>
      </c>
      <c r="E623" s="3">
        <v>45123</v>
      </c>
      <c r="F623" s="1">
        <v>124</v>
      </c>
      <c r="G623" s="5">
        <v>4.5999999999999996</v>
      </c>
      <c r="H623" t="str">
        <f>TEXT(Calls[[#This Row],[Date of Call]],"DDDD")</f>
        <v>Sunday</v>
      </c>
      <c r="I623">
        <f>IF(MONTH(Calls[[#This Row],[Date of Call]])&lt;=6, YEAR(Calls[[#This Row],[Date of Call]]), YEAR(Calls[[#This Row],[Date of Call]])+1)</f>
        <v>2024</v>
      </c>
      <c r="J623">
        <f>ROUND(Calls[[#This Row],[Satisfaction Rating]],0)</f>
        <v>5</v>
      </c>
    </row>
    <row r="624" spans="1:10" x14ac:dyDescent="0.3">
      <c r="A624" s="4" t="s">
        <v>649</v>
      </c>
      <c r="B624" s="1" t="s">
        <v>60</v>
      </c>
      <c r="C624" s="1">
        <v>137</v>
      </c>
      <c r="D624" s="2" t="s">
        <v>19</v>
      </c>
      <c r="E624" s="3">
        <v>45124</v>
      </c>
      <c r="F624" s="1">
        <v>84</v>
      </c>
      <c r="G624" s="5">
        <v>2.6</v>
      </c>
      <c r="H624" t="str">
        <f>TEXT(Calls[[#This Row],[Date of Call]],"DDDD")</f>
        <v>Monday</v>
      </c>
      <c r="I624">
        <f>IF(MONTH(Calls[[#This Row],[Date of Call]])&lt;=6, YEAR(Calls[[#This Row],[Date of Call]]), YEAR(Calls[[#This Row],[Date of Call]])+1)</f>
        <v>2024</v>
      </c>
      <c r="J624">
        <f>ROUND(Calls[[#This Row],[Satisfaction Rating]],0)</f>
        <v>3</v>
      </c>
    </row>
    <row r="625" spans="1:10" x14ac:dyDescent="0.3">
      <c r="A625" s="4" t="s">
        <v>650</v>
      </c>
      <c r="B625" s="1" t="s">
        <v>39</v>
      </c>
      <c r="C625" s="1">
        <v>123</v>
      </c>
      <c r="D625" s="2" t="s">
        <v>24</v>
      </c>
      <c r="E625" s="3">
        <v>45124</v>
      </c>
      <c r="F625" s="1">
        <v>80</v>
      </c>
      <c r="G625" s="5">
        <v>2.7</v>
      </c>
      <c r="H625" t="str">
        <f>TEXT(Calls[[#This Row],[Date of Call]],"DDDD")</f>
        <v>Monday</v>
      </c>
      <c r="I625">
        <f>IF(MONTH(Calls[[#This Row],[Date of Call]])&lt;=6, YEAR(Calls[[#This Row],[Date of Call]]), YEAR(Calls[[#This Row],[Date of Call]])+1)</f>
        <v>2024</v>
      </c>
      <c r="J625">
        <f>ROUND(Calls[[#This Row],[Satisfaction Rating]],0)</f>
        <v>3</v>
      </c>
    </row>
    <row r="626" spans="1:10" x14ac:dyDescent="0.3">
      <c r="A626" s="4" t="s">
        <v>651</v>
      </c>
      <c r="B626" s="1" t="s">
        <v>50</v>
      </c>
      <c r="C626" s="1">
        <v>105</v>
      </c>
      <c r="D626" s="2" t="s">
        <v>24</v>
      </c>
      <c r="E626" s="3">
        <v>45125</v>
      </c>
      <c r="F626" s="1">
        <v>176</v>
      </c>
      <c r="G626" s="5">
        <v>4.7</v>
      </c>
      <c r="H626" t="str">
        <f>TEXT(Calls[[#This Row],[Date of Call]],"DDDD")</f>
        <v>Tuesday</v>
      </c>
      <c r="I626">
        <f>IF(MONTH(Calls[[#This Row],[Date of Call]])&lt;=6, YEAR(Calls[[#This Row],[Date of Call]]), YEAR(Calls[[#This Row],[Date of Call]])+1)</f>
        <v>2024</v>
      </c>
      <c r="J626">
        <f>ROUND(Calls[[#This Row],[Satisfaction Rating]],0)</f>
        <v>5</v>
      </c>
    </row>
    <row r="627" spans="1:10" x14ac:dyDescent="0.3">
      <c r="A627" s="4" t="s">
        <v>652</v>
      </c>
      <c r="B627" s="1" t="s">
        <v>8</v>
      </c>
      <c r="C627" s="1">
        <v>76</v>
      </c>
      <c r="D627" s="2" t="s">
        <v>28</v>
      </c>
      <c r="E627" s="3">
        <v>45126</v>
      </c>
      <c r="F627" s="1">
        <v>84</v>
      </c>
      <c r="G627" s="5">
        <v>3.9</v>
      </c>
      <c r="H627" t="str">
        <f>TEXT(Calls[[#This Row],[Date of Call]],"DDDD")</f>
        <v>Wednesday</v>
      </c>
      <c r="I627">
        <f>IF(MONTH(Calls[[#This Row],[Date of Call]])&lt;=6, YEAR(Calls[[#This Row],[Date of Call]]), YEAR(Calls[[#This Row],[Date of Call]])+1)</f>
        <v>2024</v>
      </c>
      <c r="J627">
        <f>ROUND(Calls[[#This Row],[Satisfaction Rating]],0)</f>
        <v>4</v>
      </c>
    </row>
    <row r="628" spans="1:10" x14ac:dyDescent="0.3">
      <c r="A628" s="4" t="s">
        <v>653</v>
      </c>
      <c r="B628" s="1" t="s">
        <v>11</v>
      </c>
      <c r="C628" s="1">
        <v>144</v>
      </c>
      <c r="D628" s="2" t="s">
        <v>28</v>
      </c>
      <c r="E628" s="3">
        <v>45126</v>
      </c>
      <c r="F628" s="1">
        <v>164</v>
      </c>
      <c r="G628" s="5">
        <v>2.8</v>
      </c>
      <c r="H628" t="str">
        <f>TEXT(Calls[[#This Row],[Date of Call]],"DDDD")</f>
        <v>Wednesday</v>
      </c>
      <c r="I628">
        <f>IF(MONTH(Calls[[#This Row],[Date of Call]])&lt;=6, YEAR(Calls[[#This Row],[Date of Call]]), YEAR(Calls[[#This Row],[Date of Call]])+1)</f>
        <v>2024</v>
      </c>
      <c r="J628">
        <f>ROUND(Calls[[#This Row],[Satisfaction Rating]],0)</f>
        <v>3</v>
      </c>
    </row>
    <row r="629" spans="1:10" x14ac:dyDescent="0.3">
      <c r="A629" s="4" t="s">
        <v>654</v>
      </c>
      <c r="B629" s="1" t="s">
        <v>80</v>
      </c>
      <c r="C629" s="1">
        <v>109</v>
      </c>
      <c r="D629" s="2" t="s">
        <v>9</v>
      </c>
      <c r="E629" s="3">
        <v>45126</v>
      </c>
      <c r="F629" s="1">
        <v>132</v>
      </c>
      <c r="G629" s="5">
        <v>3.1</v>
      </c>
      <c r="H629" t="str">
        <f>TEXT(Calls[[#This Row],[Date of Call]],"DDDD")</f>
        <v>Wednesday</v>
      </c>
      <c r="I629">
        <f>IF(MONTH(Calls[[#This Row],[Date of Call]])&lt;=6, YEAR(Calls[[#This Row],[Date of Call]]), YEAR(Calls[[#This Row],[Date of Call]])+1)</f>
        <v>2024</v>
      </c>
      <c r="J629">
        <f>ROUND(Calls[[#This Row],[Satisfaction Rating]],0)</f>
        <v>3</v>
      </c>
    </row>
    <row r="630" spans="1:10" x14ac:dyDescent="0.3">
      <c r="A630" s="4" t="s">
        <v>655</v>
      </c>
      <c r="B630" s="1" t="s">
        <v>39</v>
      </c>
      <c r="C630" s="1">
        <v>172</v>
      </c>
      <c r="D630" s="2" t="s">
        <v>19</v>
      </c>
      <c r="E630" s="3">
        <v>45127</v>
      </c>
      <c r="F630" s="1">
        <v>27</v>
      </c>
      <c r="G630" s="5">
        <v>4.2</v>
      </c>
      <c r="H630" t="str">
        <f>TEXT(Calls[[#This Row],[Date of Call]],"DDDD")</f>
        <v>Thursday</v>
      </c>
      <c r="I630">
        <f>IF(MONTH(Calls[[#This Row],[Date of Call]])&lt;=6, YEAR(Calls[[#This Row],[Date of Call]]), YEAR(Calls[[#This Row],[Date of Call]])+1)</f>
        <v>2024</v>
      </c>
      <c r="J630">
        <f>ROUND(Calls[[#This Row],[Satisfaction Rating]],0)</f>
        <v>4</v>
      </c>
    </row>
    <row r="631" spans="1:10" x14ac:dyDescent="0.3">
      <c r="A631" s="4" t="s">
        <v>656</v>
      </c>
      <c r="B631" s="1" t="s">
        <v>11</v>
      </c>
      <c r="C631" s="1">
        <v>56</v>
      </c>
      <c r="D631" s="2" t="s">
        <v>24</v>
      </c>
      <c r="E631" s="3">
        <v>45127</v>
      </c>
      <c r="F631" s="1">
        <v>27</v>
      </c>
      <c r="G631" s="5">
        <v>4.3</v>
      </c>
      <c r="H631" t="str">
        <f>TEXT(Calls[[#This Row],[Date of Call]],"DDDD")</f>
        <v>Thursday</v>
      </c>
      <c r="I631">
        <f>IF(MONTH(Calls[[#This Row],[Date of Call]])&lt;=6, YEAR(Calls[[#This Row],[Date of Call]]), YEAR(Calls[[#This Row],[Date of Call]])+1)</f>
        <v>2024</v>
      </c>
      <c r="J631">
        <f>ROUND(Calls[[#This Row],[Satisfaction Rating]],0)</f>
        <v>4</v>
      </c>
    </row>
    <row r="632" spans="1:10" x14ac:dyDescent="0.3">
      <c r="A632" s="4" t="s">
        <v>657</v>
      </c>
      <c r="B632" s="1" t="s">
        <v>11</v>
      </c>
      <c r="C632" s="1">
        <v>121</v>
      </c>
      <c r="D632" s="2" t="s">
        <v>14</v>
      </c>
      <c r="E632" s="3">
        <v>45127</v>
      </c>
      <c r="F632" s="1">
        <v>20</v>
      </c>
      <c r="G632" s="5">
        <v>2.7</v>
      </c>
      <c r="H632" t="str">
        <f>TEXT(Calls[[#This Row],[Date of Call]],"DDDD")</f>
        <v>Thursday</v>
      </c>
      <c r="I632">
        <f>IF(MONTH(Calls[[#This Row],[Date of Call]])&lt;=6, YEAR(Calls[[#This Row],[Date of Call]]), YEAR(Calls[[#This Row],[Date of Call]])+1)</f>
        <v>2024</v>
      </c>
      <c r="J632">
        <f>ROUND(Calls[[#This Row],[Satisfaction Rating]],0)</f>
        <v>3</v>
      </c>
    </row>
    <row r="633" spans="1:10" x14ac:dyDescent="0.3">
      <c r="A633" s="4" t="s">
        <v>658</v>
      </c>
      <c r="B633" s="1" t="s">
        <v>39</v>
      </c>
      <c r="C633" s="1">
        <v>41</v>
      </c>
      <c r="D633" s="2" t="s">
        <v>24</v>
      </c>
      <c r="E633" s="3">
        <v>45128</v>
      </c>
      <c r="F633" s="1">
        <v>112</v>
      </c>
      <c r="G633" s="5">
        <v>2.2999999999999998</v>
      </c>
      <c r="H633" t="str">
        <f>TEXT(Calls[[#This Row],[Date of Call]],"DDDD")</f>
        <v>Friday</v>
      </c>
      <c r="I633">
        <f>IF(MONTH(Calls[[#This Row],[Date of Call]])&lt;=6, YEAR(Calls[[#This Row],[Date of Call]]), YEAR(Calls[[#This Row],[Date of Call]])+1)</f>
        <v>2024</v>
      </c>
      <c r="J633">
        <f>ROUND(Calls[[#This Row],[Satisfaction Rating]],0)</f>
        <v>2</v>
      </c>
    </row>
    <row r="634" spans="1:10" x14ac:dyDescent="0.3">
      <c r="A634" s="4" t="s">
        <v>659</v>
      </c>
      <c r="B634" s="1" t="s">
        <v>16</v>
      </c>
      <c r="C634" s="1">
        <v>60</v>
      </c>
      <c r="D634" s="2" t="s">
        <v>19</v>
      </c>
      <c r="E634" s="3">
        <v>45128</v>
      </c>
      <c r="F634" s="1">
        <v>60</v>
      </c>
      <c r="G634" s="5">
        <v>2.2999999999999998</v>
      </c>
      <c r="H634" t="str">
        <f>TEXT(Calls[[#This Row],[Date of Call]],"DDDD")</f>
        <v>Friday</v>
      </c>
      <c r="I634">
        <f>IF(MONTH(Calls[[#This Row],[Date of Call]])&lt;=6, YEAR(Calls[[#This Row],[Date of Call]]), YEAR(Calls[[#This Row],[Date of Call]])+1)</f>
        <v>2024</v>
      </c>
      <c r="J634">
        <f>ROUND(Calls[[#This Row],[Satisfaction Rating]],0)</f>
        <v>2</v>
      </c>
    </row>
    <row r="635" spans="1:10" x14ac:dyDescent="0.3">
      <c r="A635" s="4" t="s">
        <v>660</v>
      </c>
      <c r="B635" s="1" t="s">
        <v>16</v>
      </c>
      <c r="C635" s="1">
        <v>144</v>
      </c>
      <c r="D635" s="2" t="s">
        <v>19</v>
      </c>
      <c r="E635" s="3">
        <v>45129</v>
      </c>
      <c r="F635" s="1">
        <v>102</v>
      </c>
      <c r="G635" s="5">
        <v>2.9</v>
      </c>
      <c r="H635" t="str">
        <f>TEXT(Calls[[#This Row],[Date of Call]],"DDDD")</f>
        <v>Saturday</v>
      </c>
      <c r="I635">
        <f>IF(MONTH(Calls[[#This Row],[Date of Call]])&lt;=6, YEAR(Calls[[#This Row],[Date of Call]]), YEAR(Calls[[#This Row],[Date of Call]])+1)</f>
        <v>2024</v>
      </c>
      <c r="J635">
        <f>ROUND(Calls[[#This Row],[Satisfaction Rating]],0)</f>
        <v>3</v>
      </c>
    </row>
    <row r="636" spans="1:10" x14ac:dyDescent="0.3">
      <c r="A636" s="4" t="s">
        <v>661</v>
      </c>
      <c r="B636" s="1" t="s">
        <v>18</v>
      </c>
      <c r="C636" s="1">
        <v>67</v>
      </c>
      <c r="D636" s="2" t="s">
        <v>19</v>
      </c>
      <c r="E636" s="3">
        <v>45129</v>
      </c>
      <c r="F636" s="1">
        <v>38</v>
      </c>
      <c r="G636" s="5">
        <v>4.2</v>
      </c>
      <c r="H636" t="str">
        <f>TEXT(Calls[[#This Row],[Date of Call]],"DDDD")</f>
        <v>Saturday</v>
      </c>
      <c r="I636">
        <f>IF(MONTH(Calls[[#This Row],[Date of Call]])&lt;=6, YEAR(Calls[[#This Row],[Date of Call]]), YEAR(Calls[[#This Row],[Date of Call]])+1)</f>
        <v>2024</v>
      </c>
      <c r="J636">
        <f>ROUND(Calls[[#This Row],[Satisfaction Rating]],0)</f>
        <v>4</v>
      </c>
    </row>
    <row r="637" spans="1:10" x14ac:dyDescent="0.3">
      <c r="A637" s="4" t="s">
        <v>662</v>
      </c>
      <c r="B637" s="1" t="s">
        <v>39</v>
      </c>
      <c r="C637" s="1">
        <v>162</v>
      </c>
      <c r="D637" s="2" t="s">
        <v>9</v>
      </c>
      <c r="E637" s="3">
        <v>45129</v>
      </c>
      <c r="F637" s="1">
        <v>82</v>
      </c>
      <c r="G637" s="5">
        <v>4.5999999999999996</v>
      </c>
      <c r="H637" t="str">
        <f>TEXT(Calls[[#This Row],[Date of Call]],"DDDD")</f>
        <v>Saturday</v>
      </c>
      <c r="I637">
        <f>IF(MONTH(Calls[[#This Row],[Date of Call]])&lt;=6, YEAR(Calls[[#This Row],[Date of Call]]), YEAR(Calls[[#This Row],[Date of Call]])+1)</f>
        <v>2024</v>
      </c>
      <c r="J637">
        <f>ROUND(Calls[[#This Row],[Satisfaction Rating]],0)</f>
        <v>5</v>
      </c>
    </row>
    <row r="638" spans="1:10" x14ac:dyDescent="0.3">
      <c r="A638" s="4" t="s">
        <v>663</v>
      </c>
      <c r="B638" s="1" t="s">
        <v>16</v>
      </c>
      <c r="C638" s="1">
        <v>87</v>
      </c>
      <c r="D638" s="2" t="s">
        <v>14</v>
      </c>
      <c r="E638" s="3">
        <v>45132</v>
      </c>
      <c r="F638" s="1">
        <v>125</v>
      </c>
      <c r="G638" s="5">
        <v>4.5</v>
      </c>
      <c r="H638" t="str">
        <f>TEXT(Calls[[#This Row],[Date of Call]],"DDDD")</f>
        <v>Tuesday</v>
      </c>
      <c r="I638">
        <f>IF(MONTH(Calls[[#This Row],[Date of Call]])&lt;=6, YEAR(Calls[[#This Row],[Date of Call]]), YEAR(Calls[[#This Row],[Date of Call]])+1)</f>
        <v>2024</v>
      </c>
      <c r="J638">
        <f>ROUND(Calls[[#This Row],[Satisfaction Rating]],0)</f>
        <v>5</v>
      </c>
    </row>
    <row r="639" spans="1:10" x14ac:dyDescent="0.3">
      <c r="A639" s="4" t="s">
        <v>664</v>
      </c>
      <c r="B639" s="1" t="s">
        <v>47</v>
      </c>
      <c r="C639" s="1">
        <v>10</v>
      </c>
      <c r="D639" s="2" t="s">
        <v>28</v>
      </c>
      <c r="E639" s="3">
        <v>45133</v>
      </c>
      <c r="F639" s="1">
        <v>72</v>
      </c>
      <c r="G639" s="5">
        <v>3.7</v>
      </c>
      <c r="H639" t="str">
        <f>TEXT(Calls[[#This Row],[Date of Call]],"DDDD")</f>
        <v>Wednesday</v>
      </c>
      <c r="I639">
        <f>IF(MONTH(Calls[[#This Row],[Date of Call]])&lt;=6, YEAR(Calls[[#This Row],[Date of Call]]), YEAR(Calls[[#This Row],[Date of Call]])+1)</f>
        <v>2024</v>
      </c>
      <c r="J639">
        <f>ROUND(Calls[[#This Row],[Satisfaction Rating]],0)</f>
        <v>4</v>
      </c>
    </row>
    <row r="640" spans="1:10" x14ac:dyDescent="0.3">
      <c r="A640" s="4" t="s">
        <v>665</v>
      </c>
      <c r="B640" s="1" t="s">
        <v>11</v>
      </c>
      <c r="C640" s="1">
        <v>138</v>
      </c>
      <c r="D640" s="2" t="s">
        <v>28</v>
      </c>
      <c r="E640" s="3">
        <v>45133</v>
      </c>
      <c r="F640" s="1">
        <v>195</v>
      </c>
      <c r="G640" s="5">
        <v>4.0999999999999996</v>
      </c>
      <c r="H640" t="str">
        <f>TEXT(Calls[[#This Row],[Date of Call]],"DDDD")</f>
        <v>Wednesday</v>
      </c>
      <c r="I640">
        <f>IF(MONTH(Calls[[#This Row],[Date of Call]])&lt;=6, YEAR(Calls[[#This Row],[Date of Call]]), YEAR(Calls[[#This Row],[Date of Call]])+1)</f>
        <v>2024</v>
      </c>
      <c r="J640">
        <f>ROUND(Calls[[#This Row],[Satisfaction Rating]],0)</f>
        <v>4</v>
      </c>
    </row>
    <row r="641" spans="1:10" x14ac:dyDescent="0.3">
      <c r="A641" s="4" t="s">
        <v>666</v>
      </c>
      <c r="B641" s="1" t="s">
        <v>39</v>
      </c>
      <c r="C641" s="1">
        <v>31</v>
      </c>
      <c r="D641" s="2" t="s">
        <v>28</v>
      </c>
      <c r="E641" s="3">
        <v>45134</v>
      </c>
      <c r="F641" s="1">
        <v>160</v>
      </c>
      <c r="G641" s="5">
        <v>3.4</v>
      </c>
      <c r="H641" t="str">
        <f>TEXT(Calls[[#This Row],[Date of Call]],"DDDD")</f>
        <v>Thursday</v>
      </c>
      <c r="I641">
        <f>IF(MONTH(Calls[[#This Row],[Date of Call]])&lt;=6, YEAR(Calls[[#This Row],[Date of Call]]), YEAR(Calls[[#This Row],[Date of Call]])+1)</f>
        <v>2024</v>
      </c>
      <c r="J641">
        <f>ROUND(Calls[[#This Row],[Satisfaction Rating]],0)</f>
        <v>3</v>
      </c>
    </row>
    <row r="642" spans="1:10" x14ac:dyDescent="0.3">
      <c r="A642" s="4" t="s">
        <v>667</v>
      </c>
      <c r="B642" s="1" t="s">
        <v>50</v>
      </c>
      <c r="C642" s="1">
        <v>75</v>
      </c>
      <c r="D642" s="2" t="s">
        <v>9</v>
      </c>
      <c r="E642" s="3">
        <v>45134</v>
      </c>
      <c r="F642" s="1">
        <v>78</v>
      </c>
      <c r="G642" s="5">
        <v>3.3</v>
      </c>
      <c r="H642" t="str">
        <f>TEXT(Calls[[#This Row],[Date of Call]],"DDDD")</f>
        <v>Thursday</v>
      </c>
      <c r="I642">
        <f>IF(MONTH(Calls[[#This Row],[Date of Call]])&lt;=6, YEAR(Calls[[#This Row],[Date of Call]]), YEAR(Calls[[#This Row],[Date of Call]])+1)</f>
        <v>2024</v>
      </c>
      <c r="J642">
        <f>ROUND(Calls[[#This Row],[Satisfaction Rating]],0)</f>
        <v>3</v>
      </c>
    </row>
    <row r="643" spans="1:10" x14ac:dyDescent="0.3">
      <c r="A643" s="4" t="s">
        <v>668</v>
      </c>
      <c r="B643" s="1" t="s">
        <v>8</v>
      </c>
      <c r="C643" s="1">
        <v>65</v>
      </c>
      <c r="D643" s="2" t="s">
        <v>9</v>
      </c>
      <c r="E643" s="3">
        <v>45135</v>
      </c>
      <c r="F643" s="1">
        <v>70</v>
      </c>
      <c r="G643" s="5">
        <v>4.4000000000000004</v>
      </c>
      <c r="H643" t="str">
        <f>TEXT(Calls[[#This Row],[Date of Call]],"DDDD")</f>
        <v>Friday</v>
      </c>
      <c r="I643">
        <f>IF(MONTH(Calls[[#This Row],[Date of Call]])&lt;=6, YEAR(Calls[[#This Row],[Date of Call]]), YEAR(Calls[[#This Row],[Date of Call]])+1)</f>
        <v>2024</v>
      </c>
      <c r="J643">
        <f>ROUND(Calls[[#This Row],[Satisfaction Rating]],0)</f>
        <v>4</v>
      </c>
    </row>
    <row r="644" spans="1:10" x14ac:dyDescent="0.3">
      <c r="A644" s="4" t="s">
        <v>669</v>
      </c>
      <c r="B644" s="1" t="s">
        <v>13</v>
      </c>
      <c r="C644" s="1">
        <v>106</v>
      </c>
      <c r="D644" s="2" t="s">
        <v>24</v>
      </c>
      <c r="E644" s="3">
        <v>45135</v>
      </c>
      <c r="F644" s="1">
        <v>105</v>
      </c>
      <c r="G644" s="5">
        <v>4.2</v>
      </c>
      <c r="H644" t="str">
        <f>TEXT(Calls[[#This Row],[Date of Call]],"DDDD")</f>
        <v>Friday</v>
      </c>
      <c r="I644">
        <f>IF(MONTH(Calls[[#This Row],[Date of Call]])&lt;=6, YEAR(Calls[[#This Row],[Date of Call]]), YEAR(Calls[[#This Row],[Date of Call]])+1)</f>
        <v>2024</v>
      </c>
      <c r="J644">
        <f>ROUND(Calls[[#This Row],[Satisfaction Rating]],0)</f>
        <v>4</v>
      </c>
    </row>
    <row r="645" spans="1:10" x14ac:dyDescent="0.3">
      <c r="A645" s="4" t="s">
        <v>670</v>
      </c>
      <c r="B645" s="1" t="s">
        <v>8</v>
      </c>
      <c r="C645" s="1">
        <v>107</v>
      </c>
      <c r="D645" s="2" t="s">
        <v>24</v>
      </c>
      <c r="E645" s="3">
        <v>45136</v>
      </c>
      <c r="F645" s="1">
        <v>78</v>
      </c>
      <c r="G645" s="5">
        <v>3.4</v>
      </c>
      <c r="H645" t="str">
        <f>TEXT(Calls[[#This Row],[Date of Call]],"DDDD")</f>
        <v>Saturday</v>
      </c>
      <c r="I645">
        <f>IF(MONTH(Calls[[#This Row],[Date of Call]])&lt;=6, YEAR(Calls[[#This Row],[Date of Call]]), YEAR(Calls[[#This Row],[Date of Call]])+1)</f>
        <v>2024</v>
      </c>
      <c r="J645">
        <f>ROUND(Calls[[#This Row],[Satisfaction Rating]],0)</f>
        <v>3</v>
      </c>
    </row>
    <row r="646" spans="1:10" x14ac:dyDescent="0.3">
      <c r="A646" s="4" t="s">
        <v>671</v>
      </c>
      <c r="B646" s="1" t="s">
        <v>60</v>
      </c>
      <c r="C646" s="1">
        <v>78</v>
      </c>
      <c r="D646" s="2" t="s">
        <v>24</v>
      </c>
      <c r="E646" s="3">
        <v>45138</v>
      </c>
      <c r="F646" s="1">
        <v>205</v>
      </c>
      <c r="G646" s="5">
        <v>4.4000000000000004</v>
      </c>
      <c r="H646" t="str">
        <f>TEXT(Calls[[#This Row],[Date of Call]],"DDDD")</f>
        <v>Monday</v>
      </c>
      <c r="I646">
        <f>IF(MONTH(Calls[[#This Row],[Date of Call]])&lt;=6, YEAR(Calls[[#This Row],[Date of Call]]), YEAR(Calls[[#This Row],[Date of Call]])+1)</f>
        <v>2024</v>
      </c>
      <c r="J646">
        <f>ROUND(Calls[[#This Row],[Satisfaction Rating]],0)</f>
        <v>4</v>
      </c>
    </row>
    <row r="647" spans="1:10" x14ac:dyDescent="0.3">
      <c r="A647" s="4" t="s">
        <v>672</v>
      </c>
      <c r="B647" s="1" t="s">
        <v>33</v>
      </c>
      <c r="C647" s="1">
        <v>122</v>
      </c>
      <c r="D647" s="2" t="s">
        <v>24</v>
      </c>
      <c r="E647" s="3">
        <v>45138</v>
      </c>
      <c r="F647" s="1">
        <v>78</v>
      </c>
      <c r="G647" s="5">
        <v>2.7</v>
      </c>
      <c r="H647" t="str">
        <f>TEXT(Calls[[#This Row],[Date of Call]],"DDDD")</f>
        <v>Monday</v>
      </c>
      <c r="I647">
        <f>IF(MONTH(Calls[[#This Row],[Date of Call]])&lt;=6, YEAR(Calls[[#This Row],[Date of Call]]), YEAR(Calls[[#This Row],[Date of Call]])+1)</f>
        <v>2024</v>
      </c>
      <c r="J647">
        <f>ROUND(Calls[[#This Row],[Satisfaction Rating]],0)</f>
        <v>3</v>
      </c>
    </row>
    <row r="648" spans="1:10" x14ac:dyDescent="0.3">
      <c r="A648" s="4" t="s">
        <v>673</v>
      </c>
      <c r="B648" s="1" t="s">
        <v>11</v>
      </c>
      <c r="C648" s="1">
        <v>58</v>
      </c>
      <c r="D648" s="2" t="s">
        <v>28</v>
      </c>
      <c r="E648" s="3">
        <v>45138</v>
      </c>
      <c r="F648" s="1">
        <v>38</v>
      </c>
      <c r="G648" s="5">
        <v>4.5</v>
      </c>
      <c r="H648" t="str">
        <f>TEXT(Calls[[#This Row],[Date of Call]],"DDDD")</f>
        <v>Monday</v>
      </c>
      <c r="I648">
        <f>IF(MONTH(Calls[[#This Row],[Date of Call]])&lt;=6, YEAR(Calls[[#This Row],[Date of Call]]), YEAR(Calls[[#This Row],[Date of Call]])+1)</f>
        <v>2024</v>
      </c>
      <c r="J648">
        <f>ROUND(Calls[[#This Row],[Satisfaction Rating]],0)</f>
        <v>5</v>
      </c>
    </row>
    <row r="649" spans="1:10" x14ac:dyDescent="0.3">
      <c r="A649" s="4" t="s">
        <v>674</v>
      </c>
      <c r="B649" s="1" t="s">
        <v>60</v>
      </c>
      <c r="C649" s="1">
        <v>33</v>
      </c>
      <c r="D649" s="2" t="s">
        <v>19</v>
      </c>
      <c r="E649" s="3">
        <v>45138</v>
      </c>
      <c r="F649" s="1">
        <v>92</v>
      </c>
      <c r="G649" s="5">
        <v>1.7</v>
      </c>
      <c r="H649" t="str">
        <f>TEXT(Calls[[#This Row],[Date of Call]],"DDDD")</f>
        <v>Monday</v>
      </c>
      <c r="I649">
        <f>IF(MONTH(Calls[[#This Row],[Date of Call]])&lt;=6, YEAR(Calls[[#This Row],[Date of Call]]), YEAR(Calls[[#This Row],[Date of Call]])+1)</f>
        <v>2024</v>
      </c>
      <c r="J649">
        <f>ROUND(Calls[[#This Row],[Satisfaction Rating]],0)</f>
        <v>2</v>
      </c>
    </row>
    <row r="650" spans="1:10" x14ac:dyDescent="0.3">
      <c r="A650" s="4" t="s">
        <v>675</v>
      </c>
      <c r="B650" s="1" t="s">
        <v>80</v>
      </c>
      <c r="C650" s="1">
        <v>164</v>
      </c>
      <c r="D650" s="2" t="s">
        <v>9</v>
      </c>
      <c r="E650" s="3">
        <v>45138</v>
      </c>
      <c r="F650" s="1">
        <v>36</v>
      </c>
      <c r="G650" s="5">
        <v>4.7</v>
      </c>
      <c r="H650" t="str">
        <f>TEXT(Calls[[#This Row],[Date of Call]],"DDDD")</f>
        <v>Monday</v>
      </c>
      <c r="I650">
        <f>IF(MONTH(Calls[[#This Row],[Date of Call]])&lt;=6, YEAR(Calls[[#This Row],[Date of Call]]), YEAR(Calls[[#This Row],[Date of Call]])+1)</f>
        <v>2024</v>
      </c>
      <c r="J650">
        <f>ROUND(Calls[[#This Row],[Satisfaction Rating]],0)</f>
        <v>5</v>
      </c>
    </row>
    <row r="651" spans="1:10" x14ac:dyDescent="0.3">
      <c r="A651" s="4" t="s">
        <v>676</v>
      </c>
      <c r="B651" s="1" t="s">
        <v>50</v>
      </c>
      <c r="C651" s="1">
        <v>163</v>
      </c>
      <c r="D651" s="2" t="s">
        <v>14</v>
      </c>
      <c r="E651" s="3">
        <v>45138</v>
      </c>
      <c r="F651" s="1">
        <v>76</v>
      </c>
      <c r="G651" s="5">
        <v>4.4000000000000004</v>
      </c>
      <c r="H651" t="str">
        <f>TEXT(Calls[[#This Row],[Date of Call]],"DDDD")</f>
        <v>Monday</v>
      </c>
      <c r="I651">
        <f>IF(MONTH(Calls[[#This Row],[Date of Call]])&lt;=6, YEAR(Calls[[#This Row],[Date of Call]]), YEAR(Calls[[#This Row],[Date of Call]])+1)</f>
        <v>2024</v>
      </c>
      <c r="J651">
        <f>ROUND(Calls[[#This Row],[Satisfaction Rating]],0)</f>
        <v>4</v>
      </c>
    </row>
    <row r="652" spans="1:10" x14ac:dyDescent="0.3">
      <c r="A652" s="4" t="s">
        <v>677</v>
      </c>
      <c r="B652" s="1" t="s">
        <v>22</v>
      </c>
      <c r="C652" s="1">
        <v>71</v>
      </c>
      <c r="D652" s="2" t="s">
        <v>9</v>
      </c>
      <c r="E652" s="3">
        <v>45140</v>
      </c>
      <c r="F652" s="1">
        <v>170</v>
      </c>
      <c r="G652" s="5">
        <v>3.5</v>
      </c>
      <c r="H652" t="str">
        <f>TEXT(Calls[[#This Row],[Date of Call]],"DDDD")</f>
        <v>Wednesday</v>
      </c>
      <c r="I652">
        <f>IF(MONTH(Calls[[#This Row],[Date of Call]])&lt;=6, YEAR(Calls[[#This Row],[Date of Call]]), YEAR(Calls[[#This Row],[Date of Call]])+1)</f>
        <v>2024</v>
      </c>
      <c r="J652">
        <f>ROUND(Calls[[#This Row],[Satisfaction Rating]],0)</f>
        <v>4</v>
      </c>
    </row>
    <row r="653" spans="1:10" x14ac:dyDescent="0.3">
      <c r="A653" s="4" t="s">
        <v>678</v>
      </c>
      <c r="B653" s="1" t="s">
        <v>60</v>
      </c>
      <c r="C653" s="1">
        <v>103</v>
      </c>
      <c r="D653" s="2" t="s">
        <v>28</v>
      </c>
      <c r="E653" s="3">
        <v>45141</v>
      </c>
      <c r="F653" s="1">
        <v>117</v>
      </c>
      <c r="G653" s="5">
        <v>4.7</v>
      </c>
      <c r="H653" t="str">
        <f>TEXT(Calls[[#This Row],[Date of Call]],"DDDD")</f>
        <v>Thursday</v>
      </c>
      <c r="I653">
        <f>IF(MONTH(Calls[[#This Row],[Date of Call]])&lt;=6, YEAR(Calls[[#This Row],[Date of Call]]), YEAR(Calls[[#This Row],[Date of Call]])+1)</f>
        <v>2024</v>
      </c>
      <c r="J653">
        <f>ROUND(Calls[[#This Row],[Satisfaction Rating]],0)</f>
        <v>5</v>
      </c>
    </row>
    <row r="654" spans="1:10" x14ac:dyDescent="0.3">
      <c r="A654" s="4" t="s">
        <v>679</v>
      </c>
      <c r="B654" s="1" t="s">
        <v>42</v>
      </c>
      <c r="C654" s="1">
        <v>69</v>
      </c>
      <c r="D654" s="2" t="s">
        <v>14</v>
      </c>
      <c r="E654" s="3">
        <v>45141</v>
      </c>
      <c r="F654" s="1">
        <v>20</v>
      </c>
      <c r="G654" s="5">
        <v>4.3</v>
      </c>
      <c r="H654" t="str">
        <f>TEXT(Calls[[#This Row],[Date of Call]],"DDDD")</f>
        <v>Thursday</v>
      </c>
      <c r="I654">
        <f>IF(MONTH(Calls[[#This Row],[Date of Call]])&lt;=6, YEAR(Calls[[#This Row],[Date of Call]]), YEAR(Calls[[#This Row],[Date of Call]])+1)</f>
        <v>2024</v>
      </c>
      <c r="J654">
        <f>ROUND(Calls[[#This Row],[Satisfaction Rating]],0)</f>
        <v>4</v>
      </c>
    </row>
    <row r="655" spans="1:10" x14ac:dyDescent="0.3">
      <c r="A655" s="4" t="s">
        <v>680</v>
      </c>
      <c r="B655" s="1" t="s">
        <v>50</v>
      </c>
      <c r="C655" s="1">
        <v>111</v>
      </c>
      <c r="D655" s="2" t="s">
        <v>28</v>
      </c>
      <c r="E655" s="3">
        <v>45141</v>
      </c>
      <c r="F655" s="1">
        <v>99</v>
      </c>
      <c r="G655" s="5">
        <v>4.0999999999999996</v>
      </c>
      <c r="H655" t="str">
        <f>TEXT(Calls[[#This Row],[Date of Call]],"DDDD")</f>
        <v>Thursday</v>
      </c>
      <c r="I655">
        <f>IF(MONTH(Calls[[#This Row],[Date of Call]])&lt;=6, YEAR(Calls[[#This Row],[Date of Call]]), YEAR(Calls[[#This Row],[Date of Call]])+1)</f>
        <v>2024</v>
      </c>
      <c r="J655">
        <f>ROUND(Calls[[#This Row],[Satisfaction Rating]],0)</f>
        <v>4</v>
      </c>
    </row>
    <row r="656" spans="1:10" x14ac:dyDescent="0.3">
      <c r="A656" s="4" t="s">
        <v>681</v>
      </c>
      <c r="B656" s="1" t="s">
        <v>27</v>
      </c>
      <c r="C656" s="1">
        <v>97</v>
      </c>
      <c r="D656" s="2" t="s">
        <v>14</v>
      </c>
      <c r="E656" s="3">
        <v>45142</v>
      </c>
      <c r="F656" s="1">
        <v>105</v>
      </c>
      <c r="G656" s="5">
        <v>2.9</v>
      </c>
      <c r="H656" t="str">
        <f>TEXT(Calls[[#This Row],[Date of Call]],"DDDD")</f>
        <v>Friday</v>
      </c>
      <c r="I656">
        <f>IF(MONTH(Calls[[#This Row],[Date of Call]])&lt;=6, YEAR(Calls[[#This Row],[Date of Call]]), YEAR(Calls[[#This Row],[Date of Call]])+1)</f>
        <v>2024</v>
      </c>
      <c r="J656">
        <f>ROUND(Calls[[#This Row],[Satisfaction Rating]],0)</f>
        <v>3</v>
      </c>
    </row>
    <row r="657" spans="1:10" x14ac:dyDescent="0.3">
      <c r="A657" s="4" t="s">
        <v>682</v>
      </c>
      <c r="B657" s="1" t="s">
        <v>31</v>
      </c>
      <c r="C657" s="1">
        <v>144</v>
      </c>
      <c r="D657" s="2" t="s">
        <v>24</v>
      </c>
      <c r="E657" s="3">
        <v>45142</v>
      </c>
      <c r="F657" s="1">
        <v>195</v>
      </c>
      <c r="G657" s="5">
        <v>3.4</v>
      </c>
      <c r="H657" t="str">
        <f>TEXT(Calls[[#This Row],[Date of Call]],"DDDD")</f>
        <v>Friday</v>
      </c>
      <c r="I657">
        <f>IF(MONTH(Calls[[#This Row],[Date of Call]])&lt;=6, YEAR(Calls[[#This Row],[Date of Call]]), YEAR(Calls[[#This Row],[Date of Call]])+1)</f>
        <v>2024</v>
      </c>
      <c r="J657">
        <f>ROUND(Calls[[#This Row],[Satisfaction Rating]],0)</f>
        <v>3</v>
      </c>
    </row>
    <row r="658" spans="1:10" x14ac:dyDescent="0.3">
      <c r="A658" s="4" t="s">
        <v>683</v>
      </c>
      <c r="B658" s="1" t="s">
        <v>13</v>
      </c>
      <c r="C658" s="1">
        <v>56</v>
      </c>
      <c r="D658" s="2" t="s">
        <v>14</v>
      </c>
      <c r="E658" s="3">
        <v>45143</v>
      </c>
      <c r="F658" s="1">
        <v>152</v>
      </c>
      <c r="G658" s="5">
        <v>4.5999999999999996</v>
      </c>
      <c r="H658" t="str">
        <f>TEXT(Calls[[#This Row],[Date of Call]],"DDDD")</f>
        <v>Saturday</v>
      </c>
      <c r="I658">
        <f>IF(MONTH(Calls[[#This Row],[Date of Call]])&lt;=6, YEAR(Calls[[#This Row],[Date of Call]]), YEAR(Calls[[#This Row],[Date of Call]])+1)</f>
        <v>2024</v>
      </c>
      <c r="J658">
        <f>ROUND(Calls[[#This Row],[Satisfaction Rating]],0)</f>
        <v>5</v>
      </c>
    </row>
    <row r="659" spans="1:10" x14ac:dyDescent="0.3">
      <c r="A659" s="4" t="s">
        <v>684</v>
      </c>
      <c r="B659" s="1" t="s">
        <v>31</v>
      </c>
      <c r="C659" s="1">
        <v>132</v>
      </c>
      <c r="D659" s="2" t="s">
        <v>24</v>
      </c>
      <c r="E659" s="3">
        <v>45144</v>
      </c>
      <c r="F659" s="1">
        <v>195</v>
      </c>
      <c r="G659" s="5">
        <v>4.9000000000000004</v>
      </c>
      <c r="H659" t="str">
        <f>TEXT(Calls[[#This Row],[Date of Call]],"DDDD")</f>
        <v>Sunday</v>
      </c>
      <c r="I659">
        <f>IF(MONTH(Calls[[#This Row],[Date of Call]])&lt;=6, YEAR(Calls[[#This Row],[Date of Call]]), YEAR(Calls[[#This Row],[Date of Call]])+1)</f>
        <v>2024</v>
      </c>
      <c r="J659">
        <f>ROUND(Calls[[#This Row],[Satisfaction Rating]],0)</f>
        <v>5</v>
      </c>
    </row>
    <row r="660" spans="1:10" x14ac:dyDescent="0.3">
      <c r="A660" s="4" t="s">
        <v>685</v>
      </c>
      <c r="B660" s="1" t="s">
        <v>22</v>
      </c>
      <c r="C660" s="1">
        <v>72</v>
      </c>
      <c r="D660" s="2" t="s">
        <v>19</v>
      </c>
      <c r="E660" s="3">
        <v>45144</v>
      </c>
      <c r="F660" s="1">
        <v>70</v>
      </c>
      <c r="G660" s="5">
        <v>3.6</v>
      </c>
      <c r="H660" t="str">
        <f>TEXT(Calls[[#This Row],[Date of Call]],"DDDD")</f>
        <v>Sunday</v>
      </c>
      <c r="I660">
        <f>IF(MONTH(Calls[[#This Row],[Date of Call]])&lt;=6, YEAR(Calls[[#This Row],[Date of Call]]), YEAR(Calls[[#This Row],[Date of Call]])+1)</f>
        <v>2024</v>
      </c>
      <c r="J660">
        <f>ROUND(Calls[[#This Row],[Satisfaction Rating]],0)</f>
        <v>4</v>
      </c>
    </row>
    <row r="661" spans="1:10" x14ac:dyDescent="0.3">
      <c r="A661" s="4" t="s">
        <v>686</v>
      </c>
      <c r="B661" s="1" t="s">
        <v>50</v>
      </c>
      <c r="C661" s="1">
        <v>18</v>
      </c>
      <c r="D661" s="2" t="s">
        <v>19</v>
      </c>
      <c r="E661" s="3">
        <v>45144</v>
      </c>
      <c r="F661" s="1">
        <v>22</v>
      </c>
      <c r="G661" s="5">
        <v>3.5</v>
      </c>
      <c r="H661" t="str">
        <f>TEXT(Calls[[#This Row],[Date of Call]],"DDDD")</f>
        <v>Sunday</v>
      </c>
      <c r="I661">
        <f>IF(MONTH(Calls[[#This Row],[Date of Call]])&lt;=6, YEAR(Calls[[#This Row],[Date of Call]]), YEAR(Calls[[#This Row],[Date of Call]])+1)</f>
        <v>2024</v>
      </c>
      <c r="J661">
        <f>ROUND(Calls[[#This Row],[Satisfaction Rating]],0)</f>
        <v>4</v>
      </c>
    </row>
    <row r="662" spans="1:10" x14ac:dyDescent="0.3">
      <c r="A662" s="4" t="s">
        <v>687</v>
      </c>
      <c r="B662" s="1" t="s">
        <v>18</v>
      </c>
      <c r="C662" s="1">
        <v>115</v>
      </c>
      <c r="D662" s="2" t="s">
        <v>28</v>
      </c>
      <c r="E662" s="3">
        <v>45145</v>
      </c>
      <c r="F662" s="1">
        <v>40</v>
      </c>
      <c r="G662" s="5">
        <v>3.3</v>
      </c>
      <c r="H662" t="str">
        <f>TEXT(Calls[[#This Row],[Date of Call]],"DDDD")</f>
        <v>Monday</v>
      </c>
      <c r="I662">
        <f>IF(MONTH(Calls[[#This Row],[Date of Call]])&lt;=6, YEAR(Calls[[#This Row],[Date of Call]]), YEAR(Calls[[#This Row],[Date of Call]])+1)</f>
        <v>2024</v>
      </c>
      <c r="J662">
        <f>ROUND(Calls[[#This Row],[Satisfaction Rating]],0)</f>
        <v>3</v>
      </c>
    </row>
    <row r="663" spans="1:10" x14ac:dyDescent="0.3">
      <c r="A663" s="4" t="s">
        <v>688</v>
      </c>
      <c r="B663" s="1" t="s">
        <v>18</v>
      </c>
      <c r="C663" s="1">
        <v>124</v>
      </c>
      <c r="D663" s="2" t="s">
        <v>14</v>
      </c>
      <c r="E663" s="3">
        <v>45146</v>
      </c>
      <c r="F663" s="1">
        <v>54</v>
      </c>
      <c r="G663" s="5">
        <v>3.8</v>
      </c>
      <c r="H663" t="str">
        <f>TEXT(Calls[[#This Row],[Date of Call]],"DDDD")</f>
        <v>Tuesday</v>
      </c>
      <c r="I663">
        <f>IF(MONTH(Calls[[#This Row],[Date of Call]])&lt;=6, YEAR(Calls[[#This Row],[Date of Call]]), YEAR(Calls[[#This Row],[Date of Call]])+1)</f>
        <v>2024</v>
      </c>
      <c r="J663">
        <f>ROUND(Calls[[#This Row],[Satisfaction Rating]],0)</f>
        <v>4</v>
      </c>
    </row>
    <row r="664" spans="1:10" x14ac:dyDescent="0.3">
      <c r="A664" s="4" t="s">
        <v>689</v>
      </c>
      <c r="B664" s="1" t="s">
        <v>11</v>
      </c>
      <c r="C664" s="1">
        <v>130</v>
      </c>
      <c r="D664" s="2" t="s">
        <v>14</v>
      </c>
      <c r="E664" s="3">
        <v>45146</v>
      </c>
      <c r="F664" s="1">
        <v>60</v>
      </c>
      <c r="G664" s="5">
        <v>2.5</v>
      </c>
      <c r="H664" t="str">
        <f>TEXT(Calls[[#This Row],[Date of Call]],"DDDD")</f>
        <v>Tuesday</v>
      </c>
      <c r="I664">
        <f>IF(MONTH(Calls[[#This Row],[Date of Call]])&lt;=6, YEAR(Calls[[#This Row],[Date of Call]]), YEAR(Calls[[#This Row],[Date of Call]])+1)</f>
        <v>2024</v>
      </c>
      <c r="J664">
        <f>ROUND(Calls[[#This Row],[Satisfaction Rating]],0)</f>
        <v>3</v>
      </c>
    </row>
    <row r="665" spans="1:10" x14ac:dyDescent="0.3">
      <c r="A665" s="4" t="s">
        <v>690</v>
      </c>
      <c r="B665" s="1" t="s">
        <v>47</v>
      </c>
      <c r="C665" s="1">
        <v>120</v>
      </c>
      <c r="D665" s="2" t="s">
        <v>9</v>
      </c>
      <c r="E665" s="3">
        <v>45148</v>
      </c>
      <c r="F665" s="1">
        <v>58</v>
      </c>
      <c r="G665" s="5">
        <v>4.5999999999999996</v>
      </c>
      <c r="H665" t="str">
        <f>TEXT(Calls[[#This Row],[Date of Call]],"DDDD")</f>
        <v>Thursday</v>
      </c>
      <c r="I665">
        <f>IF(MONTH(Calls[[#This Row],[Date of Call]])&lt;=6, YEAR(Calls[[#This Row],[Date of Call]]), YEAR(Calls[[#This Row],[Date of Call]])+1)</f>
        <v>2024</v>
      </c>
      <c r="J665">
        <f>ROUND(Calls[[#This Row],[Satisfaction Rating]],0)</f>
        <v>5</v>
      </c>
    </row>
    <row r="666" spans="1:10" x14ac:dyDescent="0.3">
      <c r="A666" s="4" t="s">
        <v>691</v>
      </c>
      <c r="B666" s="1" t="s">
        <v>27</v>
      </c>
      <c r="C666" s="1">
        <v>75</v>
      </c>
      <c r="D666" s="2" t="s">
        <v>28</v>
      </c>
      <c r="E666" s="3">
        <v>45148</v>
      </c>
      <c r="F666" s="1">
        <v>220</v>
      </c>
      <c r="G666" s="5">
        <v>4.7</v>
      </c>
      <c r="H666" t="str">
        <f>TEXT(Calls[[#This Row],[Date of Call]],"DDDD")</f>
        <v>Thursday</v>
      </c>
      <c r="I666">
        <f>IF(MONTH(Calls[[#This Row],[Date of Call]])&lt;=6, YEAR(Calls[[#This Row],[Date of Call]]), YEAR(Calls[[#This Row],[Date of Call]])+1)</f>
        <v>2024</v>
      </c>
      <c r="J666">
        <f>ROUND(Calls[[#This Row],[Satisfaction Rating]],0)</f>
        <v>5</v>
      </c>
    </row>
    <row r="667" spans="1:10" x14ac:dyDescent="0.3">
      <c r="A667" s="4" t="s">
        <v>692</v>
      </c>
      <c r="B667" s="1" t="s">
        <v>8</v>
      </c>
      <c r="C667" s="1">
        <v>63</v>
      </c>
      <c r="D667" s="2" t="s">
        <v>28</v>
      </c>
      <c r="E667" s="3">
        <v>45148</v>
      </c>
      <c r="F667" s="1">
        <v>27</v>
      </c>
      <c r="G667" s="5">
        <v>3.6</v>
      </c>
      <c r="H667" t="str">
        <f>TEXT(Calls[[#This Row],[Date of Call]],"DDDD")</f>
        <v>Thursday</v>
      </c>
      <c r="I667">
        <f>IF(MONTH(Calls[[#This Row],[Date of Call]])&lt;=6, YEAR(Calls[[#This Row],[Date of Call]]), YEAR(Calls[[#This Row],[Date of Call]])+1)</f>
        <v>2024</v>
      </c>
      <c r="J667">
        <f>ROUND(Calls[[#This Row],[Satisfaction Rating]],0)</f>
        <v>4</v>
      </c>
    </row>
    <row r="668" spans="1:10" x14ac:dyDescent="0.3">
      <c r="A668" s="4" t="s">
        <v>693</v>
      </c>
      <c r="B668" s="1" t="s">
        <v>31</v>
      </c>
      <c r="C668" s="1">
        <v>74</v>
      </c>
      <c r="D668" s="2" t="s">
        <v>28</v>
      </c>
      <c r="E668" s="3">
        <v>45150</v>
      </c>
      <c r="F668" s="1">
        <v>26</v>
      </c>
      <c r="G668" s="5">
        <v>4.3</v>
      </c>
      <c r="H668" t="str">
        <f>TEXT(Calls[[#This Row],[Date of Call]],"DDDD")</f>
        <v>Saturday</v>
      </c>
      <c r="I668">
        <f>IF(MONTH(Calls[[#This Row],[Date of Call]])&lt;=6, YEAR(Calls[[#This Row],[Date of Call]]), YEAR(Calls[[#This Row],[Date of Call]])+1)</f>
        <v>2024</v>
      </c>
      <c r="J668">
        <f>ROUND(Calls[[#This Row],[Satisfaction Rating]],0)</f>
        <v>4</v>
      </c>
    </row>
    <row r="669" spans="1:10" x14ac:dyDescent="0.3">
      <c r="A669" s="4" t="s">
        <v>694</v>
      </c>
      <c r="B669" s="1" t="s">
        <v>42</v>
      </c>
      <c r="C669" s="1">
        <v>134</v>
      </c>
      <c r="D669" s="2" t="s">
        <v>24</v>
      </c>
      <c r="E669" s="3">
        <v>45151</v>
      </c>
      <c r="F669" s="1">
        <v>160</v>
      </c>
      <c r="G669" s="5">
        <v>4.7</v>
      </c>
      <c r="H669" t="str">
        <f>TEXT(Calls[[#This Row],[Date of Call]],"DDDD")</f>
        <v>Sunday</v>
      </c>
      <c r="I669">
        <f>IF(MONTH(Calls[[#This Row],[Date of Call]])&lt;=6, YEAR(Calls[[#This Row],[Date of Call]]), YEAR(Calls[[#This Row],[Date of Call]])+1)</f>
        <v>2024</v>
      </c>
      <c r="J669">
        <f>ROUND(Calls[[#This Row],[Satisfaction Rating]],0)</f>
        <v>5</v>
      </c>
    </row>
    <row r="670" spans="1:10" x14ac:dyDescent="0.3">
      <c r="A670" s="4" t="s">
        <v>695</v>
      </c>
      <c r="B670" s="1" t="s">
        <v>50</v>
      </c>
      <c r="C670" s="1">
        <v>103</v>
      </c>
      <c r="D670" s="2" t="s">
        <v>14</v>
      </c>
      <c r="E670" s="3">
        <v>45151</v>
      </c>
      <c r="F670" s="1">
        <v>200</v>
      </c>
      <c r="G670" s="5">
        <v>4.9000000000000004</v>
      </c>
      <c r="H670" t="str">
        <f>TEXT(Calls[[#This Row],[Date of Call]],"DDDD")</f>
        <v>Sunday</v>
      </c>
      <c r="I670">
        <f>IF(MONTH(Calls[[#This Row],[Date of Call]])&lt;=6, YEAR(Calls[[#This Row],[Date of Call]]), YEAR(Calls[[#This Row],[Date of Call]])+1)</f>
        <v>2024</v>
      </c>
      <c r="J670">
        <f>ROUND(Calls[[#This Row],[Satisfaction Rating]],0)</f>
        <v>5</v>
      </c>
    </row>
    <row r="671" spans="1:10" x14ac:dyDescent="0.3">
      <c r="A671" s="4" t="s">
        <v>696</v>
      </c>
      <c r="B671" s="1" t="s">
        <v>50</v>
      </c>
      <c r="C671" s="1">
        <v>155</v>
      </c>
      <c r="D671" s="2" t="s">
        <v>9</v>
      </c>
      <c r="E671" s="3">
        <v>45154</v>
      </c>
      <c r="F671" s="1">
        <v>135</v>
      </c>
      <c r="G671" s="5">
        <v>4.9000000000000004</v>
      </c>
      <c r="H671" t="str">
        <f>TEXT(Calls[[#This Row],[Date of Call]],"DDDD")</f>
        <v>Wednesday</v>
      </c>
      <c r="I671">
        <f>IF(MONTH(Calls[[#This Row],[Date of Call]])&lt;=6, YEAR(Calls[[#This Row],[Date of Call]]), YEAR(Calls[[#This Row],[Date of Call]])+1)</f>
        <v>2024</v>
      </c>
      <c r="J671">
        <f>ROUND(Calls[[#This Row],[Satisfaction Rating]],0)</f>
        <v>5</v>
      </c>
    </row>
    <row r="672" spans="1:10" x14ac:dyDescent="0.3">
      <c r="A672" s="4" t="s">
        <v>697</v>
      </c>
      <c r="B672" s="1" t="s">
        <v>8</v>
      </c>
      <c r="C672" s="1">
        <v>128</v>
      </c>
      <c r="D672" s="2" t="s">
        <v>14</v>
      </c>
      <c r="E672" s="3">
        <v>45155</v>
      </c>
      <c r="F672" s="1">
        <v>22</v>
      </c>
      <c r="G672" s="5">
        <v>1.9</v>
      </c>
      <c r="H672" t="str">
        <f>TEXT(Calls[[#This Row],[Date of Call]],"DDDD")</f>
        <v>Thursday</v>
      </c>
      <c r="I672">
        <f>IF(MONTH(Calls[[#This Row],[Date of Call]])&lt;=6, YEAR(Calls[[#This Row],[Date of Call]]), YEAR(Calls[[#This Row],[Date of Call]])+1)</f>
        <v>2024</v>
      </c>
      <c r="J672">
        <f>ROUND(Calls[[#This Row],[Satisfaction Rating]],0)</f>
        <v>2</v>
      </c>
    </row>
    <row r="673" spans="1:10" x14ac:dyDescent="0.3">
      <c r="A673" s="4" t="s">
        <v>698</v>
      </c>
      <c r="B673" s="1" t="s">
        <v>27</v>
      </c>
      <c r="C673" s="1">
        <v>89</v>
      </c>
      <c r="D673" s="2" t="s">
        <v>24</v>
      </c>
      <c r="E673" s="3">
        <v>45156</v>
      </c>
      <c r="F673" s="1">
        <v>164</v>
      </c>
      <c r="G673" s="5">
        <v>4.5</v>
      </c>
      <c r="H673" t="str">
        <f>TEXT(Calls[[#This Row],[Date of Call]],"DDDD")</f>
        <v>Friday</v>
      </c>
      <c r="I673">
        <f>IF(MONTH(Calls[[#This Row],[Date of Call]])&lt;=6, YEAR(Calls[[#This Row],[Date of Call]]), YEAR(Calls[[#This Row],[Date of Call]])+1)</f>
        <v>2024</v>
      </c>
      <c r="J673">
        <f>ROUND(Calls[[#This Row],[Satisfaction Rating]],0)</f>
        <v>5</v>
      </c>
    </row>
    <row r="674" spans="1:10" x14ac:dyDescent="0.3">
      <c r="A674" s="4" t="s">
        <v>699</v>
      </c>
      <c r="B674" s="1" t="s">
        <v>18</v>
      </c>
      <c r="C674" s="1">
        <v>81</v>
      </c>
      <c r="D674" s="2" t="s">
        <v>9</v>
      </c>
      <c r="E674" s="3">
        <v>45156</v>
      </c>
      <c r="F674" s="1">
        <v>21</v>
      </c>
      <c r="G674" s="5">
        <v>4.9000000000000004</v>
      </c>
      <c r="H674" t="str">
        <f>TEXT(Calls[[#This Row],[Date of Call]],"DDDD")</f>
        <v>Friday</v>
      </c>
      <c r="I674">
        <f>IF(MONTH(Calls[[#This Row],[Date of Call]])&lt;=6, YEAR(Calls[[#This Row],[Date of Call]]), YEAR(Calls[[#This Row],[Date of Call]])+1)</f>
        <v>2024</v>
      </c>
      <c r="J674">
        <f>ROUND(Calls[[#This Row],[Satisfaction Rating]],0)</f>
        <v>5</v>
      </c>
    </row>
    <row r="675" spans="1:10" x14ac:dyDescent="0.3">
      <c r="A675" s="4" t="s">
        <v>700</v>
      </c>
      <c r="B675" s="1" t="s">
        <v>27</v>
      </c>
      <c r="C675" s="1">
        <v>66</v>
      </c>
      <c r="D675" s="2" t="s">
        <v>24</v>
      </c>
      <c r="E675" s="3">
        <v>45157</v>
      </c>
      <c r="F675" s="1">
        <v>120</v>
      </c>
      <c r="G675" s="5">
        <v>4.5</v>
      </c>
      <c r="H675" t="str">
        <f>TEXT(Calls[[#This Row],[Date of Call]],"DDDD")</f>
        <v>Saturday</v>
      </c>
      <c r="I675">
        <f>IF(MONTH(Calls[[#This Row],[Date of Call]])&lt;=6, YEAR(Calls[[#This Row],[Date of Call]]), YEAR(Calls[[#This Row],[Date of Call]])+1)</f>
        <v>2024</v>
      </c>
      <c r="J675">
        <f>ROUND(Calls[[#This Row],[Satisfaction Rating]],0)</f>
        <v>5</v>
      </c>
    </row>
    <row r="676" spans="1:10" x14ac:dyDescent="0.3">
      <c r="A676" s="4" t="s">
        <v>701</v>
      </c>
      <c r="B676" s="1" t="s">
        <v>22</v>
      </c>
      <c r="C676" s="1">
        <v>61</v>
      </c>
      <c r="D676" s="2" t="s">
        <v>19</v>
      </c>
      <c r="E676" s="3">
        <v>45157</v>
      </c>
      <c r="F676" s="1">
        <v>93</v>
      </c>
      <c r="G676" s="5">
        <v>2.7</v>
      </c>
      <c r="H676" t="str">
        <f>TEXT(Calls[[#This Row],[Date of Call]],"DDDD")</f>
        <v>Saturday</v>
      </c>
      <c r="I676">
        <f>IF(MONTH(Calls[[#This Row],[Date of Call]])&lt;=6, YEAR(Calls[[#This Row],[Date of Call]]), YEAR(Calls[[#This Row],[Date of Call]])+1)</f>
        <v>2024</v>
      </c>
      <c r="J676">
        <f>ROUND(Calls[[#This Row],[Satisfaction Rating]],0)</f>
        <v>3</v>
      </c>
    </row>
    <row r="677" spans="1:10" x14ac:dyDescent="0.3">
      <c r="A677" s="4" t="s">
        <v>702</v>
      </c>
      <c r="B677" s="1" t="s">
        <v>18</v>
      </c>
      <c r="C677" s="1">
        <v>128</v>
      </c>
      <c r="D677" s="2" t="s">
        <v>19</v>
      </c>
      <c r="E677" s="3">
        <v>45157</v>
      </c>
      <c r="F677" s="1">
        <v>135</v>
      </c>
      <c r="G677" s="5">
        <v>2.1</v>
      </c>
      <c r="H677" t="str">
        <f>TEXT(Calls[[#This Row],[Date of Call]],"DDDD")</f>
        <v>Saturday</v>
      </c>
      <c r="I677">
        <f>IF(MONTH(Calls[[#This Row],[Date of Call]])&lt;=6, YEAR(Calls[[#This Row],[Date of Call]]), YEAR(Calls[[#This Row],[Date of Call]])+1)</f>
        <v>2024</v>
      </c>
      <c r="J677">
        <f>ROUND(Calls[[#This Row],[Satisfaction Rating]],0)</f>
        <v>2</v>
      </c>
    </row>
    <row r="678" spans="1:10" x14ac:dyDescent="0.3">
      <c r="A678" s="4" t="s">
        <v>703</v>
      </c>
      <c r="B678" s="1" t="s">
        <v>50</v>
      </c>
      <c r="C678" s="1">
        <v>30</v>
      </c>
      <c r="D678" s="2" t="s">
        <v>9</v>
      </c>
      <c r="E678" s="3">
        <v>45157</v>
      </c>
      <c r="F678" s="1">
        <v>210</v>
      </c>
      <c r="G678" s="5">
        <v>4.2</v>
      </c>
      <c r="H678" t="str">
        <f>TEXT(Calls[[#This Row],[Date of Call]],"DDDD")</f>
        <v>Saturday</v>
      </c>
      <c r="I678">
        <f>IF(MONTH(Calls[[#This Row],[Date of Call]])&lt;=6, YEAR(Calls[[#This Row],[Date of Call]]), YEAR(Calls[[#This Row],[Date of Call]])+1)</f>
        <v>2024</v>
      </c>
      <c r="J678">
        <f>ROUND(Calls[[#This Row],[Satisfaction Rating]],0)</f>
        <v>4</v>
      </c>
    </row>
    <row r="679" spans="1:10" x14ac:dyDescent="0.3">
      <c r="A679" s="4" t="s">
        <v>704</v>
      </c>
      <c r="B679" s="1" t="s">
        <v>80</v>
      </c>
      <c r="C679" s="1">
        <v>63</v>
      </c>
      <c r="D679" s="2" t="s">
        <v>19</v>
      </c>
      <c r="E679" s="3">
        <v>45158</v>
      </c>
      <c r="F679" s="1">
        <v>29</v>
      </c>
      <c r="G679" s="5">
        <v>4.7</v>
      </c>
      <c r="H679" t="str">
        <f>TEXT(Calls[[#This Row],[Date of Call]],"DDDD")</f>
        <v>Sunday</v>
      </c>
      <c r="I679">
        <f>IF(MONTH(Calls[[#This Row],[Date of Call]])&lt;=6, YEAR(Calls[[#This Row],[Date of Call]]), YEAR(Calls[[#This Row],[Date of Call]])+1)</f>
        <v>2024</v>
      </c>
      <c r="J679">
        <f>ROUND(Calls[[#This Row],[Satisfaction Rating]],0)</f>
        <v>5</v>
      </c>
    </row>
    <row r="680" spans="1:10" x14ac:dyDescent="0.3">
      <c r="A680" s="4" t="s">
        <v>705</v>
      </c>
      <c r="B680" s="1" t="s">
        <v>33</v>
      </c>
      <c r="C680" s="1">
        <v>64</v>
      </c>
      <c r="D680" s="2" t="s">
        <v>28</v>
      </c>
      <c r="E680" s="3">
        <v>45158</v>
      </c>
      <c r="F680" s="1">
        <v>111</v>
      </c>
      <c r="G680" s="5">
        <v>3.9</v>
      </c>
      <c r="H680" t="str">
        <f>TEXT(Calls[[#This Row],[Date of Call]],"DDDD")</f>
        <v>Sunday</v>
      </c>
      <c r="I680">
        <f>IF(MONTH(Calls[[#This Row],[Date of Call]])&lt;=6, YEAR(Calls[[#This Row],[Date of Call]]), YEAR(Calls[[#This Row],[Date of Call]])+1)</f>
        <v>2024</v>
      </c>
      <c r="J680">
        <f>ROUND(Calls[[#This Row],[Satisfaction Rating]],0)</f>
        <v>4</v>
      </c>
    </row>
    <row r="681" spans="1:10" x14ac:dyDescent="0.3">
      <c r="A681" s="4" t="s">
        <v>706</v>
      </c>
      <c r="B681" s="1" t="s">
        <v>16</v>
      </c>
      <c r="C681" s="1">
        <v>151</v>
      </c>
      <c r="D681" s="2" t="s">
        <v>14</v>
      </c>
      <c r="E681" s="3">
        <v>45159</v>
      </c>
      <c r="F681" s="1">
        <v>63</v>
      </c>
      <c r="G681" s="5">
        <v>4.0999999999999996</v>
      </c>
      <c r="H681" t="str">
        <f>TEXT(Calls[[#This Row],[Date of Call]],"DDDD")</f>
        <v>Monday</v>
      </c>
      <c r="I681">
        <f>IF(MONTH(Calls[[#This Row],[Date of Call]])&lt;=6, YEAR(Calls[[#This Row],[Date of Call]]), YEAR(Calls[[#This Row],[Date of Call]])+1)</f>
        <v>2024</v>
      </c>
      <c r="J681">
        <f>ROUND(Calls[[#This Row],[Satisfaction Rating]],0)</f>
        <v>4</v>
      </c>
    </row>
    <row r="682" spans="1:10" x14ac:dyDescent="0.3">
      <c r="A682" s="4" t="s">
        <v>707</v>
      </c>
      <c r="B682" s="1" t="s">
        <v>60</v>
      </c>
      <c r="C682" s="1">
        <v>116</v>
      </c>
      <c r="D682" s="2" t="s">
        <v>24</v>
      </c>
      <c r="E682" s="3">
        <v>45159</v>
      </c>
      <c r="F682" s="1">
        <v>44</v>
      </c>
      <c r="G682" s="5">
        <v>3.8</v>
      </c>
      <c r="H682" t="str">
        <f>TEXT(Calls[[#This Row],[Date of Call]],"DDDD")</f>
        <v>Monday</v>
      </c>
      <c r="I682">
        <f>IF(MONTH(Calls[[#This Row],[Date of Call]])&lt;=6, YEAR(Calls[[#This Row],[Date of Call]]), YEAR(Calls[[#This Row],[Date of Call]])+1)</f>
        <v>2024</v>
      </c>
      <c r="J682">
        <f>ROUND(Calls[[#This Row],[Satisfaction Rating]],0)</f>
        <v>4</v>
      </c>
    </row>
    <row r="683" spans="1:10" x14ac:dyDescent="0.3">
      <c r="A683" s="4" t="s">
        <v>708</v>
      </c>
      <c r="B683" s="1" t="s">
        <v>16</v>
      </c>
      <c r="C683" s="1">
        <v>111</v>
      </c>
      <c r="D683" s="2" t="s">
        <v>24</v>
      </c>
      <c r="E683" s="3">
        <v>45161</v>
      </c>
      <c r="F683" s="1">
        <v>120</v>
      </c>
      <c r="G683" s="5">
        <v>1.8</v>
      </c>
      <c r="H683" t="str">
        <f>TEXT(Calls[[#This Row],[Date of Call]],"DDDD")</f>
        <v>Wednesday</v>
      </c>
      <c r="I683">
        <f>IF(MONTH(Calls[[#This Row],[Date of Call]])&lt;=6, YEAR(Calls[[#This Row],[Date of Call]]), YEAR(Calls[[#This Row],[Date of Call]])+1)</f>
        <v>2024</v>
      </c>
      <c r="J683">
        <f>ROUND(Calls[[#This Row],[Satisfaction Rating]],0)</f>
        <v>2</v>
      </c>
    </row>
    <row r="684" spans="1:10" x14ac:dyDescent="0.3">
      <c r="A684" s="4" t="s">
        <v>709</v>
      </c>
      <c r="B684" s="1" t="s">
        <v>18</v>
      </c>
      <c r="C684" s="1">
        <v>15</v>
      </c>
      <c r="D684" s="2" t="s">
        <v>24</v>
      </c>
      <c r="E684" s="3">
        <v>45161</v>
      </c>
      <c r="F684" s="1">
        <v>120</v>
      </c>
      <c r="G684" s="5">
        <v>4.0999999999999996</v>
      </c>
      <c r="H684" t="str">
        <f>TEXT(Calls[[#This Row],[Date of Call]],"DDDD")</f>
        <v>Wednesday</v>
      </c>
      <c r="I684">
        <f>IF(MONTH(Calls[[#This Row],[Date of Call]])&lt;=6, YEAR(Calls[[#This Row],[Date of Call]]), YEAR(Calls[[#This Row],[Date of Call]])+1)</f>
        <v>2024</v>
      </c>
      <c r="J684">
        <f>ROUND(Calls[[#This Row],[Satisfaction Rating]],0)</f>
        <v>4</v>
      </c>
    </row>
    <row r="685" spans="1:10" x14ac:dyDescent="0.3">
      <c r="A685" s="4" t="s">
        <v>710</v>
      </c>
      <c r="B685" s="1" t="s">
        <v>33</v>
      </c>
      <c r="C685" s="1">
        <v>18</v>
      </c>
      <c r="D685" s="2" t="s">
        <v>14</v>
      </c>
      <c r="E685" s="3">
        <v>45162</v>
      </c>
      <c r="F685" s="1">
        <v>40</v>
      </c>
      <c r="G685" s="5">
        <v>4.4000000000000004</v>
      </c>
      <c r="H685" t="str">
        <f>TEXT(Calls[[#This Row],[Date of Call]],"DDDD")</f>
        <v>Thursday</v>
      </c>
      <c r="I685">
        <f>IF(MONTH(Calls[[#This Row],[Date of Call]])&lt;=6, YEAR(Calls[[#This Row],[Date of Call]]), YEAR(Calls[[#This Row],[Date of Call]])+1)</f>
        <v>2024</v>
      </c>
      <c r="J685">
        <f>ROUND(Calls[[#This Row],[Satisfaction Rating]],0)</f>
        <v>4</v>
      </c>
    </row>
    <row r="686" spans="1:10" x14ac:dyDescent="0.3">
      <c r="A686" s="4" t="s">
        <v>711</v>
      </c>
      <c r="B686" s="1" t="s">
        <v>22</v>
      </c>
      <c r="C686" s="1">
        <v>146</v>
      </c>
      <c r="D686" s="2" t="s">
        <v>19</v>
      </c>
      <c r="E686" s="3">
        <v>45162</v>
      </c>
      <c r="F686" s="1">
        <v>160</v>
      </c>
      <c r="G686" s="5">
        <v>4.0999999999999996</v>
      </c>
      <c r="H686" t="str">
        <f>TEXT(Calls[[#This Row],[Date of Call]],"DDDD")</f>
        <v>Thursday</v>
      </c>
      <c r="I686">
        <f>IF(MONTH(Calls[[#This Row],[Date of Call]])&lt;=6, YEAR(Calls[[#This Row],[Date of Call]]), YEAR(Calls[[#This Row],[Date of Call]])+1)</f>
        <v>2024</v>
      </c>
      <c r="J686">
        <f>ROUND(Calls[[#This Row],[Satisfaction Rating]],0)</f>
        <v>4</v>
      </c>
    </row>
    <row r="687" spans="1:10" x14ac:dyDescent="0.3">
      <c r="A687" s="4" t="s">
        <v>712</v>
      </c>
      <c r="B687" s="1" t="s">
        <v>50</v>
      </c>
      <c r="C687" s="1">
        <v>73</v>
      </c>
      <c r="D687" s="2" t="s">
        <v>24</v>
      </c>
      <c r="E687" s="3">
        <v>45163</v>
      </c>
      <c r="F687" s="1">
        <v>44</v>
      </c>
      <c r="G687" s="5">
        <v>3.8</v>
      </c>
      <c r="H687" t="str">
        <f>TEXT(Calls[[#This Row],[Date of Call]],"DDDD")</f>
        <v>Friday</v>
      </c>
      <c r="I687">
        <f>IF(MONTH(Calls[[#This Row],[Date of Call]])&lt;=6, YEAR(Calls[[#This Row],[Date of Call]]), YEAR(Calls[[#This Row],[Date of Call]])+1)</f>
        <v>2024</v>
      </c>
      <c r="J687">
        <f>ROUND(Calls[[#This Row],[Satisfaction Rating]],0)</f>
        <v>4</v>
      </c>
    </row>
    <row r="688" spans="1:10" x14ac:dyDescent="0.3">
      <c r="A688" s="4" t="s">
        <v>713</v>
      </c>
      <c r="B688" s="1" t="s">
        <v>16</v>
      </c>
      <c r="C688" s="1">
        <v>108</v>
      </c>
      <c r="D688" s="2" t="s">
        <v>14</v>
      </c>
      <c r="E688" s="3">
        <v>45163</v>
      </c>
      <c r="F688" s="1">
        <v>80</v>
      </c>
      <c r="G688" s="5">
        <v>4.3</v>
      </c>
      <c r="H688" t="str">
        <f>TEXT(Calls[[#This Row],[Date of Call]],"DDDD")</f>
        <v>Friday</v>
      </c>
      <c r="I688">
        <f>IF(MONTH(Calls[[#This Row],[Date of Call]])&lt;=6, YEAR(Calls[[#This Row],[Date of Call]]), YEAR(Calls[[#This Row],[Date of Call]])+1)</f>
        <v>2024</v>
      </c>
      <c r="J688">
        <f>ROUND(Calls[[#This Row],[Satisfaction Rating]],0)</f>
        <v>4</v>
      </c>
    </row>
    <row r="689" spans="1:10" x14ac:dyDescent="0.3">
      <c r="A689" s="4" t="s">
        <v>714</v>
      </c>
      <c r="B689" s="1" t="s">
        <v>42</v>
      </c>
      <c r="C689" s="1">
        <v>52</v>
      </c>
      <c r="D689" s="2" t="s">
        <v>14</v>
      </c>
      <c r="E689" s="3">
        <v>45164</v>
      </c>
      <c r="F689" s="1">
        <v>66</v>
      </c>
      <c r="G689" s="5">
        <v>4.5</v>
      </c>
      <c r="H689" t="str">
        <f>TEXT(Calls[[#This Row],[Date of Call]],"DDDD")</f>
        <v>Saturday</v>
      </c>
      <c r="I689">
        <f>IF(MONTH(Calls[[#This Row],[Date of Call]])&lt;=6, YEAR(Calls[[#This Row],[Date of Call]]), YEAR(Calls[[#This Row],[Date of Call]])+1)</f>
        <v>2024</v>
      </c>
      <c r="J689">
        <f>ROUND(Calls[[#This Row],[Satisfaction Rating]],0)</f>
        <v>5</v>
      </c>
    </row>
    <row r="690" spans="1:10" x14ac:dyDescent="0.3">
      <c r="A690" s="4" t="s">
        <v>715</v>
      </c>
      <c r="B690" s="1" t="s">
        <v>60</v>
      </c>
      <c r="C690" s="1">
        <v>165</v>
      </c>
      <c r="D690" s="2" t="s">
        <v>28</v>
      </c>
      <c r="E690" s="3">
        <v>45164</v>
      </c>
      <c r="F690" s="1">
        <v>82</v>
      </c>
      <c r="G690" s="5">
        <v>3.4</v>
      </c>
      <c r="H690" t="str">
        <f>TEXT(Calls[[#This Row],[Date of Call]],"DDDD")</f>
        <v>Saturday</v>
      </c>
      <c r="I690">
        <f>IF(MONTH(Calls[[#This Row],[Date of Call]])&lt;=6, YEAR(Calls[[#This Row],[Date of Call]]), YEAR(Calls[[#This Row],[Date of Call]])+1)</f>
        <v>2024</v>
      </c>
      <c r="J690">
        <f>ROUND(Calls[[#This Row],[Satisfaction Rating]],0)</f>
        <v>3</v>
      </c>
    </row>
    <row r="691" spans="1:10" x14ac:dyDescent="0.3">
      <c r="A691" s="4" t="s">
        <v>716</v>
      </c>
      <c r="B691" s="1" t="s">
        <v>22</v>
      </c>
      <c r="C691" s="1">
        <v>104</v>
      </c>
      <c r="D691" s="2" t="s">
        <v>24</v>
      </c>
      <c r="E691" s="3">
        <v>45164</v>
      </c>
      <c r="F691" s="1">
        <v>66</v>
      </c>
      <c r="G691" s="5">
        <v>4.8</v>
      </c>
      <c r="H691" t="str">
        <f>TEXT(Calls[[#This Row],[Date of Call]],"DDDD")</f>
        <v>Saturday</v>
      </c>
      <c r="I691">
        <f>IF(MONTH(Calls[[#This Row],[Date of Call]])&lt;=6, YEAR(Calls[[#This Row],[Date of Call]]), YEAR(Calls[[#This Row],[Date of Call]])+1)</f>
        <v>2024</v>
      </c>
      <c r="J691">
        <f>ROUND(Calls[[#This Row],[Satisfaction Rating]],0)</f>
        <v>5</v>
      </c>
    </row>
    <row r="692" spans="1:10" x14ac:dyDescent="0.3">
      <c r="A692" s="4" t="s">
        <v>717</v>
      </c>
      <c r="B692" s="1" t="s">
        <v>50</v>
      </c>
      <c r="C692" s="1">
        <v>131</v>
      </c>
      <c r="D692" s="2" t="s">
        <v>19</v>
      </c>
      <c r="E692" s="3">
        <v>45164</v>
      </c>
      <c r="F692" s="1">
        <v>92</v>
      </c>
      <c r="G692" s="5">
        <v>4.9000000000000004</v>
      </c>
      <c r="H692" t="str">
        <f>TEXT(Calls[[#This Row],[Date of Call]],"DDDD")</f>
        <v>Saturday</v>
      </c>
      <c r="I692">
        <f>IF(MONTH(Calls[[#This Row],[Date of Call]])&lt;=6, YEAR(Calls[[#This Row],[Date of Call]]), YEAR(Calls[[#This Row],[Date of Call]])+1)</f>
        <v>2024</v>
      </c>
      <c r="J692">
        <f>ROUND(Calls[[#This Row],[Satisfaction Rating]],0)</f>
        <v>5</v>
      </c>
    </row>
    <row r="693" spans="1:10" x14ac:dyDescent="0.3">
      <c r="A693" s="4" t="s">
        <v>718</v>
      </c>
      <c r="B693" s="1" t="s">
        <v>47</v>
      </c>
      <c r="C693" s="1">
        <v>80</v>
      </c>
      <c r="D693" s="2" t="s">
        <v>28</v>
      </c>
      <c r="E693" s="3">
        <v>45165</v>
      </c>
      <c r="F693" s="1">
        <v>104</v>
      </c>
      <c r="G693" s="5">
        <v>4.7</v>
      </c>
      <c r="H693" t="str">
        <f>TEXT(Calls[[#This Row],[Date of Call]],"DDDD")</f>
        <v>Sunday</v>
      </c>
      <c r="I693">
        <f>IF(MONTH(Calls[[#This Row],[Date of Call]])&lt;=6, YEAR(Calls[[#This Row],[Date of Call]]), YEAR(Calls[[#This Row],[Date of Call]])+1)</f>
        <v>2024</v>
      </c>
      <c r="J693">
        <f>ROUND(Calls[[#This Row],[Satisfaction Rating]],0)</f>
        <v>5</v>
      </c>
    </row>
    <row r="694" spans="1:10" x14ac:dyDescent="0.3">
      <c r="A694" s="4" t="s">
        <v>719</v>
      </c>
      <c r="B694" s="1" t="s">
        <v>18</v>
      </c>
      <c r="C694" s="1">
        <v>49</v>
      </c>
      <c r="D694" s="2" t="s">
        <v>24</v>
      </c>
      <c r="E694" s="3">
        <v>45165</v>
      </c>
      <c r="F694" s="1">
        <v>105</v>
      </c>
      <c r="G694" s="5">
        <v>3.3</v>
      </c>
      <c r="H694" t="str">
        <f>TEXT(Calls[[#This Row],[Date of Call]],"DDDD")</f>
        <v>Sunday</v>
      </c>
      <c r="I694">
        <f>IF(MONTH(Calls[[#This Row],[Date of Call]])&lt;=6, YEAR(Calls[[#This Row],[Date of Call]]), YEAR(Calls[[#This Row],[Date of Call]])+1)</f>
        <v>2024</v>
      </c>
      <c r="J694">
        <f>ROUND(Calls[[#This Row],[Satisfaction Rating]],0)</f>
        <v>3</v>
      </c>
    </row>
    <row r="695" spans="1:10" x14ac:dyDescent="0.3">
      <c r="A695" s="4" t="s">
        <v>720</v>
      </c>
      <c r="B695" s="1" t="s">
        <v>60</v>
      </c>
      <c r="C695" s="1">
        <v>73</v>
      </c>
      <c r="D695" s="2" t="s">
        <v>24</v>
      </c>
      <c r="E695" s="3">
        <v>45165</v>
      </c>
      <c r="F695" s="1">
        <v>100</v>
      </c>
      <c r="G695" s="5">
        <v>2.8</v>
      </c>
      <c r="H695" t="str">
        <f>TEXT(Calls[[#This Row],[Date of Call]],"DDDD")</f>
        <v>Sunday</v>
      </c>
      <c r="I695">
        <f>IF(MONTH(Calls[[#This Row],[Date of Call]])&lt;=6, YEAR(Calls[[#This Row],[Date of Call]]), YEAR(Calls[[#This Row],[Date of Call]])+1)</f>
        <v>2024</v>
      </c>
      <c r="J695">
        <f>ROUND(Calls[[#This Row],[Satisfaction Rating]],0)</f>
        <v>3</v>
      </c>
    </row>
    <row r="696" spans="1:10" x14ac:dyDescent="0.3">
      <c r="A696" s="4" t="s">
        <v>721</v>
      </c>
      <c r="B696" s="1" t="s">
        <v>22</v>
      </c>
      <c r="C696" s="1">
        <v>117</v>
      </c>
      <c r="D696" s="2" t="s">
        <v>28</v>
      </c>
      <c r="E696" s="3">
        <v>45165</v>
      </c>
      <c r="F696" s="1">
        <v>90</v>
      </c>
      <c r="G696" s="5">
        <v>4.0999999999999996</v>
      </c>
      <c r="H696" t="str">
        <f>TEXT(Calls[[#This Row],[Date of Call]],"DDDD")</f>
        <v>Sunday</v>
      </c>
      <c r="I696">
        <f>IF(MONTH(Calls[[#This Row],[Date of Call]])&lt;=6, YEAR(Calls[[#This Row],[Date of Call]]), YEAR(Calls[[#This Row],[Date of Call]])+1)</f>
        <v>2024</v>
      </c>
      <c r="J696">
        <f>ROUND(Calls[[#This Row],[Satisfaction Rating]],0)</f>
        <v>4</v>
      </c>
    </row>
    <row r="697" spans="1:10" x14ac:dyDescent="0.3">
      <c r="A697" s="4" t="s">
        <v>722</v>
      </c>
      <c r="B697" s="1" t="s">
        <v>13</v>
      </c>
      <c r="C697" s="1">
        <v>38</v>
      </c>
      <c r="D697" s="2" t="s">
        <v>9</v>
      </c>
      <c r="E697" s="3">
        <v>45165</v>
      </c>
      <c r="F697" s="1">
        <v>110</v>
      </c>
      <c r="G697" s="5">
        <v>3.5</v>
      </c>
      <c r="H697" t="str">
        <f>TEXT(Calls[[#This Row],[Date of Call]],"DDDD")</f>
        <v>Sunday</v>
      </c>
      <c r="I697">
        <f>IF(MONTH(Calls[[#This Row],[Date of Call]])&lt;=6, YEAR(Calls[[#This Row],[Date of Call]]), YEAR(Calls[[#This Row],[Date of Call]])+1)</f>
        <v>2024</v>
      </c>
      <c r="J697">
        <f>ROUND(Calls[[#This Row],[Satisfaction Rating]],0)</f>
        <v>4</v>
      </c>
    </row>
    <row r="698" spans="1:10" x14ac:dyDescent="0.3">
      <c r="A698" s="4" t="s">
        <v>723</v>
      </c>
      <c r="B698" s="1" t="s">
        <v>42</v>
      </c>
      <c r="C698" s="1">
        <v>109</v>
      </c>
      <c r="D698" s="2" t="s">
        <v>28</v>
      </c>
      <c r="E698" s="3">
        <v>45167</v>
      </c>
      <c r="F698" s="1">
        <v>68</v>
      </c>
      <c r="G698" s="5">
        <v>2.2999999999999998</v>
      </c>
      <c r="H698" t="str">
        <f>TEXT(Calls[[#This Row],[Date of Call]],"DDDD")</f>
        <v>Tuesday</v>
      </c>
      <c r="I698">
        <f>IF(MONTH(Calls[[#This Row],[Date of Call]])&lt;=6, YEAR(Calls[[#This Row],[Date of Call]]), YEAR(Calls[[#This Row],[Date of Call]])+1)</f>
        <v>2024</v>
      </c>
      <c r="J698">
        <f>ROUND(Calls[[#This Row],[Satisfaction Rating]],0)</f>
        <v>2</v>
      </c>
    </row>
    <row r="699" spans="1:10" x14ac:dyDescent="0.3">
      <c r="A699" s="4" t="s">
        <v>724</v>
      </c>
      <c r="B699" s="1" t="s">
        <v>18</v>
      </c>
      <c r="C699" s="1">
        <v>70</v>
      </c>
      <c r="D699" s="2" t="s">
        <v>14</v>
      </c>
      <c r="E699" s="3">
        <v>45168</v>
      </c>
      <c r="F699" s="1">
        <v>210</v>
      </c>
      <c r="G699" s="5">
        <v>4.0999999999999996</v>
      </c>
      <c r="H699" t="str">
        <f>TEXT(Calls[[#This Row],[Date of Call]],"DDDD")</f>
        <v>Wednesday</v>
      </c>
      <c r="I699">
        <f>IF(MONTH(Calls[[#This Row],[Date of Call]])&lt;=6, YEAR(Calls[[#This Row],[Date of Call]]), YEAR(Calls[[#This Row],[Date of Call]])+1)</f>
        <v>2024</v>
      </c>
      <c r="J699">
        <f>ROUND(Calls[[#This Row],[Satisfaction Rating]],0)</f>
        <v>4</v>
      </c>
    </row>
    <row r="700" spans="1:10" x14ac:dyDescent="0.3">
      <c r="A700" s="4" t="s">
        <v>725</v>
      </c>
      <c r="B700" s="1" t="s">
        <v>11</v>
      </c>
      <c r="C700" s="1">
        <v>51</v>
      </c>
      <c r="D700" s="2" t="s">
        <v>9</v>
      </c>
      <c r="E700" s="3">
        <v>45168</v>
      </c>
      <c r="F700" s="1">
        <v>111</v>
      </c>
      <c r="G700" s="5">
        <v>4.3</v>
      </c>
      <c r="H700" t="str">
        <f>TEXT(Calls[[#This Row],[Date of Call]],"DDDD")</f>
        <v>Wednesday</v>
      </c>
      <c r="I700">
        <f>IF(MONTH(Calls[[#This Row],[Date of Call]])&lt;=6, YEAR(Calls[[#This Row],[Date of Call]]), YEAR(Calls[[#This Row],[Date of Call]])+1)</f>
        <v>2024</v>
      </c>
      <c r="J700">
        <f>ROUND(Calls[[#This Row],[Satisfaction Rating]],0)</f>
        <v>4</v>
      </c>
    </row>
    <row r="701" spans="1:10" x14ac:dyDescent="0.3">
      <c r="A701" s="4" t="s">
        <v>726</v>
      </c>
      <c r="B701" s="1" t="s">
        <v>11</v>
      </c>
      <c r="C701" s="1">
        <v>100</v>
      </c>
      <c r="D701" s="2" t="s">
        <v>14</v>
      </c>
      <c r="E701" s="3">
        <v>45169</v>
      </c>
      <c r="F701" s="1">
        <v>45</v>
      </c>
      <c r="G701" s="5">
        <v>4.9000000000000004</v>
      </c>
      <c r="H701" t="str">
        <f>TEXT(Calls[[#This Row],[Date of Call]],"DDDD")</f>
        <v>Thursday</v>
      </c>
      <c r="I701">
        <f>IF(MONTH(Calls[[#This Row],[Date of Call]])&lt;=6, YEAR(Calls[[#This Row],[Date of Call]]), YEAR(Calls[[#This Row],[Date of Call]])+1)</f>
        <v>2024</v>
      </c>
      <c r="J701">
        <f>ROUND(Calls[[#This Row],[Satisfaction Rating]],0)</f>
        <v>5</v>
      </c>
    </row>
    <row r="702" spans="1:10" x14ac:dyDescent="0.3">
      <c r="A702" s="4" t="s">
        <v>727</v>
      </c>
      <c r="B702" s="1" t="s">
        <v>31</v>
      </c>
      <c r="C702" s="1">
        <v>124</v>
      </c>
      <c r="D702" s="2" t="s">
        <v>9</v>
      </c>
      <c r="E702" s="3">
        <v>45170</v>
      </c>
      <c r="F702" s="1">
        <v>132</v>
      </c>
      <c r="G702" s="5">
        <v>4</v>
      </c>
      <c r="H702" t="str">
        <f>TEXT(Calls[[#This Row],[Date of Call]],"DDDD")</f>
        <v>Friday</v>
      </c>
      <c r="I702">
        <f>IF(MONTH(Calls[[#This Row],[Date of Call]])&lt;=6, YEAR(Calls[[#This Row],[Date of Call]]), YEAR(Calls[[#This Row],[Date of Call]])+1)</f>
        <v>2024</v>
      </c>
      <c r="J702">
        <f>ROUND(Calls[[#This Row],[Satisfaction Rating]],0)</f>
        <v>4</v>
      </c>
    </row>
    <row r="703" spans="1:10" x14ac:dyDescent="0.3">
      <c r="A703" s="4" t="s">
        <v>728</v>
      </c>
      <c r="B703" s="1" t="s">
        <v>8</v>
      </c>
      <c r="C703" s="1">
        <v>143</v>
      </c>
      <c r="D703" s="2" t="s">
        <v>28</v>
      </c>
      <c r="E703" s="3">
        <v>45170</v>
      </c>
      <c r="F703" s="1">
        <v>20</v>
      </c>
      <c r="G703" s="5">
        <v>4.7</v>
      </c>
      <c r="H703" t="str">
        <f>TEXT(Calls[[#This Row],[Date of Call]],"DDDD")</f>
        <v>Friday</v>
      </c>
      <c r="I703">
        <f>IF(MONTH(Calls[[#This Row],[Date of Call]])&lt;=6, YEAR(Calls[[#This Row],[Date of Call]]), YEAR(Calls[[#This Row],[Date of Call]])+1)</f>
        <v>2024</v>
      </c>
      <c r="J703">
        <f>ROUND(Calls[[#This Row],[Satisfaction Rating]],0)</f>
        <v>5</v>
      </c>
    </row>
    <row r="704" spans="1:10" x14ac:dyDescent="0.3">
      <c r="A704" s="4" t="s">
        <v>729</v>
      </c>
      <c r="B704" s="1" t="s">
        <v>27</v>
      </c>
      <c r="C704" s="1">
        <v>96</v>
      </c>
      <c r="D704" s="2" t="s">
        <v>24</v>
      </c>
      <c r="E704" s="3">
        <v>45170</v>
      </c>
      <c r="F704" s="1">
        <v>36</v>
      </c>
      <c r="G704" s="5">
        <v>3.4</v>
      </c>
      <c r="H704" t="str">
        <f>TEXT(Calls[[#This Row],[Date of Call]],"DDDD")</f>
        <v>Friday</v>
      </c>
      <c r="I704">
        <f>IF(MONTH(Calls[[#This Row],[Date of Call]])&lt;=6, YEAR(Calls[[#This Row],[Date of Call]]), YEAR(Calls[[#This Row],[Date of Call]])+1)</f>
        <v>2024</v>
      </c>
      <c r="J704">
        <f>ROUND(Calls[[#This Row],[Satisfaction Rating]],0)</f>
        <v>3</v>
      </c>
    </row>
    <row r="705" spans="1:10" x14ac:dyDescent="0.3">
      <c r="A705" s="4" t="s">
        <v>730</v>
      </c>
      <c r="B705" s="1" t="s">
        <v>60</v>
      </c>
      <c r="C705" s="1">
        <v>84</v>
      </c>
      <c r="D705" s="2" t="s">
        <v>14</v>
      </c>
      <c r="E705" s="3">
        <v>45172</v>
      </c>
      <c r="F705" s="1">
        <v>72</v>
      </c>
      <c r="G705" s="5">
        <v>4</v>
      </c>
      <c r="H705" t="str">
        <f>TEXT(Calls[[#This Row],[Date of Call]],"DDDD")</f>
        <v>Sunday</v>
      </c>
      <c r="I705">
        <f>IF(MONTH(Calls[[#This Row],[Date of Call]])&lt;=6, YEAR(Calls[[#This Row],[Date of Call]]), YEAR(Calls[[#This Row],[Date of Call]])+1)</f>
        <v>2024</v>
      </c>
      <c r="J705">
        <f>ROUND(Calls[[#This Row],[Satisfaction Rating]],0)</f>
        <v>4</v>
      </c>
    </row>
    <row r="706" spans="1:10" x14ac:dyDescent="0.3">
      <c r="A706" s="4" t="s">
        <v>731</v>
      </c>
      <c r="B706" s="1" t="s">
        <v>39</v>
      </c>
      <c r="C706" s="1">
        <v>111</v>
      </c>
      <c r="D706" s="2" t="s">
        <v>14</v>
      </c>
      <c r="E706" s="3">
        <v>45172</v>
      </c>
      <c r="F706" s="1">
        <v>63</v>
      </c>
      <c r="G706" s="5">
        <v>4.5</v>
      </c>
      <c r="H706" t="str">
        <f>TEXT(Calls[[#This Row],[Date of Call]],"DDDD")</f>
        <v>Sunday</v>
      </c>
      <c r="I706">
        <f>IF(MONTH(Calls[[#This Row],[Date of Call]])&lt;=6, YEAR(Calls[[#This Row],[Date of Call]]), YEAR(Calls[[#This Row],[Date of Call]])+1)</f>
        <v>2024</v>
      </c>
      <c r="J706">
        <f>ROUND(Calls[[#This Row],[Satisfaction Rating]],0)</f>
        <v>5</v>
      </c>
    </row>
    <row r="707" spans="1:10" x14ac:dyDescent="0.3">
      <c r="A707" s="4" t="s">
        <v>732</v>
      </c>
      <c r="B707" s="1" t="s">
        <v>39</v>
      </c>
      <c r="C707" s="1">
        <v>103</v>
      </c>
      <c r="D707" s="2" t="s">
        <v>9</v>
      </c>
      <c r="E707" s="3">
        <v>45173</v>
      </c>
      <c r="F707" s="1">
        <v>44</v>
      </c>
      <c r="G707" s="5">
        <v>4.5</v>
      </c>
      <c r="H707" t="str">
        <f>TEXT(Calls[[#This Row],[Date of Call]],"DDDD")</f>
        <v>Monday</v>
      </c>
      <c r="I707">
        <f>IF(MONTH(Calls[[#This Row],[Date of Call]])&lt;=6, YEAR(Calls[[#This Row],[Date of Call]]), YEAR(Calls[[#This Row],[Date of Call]])+1)</f>
        <v>2024</v>
      </c>
      <c r="J707">
        <f>ROUND(Calls[[#This Row],[Satisfaction Rating]],0)</f>
        <v>5</v>
      </c>
    </row>
    <row r="708" spans="1:10" x14ac:dyDescent="0.3">
      <c r="A708" s="4" t="s">
        <v>733</v>
      </c>
      <c r="B708" s="1" t="s">
        <v>8</v>
      </c>
      <c r="C708" s="1">
        <v>61</v>
      </c>
      <c r="D708" s="2" t="s">
        <v>19</v>
      </c>
      <c r="E708" s="3">
        <v>45173</v>
      </c>
      <c r="F708" s="1">
        <v>132</v>
      </c>
      <c r="G708" s="5">
        <v>4.9000000000000004</v>
      </c>
      <c r="H708" t="str">
        <f>TEXT(Calls[[#This Row],[Date of Call]],"DDDD")</f>
        <v>Monday</v>
      </c>
      <c r="I708">
        <f>IF(MONTH(Calls[[#This Row],[Date of Call]])&lt;=6, YEAR(Calls[[#This Row],[Date of Call]]), YEAR(Calls[[#This Row],[Date of Call]])+1)</f>
        <v>2024</v>
      </c>
      <c r="J708">
        <f>ROUND(Calls[[#This Row],[Satisfaction Rating]],0)</f>
        <v>5</v>
      </c>
    </row>
    <row r="709" spans="1:10" x14ac:dyDescent="0.3">
      <c r="A709" s="4" t="s">
        <v>734</v>
      </c>
      <c r="B709" s="1" t="s">
        <v>50</v>
      </c>
      <c r="C709" s="1">
        <v>113</v>
      </c>
      <c r="D709" s="2" t="s">
        <v>24</v>
      </c>
      <c r="E709" s="3">
        <v>45173</v>
      </c>
      <c r="F709" s="1">
        <v>46</v>
      </c>
      <c r="G709" s="5">
        <v>4.4000000000000004</v>
      </c>
      <c r="H709" t="str">
        <f>TEXT(Calls[[#This Row],[Date of Call]],"DDDD")</f>
        <v>Monday</v>
      </c>
      <c r="I709">
        <f>IF(MONTH(Calls[[#This Row],[Date of Call]])&lt;=6, YEAR(Calls[[#This Row],[Date of Call]]), YEAR(Calls[[#This Row],[Date of Call]])+1)</f>
        <v>2024</v>
      </c>
      <c r="J709">
        <f>ROUND(Calls[[#This Row],[Satisfaction Rating]],0)</f>
        <v>4</v>
      </c>
    </row>
    <row r="710" spans="1:10" x14ac:dyDescent="0.3">
      <c r="A710" s="4" t="s">
        <v>735</v>
      </c>
      <c r="B710" s="1" t="s">
        <v>50</v>
      </c>
      <c r="C710" s="1">
        <v>96</v>
      </c>
      <c r="D710" s="2" t="s">
        <v>24</v>
      </c>
      <c r="E710" s="3">
        <v>45173</v>
      </c>
      <c r="F710" s="1">
        <v>96</v>
      </c>
      <c r="G710" s="5">
        <v>2.9</v>
      </c>
      <c r="H710" t="str">
        <f>TEXT(Calls[[#This Row],[Date of Call]],"DDDD")</f>
        <v>Monday</v>
      </c>
      <c r="I710">
        <f>IF(MONTH(Calls[[#This Row],[Date of Call]])&lt;=6, YEAR(Calls[[#This Row],[Date of Call]]), YEAR(Calls[[#This Row],[Date of Call]])+1)</f>
        <v>2024</v>
      </c>
      <c r="J710">
        <f>ROUND(Calls[[#This Row],[Satisfaction Rating]],0)</f>
        <v>3</v>
      </c>
    </row>
    <row r="711" spans="1:10" x14ac:dyDescent="0.3">
      <c r="A711" s="4" t="s">
        <v>736</v>
      </c>
      <c r="B711" s="1" t="s">
        <v>33</v>
      </c>
      <c r="C711" s="1">
        <v>131</v>
      </c>
      <c r="D711" s="2" t="s">
        <v>9</v>
      </c>
      <c r="E711" s="3">
        <v>45174</v>
      </c>
      <c r="F711" s="1">
        <v>75</v>
      </c>
      <c r="G711" s="5">
        <v>4.4000000000000004</v>
      </c>
      <c r="H711" t="str">
        <f>TEXT(Calls[[#This Row],[Date of Call]],"DDDD")</f>
        <v>Tuesday</v>
      </c>
      <c r="I711">
        <f>IF(MONTH(Calls[[#This Row],[Date of Call]])&lt;=6, YEAR(Calls[[#This Row],[Date of Call]]), YEAR(Calls[[#This Row],[Date of Call]])+1)</f>
        <v>2024</v>
      </c>
      <c r="J711">
        <f>ROUND(Calls[[#This Row],[Satisfaction Rating]],0)</f>
        <v>4</v>
      </c>
    </row>
    <row r="712" spans="1:10" x14ac:dyDescent="0.3">
      <c r="A712" s="4" t="s">
        <v>737</v>
      </c>
      <c r="B712" s="1" t="s">
        <v>22</v>
      </c>
      <c r="C712" s="1">
        <v>52</v>
      </c>
      <c r="D712" s="2" t="s">
        <v>24</v>
      </c>
      <c r="E712" s="3">
        <v>45175</v>
      </c>
      <c r="F712" s="1">
        <v>88</v>
      </c>
      <c r="G712" s="5">
        <v>4.3</v>
      </c>
      <c r="H712" t="str">
        <f>TEXT(Calls[[#This Row],[Date of Call]],"DDDD")</f>
        <v>Wednesday</v>
      </c>
      <c r="I712">
        <f>IF(MONTH(Calls[[#This Row],[Date of Call]])&lt;=6, YEAR(Calls[[#This Row],[Date of Call]]), YEAR(Calls[[#This Row],[Date of Call]])+1)</f>
        <v>2024</v>
      </c>
      <c r="J712">
        <f>ROUND(Calls[[#This Row],[Satisfaction Rating]],0)</f>
        <v>4</v>
      </c>
    </row>
    <row r="713" spans="1:10" x14ac:dyDescent="0.3">
      <c r="A713" s="4" t="s">
        <v>738</v>
      </c>
      <c r="B713" s="1" t="s">
        <v>11</v>
      </c>
      <c r="C713" s="1">
        <v>100</v>
      </c>
      <c r="D713" s="2" t="s">
        <v>9</v>
      </c>
      <c r="E713" s="3">
        <v>45175</v>
      </c>
      <c r="F713" s="1">
        <v>24</v>
      </c>
      <c r="G713" s="5">
        <v>4.7</v>
      </c>
      <c r="H713" t="str">
        <f>TEXT(Calls[[#This Row],[Date of Call]],"DDDD")</f>
        <v>Wednesday</v>
      </c>
      <c r="I713">
        <f>IF(MONTH(Calls[[#This Row],[Date of Call]])&lt;=6, YEAR(Calls[[#This Row],[Date of Call]]), YEAR(Calls[[#This Row],[Date of Call]])+1)</f>
        <v>2024</v>
      </c>
      <c r="J713">
        <f>ROUND(Calls[[#This Row],[Satisfaction Rating]],0)</f>
        <v>5</v>
      </c>
    </row>
    <row r="714" spans="1:10" x14ac:dyDescent="0.3">
      <c r="A714" s="4" t="s">
        <v>739</v>
      </c>
      <c r="B714" s="1" t="s">
        <v>16</v>
      </c>
      <c r="C714" s="1">
        <v>58</v>
      </c>
      <c r="D714" s="2" t="s">
        <v>28</v>
      </c>
      <c r="E714" s="3">
        <v>45175</v>
      </c>
      <c r="F714" s="1">
        <v>96</v>
      </c>
      <c r="G714" s="5">
        <v>3.2</v>
      </c>
      <c r="H714" t="str">
        <f>TEXT(Calls[[#This Row],[Date of Call]],"DDDD")</f>
        <v>Wednesday</v>
      </c>
      <c r="I714">
        <f>IF(MONTH(Calls[[#This Row],[Date of Call]])&lt;=6, YEAR(Calls[[#This Row],[Date of Call]]), YEAR(Calls[[#This Row],[Date of Call]])+1)</f>
        <v>2024</v>
      </c>
      <c r="J714">
        <f>ROUND(Calls[[#This Row],[Satisfaction Rating]],0)</f>
        <v>3</v>
      </c>
    </row>
    <row r="715" spans="1:10" x14ac:dyDescent="0.3">
      <c r="A715" s="4" t="s">
        <v>740</v>
      </c>
      <c r="B715" s="1" t="s">
        <v>18</v>
      </c>
      <c r="C715" s="1">
        <v>144</v>
      </c>
      <c r="D715" s="2" t="s">
        <v>28</v>
      </c>
      <c r="E715" s="3">
        <v>45176</v>
      </c>
      <c r="F715" s="1">
        <v>124</v>
      </c>
      <c r="G715" s="5">
        <v>2.2999999999999998</v>
      </c>
      <c r="H715" t="str">
        <f>TEXT(Calls[[#This Row],[Date of Call]],"DDDD")</f>
        <v>Thursday</v>
      </c>
      <c r="I715">
        <f>IF(MONTH(Calls[[#This Row],[Date of Call]])&lt;=6, YEAR(Calls[[#This Row],[Date of Call]]), YEAR(Calls[[#This Row],[Date of Call]])+1)</f>
        <v>2024</v>
      </c>
      <c r="J715">
        <f>ROUND(Calls[[#This Row],[Satisfaction Rating]],0)</f>
        <v>2</v>
      </c>
    </row>
    <row r="716" spans="1:10" x14ac:dyDescent="0.3">
      <c r="A716" s="4" t="s">
        <v>741</v>
      </c>
      <c r="B716" s="1" t="s">
        <v>16</v>
      </c>
      <c r="C716" s="1">
        <v>53</v>
      </c>
      <c r="D716" s="2" t="s">
        <v>19</v>
      </c>
      <c r="E716" s="3">
        <v>45177</v>
      </c>
      <c r="F716" s="1">
        <v>130</v>
      </c>
      <c r="G716" s="5">
        <v>3.6</v>
      </c>
      <c r="H716" t="str">
        <f>TEXT(Calls[[#This Row],[Date of Call]],"DDDD")</f>
        <v>Friday</v>
      </c>
      <c r="I716">
        <f>IF(MONTH(Calls[[#This Row],[Date of Call]])&lt;=6, YEAR(Calls[[#This Row],[Date of Call]]), YEAR(Calls[[#This Row],[Date of Call]])+1)</f>
        <v>2024</v>
      </c>
      <c r="J716">
        <f>ROUND(Calls[[#This Row],[Satisfaction Rating]],0)</f>
        <v>4</v>
      </c>
    </row>
    <row r="717" spans="1:10" x14ac:dyDescent="0.3">
      <c r="A717" s="4" t="s">
        <v>742</v>
      </c>
      <c r="B717" s="1" t="s">
        <v>50</v>
      </c>
      <c r="C717" s="1">
        <v>97</v>
      </c>
      <c r="D717" s="2" t="s">
        <v>14</v>
      </c>
      <c r="E717" s="3">
        <v>45177</v>
      </c>
      <c r="F717" s="1">
        <v>45</v>
      </c>
      <c r="G717" s="5">
        <v>4.5999999999999996</v>
      </c>
      <c r="H717" t="str">
        <f>TEXT(Calls[[#This Row],[Date of Call]],"DDDD")</f>
        <v>Friday</v>
      </c>
      <c r="I717">
        <f>IF(MONTH(Calls[[#This Row],[Date of Call]])&lt;=6, YEAR(Calls[[#This Row],[Date of Call]]), YEAR(Calls[[#This Row],[Date of Call]])+1)</f>
        <v>2024</v>
      </c>
      <c r="J717">
        <f>ROUND(Calls[[#This Row],[Satisfaction Rating]],0)</f>
        <v>5</v>
      </c>
    </row>
    <row r="718" spans="1:10" x14ac:dyDescent="0.3">
      <c r="A718" s="4" t="s">
        <v>743</v>
      </c>
      <c r="B718" s="1" t="s">
        <v>13</v>
      </c>
      <c r="C718" s="1">
        <v>64</v>
      </c>
      <c r="D718" s="2" t="s">
        <v>28</v>
      </c>
      <c r="E718" s="3">
        <v>45177</v>
      </c>
      <c r="F718" s="1">
        <v>66</v>
      </c>
      <c r="G718" s="5">
        <v>4</v>
      </c>
      <c r="H718" t="str">
        <f>TEXT(Calls[[#This Row],[Date of Call]],"DDDD")</f>
        <v>Friday</v>
      </c>
      <c r="I718">
        <f>IF(MONTH(Calls[[#This Row],[Date of Call]])&lt;=6, YEAR(Calls[[#This Row],[Date of Call]]), YEAR(Calls[[#This Row],[Date of Call]])+1)</f>
        <v>2024</v>
      </c>
      <c r="J718">
        <f>ROUND(Calls[[#This Row],[Satisfaction Rating]],0)</f>
        <v>4</v>
      </c>
    </row>
    <row r="719" spans="1:10" x14ac:dyDescent="0.3">
      <c r="A719" s="4" t="s">
        <v>744</v>
      </c>
      <c r="B719" s="1" t="s">
        <v>8</v>
      </c>
      <c r="C719" s="1">
        <v>106</v>
      </c>
      <c r="D719" s="2" t="s">
        <v>9</v>
      </c>
      <c r="E719" s="3">
        <v>45177</v>
      </c>
      <c r="F719" s="1">
        <v>58</v>
      </c>
      <c r="G719" s="5">
        <v>4.7</v>
      </c>
      <c r="H719" t="str">
        <f>TEXT(Calls[[#This Row],[Date of Call]],"DDDD")</f>
        <v>Friday</v>
      </c>
      <c r="I719">
        <f>IF(MONTH(Calls[[#This Row],[Date of Call]])&lt;=6, YEAR(Calls[[#This Row],[Date of Call]]), YEAR(Calls[[#This Row],[Date of Call]])+1)</f>
        <v>2024</v>
      </c>
      <c r="J719">
        <f>ROUND(Calls[[#This Row],[Satisfaction Rating]],0)</f>
        <v>5</v>
      </c>
    </row>
    <row r="720" spans="1:10" x14ac:dyDescent="0.3">
      <c r="A720" s="4" t="s">
        <v>745</v>
      </c>
      <c r="B720" s="1" t="s">
        <v>60</v>
      </c>
      <c r="C720" s="1">
        <v>36</v>
      </c>
      <c r="D720" s="2" t="s">
        <v>28</v>
      </c>
      <c r="E720" s="3">
        <v>45178</v>
      </c>
      <c r="F720" s="1">
        <v>152</v>
      </c>
      <c r="G720" s="5">
        <v>4.3</v>
      </c>
      <c r="H720" t="str">
        <f>TEXT(Calls[[#This Row],[Date of Call]],"DDDD")</f>
        <v>Saturday</v>
      </c>
      <c r="I720">
        <f>IF(MONTH(Calls[[#This Row],[Date of Call]])&lt;=6, YEAR(Calls[[#This Row],[Date of Call]]), YEAR(Calls[[#This Row],[Date of Call]])+1)</f>
        <v>2024</v>
      </c>
      <c r="J720">
        <f>ROUND(Calls[[#This Row],[Satisfaction Rating]],0)</f>
        <v>4</v>
      </c>
    </row>
    <row r="721" spans="1:10" x14ac:dyDescent="0.3">
      <c r="A721" s="4" t="s">
        <v>746</v>
      </c>
      <c r="B721" s="1" t="s">
        <v>18</v>
      </c>
      <c r="C721" s="1">
        <v>74</v>
      </c>
      <c r="D721" s="2" t="s">
        <v>24</v>
      </c>
      <c r="E721" s="3">
        <v>45178</v>
      </c>
      <c r="F721" s="1">
        <v>75</v>
      </c>
      <c r="G721" s="5">
        <v>2.8</v>
      </c>
      <c r="H721" t="str">
        <f>TEXT(Calls[[#This Row],[Date of Call]],"DDDD")</f>
        <v>Saturday</v>
      </c>
      <c r="I721">
        <f>IF(MONTH(Calls[[#This Row],[Date of Call]])&lt;=6, YEAR(Calls[[#This Row],[Date of Call]]), YEAR(Calls[[#This Row],[Date of Call]])+1)</f>
        <v>2024</v>
      </c>
      <c r="J721">
        <f>ROUND(Calls[[#This Row],[Satisfaction Rating]],0)</f>
        <v>3</v>
      </c>
    </row>
    <row r="722" spans="1:10" x14ac:dyDescent="0.3">
      <c r="A722" s="4" t="s">
        <v>747</v>
      </c>
      <c r="B722" s="1" t="s">
        <v>42</v>
      </c>
      <c r="C722" s="1">
        <v>143</v>
      </c>
      <c r="D722" s="2" t="s">
        <v>14</v>
      </c>
      <c r="E722" s="3">
        <v>45178</v>
      </c>
      <c r="F722" s="1">
        <v>78</v>
      </c>
      <c r="G722" s="5">
        <v>4</v>
      </c>
      <c r="H722" t="str">
        <f>TEXT(Calls[[#This Row],[Date of Call]],"DDDD")</f>
        <v>Saturday</v>
      </c>
      <c r="I722">
        <f>IF(MONTH(Calls[[#This Row],[Date of Call]])&lt;=6, YEAR(Calls[[#This Row],[Date of Call]]), YEAR(Calls[[#This Row],[Date of Call]])+1)</f>
        <v>2024</v>
      </c>
      <c r="J722">
        <f>ROUND(Calls[[#This Row],[Satisfaction Rating]],0)</f>
        <v>4</v>
      </c>
    </row>
    <row r="723" spans="1:10" x14ac:dyDescent="0.3">
      <c r="A723" s="4" t="s">
        <v>748</v>
      </c>
      <c r="B723" s="1" t="s">
        <v>8</v>
      </c>
      <c r="C723" s="1">
        <v>94</v>
      </c>
      <c r="D723" s="2" t="s">
        <v>19</v>
      </c>
      <c r="E723" s="3">
        <v>45178</v>
      </c>
      <c r="F723" s="1">
        <v>69</v>
      </c>
      <c r="G723" s="5">
        <v>3.9</v>
      </c>
      <c r="H723" t="str">
        <f>TEXT(Calls[[#This Row],[Date of Call]],"DDDD")</f>
        <v>Saturday</v>
      </c>
      <c r="I723">
        <f>IF(MONTH(Calls[[#This Row],[Date of Call]])&lt;=6, YEAR(Calls[[#This Row],[Date of Call]]), YEAR(Calls[[#This Row],[Date of Call]])+1)</f>
        <v>2024</v>
      </c>
      <c r="J723">
        <f>ROUND(Calls[[#This Row],[Satisfaction Rating]],0)</f>
        <v>4</v>
      </c>
    </row>
    <row r="724" spans="1:10" x14ac:dyDescent="0.3">
      <c r="A724" s="4" t="s">
        <v>749</v>
      </c>
      <c r="B724" s="1" t="s">
        <v>47</v>
      </c>
      <c r="C724" s="1">
        <v>124</v>
      </c>
      <c r="D724" s="2" t="s">
        <v>9</v>
      </c>
      <c r="E724" s="3">
        <v>45179</v>
      </c>
      <c r="F724" s="1">
        <v>46</v>
      </c>
      <c r="G724" s="5">
        <v>3.1</v>
      </c>
      <c r="H724" t="str">
        <f>TEXT(Calls[[#This Row],[Date of Call]],"DDDD")</f>
        <v>Sunday</v>
      </c>
      <c r="I724">
        <f>IF(MONTH(Calls[[#This Row],[Date of Call]])&lt;=6, YEAR(Calls[[#This Row],[Date of Call]]), YEAR(Calls[[#This Row],[Date of Call]])+1)</f>
        <v>2024</v>
      </c>
      <c r="J724">
        <f>ROUND(Calls[[#This Row],[Satisfaction Rating]],0)</f>
        <v>3</v>
      </c>
    </row>
    <row r="725" spans="1:10" x14ac:dyDescent="0.3">
      <c r="A725" s="4" t="s">
        <v>750</v>
      </c>
      <c r="B725" s="1" t="s">
        <v>60</v>
      </c>
      <c r="C725" s="1">
        <v>156</v>
      </c>
      <c r="D725" s="2" t="s">
        <v>28</v>
      </c>
      <c r="E725" s="3">
        <v>45179</v>
      </c>
      <c r="F725" s="1">
        <v>64</v>
      </c>
      <c r="G725" s="5">
        <v>2.7</v>
      </c>
      <c r="H725" t="str">
        <f>TEXT(Calls[[#This Row],[Date of Call]],"DDDD")</f>
        <v>Sunday</v>
      </c>
      <c r="I725">
        <f>IF(MONTH(Calls[[#This Row],[Date of Call]])&lt;=6, YEAR(Calls[[#This Row],[Date of Call]]), YEAR(Calls[[#This Row],[Date of Call]])+1)</f>
        <v>2024</v>
      </c>
      <c r="J725">
        <f>ROUND(Calls[[#This Row],[Satisfaction Rating]],0)</f>
        <v>3</v>
      </c>
    </row>
    <row r="726" spans="1:10" x14ac:dyDescent="0.3">
      <c r="A726" s="4" t="s">
        <v>751</v>
      </c>
      <c r="B726" s="1" t="s">
        <v>27</v>
      </c>
      <c r="C726" s="1">
        <v>107</v>
      </c>
      <c r="D726" s="2" t="s">
        <v>14</v>
      </c>
      <c r="E726" s="3">
        <v>45179</v>
      </c>
      <c r="F726" s="1">
        <v>38</v>
      </c>
      <c r="G726" s="5">
        <v>4.7</v>
      </c>
      <c r="H726" t="str">
        <f>TEXT(Calls[[#This Row],[Date of Call]],"DDDD")</f>
        <v>Sunday</v>
      </c>
      <c r="I726">
        <f>IF(MONTH(Calls[[#This Row],[Date of Call]])&lt;=6, YEAR(Calls[[#This Row],[Date of Call]]), YEAR(Calls[[#This Row],[Date of Call]])+1)</f>
        <v>2024</v>
      </c>
      <c r="J726">
        <f>ROUND(Calls[[#This Row],[Satisfaction Rating]],0)</f>
        <v>5</v>
      </c>
    </row>
    <row r="727" spans="1:10" x14ac:dyDescent="0.3">
      <c r="A727" s="4" t="s">
        <v>752</v>
      </c>
      <c r="B727" s="1" t="s">
        <v>8</v>
      </c>
      <c r="C727" s="1">
        <v>58</v>
      </c>
      <c r="D727" s="2" t="s">
        <v>14</v>
      </c>
      <c r="E727" s="3">
        <v>45181</v>
      </c>
      <c r="F727" s="1">
        <v>90</v>
      </c>
      <c r="G727" s="5">
        <v>4.3</v>
      </c>
      <c r="H727" t="str">
        <f>TEXT(Calls[[#This Row],[Date of Call]],"DDDD")</f>
        <v>Tuesday</v>
      </c>
      <c r="I727">
        <f>IF(MONTH(Calls[[#This Row],[Date of Call]])&lt;=6, YEAR(Calls[[#This Row],[Date of Call]]), YEAR(Calls[[#This Row],[Date of Call]])+1)</f>
        <v>2024</v>
      </c>
      <c r="J727">
        <f>ROUND(Calls[[#This Row],[Satisfaction Rating]],0)</f>
        <v>4</v>
      </c>
    </row>
    <row r="728" spans="1:10" x14ac:dyDescent="0.3">
      <c r="A728" s="4" t="s">
        <v>753</v>
      </c>
      <c r="B728" s="1" t="s">
        <v>31</v>
      </c>
      <c r="C728" s="1">
        <v>66</v>
      </c>
      <c r="D728" s="2" t="s">
        <v>14</v>
      </c>
      <c r="E728" s="3">
        <v>45181</v>
      </c>
      <c r="F728" s="1">
        <v>32</v>
      </c>
      <c r="G728" s="5">
        <v>3.8</v>
      </c>
      <c r="H728" t="str">
        <f>TEXT(Calls[[#This Row],[Date of Call]],"DDDD")</f>
        <v>Tuesday</v>
      </c>
      <c r="I728">
        <f>IF(MONTH(Calls[[#This Row],[Date of Call]])&lt;=6, YEAR(Calls[[#This Row],[Date of Call]]), YEAR(Calls[[#This Row],[Date of Call]])+1)</f>
        <v>2024</v>
      </c>
      <c r="J728">
        <f>ROUND(Calls[[#This Row],[Satisfaction Rating]],0)</f>
        <v>4</v>
      </c>
    </row>
    <row r="729" spans="1:10" x14ac:dyDescent="0.3">
      <c r="A729" s="4" t="s">
        <v>754</v>
      </c>
      <c r="B729" s="1" t="s">
        <v>33</v>
      </c>
      <c r="C729" s="1">
        <v>75</v>
      </c>
      <c r="D729" s="2" t="s">
        <v>28</v>
      </c>
      <c r="E729" s="3">
        <v>45181</v>
      </c>
      <c r="F729" s="1">
        <v>120</v>
      </c>
      <c r="G729" s="5">
        <v>4.4000000000000004</v>
      </c>
      <c r="H729" t="str">
        <f>TEXT(Calls[[#This Row],[Date of Call]],"DDDD")</f>
        <v>Tuesday</v>
      </c>
      <c r="I729">
        <f>IF(MONTH(Calls[[#This Row],[Date of Call]])&lt;=6, YEAR(Calls[[#This Row],[Date of Call]]), YEAR(Calls[[#This Row],[Date of Call]])+1)</f>
        <v>2024</v>
      </c>
      <c r="J729">
        <f>ROUND(Calls[[#This Row],[Satisfaction Rating]],0)</f>
        <v>4</v>
      </c>
    </row>
    <row r="730" spans="1:10" x14ac:dyDescent="0.3">
      <c r="A730" s="4" t="s">
        <v>755</v>
      </c>
      <c r="B730" s="1" t="s">
        <v>27</v>
      </c>
      <c r="C730" s="1">
        <v>8</v>
      </c>
      <c r="D730" s="2" t="s">
        <v>14</v>
      </c>
      <c r="E730" s="3">
        <v>45181</v>
      </c>
      <c r="F730" s="1">
        <v>31</v>
      </c>
      <c r="G730" s="5">
        <v>3.9</v>
      </c>
      <c r="H730" t="str">
        <f>TEXT(Calls[[#This Row],[Date of Call]],"DDDD")</f>
        <v>Tuesday</v>
      </c>
      <c r="I730">
        <f>IF(MONTH(Calls[[#This Row],[Date of Call]])&lt;=6, YEAR(Calls[[#This Row],[Date of Call]]), YEAR(Calls[[#This Row],[Date of Call]])+1)</f>
        <v>2024</v>
      </c>
      <c r="J730">
        <f>ROUND(Calls[[#This Row],[Satisfaction Rating]],0)</f>
        <v>4</v>
      </c>
    </row>
    <row r="731" spans="1:10" x14ac:dyDescent="0.3">
      <c r="A731" s="4" t="s">
        <v>756</v>
      </c>
      <c r="B731" s="1" t="s">
        <v>13</v>
      </c>
      <c r="C731" s="1">
        <v>76</v>
      </c>
      <c r="D731" s="2" t="s">
        <v>28</v>
      </c>
      <c r="E731" s="3">
        <v>45182</v>
      </c>
      <c r="F731" s="1">
        <v>108</v>
      </c>
      <c r="G731" s="5">
        <v>4.9000000000000004</v>
      </c>
      <c r="H731" t="str">
        <f>TEXT(Calls[[#This Row],[Date of Call]],"DDDD")</f>
        <v>Wednesday</v>
      </c>
      <c r="I731">
        <f>IF(MONTH(Calls[[#This Row],[Date of Call]])&lt;=6, YEAR(Calls[[#This Row],[Date of Call]]), YEAR(Calls[[#This Row],[Date of Call]])+1)</f>
        <v>2024</v>
      </c>
      <c r="J731">
        <f>ROUND(Calls[[#This Row],[Satisfaction Rating]],0)</f>
        <v>5</v>
      </c>
    </row>
    <row r="732" spans="1:10" x14ac:dyDescent="0.3">
      <c r="A732" s="4" t="s">
        <v>757</v>
      </c>
      <c r="B732" s="1" t="s">
        <v>8</v>
      </c>
      <c r="C732" s="1">
        <v>110</v>
      </c>
      <c r="D732" s="2" t="s">
        <v>28</v>
      </c>
      <c r="E732" s="3">
        <v>45182</v>
      </c>
      <c r="F732" s="1">
        <v>180</v>
      </c>
      <c r="G732" s="5">
        <v>4.2</v>
      </c>
      <c r="H732" t="str">
        <f>TEXT(Calls[[#This Row],[Date of Call]],"DDDD")</f>
        <v>Wednesday</v>
      </c>
      <c r="I732">
        <f>IF(MONTH(Calls[[#This Row],[Date of Call]])&lt;=6, YEAR(Calls[[#This Row],[Date of Call]]), YEAR(Calls[[#This Row],[Date of Call]])+1)</f>
        <v>2024</v>
      </c>
      <c r="J732">
        <f>ROUND(Calls[[#This Row],[Satisfaction Rating]],0)</f>
        <v>4</v>
      </c>
    </row>
    <row r="733" spans="1:10" x14ac:dyDescent="0.3">
      <c r="A733" s="4" t="s">
        <v>758</v>
      </c>
      <c r="B733" s="1" t="s">
        <v>31</v>
      </c>
      <c r="C733" s="1">
        <v>50</v>
      </c>
      <c r="D733" s="2" t="s">
        <v>19</v>
      </c>
      <c r="E733" s="3">
        <v>45183</v>
      </c>
      <c r="F733" s="1">
        <v>124</v>
      </c>
      <c r="G733" s="5">
        <v>4</v>
      </c>
      <c r="H733" t="str">
        <f>TEXT(Calls[[#This Row],[Date of Call]],"DDDD")</f>
        <v>Thursday</v>
      </c>
      <c r="I733">
        <f>IF(MONTH(Calls[[#This Row],[Date of Call]])&lt;=6, YEAR(Calls[[#This Row],[Date of Call]]), YEAR(Calls[[#This Row],[Date of Call]])+1)</f>
        <v>2024</v>
      </c>
      <c r="J733">
        <f>ROUND(Calls[[#This Row],[Satisfaction Rating]],0)</f>
        <v>4</v>
      </c>
    </row>
    <row r="734" spans="1:10" x14ac:dyDescent="0.3">
      <c r="A734" s="4" t="s">
        <v>759</v>
      </c>
      <c r="B734" s="1" t="s">
        <v>22</v>
      </c>
      <c r="C734" s="1">
        <v>78</v>
      </c>
      <c r="D734" s="2" t="s">
        <v>19</v>
      </c>
      <c r="E734" s="3">
        <v>45183</v>
      </c>
      <c r="F734" s="1">
        <v>23</v>
      </c>
      <c r="G734" s="5">
        <v>4.2</v>
      </c>
      <c r="H734" t="str">
        <f>TEXT(Calls[[#This Row],[Date of Call]],"DDDD")</f>
        <v>Thursday</v>
      </c>
      <c r="I734">
        <f>IF(MONTH(Calls[[#This Row],[Date of Call]])&lt;=6, YEAR(Calls[[#This Row],[Date of Call]]), YEAR(Calls[[#This Row],[Date of Call]])+1)</f>
        <v>2024</v>
      </c>
      <c r="J734">
        <f>ROUND(Calls[[#This Row],[Satisfaction Rating]],0)</f>
        <v>4</v>
      </c>
    </row>
    <row r="735" spans="1:10" x14ac:dyDescent="0.3">
      <c r="A735" s="4" t="s">
        <v>760</v>
      </c>
      <c r="B735" s="1" t="s">
        <v>50</v>
      </c>
      <c r="C735" s="1">
        <v>59</v>
      </c>
      <c r="D735" s="2" t="s">
        <v>9</v>
      </c>
      <c r="E735" s="3">
        <v>45184</v>
      </c>
      <c r="F735" s="1">
        <v>24</v>
      </c>
      <c r="G735" s="5">
        <v>4.8</v>
      </c>
      <c r="H735" t="str">
        <f>TEXT(Calls[[#This Row],[Date of Call]],"DDDD")</f>
        <v>Friday</v>
      </c>
      <c r="I735">
        <f>IF(MONTH(Calls[[#This Row],[Date of Call]])&lt;=6, YEAR(Calls[[#This Row],[Date of Call]]), YEAR(Calls[[#This Row],[Date of Call]])+1)</f>
        <v>2024</v>
      </c>
      <c r="J735">
        <f>ROUND(Calls[[#This Row],[Satisfaction Rating]],0)</f>
        <v>5</v>
      </c>
    </row>
    <row r="736" spans="1:10" x14ac:dyDescent="0.3">
      <c r="A736" s="4" t="s">
        <v>761</v>
      </c>
      <c r="B736" s="1" t="s">
        <v>22</v>
      </c>
      <c r="C736" s="1">
        <v>126</v>
      </c>
      <c r="D736" s="2" t="s">
        <v>14</v>
      </c>
      <c r="E736" s="3">
        <v>45185</v>
      </c>
      <c r="F736" s="1">
        <v>52</v>
      </c>
      <c r="G736" s="5">
        <v>1.1000000000000001</v>
      </c>
      <c r="H736" t="str">
        <f>TEXT(Calls[[#This Row],[Date of Call]],"DDDD")</f>
        <v>Saturday</v>
      </c>
      <c r="I736">
        <f>IF(MONTH(Calls[[#This Row],[Date of Call]])&lt;=6, YEAR(Calls[[#This Row],[Date of Call]]), YEAR(Calls[[#This Row],[Date of Call]])+1)</f>
        <v>2024</v>
      </c>
      <c r="J736">
        <f>ROUND(Calls[[#This Row],[Satisfaction Rating]],0)</f>
        <v>1</v>
      </c>
    </row>
    <row r="737" spans="1:10" x14ac:dyDescent="0.3">
      <c r="A737" s="4" t="s">
        <v>762</v>
      </c>
      <c r="B737" s="1" t="s">
        <v>13</v>
      </c>
      <c r="C737" s="1">
        <v>43</v>
      </c>
      <c r="D737" s="2" t="s">
        <v>9</v>
      </c>
      <c r="E737" s="3">
        <v>45186</v>
      </c>
      <c r="F737" s="1">
        <v>168</v>
      </c>
      <c r="G737" s="5">
        <v>4</v>
      </c>
      <c r="H737" t="str">
        <f>TEXT(Calls[[#This Row],[Date of Call]],"DDDD")</f>
        <v>Sunday</v>
      </c>
      <c r="I737">
        <f>IF(MONTH(Calls[[#This Row],[Date of Call]])&lt;=6, YEAR(Calls[[#This Row],[Date of Call]]), YEAR(Calls[[#This Row],[Date of Call]])+1)</f>
        <v>2024</v>
      </c>
      <c r="J737">
        <f>ROUND(Calls[[#This Row],[Satisfaction Rating]],0)</f>
        <v>4</v>
      </c>
    </row>
    <row r="738" spans="1:10" x14ac:dyDescent="0.3">
      <c r="A738" s="4" t="s">
        <v>763</v>
      </c>
      <c r="B738" s="1" t="s">
        <v>60</v>
      </c>
      <c r="C738" s="1">
        <v>79</v>
      </c>
      <c r="D738" s="2" t="s">
        <v>28</v>
      </c>
      <c r="E738" s="3">
        <v>45188</v>
      </c>
      <c r="F738" s="1">
        <v>125</v>
      </c>
      <c r="G738" s="5">
        <v>4.8</v>
      </c>
      <c r="H738" t="str">
        <f>TEXT(Calls[[#This Row],[Date of Call]],"DDDD")</f>
        <v>Tuesday</v>
      </c>
      <c r="I738">
        <f>IF(MONTH(Calls[[#This Row],[Date of Call]])&lt;=6, YEAR(Calls[[#This Row],[Date of Call]]), YEAR(Calls[[#This Row],[Date of Call]])+1)</f>
        <v>2024</v>
      </c>
      <c r="J738">
        <f>ROUND(Calls[[#This Row],[Satisfaction Rating]],0)</f>
        <v>5</v>
      </c>
    </row>
    <row r="739" spans="1:10" x14ac:dyDescent="0.3">
      <c r="A739" s="4" t="s">
        <v>764</v>
      </c>
      <c r="B739" s="1" t="s">
        <v>8</v>
      </c>
      <c r="C739" s="1">
        <v>71</v>
      </c>
      <c r="D739" s="2" t="s">
        <v>9</v>
      </c>
      <c r="E739" s="3">
        <v>45189</v>
      </c>
      <c r="F739" s="1">
        <v>50</v>
      </c>
      <c r="G739" s="5">
        <v>4.2</v>
      </c>
      <c r="H739" t="str">
        <f>TEXT(Calls[[#This Row],[Date of Call]],"DDDD")</f>
        <v>Wednesday</v>
      </c>
      <c r="I739">
        <f>IF(MONTH(Calls[[#This Row],[Date of Call]])&lt;=6, YEAR(Calls[[#This Row],[Date of Call]]), YEAR(Calls[[#This Row],[Date of Call]])+1)</f>
        <v>2024</v>
      </c>
      <c r="J739">
        <f>ROUND(Calls[[#This Row],[Satisfaction Rating]],0)</f>
        <v>4</v>
      </c>
    </row>
    <row r="740" spans="1:10" x14ac:dyDescent="0.3">
      <c r="A740" s="4" t="s">
        <v>765</v>
      </c>
      <c r="B740" s="1" t="s">
        <v>39</v>
      </c>
      <c r="C740" s="1">
        <v>94</v>
      </c>
      <c r="D740" s="2" t="s">
        <v>14</v>
      </c>
      <c r="E740" s="3">
        <v>45190</v>
      </c>
      <c r="F740" s="1">
        <v>220</v>
      </c>
      <c r="G740" s="5">
        <v>4.5999999999999996</v>
      </c>
      <c r="H740" t="str">
        <f>TEXT(Calls[[#This Row],[Date of Call]],"DDDD")</f>
        <v>Thursday</v>
      </c>
      <c r="I740">
        <f>IF(MONTH(Calls[[#This Row],[Date of Call]])&lt;=6, YEAR(Calls[[#This Row],[Date of Call]]), YEAR(Calls[[#This Row],[Date of Call]])+1)</f>
        <v>2024</v>
      </c>
      <c r="J740">
        <f>ROUND(Calls[[#This Row],[Satisfaction Rating]],0)</f>
        <v>5</v>
      </c>
    </row>
    <row r="741" spans="1:10" x14ac:dyDescent="0.3">
      <c r="A741" s="4" t="s">
        <v>766</v>
      </c>
      <c r="B741" s="1" t="s">
        <v>27</v>
      </c>
      <c r="C741" s="1">
        <v>108</v>
      </c>
      <c r="D741" s="2" t="s">
        <v>9</v>
      </c>
      <c r="E741" s="3">
        <v>45190</v>
      </c>
      <c r="F741" s="1">
        <v>180</v>
      </c>
      <c r="G741" s="5">
        <v>4</v>
      </c>
      <c r="H741" t="str">
        <f>TEXT(Calls[[#This Row],[Date of Call]],"DDDD")</f>
        <v>Thursday</v>
      </c>
      <c r="I741">
        <f>IF(MONTH(Calls[[#This Row],[Date of Call]])&lt;=6, YEAR(Calls[[#This Row],[Date of Call]]), YEAR(Calls[[#This Row],[Date of Call]])+1)</f>
        <v>2024</v>
      </c>
      <c r="J741">
        <f>ROUND(Calls[[#This Row],[Satisfaction Rating]],0)</f>
        <v>4</v>
      </c>
    </row>
    <row r="742" spans="1:10" x14ac:dyDescent="0.3">
      <c r="A742" s="4" t="s">
        <v>767</v>
      </c>
      <c r="B742" s="1" t="s">
        <v>13</v>
      </c>
      <c r="C742" s="1">
        <v>76</v>
      </c>
      <c r="D742" s="2" t="s">
        <v>14</v>
      </c>
      <c r="E742" s="3">
        <v>45190</v>
      </c>
      <c r="F742" s="1">
        <v>110</v>
      </c>
      <c r="G742" s="5">
        <v>3.9</v>
      </c>
      <c r="H742" t="str">
        <f>TEXT(Calls[[#This Row],[Date of Call]],"DDDD")</f>
        <v>Thursday</v>
      </c>
      <c r="I742">
        <f>IF(MONTH(Calls[[#This Row],[Date of Call]])&lt;=6, YEAR(Calls[[#This Row],[Date of Call]]), YEAR(Calls[[#This Row],[Date of Call]])+1)</f>
        <v>2024</v>
      </c>
      <c r="J742">
        <f>ROUND(Calls[[#This Row],[Satisfaction Rating]],0)</f>
        <v>4</v>
      </c>
    </row>
    <row r="743" spans="1:10" x14ac:dyDescent="0.3">
      <c r="A743" s="4" t="s">
        <v>768</v>
      </c>
      <c r="B743" s="1" t="s">
        <v>50</v>
      </c>
      <c r="C743" s="1">
        <v>136</v>
      </c>
      <c r="D743" s="2" t="s">
        <v>9</v>
      </c>
      <c r="E743" s="3">
        <v>45190</v>
      </c>
      <c r="F743" s="1">
        <v>36</v>
      </c>
      <c r="G743" s="5">
        <v>2.8</v>
      </c>
      <c r="H743" t="str">
        <f>TEXT(Calls[[#This Row],[Date of Call]],"DDDD")</f>
        <v>Thursday</v>
      </c>
      <c r="I743">
        <f>IF(MONTH(Calls[[#This Row],[Date of Call]])&lt;=6, YEAR(Calls[[#This Row],[Date of Call]]), YEAR(Calls[[#This Row],[Date of Call]])+1)</f>
        <v>2024</v>
      </c>
      <c r="J743">
        <f>ROUND(Calls[[#This Row],[Satisfaction Rating]],0)</f>
        <v>3</v>
      </c>
    </row>
    <row r="744" spans="1:10" x14ac:dyDescent="0.3">
      <c r="A744" s="4" t="s">
        <v>769</v>
      </c>
      <c r="B744" s="1" t="s">
        <v>11</v>
      </c>
      <c r="C744" s="1">
        <v>129</v>
      </c>
      <c r="D744" s="2" t="s">
        <v>19</v>
      </c>
      <c r="E744" s="3">
        <v>45191</v>
      </c>
      <c r="F744" s="1">
        <v>93</v>
      </c>
      <c r="G744" s="5">
        <v>4.7</v>
      </c>
      <c r="H744" t="str">
        <f>TEXT(Calls[[#This Row],[Date of Call]],"DDDD")</f>
        <v>Friday</v>
      </c>
      <c r="I744">
        <f>IF(MONTH(Calls[[#This Row],[Date of Call]])&lt;=6, YEAR(Calls[[#This Row],[Date of Call]]), YEAR(Calls[[#This Row],[Date of Call]])+1)</f>
        <v>2024</v>
      </c>
      <c r="J744">
        <f>ROUND(Calls[[#This Row],[Satisfaction Rating]],0)</f>
        <v>5</v>
      </c>
    </row>
    <row r="745" spans="1:10" x14ac:dyDescent="0.3">
      <c r="A745" s="4" t="s">
        <v>770</v>
      </c>
      <c r="B745" s="1" t="s">
        <v>27</v>
      </c>
      <c r="C745" s="1">
        <v>120</v>
      </c>
      <c r="D745" s="2" t="s">
        <v>9</v>
      </c>
      <c r="E745" s="3">
        <v>45191</v>
      </c>
      <c r="F745" s="1">
        <v>38</v>
      </c>
      <c r="G745" s="5">
        <v>4.2</v>
      </c>
      <c r="H745" t="str">
        <f>TEXT(Calls[[#This Row],[Date of Call]],"DDDD")</f>
        <v>Friday</v>
      </c>
      <c r="I745">
        <f>IF(MONTH(Calls[[#This Row],[Date of Call]])&lt;=6, YEAR(Calls[[#This Row],[Date of Call]]), YEAR(Calls[[#This Row],[Date of Call]])+1)</f>
        <v>2024</v>
      </c>
      <c r="J745">
        <f>ROUND(Calls[[#This Row],[Satisfaction Rating]],0)</f>
        <v>4</v>
      </c>
    </row>
    <row r="746" spans="1:10" x14ac:dyDescent="0.3">
      <c r="A746" s="4" t="s">
        <v>771</v>
      </c>
      <c r="B746" s="1" t="s">
        <v>13</v>
      </c>
      <c r="C746" s="1">
        <v>108</v>
      </c>
      <c r="D746" s="2" t="s">
        <v>19</v>
      </c>
      <c r="E746" s="3">
        <v>45192</v>
      </c>
      <c r="F746" s="1">
        <v>66</v>
      </c>
      <c r="G746" s="5">
        <v>3.9</v>
      </c>
      <c r="H746" t="str">
        <f>TEXT(Calls[[#This Row],[Date of Call]],"DDDD")</f>
        <v>Saturday</v>
      </c>
      <c r="I746">
        <f>IF(MONTH(Calls[[#This Row],[Date of Call]])&lt;=6, YEAR(Calls[[#This Row],[Date of Call]]), YEAR(Calls[[#This Row],[Date of Call]])+1)</f>
        <v>2024</v>
      </c>
      <c r="J746">
        <f>ROUND(Calls[[#This Row],[Satisfaction Rating]],0)</f>
        <v>4</v>
      </c>
    </row>
    <row r="747" spans="1:10" x14ac:dyDescent="0.3">
      <c r="A747" s="4" t="s">
        <v>772</v>
      </c>
      <c r="B747" s="1" t="s">
        <v>22</v>
      </c>
      <c r="C747" s="1">
        <v>79</v>
      </c>
      <c r="D747" s="2" t="s">
        <v>9</v>
      </c>
      <c r="E747" s="3">
        <v>45192</v>
      </c>
      <c r="F747" s="1">
        <v>215</v>
      </c>
      <c r="G747" s="5">
        <v>4.5999999999999996</v>
      </c>
      <c r="H747" t="str">
        <f>TEXT(Calls[[#This Row],[Date of Call]],"DDDD")</f>
        <v>Saturday</v>
      </c>
      <c r="I747">
        <f>IF(MONTH(Calls[[#This Row],[Date of Call]])&lt;=6, YEAR(Calls[[#This Row],[Date of Call]]), YEAR(Calls[[#This Row],[Date of Call]])+1)</f>
        <v>2024</v>
      </c>
      <c r="J747">
        <f>ROUND(Calls[[#This Row],[Satisfaction Rating]],0)</f>
        <v>5</v>
      </c>
    </row>
    <row r="748" spans="1:10" x14ac:dyDescent="0.3">
      <c r="A748" s="4" t="s">
        <v>773</v>
      </c>
      <c r="B748" s="1" t="s">
        <v>22</v>
      </c>
      <c r="C748" s="1">
        <v>45</v>
      </c>
      <c r="D748" s="2" t="s">
        <v>19</v>
      </c>
      <c r="E748" s="3">
        <v>45192</v>
      </c>
      <c r="F748" s="1">
        <v>92</v>
      </c>
      <c r="G748" s="5">
        <v>4.3</v>
      </c>
      <c r="H748" t="str">
        <f>TEXT(Calls[[#This Row],[Date of Call]],"DDDD")</f>
        <v>Saturday</v>
      </c>
      <c r="I748">
        <f>IF(MONTH(Calls[[#This Row],[Date of Call]])&lt;=6, YEAR(Calls[[#This Row],[Date of Call]]), YEAR(Calls[[#This Row],[Date of Call]])+1)</f>
        <v>2024</v>
      </c>
      <c r="J748">
        <f>ROUND(Calls[[#This Row],[Satisfaction Rating]],0)</f>
        <v>4</v>
      </c>
    </row>
    <row r="749" spans="1:10" x14ac:dyDescent="0.3">
      <c r="A749" s="4" t="s">
        <v>774</v>
      </c>
      <c r="B749" s="1" t="s">
        <v>18</v>
      </c>
      <c r="C749" s="1">
        <v>96</v>
      </c>
      <c r="D749" s="2" t="s">
        <v>9</v>
      </c>
      <c r="E749" s="3">
        <v>45192</v>
      </c>
      <c r="F749" s="1">
        <v>80</v>
      </c>
      <c r="G749" s="5">
        <v>3.6</v>
      </c>
      <c r="H749" t="str">
        <f>TEXT(Calls[[#This Row],[Date of Call]],"DDDD")</f>
        <v>Saturday</v>
      </c>
      <c r="I749">
        <f>IF(MONTH(Calls[[#This Row],[Date of Call]])&lt;=6, YEAR(Calls[[#This Row],[Date of Call]]), YEAR(Calls[[#This Row],[Date of Call]])+1)</f>
        <v>2024</v>
      </c>
      <c r="J749">
        <f>ROUND(Calls[[#This Row],[Satisfaction Rating]],0)</f>
        <v>4</v>
      </c>
    </row>
    <row r="750" spans="1:10" x14ac:dyDescent="0.3">
      <c r="A750" s="4" t="s">
        <v>775</v>
      </c>
      <c r="B750" s="1" t="s">
        <v>18</v>
      </c>
      <c r="C750" s="1">
        <v>81</v>
      </c>
      <c r="D750" s="2" t="s">
        <v>9</v>
      </c>
      <c r="E750" s="3">
        <v>45193</v>
      </c>
      <c r="F750" s="1">
        <v>123</v>
      </c>
      <c r="G750" s="5">
        <v>4.9000000000000004</v>
      </c>
      <c r="H750" t="str">
        <f>TEXT(Calls[[#This Row],[Date of Call]],"DDDD")</f>
        <v>Sunday</v>
      </c>
      <c r="I750">
        <f>IF(MONTH(Calls[[#This Row],[Date of Call]])&lt;=6, YEAR(Calls[[#This Row],[Date of Call]]), YEAR(Calls[[#This Row],[Date of Call]])+1)</f>
        <v>2024</v>
      </c>
      <c r="J750">
        <f>ROUND(Calls[[#This Row],[Satisfaction Rating]],0)</f>
        <v>5</v>
      </c>
    </row>
    <row r="751" spans="1:10" x14ac:dyDescent="0.3">
      <c r="A751" s="4" t="s">
        <v>776</v>
      </c>
      <c r="B751" s="1" t="s">
        <v>50</v>
      </c>
      <c r="C751" s="1">
        <v>95</v>
      </c>
      <c r="D751" s="2" t="s">
        <v>24</v>
      </c>
      <c r="E751" s="3">
        <v>45193</v>
      </c>
      <c r="F751" s="1">
        <v>23</v>
      </c>
      <c r="G751" s="5">
        <v>2.4</v>
      </c>
      <c r="H751" t="str">
        <f>TEXT(Calls[[#This Row],[Date of Call]],"DDDD")</f>
        <v>Sunday</v>
      </c>
      <c r="I751">
        <f>IF(MONTH(Calls[[#This Row],[Date of Call]])&lt;=6, YEAR(Calls[[#This Row],[Date of Call]]), YEAR(Calls[[#This Row],[Date of Call]])+1)</f>
        <v>2024</v>
      </c>
      <c r="J751">
        <f>ROUND(Calls[[#This Row],[Satisfaction Rating]],0)</f>
        <v>2</v>
      </c>
    </row>
    <row r="752" spans="1:10" x14ac:dyDescent="0.3">
      <c r="A752" s="4" t="s">
        <v>777</v>
      </c>
      <c r="B752" s="1" t="s">
        <v>47</v>
      </c>
      <c r="C752" s="1">
        <v>159</v>
      </c>
      <c r="D752" s="2" t="s">
        <v>14</v>
      </c>
      <c r="E752" s="3">
        <v>45193</v>
      </c>
      <c r="F752" s="1">
        <v>63</v>
      </c>
      <c r="G752" s="5">
        <v>4.2</v>
      </c>
      <c r="H752" t="str">
        <f>TEXT(Calls[[#This Row],[Date of Call]],"DDDD")</f>
        <v>Sunday</v>
      </c>
      <c r="I752">
        <f>IF(MONTH(Calls[[#This Row],[Date of Call]])&lt;=6, YEAR(Calls[[#This Row],[Date of Call]]), YEAR(Calls[[#This Row],[Date of Call]])+1)</f>
        <v>2024</v>
      </c>
      <c r="J752">
        <f>ROUND(Calls[[#This Row],[Satisfaction Rating]],0)</f>
        <v>4</v>
      </c>
    </row>
    <row r="753" spans="1:10" x14ac:dyDescent="0.3">
      <c r="A753" s="4" t="s">
        <v>778</v>
      </c>
      <c r="B753" s="1" t="s">
        <v>80</v>
      </c>
      <c r="C753" s="1">
        <v>109</v>
      </c>
      <c r="D753" s="2" t="s">
        <v>28</v>
      </c>
      <c r="E753" s="3">
        <v>45193</v>
      </c>
      <c r="F753" s="1">
        <v>52</v>
      </c>
      <c r="G753" s="5">
        <v>3.9</v>
      </c>
      <c r="H753" t="str">
        <f>TEXT(Calls[[#This Row],[Date of Call]],"DDDD")</f>
        <v>Sunday</v>
      </c>
      <c r="I753">
        <f>IF(MONTH(Calls[[#This Row],[Date of Call]])&lt;=6, YEAR(Calls[[#This Row],[Date of Call]]), YEAR(Calls[[#This Row],[Date of Call]])+1)</f>
        <v>2024</v>
      </c>
      <c r="J753">
        <f>ROUND(Calls[[#This Row],[Satisfaction Rating]],0)</f>
        <v>4</v>
      </c>
    </row>
    <row r="754" spans="1:10" x14ac:dyDescent="0.3">
      <c r="A754" s="4" t="s">
        <v>779</v>
      </c>
      <c r="B754" s="1" t="s">
        <v>22</v>
      </c>
      <c r="C754" s="1">
        <v>107</v>
      </c>
      <c r="D754" s="2" t="s">
        <v>28</v>
      </c>
      <c r="E754" s="3">
        <v>45193</v>
      </c>
      <c r="F754" s="1">
        <v>60</v>
      </c>
      <c r="G754" s="5">
        <v>4.2</v>
      </c>
      <c r="H754" t="str">
        <f>TEXT(Calls[[#This Row],[Date of Call]],"DDDD")</f>
        <v>Sunday</v>
      </c>
      <c r="I754">
        <f>IF(MONTH(Calls[[#This Row],[Date of Call]])&lt;=6, YEAR(Calls[[#This Row],[Date of Call]]), YEAR(Calls[[#This Row],[Date of Call]])+1)</f>
        <v>2024</v>
      </c>
      <c r="J754">
        <f>ROUND(Calls[[#This Row],[Satisfaction Rating]],0)</f>
        <v>4</v>
      </c>
    </row>
    <row r="755" spans="1:10" x14ac:dyDescent="0.3">
      <c r="A755" s="4" t="s">
        <v>780</v>
      </c>
      <c r="B755" s="1" t="s">
        <v>18</v>
      </c>
      <c r="C755" s="1">
        <v>67</v>
      </c>
      <c r="D755" s="2" t="s">
        <v>19</v>
      </c>
      <c r="E755" s="3">
        <v>45194</v>
      </c>
      <c r="F755" s="1">
        <v>87</v>
      </c>
      <c r="G755" s="5">
        <v>3.9</v>
      </c>
      <c r="H755" t="str">
        <f>TEXT(Calls[[#This Row],[Date of Call]],"DDDD")</f>
        <v>Monday</v>
      </c>
      <c r="I755">
        <f>IF(MONTH(Calls[[#This Row],[Date of Call]])&lt;=6, YEAR(Calls[[#This Row],[Date of Call]]), YEAR(Calls[[#This Row],[Date of Call]])+1)</f>
        <v>2024</v>
      </c>
      <c r="J755">
        <f>ROUND(Calls[[#This Row],[Satisfaction Rating]],0)</f>
        <v>4</v>
      </c>
    </row>
    <row r="756" spans="1:10" x14ac:dyDescent="0.3">
      <c r="A756" s="4" t="s">
        <v>781</v>
      </c>
      <c r="B756" s="1" t="s">
        <v>33</v>
      </c>
      <c r="C756" s="1">
        <v>96</v>
      </c>
      <c r="D756" s="2" t="s">
        <v>9</v>
      </c>
      <c r="E756" s="3">
        <v>45195</v>
      </c>
      <c r="F756" s="1">
        <v>42</v>
      </c>
      <c r="G756" s="5">
        <v>4.5</v>
      </c>
      <c r="H756" t="str">
        <f>TEXT(Calls[[#This Row],[Date of Call]],"DDDD")</f>
        <v>Tuesday</v>
      </c>
      <c r="I756">
        <f>IF(MONTH(Calls[[#This Row],[Date of Call]])&lt;=6, YEAR(Calls[[#This Row],[Date of Call]]), YEAR(Calls[[#This Row],[Date of Call]])+1)</f>
        <v>2024</v>
      </c>
      <c r="J756">
        <f>ROUND(Calls[[#This Row],[Satisfaction Rating]],0)</f>
        <v>5</v>
      </c>
    </row>
    <row r="757" spans="1:10" x14ac:dyDescent="0.3">
      <c r="A757" s="4" t="s">
        <v>782</v>
      </c>
      <c r="B757" s="1" t="s">
        <v>42</v>
      </c>
      <c r="C757" s="1">
        <v>142</v>
      </c>
      <c r="D757" s="2" t="s">
        <v>14</v>
      </c>
      <c r="E757" s="3">
        <v>45196</v>
      </c>
      <c r="F757" s="1">
        <v>37</v>
      </c>
      <c r="G757" s="5">
        <v>3.8</v>
      </c>
      <c r="H757" t="str">
        <f>TEXT(Calls[[#This Row],[Date of Call]],"DDDD")</f>
        <v>Wednesday</v>
      </c>
      <c r="I757">
        <f>IF(MONTH(Calls[[#This Row],[Date of Call]])&lt;=6, YEAR(Calls[[#This Row],[Date of Call]]), YEAR(Calls[[#This Row],[Date of Call]])+1)</f>
        <v>2024</v>
      </c>
      <c r="J757">
        <f>ROUND(Calls[[#This Row],[Satisfaction Rating]],0)</f>
        <v>4</v>
      </c>
    </row>
    <row r="758" spans="1:10" x14ac:dyDescent="0.3">
      <c r="A758" s="4" t="s">
        <v>783</v>
      </c>
      <c r="B758" s="1" t="s">
        <v>42</v>
      </c>
      <c r="C758" s="1">
        <v>71</v>
      </c>
      <c r="D758" s="2" t="s">
        <v>24</v>
      </c>
      <c r="E758" s="3">
        <v>45196</v>
      </c>
      <c r="F758" s="1">
        <v>135</v>
      </c>
      <c r="G758" s="5">
        <v>3.9</v>
      </c>
      <c r="H758" t="str">
        <f>TEXT(Calls[[#This Row],[Date of Call]],"DDDD")</f>
        <v>Wednesday</v>
      </c>
      <c r="I758">
        <f>IF(MONTH(Calls[[#This Row],[Date of Call]])&lt;=6, YEAR(Calls[[#This Row],[Date of Call]]), YEAR(Calls[[#This Row],[Date of Call]])+1)</f>
        <v>2024</v>
      </c>
      <c r="J758">
        <f>ROUND(Calls[[#This Row],[Satisfaction Rating]],0)</f>
        <v>4</v>
      </c>
    </row>
    <row r="759" spans="1:10" x14ac:dyDescent="0.3">
      <c r="A759" s="4" t="s">
        <v>784</v>
      </c>
      <c r="B759" s="1" t="s">
        <v>33</v>
      </c>
      <c r="C759" s="1">
        <v>152</v>
      </c>
      <c r="D759" s="2" t="s">
        <v>24</v>
      </c>
      <c r="E759" s="3">
        <v>45196</v>
      </c>
      <c r="F759" s="1">
        <v>88</v>
      </c>
      <c r="G759" s="5">
        <v>4.7</v>
      </c>
      <c r="H759" t="str">
        <f>TEXT(Calls[[#This Row],[Date of Call]],"DDDD")</f>
        <v>Wednesday</v>
      </c>
      <c r="I759">
        <f>IF(MONTH(Calls[[#This Row],[Date of Call]])&lt;=6, YEAR(Calls[[#This Row],[Date of Call]]), YEAR(Calls[[#This Row],[Date of Call]])+1)</f>
        <v>2024</v>
      </c>
      <c r="J759">
        <f>ROUND(Calls[[#This Row],[Satisfaction Rating]],0)</f>
        <v>5</v>
      </c>
    </row>
    <row r="760" spans="1:10" x14ac:dyDescent="0.3">
      <c r="A760" s="4" t="s">
        <v>785</v>
      </c>
      <c r="B760" s="1" t="s">
        <v>60</v>
      </c>
      <c r="C760" s="1">
        <v>108</v>
      </c>
      <c r="D760" s="2" t="s">
        <v>14</v>
      </c>
      <c r="E760" s="3">
        <v>45196</v>
      </c>
      <c r="F760" s="1">
        <v>190</v>
      </c>
      <c r="G760" s="5">
        <v>3.2</v>
      </c>
      <c r="H760" t="str">
        <f>TEXT(Calls[[#This Row],[Date of Call]],"DDDD")</f>
        <v>Wednesday</v>
      </c>
      <c r="I760">
        <f>IF(MONTH(Calls[[#This Row],[Date of Call]])&lt;=6, YEAR(Calls[[#This Row],[Date of Call]]), YEAR(Calls[[#This Row],[Date of Call]])+1)</f>
        <v>2024</v>
      </c>
      <c r="J760">
        <f>ROUND(Calls[[#This Row],[Satisfaction Rating]],0)</f>
        <v>3</v>
      </c>
    </row>
    <row r="761" spans="1:10" x14ac:dyDescent="0.3">
      <c r="A761" s="4" t="s">
        <v>786</v>
      </c>
      <c r="B761" s="1" t="s">
        <v>60</v>
      </c>
      <c r="C761" s="1">
        <v>156</v>
      </c>
      <c r="D761" s="2" t="s">
        <v>24</v>
      </c>
      <c r="E761" s="3">
        <v>45196</v>
      </c>
      <c r="F761" s="1">
        <v>81</v>
      </c>
      <c r="G761" s="5">
        <v>5</v>
      </c>
      <c r="H761" t="str">
        <f>TEXT(Calls[[#This Row],[Date of Call]],"DDDD")</f>
        <v>Wednesday</v>
      </c>
      <c r="I761">
        <f>IF(MONTH(Calls[[#This Row],[Date of Call]])&lt;=6, YEAR(Calls[[#This Row],[Date of Call]]), YEAR(Calls[[#This Row],[Date of Call]])+1)</f>
        <v>2024</v>
      </c>
      <c r="J761">
        <f>ROUND(Calls[[#This Row],[Satisfaction Rating]],0)</f>
        <v>5</v>
      </c>
    </row>
    <row r="762" spans="1:10" x14ac:dyDescent="0.3">
      <c r="A762" s="4" t="s">
        <v>787</v>
      </c>
      <c r="B762" s="1" t="s">
        <v>42</v>
      </c>
      <c r="C762" s="1">
        <v>126</v>
      </c>
      <c r="D762" s="2" t="s">
        <v>14</v>
      </c>
      <c r="E762" s="3">
        <v>45196</v>
      </c>
      <c r="F762" s="1">
        <v>44</v>
      </c>
      <c r="G762" s="5">
        <v>3.7</v>
      </c>
      <c r="H762" t="str">
        <f>TEXT(Calls[[#This Row],[Date of Call]],"DDDD")</f>
        <v>Wednesday</v>
      </c>
      <c r="I762">
        <f>IF(MONTH(Calls[[#This Row],[Date of Call]])&lt;=6, YEAR(Calls[[#This Row],[Date of Call]]), YEAR(Calls[[#This Row],[Date of Call]])+1)</f>
        <v>2024</v>
      </c>
      <c r="J762">
        <f>ROUND(Calls[[#This Row],[Satisfaction Rating]],0)</f>
        <v>4</v>
      </c>
    </row>
    <row r="763" spans="1:10" x14ac:dyDescent="0.3">
      <c r="A763" s="4" t="s">
        <v>788</v>
      </c>
      <c r="B763" s="1" t="s">
        <v>13</v>
      </c>
      <c r="C763" s="1">
        <v>135</v>
      </c>
      <c r="D763" s="2" t="s">
        <v>24</v>
      </c>
      <c r="E763" s="3">
        <v>45197</v>
      </c>
      <c r="F763" s="1">
        <v>92</v>
      </c>
      <c r="G763" s="5">
        <v>3.9</v>
      </c>
      <c r="H763" t="str">
        <f>TEXT(Calls[[#This Row],[Date of Call]],"DDDD")</f>
        <v>Thursday</v>
      </c>
      <c r="I763">
        <f>IF(MONTH(Calls[[#This Row],[Date of Call]])&lt;=6, YEAR(Calls[[#This Row],[Date of Call]]), YEAR(Calls[[#This Row],[Date of Call]])+1)</f>
        <v>2024</v>
      </c>
      <c r="J763">
        <f>ROUND(Calls[[#This Row],[Satisfaction Rating]],0)</f>
        <v>4</v>
      </c>
    </row>
    <row r="764" spans="1:10" x14ac:dyDescent="0.3">
      <c r="A764" s="4" t="s">
        <v>789</v>
      </c>
      <c r="B764" s="1" t="s">
        <v>42</v>
      </c>
      <c r="C764" s="1">
        <v>110</v>
      </c>
      <c r="D764" s="2" t="s">
        <v>9</v>
      </c>
      <c r="E764" s="3">
        <v>45198</v>
      </c>
      <c r="F764" s="1">
        <v>90</v>
      </c>
      <c r="G764" s="5">
        <v>3.1</v>
      </c>
      <c r="H764" t="str">
        <f>TEXT(Calls[[#This Row],[Date of Call]],"DDDD")</f>
        <v>Friday</v>
      </c>
      <c r="I764">
        <f>IF(MONTH(Calls[[#This Row],[Date of Call]])&lt;=6, YEAR(Calls[[#This Row],[Date of Call]]), YEAR(Calls[[#This Row],[Date of Call]])+1)</f>
        <v>2024</v>
      </c>
      <c r="J764">
        <f>ROUND(Calls[[#This Row],[Satisfaction Rating]],0)</f>
        <v>3</v>
      </c>
    </row>
    <row r="765" spans="1:10" x14ac:dyDescent="0.3">
      <c r="A765" s="4" t="s">
        <v>790</v>
      </c>
      <c r="B765" s="1" t="s">
        <v>47</v>
      </c>
      <c r="C765" s="1">
        <v>64</v>
      </c>
      <c r="D765" s="2" t="s">
        <v>24</v>
      </c>
      <c r="E765" s="3">
        <v>45198</v>
      </c>
      <c r="F765" s="1">
        <v>112</v>
      </c>
      <c r="G765" s="5">
        <v>2</v>
      </c>
      <c r="H765" t="str">
        <f>TEXT(Calls[[#This Row],[Date of Call]],"DDDD")</f>
        <v>Friday</v>
      </c>
      <c r="I765">
        <f>IF(MONTH(Calls[[#This Row],[Date of Call]])&lt;=6, YEAR(Calls[[#This Row],[Date of Call]]), YEAR(Calls[[#This Row],[Date of Call]])+1)</f>
        <v>2024</v>
      </c>
      <c r="J765">
        <f>ROUND(Calls[[#This Row],[Satisfaction Rating]],0)</f>
        <v>2</v>
      </c>
    </row>
    <row r="766" spans="1:10" x14ac:dyDescent="0.3">
      <c r="A766" s="4" t="s">
        <v>791</v>
      </c>
      <c r="B766" s="1" t="s">
        <v>39</v>
      </c>
      <c r="C766" s="1">
        <v>127</v>
      </c>
      <c r="D766" s="2" t="s">
        <v>14</v>
      </c>
      <c r="E766" s="3">
        <v>45198</v>
      </c>
      <c r="F766" s="1">
        <v>112</v>
      </c>
      <c r="G766" s="5">
        <v>4.5999999999999996</v>
      </c>
      <c r="H766" t="str">
        <f>TEXT(Calls[[#This Row],[Date of Call]],"DDDD")</f>
        <v>Friday</v>
      </c>
      <c r="I766">
        <f>IF(MONTH(Calls[[#This Row],[Date of Call]])&lt;=6, YEAR(Calls[[#This Row],[Date of Call]]), YEAR(Calls[[#This Row],[Date of Call]])+1)</f>
        <v>2024</v>
      </c>
      <c r="J766">
        <f>ROUND(Calls[[#This Row],[Satisfaction Rating]],0)</f>
        <v>5</v>
      </c>
    </row>
    <row r="767" spans="1:10" x14ac:dyDescent="0.3">
      <c r="A767" s="4" t="s">
        <v>792</v>
      </c>
      <c r="B767" s="1" t="s">
        <v>80</v>
      </c>
      <c r="C767" s="1">
        <v>124</v>
      </c>
      <c r="D767" s="2" t="s">
        <v>19</v>
      </c>
      <c r="E767" s="3">
        <v>45198</v>
      </c>
      <c r="F767" s="1">
        <v>48</v>
      </c>
      <c r="G767" s="5">
        <v>3.7</v>
      </c>
      <c r="H767" t="str">
        <f>TEXT(Calls[[#This Row],[Date of Call]],"DDDD")</f>
        <v>Friday</v>
      </c>
      <c r="I767">
        <f>IF(MONTH(Calls[[#This Row],[Date of Call]])&lt;=6, YEAR(Calls[[#This Row],[Date of Call]]), YEAR(Calls[[#This Row],[Date of Call]])+1)</f>
        <v>2024</v>
      </c>
      <c r="J767">
        <f>ROUND(Calls[[#This Row],[Satisfaction Rating]],0)</f>
        <v>4</v>
      </c>
    </row>
    <row r="768" spans="1:10" x14ac:dyDescent="0.3">
      <c r="A768" s="4" t="s">
        <v>793</v>
      </c>
      <c r="B768" s="1" t="s">
        <v>47</v>
      </c>
      <c r="C768" s="1">
        <v>125</v>
      </c>
      <c r="D768" s="2" t="s">
        <v>14</v>
      </c>
      <c r="E768" s="3">
        <v>45198</v>
      </c>
      <c r="F768" s="1">
        <v>116</v>
      </c>
      <c r="G768" s="5">
        <v>4.4000000000000004</v>
      </c>
      <c r="H768" t="str">
        <f>TEXT(Calls[[#This Row],[Date of Call]],"DDDD")</f>
        <v>Friday</v>
      </c>
      <c r="I768">
        <f>IF(MONTH(Calls[[#This Row],[Date of Call]])&lt;=6, YEAR(Calls[[#This Row],[Date of Call]]), YEAR(Calls[[#This Row],[Date of Call]])+1)</f>
        <v>2024</v>
      </c>
      <c r="J768">
        <f>ROUND(Calls[[#This Row],[Satisfaction Rating]],0)</f>
        <v>4</v>
      </c>
    </row>
    <row r="769" spans="1:10" x14ac:dyDescent="0.3">
      <c r="A769" s="4" t="s">
        <v>794</v>
      </c>
      <c r="B769" s="1" t="s">
        <v>11</v>
      </c>
      <c r="C769" s="1">
        <v>70</v>
      </c>
      <c r="D769" s="2" t="s">
        <v>14</v>
      </c>
      <c r="E769" s="3">
        <v>45198</v>
      </c>
      <c r="F769" s="1">
        <v>29</v>
      </c>
      <c r="G769" s="5">
        <v>2.1</v>
      </c>
      <c r="H769" t="str">
        <f>TEXT(Calls[[#This Row],[Date of Call]],"DDDD")</f>
        <v>Friday</v>
      </c>
      <c r="I769">
        <f>IF(MONTH(Calls[[#This Row],[Date of Call]])&lt;=6, YEAR(Calls[[#This Row],[Date of Call]]), YEAR(Calls[[#This Row],[Date of Call]])+1)</f>
        <v>2024</v>
      </c>
      <c r="J769">
        <f>ROUND(Calls[[#This Row],[Satisfaction Rating]],0)</f>
        <v>2</v>
      </c>
    </row>
    <row r="770" spans="1:10" x14ac:dyDescent="0.3">
      <c r="A770" s="4" t="s">
        <v>795</v>
      </c>
      <c r="B770" s="1" t="s">
        <v>39</v>
      </c>
      <c r="C770" s="1">
        <v>93</v>
      </c>
      <c r="D770" s="2" t="s">
        <v>24</v>
      </c>
      <c r="E770" s="3">
        <v>45199</v>
      </c>
      <c r="F770" s="1">
        <v>170</v>
      </c>
      <c r="G770" s="5">
        <v>2.2000000000000002</v>
      </c>
      <c r="H770" t="str">
        <f>TEXT(Calls[[#This Row],[Date of Call]],"DDDD")</f>
        <v>Saturday</v>
      </c>
      <c r="I770">
        <f>IF(MONTH(Calls[[#This Row],[Date of Call]])&lt;=6, YEAR(Calls[[#This Row],[Date of Call]]), YEAR(Calls[[#This Row],[Date of Call]])+1)</f>
        <v>2024</v>
      </c>
      <c r="J770">
        <f>ROUND(Calls[[#This Row],[Satisfaction Rating]],0)</f>
        <v>2</v>
      </c>
    </row>
    <row r="771" spans="1:10" x14ac:dyDescent="0.3">
      <c r="A771" s="4" t="s">
        <v>796</v>
      </c>
      <c r="B771" s="1" t="s">
        <v>11</v>
      </c>
      <c r="C771" s="1">
        <v>120</v>
      </c>
      <c r="D771" s="2" t="s">
        <v>28</v>
      </c>
      <c r="E771" s="3">
        <v>45199</v>
      </c>
      <c r="F771" s="1">
        <v>68</v>
      </c>
      <c r="G771" s="5">
        <v>3.4</v>
      </c>
      <c r="H771" t="str">
        <f>TEXT(Calls[[#This Row],[Date of Call]],"DDDD")</f>
        <v>Saturday</v>
      </c>
      <c r="I771">
        <f>IF(MONTH(Calls[[#This Row],[Date of Call]])&lt;=6, YEAR(Calls[[#This Row],[Date of Call]]), YEAR(Calls[[#This Row],[Date of Call]])+1)</f>
        <v>2024</v>
      </c>
      <c r="J771">
        <f>ROUND(Calls[[#This Row],[Satisfaction Rating]],0)</f>
        <v>3</v>
      </c>
    </row>
    <row r="772" spans="1:10" x14ac:dyDescent="0.3">
      <c r="A772" s="4" t="s">
        <v>797</v>
      </c>
      <c r="B772" s="1" t="s">
        <v>18</v>
      </c>
      <c r="C772" s="1">
        <v>96</v>
      </c>
      <c r="D772" s="2" t="s">
        <v>9</v>
      </c>
      <c r="E772" s="3">
        <v>45199</v>
      </c>
      <c r="F772" s="1">
        <v>195</v>
      </c>
      <c r="G772" s="5">
        <v>2.7</v>
      </c>
      <c r="H772" t="str">
        <f>TEXT(Calls[[#This Row],[Date of Call]],"DDDD")</f>
        <v>Saturday</v>
      </c>
      <c r="I772">
        <f>IF(MONTH(Calls[[#This Row],[Date of Call]])&lt;=6, YEAR(Calls[[#This Row],[Date of Call]]), YEAR(Calls[[#This Row],[Date of Call]])+1)</f>
        <v>2024</v>
      </c>
      <c r="J772">
        <f>ROUND(Calls[[#This Row],[Satisfaction Rating]],0)</f>
        <v>3</v>
      </c>
    </row>
    <row r="773" spans="1:10" x14ac:dyDescent="0.3">
      <c r="A773" s="4" t="s">
        <v>798</v>
      </c>
      <c r="B773" s="1" t="s">
        <v>16</v>
      </c>
      <c r="C773" s="1">
        <v>67</v>
      </c>
      <c r="D773" s="2" t="s">
        <v>9</v>
      </c>
      <c r="E773" s="3">
        <v>45199</v>
      </c>
      <c r="F773" s="1">
        <v>96</v>
      </c>
      <c r="G773" s="5">
        <v>3.7</v>
      </c>
      <c r="H773" t="str">
        <f>TEXT(Calls[[#This Row],[Date of Call]],"DDDD")</f>
        <v>Saturday</v>
      </c>
      <c r="I773">
        <f>IF(MONTH(Calls[[#This Row],[Date of Call]])&lt;=6, YEAR(Calls[[#This Row],[Date of Call]]), YEAR(Calls[[#This Row],[Date of Call]])+1)</f>
        <v>2024</v>
      </c>
      <c r="J773">
        <f>ROUND(Calls[[#This Row],[Satisfaction Rating]],0)</f>
        <v>4</v>
      </c>
    </row>
    <row r="774" spans="1:10" x14ac:dyDescent="0.3">
      <c r="A774" s="4" t="s">
        <v>799</v>
      </c>
      <c r="B774" s="1" t="s">
        <v>47</v>
      </c>
      <c r="C774" s="1">
        <v>119</v>
      </c>
      <c r="D774" s="2" t="s">
        <v>9</v>
      </c>
      <c r="E774" s="3">
        <v>45199</v>
      </c>
      <c r="F774" s="1">
        <v>96</v>
      </c>
      <c r="G774" s="5">
        <v>3.1</v>
      </c>
      <c r="H774" t="str">
        <f>TEXT(Calls[[#This Row],[Date of Call]],"DDDD")</f>
        <v>Saturday</v>
      </c>
      <c r="I774">
        <f>IF(MONTH(Calls[[#This Row],[Date of Call]])&lt;=6, YEAR(Calls[[#This Row],[Date of Call]]), YEAR(Calls[[#This Row],[Date of Call]])+1)</f>
        <v>2024</v>
      </c>
      <c r="J774">
        <f>ROUND(Calls[[#This Row],[Satisfaction Rating]],0)</f>
        <v>3</v>
      </c>
    </row>
    <row r="775" spans="1:10" x14ac:dyDescent="0.3">
      <c r="A775" s="4" t="s">
        <v>800</v>
      </c>
      <c r="B775" s="1" t="s">
        <v>80</v>
      </c>
      <c r="C775" s="1">
        <v>61</v>
      </c>
      <c r="D775" s="2" t="s">
        <v>19</v>
      </c>
      <c r="E775" s="3">
        <v>45199</v>
      </c>
      <c r="F775" s="1">
        <v>117</v>
      </c>
      <c r="G775" s="5">
        <v>4.0999999999999996</v>
      </c>
      <c r="H775" t="str">
        <f>TEXT(Calls[[#This Row],[Date of Call]],"DDDD")</f>
        <v>Saturday</v>
      </c>
      <c r="I775">
        <f>IF(MONTH(Calls[[#This Row],[Date of Call]])&lt;=6, YEAR(Calls[[#This Row],[Date of Call]]), YEAR(Calls[[#This Row],[Date of Call]])+1)</f>
        <v>2024</v>
      </c>
      <c r="J775">
        <f>ROUND(Calls[[#This Row],[Satisfaction Rating]],0)</f>
        <v>4</v>
      </c>
    </row>
    <row r="776" spans="1:10" x14ac:dyDescent="0.3">
      <c r="A776" s="4" t="s">
        <v>801</v>
      </c>
      <c r="B776" s="1" t="s">
        <v>18</v>
      </c>
      <c r="C776" s="1">
        <v>29</v>
      </c>
      <c r="D776" s="2" t="s">
        <v>24</v>
      </c>
      <c r="E776" s="3">
        <v>45199</v>
      </c>
      <c r="F776" s="1">
        <v>80</v>
      </c>
      <c r="G776" s="5">
        <v>4.8</v>
      </c>
      <c r="H776" t="str">
        <f>TEXT(Calls[[#This Row],[Date of Call]],"DDDD")</f>
        <v>Saturday</v>
      </c>
      <c r="I776">
        <f>IF(MONTH(Calls[[#This Row],[Date of Call]])&lt;=6, YEAR(Calls[[#This Row],[Date of Call]]), YEAR(Calls[[#This Row],[Date of Call]])+1)</f>
        <v>2024</v>
      </c>
      <c r="J776">
        <f>ROUND(Calls[[#This Row],[Satisfaction Rating]],0)</f>
        <v>5</v>
      </c>
    </row>
    <row r="777" spans="1:10" x14ac:dyDescent="0.3">
      <c r="A777" s="4" t="s">
        <v>802</v>
      </c>
      <c r="B777" s="1" t="s">
        <v>33</v>
      </c>
      <c r="C777" s="1">
        <v>134</v>
      </c>
      <c r="D777" s="2" t="s">
        <v>28</v>
      </c>
      <c r="E777" s="3">
        <v>45199</v>
      </c>
      <c r="F777" s="1">
        <v>117</v>
      </c>
      <c r="G777" s="5">
        <v>4</v>
      </c>
      <c r="H777" t="str">
        <f>TEXT(Calls[[#This Row],[Date of Call]],"DDDD")</f>
        <v>Saturday</v>
      </c>
      <c r="I777">
        <f>IF(MONTH(Calls[[#This Row],[Date of Call]])&lt;=6, YEAR(Calls[[#This Row],[Date of Call]]), YEAR(Calls[[#This Row],[Date of Call]])+1)</f>
        <v>2024</v>
      </c>
      <c r="J777">
        <f>ROUND(Calls[[#This Row],[Satisfaction Rating]],0)</f>
        <v>4</v>
      </c>
    </row>
    <row r="778" spans="1:10" x14ac:dyDescent="0.3">
      <c r="A778" s="4" t="s">
        <v>803</v>
      </c>
      <c r="B778" s="1" t="s">
        <v>42</v>
      </c>
      <c r="C778" s="1">
        <v>113</v>
      </c>
      <c r="D778" s="2" t="s">
        <v>9</v>
      </c>
      <c r="E778" s="3">
        <v>45200</v>
      </c>
      <c r="F778" s="1">
        <v>40</v>
      </c>
      <c r="G778" s="5">
        <v>3</v>
      </c>
      <c r="H778" t="str">
        <f>TEXT(Calls[[#This Row],[Date of Call]],"DDDD")</f>
        <v>Sunday</v>
      </c>
      <c r="I778">
        <f>IF(MONTH(Calls[[#This Row],[Date of Call]])&lt;=6, YEAR(Calls[[#This Row],[Date of Call]]), YEAR(Calls[[#This Row],[Date of Call]])+1)</f>
        <v>2024</v>
      </c>
      <c r="J778">
        <f>ROUND(Calls[[#This Row],[Satisfaction Rating]],0)</f>
        <v>3</v>
      </c>
    </row>
    <row r="779" spans="1:10" x14ac:dyDescent="0.3">
      <c r="A779" s="4" t="s">
        <v>804</v>
      </c>
      <c r="B779" s="1" t="s">
        <v>60</v>
      </c>
      <c r="C779" s="1">
        <v>12</v>
      </c>
      <c r="D779" s="2" t="s">
        <v>28</v>
      </c>
      <c r="E779" s="3">
        <v>45200</v>
      </c>
      <c r="F779" s="1">
        <v>117</v>
      </c>
      <c r="G779" s="5">
        <v>4.8</v>
      </c>
      <c r="H779" t="str">
        <f>TEXT(Calls[[#This Row],[Date of Call]],"DDDD")</f>
        <v>Sunday</v>
      </c>
      <c r="I779">
        <f>IF(MONTH(Calls[[#This Row],[Date of Call]])&lt;=6, YEAR(Calls[[#This Row],[Date of Call]]), YEAR(Calls[[#This Row],[Date of Call]])+1)</f>
        <v>2024</v>
      </c>
      <c r="J779">
        <f>ROUND(Calls[[#This Row],[Satisfaction Rating]],0)</f>
        <v>5</v>
      </c>
    </row>
    <row r="780" spans="1:10" x14ac:dyDescent="0.3">
      <c r="A780" s="4" t="s">
        <v>805</v>
      </c>
      <c r="B780" s="1" t="s">
        <v>31</v>
      </c>
      <c r="C780" s="1">
        <v>78</v>
      </c>
      <c r="D780" s="2" t="s">
        <v>24</v>
      </c>
      <c r="E780" s="3">
        <v>45200</v>
      </c>
      <c r="F780" s="1">
        <v>135</v>
      </c>
      <c r="G780" s="5">
        <v>4.0999999999999996</v>
      </c>
      <c r="H780" t="str">
        <f>TEXT(Calls[[#This Row],[Date of Call]],"DDDD")</f>
        <v>Sunday</v>
      </c>
      <c r="I780">
        <f>IF(MONTH(Calls[[#This Row],[Date of Call]])&lt;=6, YEAR(Calls[[#This Row],[Date of Call]]), YEAR(Calls[[#This Row],[Date of Call]])+1)</f>
        <v>2024</v>
      </c>
      <c r="J780">
        <f>ROUND(Calls[[#This Row],[Satisfaction Rating]],0)</f>
        <v>4</v>
      </c>
    </row>
    <row r="781" spans="1:10" x14ac:dyDescent="0.3">
      <c r="A781" s="4" t="s">
        <v>806</v>
      </c>
      <c r="B781" s="1" t="s">
        <v>47</v>
      </c>
      <c r="C781" s="1">
        <v>82</v>
      </c>
      <c r="D781" s="2" t="s">
        <v>14</v>
      </c>
      <c r="E781" s="3">
        <v>45200</v>
      </c>
      <c r="F781" s="1">
        <v>99</v>
      </c>
      <c r="G781" s="5">
        <v>4.2</v>
      </c>
      <c r="H781" t="str">
        <f>TEXT(Calls[[#This Row],[Date of Call]],"DDDD")</f>
        <v>Sunday</v>
      </c>
      <c r="I781">
        <f>IF(MONTH(Calls[[#This Row],[Date of Call]])&lt;=6, YEAR(Calls[[#This Row],[Date of Call]]), YEAR(Calls[[#This Row],[Date of Call]])+1)</f>
        <v>2024</v>
      </c>
      <c r="J781">
        <f>ROUND(Calls[[#This Row],[Satisfaction Rating]],0)</f>
        <v>4</v>
      </c>
    </row>
    <row r="782" spans="1:10" x14ac:dyDescent="0.3">
      <c r="A782" s="4" t="s">
        <v>807</v>
      </c>
      <c r="B782" s="1" t="s">
        <v>27</v>
      </c>
      <c r="C782" s="1">
        <v>149</v>
      </c>
      <c r="D782" s="2" t="s">
        <v>19</v>
      </c>
      <c r="E782" s="3">
        <v>45200</v>
      </c>
      <c r="F782" s="1">
        <v>130</v>
      </c>
      <c r="G782" s="5">
        <v>3.3</v>
      </c>
      <c r="H782" t="str">
        <f>TEXT(Calls[[#This Row],[Date of Call]],"DDDD")</f>
        <v>Sunday</v>
      </c>
      <c r="I782">
        <f>IF(MONTH(Calls[[#This Row],[Date of Call]])&lt;=6, YEAR(Calls[[#This Row],[Date of Call]]), YEAR(Calls[[#This Row],[Date of Call]])+1)</f>
        <v>2024</v>
      </c>
      <c r="J782">
        <f>ROUND(Calls[[#This Row],[Satisfaction Rating]],0)</f>
        <v>3</v>
      </c>
    </row>
    <row r="783" spans="1:10" x14ac:dyDescent="0.3">
      <c r="A783" s="4" t="s">
        <v>808</v>
      </c>
      <c r="B783" s="1" t="s">
        <v>22</v>
      </c>
      <c r="C783" s="1">
        <v>56</v>
      </c>
      <c r="D783" s="2" t="s">
        <v>28</v>
      </c>
      <c r="E783" s="3">
        <v>45200</v>
      </c>
      <c r="F783" s="1">
        <v>96</v>
      </c>
      <c r="G783" s="5">
        <v>4.7</v>
      </c>
      <c r="H783" t="str">
        <f>TEXT(Calls[[#This Row],[Date of Call]],"DDDD")</f>
        <v>Sunday</v>
      </c>
      <c r="I783">
        <f>IF(MONTH(Calls[[#This Row],[Date of Call]])&lt;=6, YEAR(Calls[[#This Row],[Date of Call]]), YEAR(Calls[[#This Row],[Date of Call]])+1)</f>
        <v>2024</v>
      </c>
      <c r="J783">
        <f>ROUND(Calls[[#This Row],[Satisfaction Rating]],0)</f>
        <v>5</v>
      </c>
    </row>
    <row r="784" spans="1:10" x14ac:dyDescent="0.3">
      <c r="A784" s="4" t="s">
        <v>809</v>
      </c>
      <c r="B784" s="1" t="s">
        <v>18</v>
      </c>
      <c r="C784" s="1">
        <v>80</v>
      </c>
      <c r="D784" s="2" t="s">
        <v>19</v>
      </c>
      <c r="E784" s="3">
        <v>45200</v>
      </c>
      <c r="F784" s="1">
        <v>128</v>
      </c>
      <c r="G784" s="5">
        <v>3.7</v>
      </c>
      <c r="H784" t="str">
        <f>TEXT(Calls[[#This Row],[Date of Call]],"DDDD")</f>
        <v>Sunday</v>
      </c>
      <c r="I784">
        <f>IF(MONTH(Calls[[#This Row],[Date of Call]])&lt;=6, YEAR(Calls[[#This Row],[Date of Call]]), YEAR(Calls[[#This Row],[Date of Call]])+1)</f>
        <v>2024</v>
      </c>
      <c r="J784">
        <f>ROUND(Calls[[#This Row],[Satisfaction Rating]],0)</f>
        <v>4</v>
      </c>
    </row>
    <row r="785" spans="1:10" x14ac:dyDescent="0.3">
      <c r="A785" s="4" t="s">
        <v>810</v>
      </c>
      <c r="B785" s="1" t="s">
        <v>80</v>
      </c>
      <c r="C785" s="1">
        <v>131</v>
      </c>
      <c r="D785" s="2" t="s">
        <v>9</v>
      </c>
      <c r="E785" s="3">
        <v>45200</v>
      </c>
      <c r="F785" s="1">
        <v>69</v>
      </c>
      <c r="G785" s="5">
        <v>4.7</v>
      </c>
      <c r="H785" t="str">
        <f>TEXT(Calls[[#This Row],[Date of Call]],"DDDD")</f>
        <v>Sunday</v>
      </c>
      <c r="I785">
        <f>IF(MONTH(Calls[[#This Row],[Date of Call]])&lt;=6, YEAR(Calls[[#This Row],[Date of Call]]), YEAR(Calls[[#This Row],[Date of Call]])+1)</f>
        <v>2024</v>
      </c>
      <c r="J785">
        <f>ROUND(Calls[[#This Row],[Satisfaction Rating]],0)</f>
        <v>5</v>
      </c>
    </row>
    <row r="786" spans="1:10" x14ac:dyDescent="0.3">
      <c r="A786" s="4" t="s">
        <v>811</v>
      </c>
      <c r="B786" s="1" t="s">
        <v>80</v>
      </c>
      <c r="C786" s="1">
        <v>109</v>
      </c>
      <c r="D786" s="2" t="s">
        <v>9</v>
      </c>
      <c r="E786" s="3">
        <v>45200</v>
      </c>
      <c r="F786" s="1">
        <v>44</v>
      </c>
      <c r="G786" s="5">
        <v>4.5999999999999996</v>
      </c>
      <c r="H786" t="str">
        <f>TEXT(Calls[[#This Row],[Date of Call]],"DDDD")</f>
        <v>Sunday</v>
      </c>
      <c r="I786">
        <f>IF(MONTH(Calls[[#This Row],[Date of Call]])&lt;=6, YEAR(Calls[[#This Row],[Date of Call]]), YEAR(Calls[[#This Row],[Date of Call]])+1)</f>
        <v>2024</v>
      </c>
      <c r="J786">
        <f>ROUND(Calls[[#This Row],[Satisfaction Rating]],0)</f>
        <v>5</v>
      </c>
    </row>
    <row r="787" spans="1:10" x14ac:dyDescent="0.3">
      <c r="A787" s="4" t="s">
        <v>812</v>
      </c>
      <c r="B787" s="1" t="s">
        <v>22</v>
      </c>
      <c r="C787" s="1">
        <v>142</v>
      </c>
      <c r="D787" s="2" t="s">
        <v>9</v>
      </c>
      <c r="E787" s="3">
        <v>45200</v>
      </c>
      <c r="F787" s="1">
        <v>44</v>
      </c>
      <c r="G787" s="5">
        <v>4.8</v>
      </c>
      <c r="H787" t="str">
        <f>TEXT(Calls[[#This Row],[Date of Call]],"DDDD")</f>
        <v>Sunday</v>
      </c>
      <c r="I787">
        <f>IF(MONTH(Calls[[#This Row],[Date of Call]])&lt;=6, YEAR(Calls[[#This Row],[Date of Call]]), YEAR(Calls[[#This Row],[Date of Call]])+1)</f>
        <v>2024</v>
      </c>
      <c r="J787">
        <f>ROUND(Calls[[#This Row],[Satisfaction Rating]],0)</f>
        <v>5</v>
      </c>
    </row>
    <row r="788" spans="1:10" x14ac:dyDescent="0.3">
      <c r="A788" s="4" t="s">
        <v>813</v>
      </c>
      <c r="B788" s="1" t="s">
        <v>39</v>
      </c>
      <c r="C788" s="1">
        <v>114</v>
      </c>
      <c r="D788" s="2" t="s">
        <v>28</v>
      </c>
      <c r="E788" s="3">
        <v>45201</v>
      </c>
      <c r="F788" s="1">
        <v>135</v>
      </c>
      <c r="G788" s="5">
        <v>2</v>
      </c>
      <c r="H788" t="str">
        <f>TEXT(Calls[[#This Row],[Date of Call]],"DDDD")</f>
        <v>Monday</v>
      </c>
      <c r="I788">
        <f>IF(MONTH(Calls[[#This Row],[Date of Call]])&lt;=6, YEAR(Calls[[#This Row],[Date of Call]]), YEAR(Calls[[#This Row],[Date of Call]])+1)</f>
        <v>2024</v>
      </c>
      <c r="J788">
        <f>ROUND(Calls[[#This Row],[Satisfaction Rating]],0)</f>
        <v>2</v>
      </c>
    </row>
    <row r="789" spans="1:10" x14ac:dyDescent="0.3">
      <c r="A789" s="4" t="s">
        <v>814</v>
      </c>
      <c r="B789" s="1" t="s">
        <v>16</v>
      </c>
      <c r="C789" s="1">
        <v>93</v>
      </c>
      <c r="D789" s="2" t="s">
        <v>19</v>
      </c>
      <c r="E789" s="3">
        <v>45201</v>
      </c>
      <c r="F789" s="1">
        <v>45</v>
      </c>
      <c r="G789" s="5">
        <v>3.9</v>
      </c>
      <c r="H789" t="str">
        <f>TEXT(Calls[[#This Row],[Date of Call]],"DDDD")</f>
        <v>Monday</v>
      </c>
      <c r="I789">
        <f>IF(MONTH(Calls[[#This Row],[Date of Call]])&lt;=6, YEAR(Calls[[#This Row],[Date of Call]]), YEAR(Calls[[#This Row],[Date of Call]])+1)</f>
        <v>2024</v>
      </c>
      <c r="J789">
        <f>ROUND(Calls[[#This Row],[Satisfaction Rating]],0)</f>
        <v>4</v>
      </c>
    </row>
    <row r="790" spans="1:10" x14ac:dyDescent="0.3">
      <c r="A790" s="4" t="s">
        <v>815</v>
      </c>
      <c r="B790" s="1" t="s">
        <v>60</v>
      </c>
      <c r="C790" s="1">
        <v>43</v>
      </c>
      <c r="D790" s="2" t="s">
        <v>19</v>
      </c>
      <c r="E790" s="3">
        <v>45201</v>
      </c>
      <c r="F790" s="1">
        <v>87</v>
      </c>
      <c r="G790" s="5">
        <v>3</v>
      </c>
      <c r="H790" t="str">
        <f>TEXT(Calls[[#This Row],[Date of Call]],"DDDD")</f>
        <v>Monday</v>
      </c>
      <c r="I790">
        <f>IF(MONTH(Calls[[#This Row],[Date of Call]])&lt;=6, YEAR(Calls[[#This Row],[Date of Call]]), YEAR(Calls[[#This Row],[Date of Call]])+1)</f>
        <v>2024</v>
      </c>
      <c r="J790">
        <f>ROUND(Calls[[#This Row],[Satisfaction Rating]],0)</f>
        <v>3</v>
      </c>
    </row>
    <row r="791" spans="1:10" x14ac:dyDescent="0.3">
      <c r="A791" s="4" t="s">
        <v>816</v>
      </c>
      <c r="B791" s="1" t="s">
        <v>33</v>
      </c>
      <c r="C791" s="1">
        <v>78</v>
      </c>
      <c r="D791" s="2" t="s">
        <v>24</v>
      </c>
      <c r="E791" s="3">
        <v>45202</v>
      </c>
      <c r="F791" s="1">
        <v>84</v>
      </c>
      <c r="G791" s="5">
        <v>4.5999999999999996</v>
      </c>
      <c r="H791" t="str">
        <f>TEXT(Calls[[#This Row],[Date of Call]],"DDDD")</f>
        <v>Tuesday</v>
      </c>
      <c r="I791">
        <f>IF(MONTH(Calls[[#This Row],[Date of Call]])&lt;=6, YEAR(Calls[[#This Row],[Date of Call]]), YEAR(Calls[[#This Row],[Date of Call]])+1)</f>
        <v>2024</v>
      </c>
      <c r="J791">
        <f>ROUND(Calls[[#This Row],[Satisfaction Rating]],0)</f>
        <v>5</v>
      </c>
    </row>
    <row r="792" spans="1:10" x14ac:dyDescent="0.3">
      <c r="A792" s="4" t="s">
        <v>817</v>
      </c>
      <c r="B792" s="1" t="s">
        <v>39</v>
      </c>
      <c r="C792" s="1">
        <v>89</v>
      </c>
      <c r="D792" s="2" t="s">
        <v>9</v>
      </c>
      <c r="E792" s="3">
        <v>45202</v>
      </c>
      <c r="F792" s="1">
        <v>81</v>
      </c>
      <c r="G792" s="5">
        <v>3.8</v>
      </c>
      <c r="H792" t="str">
        <f>TEXT(Calls[[#This Row],[Date of Call]],"DDDD")</f>
        <v>Tuesday</v>
      </c>
      <c r="I792">
        <f>IF(MONTH(Calls[[#This Row],[Date of Call]])&lt;=6, YEAR(Calls[[#This Row],[Date of Call]]), YEAR(Calls[[#This Row],[Date of Call]])+1)</f>
        <v>2024</v>
      </c>
      <c r="J792">
        <f>ROUND(Calls[[#This Row],[Satisfaction Rating]],0)</f>
        <v>4</v>
      </c>
    </row>
    <row r="793" spans="1:10" x14ac:dyDescent="0.3">
      <c r="A793" s="4" t="s">
        <v>818</v>
      </c>
      <c r="B793" s="1" t="s">
        <v>22</v>
      </c>
      <c r="C793" s="1">
        <v>82</v>
      </c>
      <c r="D793" s="2" t="s">
        <v>14</v>
      </c>
      <c r="E793" s="3">
        <v>45202</v>
      </c>
      <c r="F793" s="1">
        <v>130</v>
      </c>
      <c r="G793" s="5">
        <v>4.4000000000000004</v>
      </c>
      <c r="H793" t="str">
        <f>TEXT(Calls[[#This Row],[Date of Call]],"DDDD")</f>
        <v>Tuesday</v>
      </c>
      <c r="I793">
        <f>IF(MONTH(Calls[[#This Row],[Date of Call]])&lt;=6, YEAR(Calls[[#This Row],[Date of Call]]), YEAR(Calls[[#This Row],[Date of Call]])+1)</f>
        <v>2024</v>
      </c>
      <c r="J793">
        <f>ROUND(Calls[[#This Row],[Satisfaction Rating]],0)</f>
        <v>4</v>
      </c>
    </row>
    <row r="794" spans="1:10" x14ac:dyDescent="0.3">
      <c r="A794" s="4" t="s">
        <v>819</v>
      </c>
      <c r="B794" s="1" t="s">
        <v>18</v>
      </c>
      <c r="C794" s="1">
        <v>86</v>
      </c>
      <c r="D794" s="2" t="s">
        <v>9</v>
      </c>
      <c r="E794" s="3">
        <v>45203</v>
      </c>
      <c r="F794" s="1">
        <v>92</v>
      </c>
      <c r="G794" s="5">
        <v>2.4</v>
      </c>
      <c r="H794" t="str">
        <f>TEXT(Calls[[#This Row],[Date of Call]],"DDDD")</f>
        <v>Wednesday</v>
      </c>
      <c r="I794">
        <f>IF(MONTH(Calls[[#This Row],[Date of Call]])&lt;=6, YEAR(Calls[[#This Row],[Date of Call]]), YEAR(Calls[[#This Row],[Date of Call]])+1)</f>
        <v>2024</v>
      </c>
      <c r="J794">
        <f>ROUND(Calls[[#This Row],[Satisfaction Rating]],0)</f>
        <v>2</v>
      </c>
    </row>
    <row r="795" spans="1:10" x14ac:dyDescent="0.3">
      <c r="A795" s="4" t="s">
        <v>820</v>
      </c>
      <c r="B795" s="1" t="s">
        <v>50</v>
      </c>
      <c r="C795" s="1">
        <v>57</v>
      </c>
      <c r="D795" s="2" t="s">
        <v>24</v>
      </c>
      <c r="E795" s="3">
        <v>45203</v>
      </c>
      <c r="F795" s="1">
        <v>48</v>
      </c>
      <c r="G795" s="5">
        <v>4.5</v>
      </c>
      <c r="H795" t="str">
        <f>TEXT(Calls[[#This Row],[Date of Call]],"DDDD")</f>
        <v>Wednesday</v>
      </c>
      <c r="I795">
        <f>IF(MONTH(Calls[[#This Row],[Date of Call]])&lt;=6, YEAR(Calls[[#This Row],[Date of Call]]), YEAR(Calls[[#This Row],[Date of Call]])+1)</f>
        <v>2024</v>
      </c>
      <c r="J795">
        <f>ROUND(Calls[[#This Row],[Satisfaction Rating]],0)</f>
        <v>5</v>
      </c>
    </row>
    <row r="796" spans="1:10" x14ac:dyDescent="0.3">
      <c r="A796" s="4" t="s">
        <v>821</v>
      </c>
      <c r="B796" s="1" t="s">
        <v>16</v>
      </c>
      <c r="C796" s="1">
        <v>103</v>
      </c>
      <c r="D796" s="2" t="s">
        <v>28</v>
      </c>
      <c r="E796" s="3">
        <v>45203</v>
      </c>
      <c r="F796" s="1">
        <v>160</v>
      </c>
      <c r="G796" s="5">
        <v>4.5</v>
      </c>
      <c r="H796" t="str">
        <f>TEXT(Calls[[#This Row],[Date of Call]],"DDDD")</f>
        <v>Wednesday</v>
      </c>
      <c r="I796">
        <f>IF(MONTH(Calls[[#This Row],[Date of Call]])&lt;=6, YEAR(Calls[[#This Row],[Date of Call]]), YEAR(Calls[[#This Row],[Date of Call]])+1)</f>
        <v>2024</v>
      </c>
      <c r="J796">
        <f>ROUND(Calls[[#This Row],[Satisfaction Rating]],0)</f>
        <v>5</v>
      </c>
    </row>
    <row r="797" spans="1:10" x14ac:dyDescent="0.3">
      <c r="A797" s="4" t="s">
        <v>822</v>
      </c>
      <c r="B797" s="1" t="s">
        <v>31</v>
      </c>
      <c r="C797" s="1">
        <v>138</v>
      </c>
      <c r="D797" s="2" t="s">
        <v>24</v>
      </c>
      <c r="E797" s="3">
        <v>45204</v>
      </c>
      <c r="F797" s="1">
        <v>155</v>
      </c>
      <c r="G797" s="5">
        <v>2.7</v>
      </c>
      <c r="H797" t="str">
        <f>TEXT(Calls[[#This Row],[Date of Call]],"DDDD")</f>
        <v>Thursday</v>
      </c>
      <c r="I797">
        <f>IF(MONTH(Calls[[#This Row],[Date of Call]])&lt;=6, YEAR(Calls[[#This Row],[Date of Call]]), YEAR(Calls[[#This Row],[Date of Call]])+1)</f>
        <v>2024</v>
      </c>
      <c r="J797">
        <f>ROUND(Calls[[#This Row],[Satisfaction Rating]],0)</f>
        <v>3</v>
      </c>
    </row>
    <row r="798" spans="1:10" x14ac:dyDescent="0.3">
      <c r="A798" s="4" t="s">
        <v>823</v>
      </c>
      <c r="B798" s="1" t="s">
        <v>27</v>
      </c>
      <c r="C798" s="1">
        <v>88</v>
      </c>
      <c r="D798" s="2" t="s">
        <v>14</v>
      </c>
      <c r="E798" s="3">
        <v>45204</v>
      </c>
      <c r="F798" s="1">
        <v>100</v>
      </c>
      <c r="G798" s="5">
        <v>4.9000000000000004</v>
      </c>
      <c r="H798" t="str">
        <f>TEXT(Calls[[#This Row],[Date of Call]],"DDDD")</f>
        <v>Thursday</v>
      </c>
      <c r="I798">
        <f>IF(MONTH(Calls[[#This Row],[Date of Call]])&lt;=6, YEAR(Calls[[#This Row],[Date of Call]]), YEAR(Calls[[#This Row],[Date of Call]])+1)</f>
        <v>2024</v>
      </c>
      <c r="J798">
        <f>ROUND(Calls[[#This Row],[Satisfaction Rating]],0)</f>
        <v>5</v>
      </c>
    </row>
    <row r="799" spans="1:10" x14ac:dyDescent="0.3">
      <c r="A799" s="4" t="s">
        <v>824</v>
      </c>
      <c r="B799" s="1" t="s">
        <v>39</v>
      </c>
      <c r="C799" s="1">
        <v>118</v>
      </c>
      <c r="D799" s="2" t="s">
        <v>19</v>
      </c>
      <c r="E799" s="3">
        <v>45204</v>
      </c>
      <c r="F799" s="1">
        <v>56</v>
      </c>
      <c r="G799" s="5">
        <v>3.7</v>
      </c>
      <c r="H799" t="str">
        <f>TEXT(Calls[[#This Row],[Date of Call]],"DDDD")</f>
        <v>Thursday</v>
      </c>
      <c r="I799">
        <f>IF(MONTH(Calls[[#This Row],[Date of Call]])&lt;=6, YEAR(Calls[[#This Row],[Date of Call]]), YEAR(Calls[[#This Row],[Date of Call]])+1)</f>
        <v>2024</v>
      </c>
      <c r="J799">
        <f>ROUND(Calls[[#This Row],[Satisfaction Rating]],0)</f>
        <v>4</v>
      </c>
    </row>
    <row r="800" spans="1:10" x14ac:dyDescent="0.3">
      <c r="A800" s="4" t="s">
        <v>825</v>
      </c>
      <c r="B800" s="1" t="s">
        <v>18</v>
      </c>
      <c r="C800" s="1">
        <v>4</v>
      </c>
      <c r="D800" s="2" t="s">
        <v>9</v>
      </c>
      <c r="E800" s="3">
        <v>45204</v>
      </c>
      <c r="F800" s="1">
        <v>170</v>
      </c>
      <c r="G800" s="5">
        <v>3.9</v>
      </c>
      <c r="H800" t="str">
        <f>TEXT(Calls[[#This Row],[Date of Call]],"DDDD")</f>
        <v>Thursday</v>
      </c>
      <c r="I800">
        <f>IF(MONTH(Calls[[#This Row],[Date of Call]])&lt;=6, YEAR(Calls[[#This Row],[Date of Call]]), YEAR(Calls[[#This Row],[Date of Call]])+1)</f>
        <v>2024</v>
      </c>
      <c r="J800">
        <f>ROUND(Calls[[#This Row],[Satisfaction Rating]],0)</f>
        <v>4</v>
      </c>
    </row>
    <row r="801" spans="1:10" x14ac:dyDescent="0.3">
      <c r="A801" s="4" t="s">
        <v>826</v>
      </c>
      <c r="B801" s="1" t="s">
        <v>60</v>
      </c>
      <c r="C801" s="1">
        <v>78</v>
      </c>
      <c r="D801" s="2" t="s">
        <v>28</v>
      </c>
      <c r="E801" s="3">
        <v>45205</v>
      </c>
      <c r="F801" s="1">
        <v>74</v>
      </c>
      <c r="G801" s="5">
        <v>3.5</v>
      </c>
      <c r="H801" t="str">
        <f>TEXT(Calls[[#This Row],[Date of Call]],"DDDD")</f>
        <v>Friday</v>
      </c>
      <c r="I801">
        <f>IF(MONTH(Calls[[#This Row],[Date of Call]])&lt;=6, YEAR(Calls[[#This Row],[Date of Call]]), YEAR(Calls[[#This Row],[Date of Call]])+1)</f>
        <v>2024</v>
      </c>
      <c r="J801">
        <f>ROUND(Calls[[#This Row],[Satisfaction Rating]],0)</f>
        <v>4</v>
      </c>
    </row>
    <row r="802" spans="1:10" x14ac:dyDescent="0.3">
      <c r="A802" s="4" t="s">
        <v>827</v>
      </c>
      <c r="B802" s="1" t="s">
        <v>42</v>
      </c>
      <c r="C802" s="1">
        <v>69</v>
      </c>
      <c r="D802" s="2" t="s">
        <v>9</v>
      </c>
      <c r="E802" s="3">
        <v>45205</v>
      </c>
      <c r="F802" s="1">
        <v>99</v>
      </c>
      <c r="G802" s="5">
        <v>2.7</v>
      </c>
      <c r="H802" t="str">
        <f>TEXT(Calls[[#This Row],[Date of Call]],"DDDD")</f>
        <v>Friday</v>
      </c>
      <c r="I802">
        <f>IF(MONTH(Calls[[#This Row],[Date of Call]])&lt;=6, YEAR(Calls[[#This Row],[Date of Call]]), YEAR(Calls[[#This Row],[Date of Call]])+1)</f>
        <v>2024</v>
      </c>
      <c r="J802">
        <f>ROUND(Calls[[#This Row],[Satisfaction Rating]],0)</f>
        <v>3</v>
      </c>
    </row>
    <row r="803" spans="1:10" x14ac:dyDescent="0.3">
      <c r="A803" s="4" t="s">
        <v>828</v>
      </c>
      <c r="B803" s="1" t="s">
        <v>22</v>
      </c>
      <c r="C803" s="1">
        <v>90</v>
      </c>
      <c r="D803" s="2" t="s">
        <v>24</v>
      </c>
      <c r="E803" s="3">
        <v>45205</v>
      </c>
      <c r="F803" s="1">
        <v>84</v>
      </c>
      <c r="G803" s="5">
        <v>3.9</v>
      </c>
      <c r="H803" t="str">
        <f>TEXT(Calls[[#This Row],[Date of Call]],"DDDD")</f>
        <v>Friday</v>
      </c>
      <c r="I803">
        <f>IF(MONTH(Calls[[#This Row],[Date of Call]])&lt;=6, YEAR(Calls[[#This Row],[Date of Call]]), YEAR(Calls[[#This Row],[Date of Call]])+1)</f>
        <v>2024</v>
      </c>
      <c r="J803">
        <f>ROUND(Calls[[#This Row],[Satisfaction Rating]],0)</f>
        <v>4</v>
      </c>
    </row>
    <row r="804" spans="1:10" x14ac:dyDescent="0.3">
      <c r="A804" s="4" t="s">
        <v>829</v>
      </c>
      <c r="B804" s="1" t="s">
        <v>42</v>
      </c>
      <c r="C804" s="1">
        <v>134</v>
      </c>
      <c r="D804" s="2" t="s">
        <v>9</v>
      </c>
      <c r="E804" s="3">
        <v>45205</v>
      </c>
      <c r="F804" s="1">
        <v>35</v>
      </c>
      <c r="G804" s="5">
        <v>3.4</v>
      </c>
      <c r="H804" t="str">
        <f>TEXT(Calls[[#This Row],[Date of Call]],"DDDD")</f>
        <v>Friday</v>
      </c>
      <c r="I804">
        <f>IF(MONTH(Calls[[#This Row],[Date of Call]])&lt;=6, YEAR(Calls[[#This Row],[Date of Call]]), YEAR(Calls[[#This Row],[Date of Call]])+1)</f>
        <v>2024</v>
      </c>
      <c r="J804">
        <f>ROUND(Calls[[#This Row],[Satisfaction Rating]],0)</f>
        <v>3</v>
      </c>
    </row>
    <row r="805" spans="1:10" x14ac:dyDescent="0.3">
      <c r="A805" s="4" t="s">
        <v>830</v>
      </c>
      <c r="B805" s="1" t="s">
        <v>11</v>
      </c>
      <c r="C805" s="1">
        <v>65</v>
      </c>
      <c r="D805" s="2" t="s">
        <v>19</v>
      </c>
      <c r="E805" s="3">
        <v>45205</v>
      </c>
      <c r="F805" s="1">
        <v>150</v>
      </c>
      <c r="G805" s="5">
        <v>5</v>
      </c>
      <c r="H805" t="str">
        <f>TEXT(Calls[[#This Row],[Date of Call]],"DDDD")</f>
        <v>Friday</v>
      </c>
      <c r="I805">
        <f>IF(MONTH(Calls[[#This Row],[Date of Call]])&lt;=6, YEAR(Calls[[#This Row],[Date of Call]]), YEAR(Calls[[#This Row],[Date of Call]])+1)</f>
        <v>2024</v>
      </c>
      <c r="J805">
        <f>ROUND(Calls[[#This Row],[Satisfaction Rating]],0)</f>
        <v>5</v>
      </c>
    </row>
    <row r="806" spans="1:10" x14ac:dyDescent="0.3">
      <c r="A806" s="4" t="s">
        <v>831</v>
      </c>
      <c r="B806" s="1" t="s">
        <v>13</v>
      </c>
      <c r="C806" s="1">
        <v>54</v>
      </c>
      <c r="D806" s="2" t="s">
        <v>28</v>
      </c>
      <c r="E806" s="3">
        <v>45206</v>
      </c>
      <c r="F806" s="1">
        <v>176</v>
      </c>
      <c r="G806" s="5">
        <v>4.4000000000000004</v>
      </c>
      <c r="H806" t="str">
        <f>TEXT(Calls[[#This Row],[Date of Call]],"DDDD")</f>
        <v>Saturday</v>
      </c>
      <c r="I806">
        <f>IF(MONTH(Calls[[#This Row],[Date of Call]])&lt;=6, YEAR(Calls[[#This Row],[Date of Call]]), YEAR(Calls[[#This Row],[Date of Call]])+1)</f>
        <v>2024</v>
      </c>
      <c r="J806">
        <f>ROUND(Calls[[#This Row],[Satisfaction Rating]],0)</f>
        <v>4</v>
      </c>
    </row>
    <row r="807" spans="1:10" x14ac:dyDescent="0.3">
      <c r="A807" s="4" t="s">
        <v>832</v>
      </c>
      <c r="B807" s="1" t="s">
        <v>13</v>
      </c>
      <c r="C807" s="1">
        <v>90</v>
      </c>
      <c r="D807" s="2" t="s">
        <v>28</v>
      </c>
      <c r="E807" s="3">
        <v>45206</v>
      </c>
      <c r="F807" s="1">
        <v>84</v>
      </c>
      <c r="G807" s="5">
        <v>4.3</v>
      </c>
      <c r="H807" t="str">
        <f>TEXT(Calls[[#This Row],[Date of Call]],"DDDD")</f>
        <v>Saturday</v>
      </c>
      <c r="I807">
        <f>IF(MONTH(Calls[[#This Row],[Date of Call]])&lt;=6, YEAR(Calls[[#This Row],[Date of Call]]), YEAR(Calls[[#This Row],[Date of Call]])+1)</f>
        <v>2024</v>
      </c>
      <c r="J807">
        <f>ROUND(Calls[[#This Row],[Satisfaction Rating]],0)</f>
        <v>4</v>
      </c>
    </row>
    <row r="808" spans="1:10" x14ac:dyDescent="0.3">
      <c r="A808" s="4" t="s">
        <v>833</v>
      </c>
      <c r="B808" s="1" t="s">
        <v>22</v>
      </c>
      <c r="C808" s="1">
        <v>66</v>
      </c>
      <c r="D808" s="2" t="s">
        <v>28</v>
      </c>
      <c r="E808" s="3">
        <v>45206</v>
      </c>
      <c r="F808" s="1">
        <v>136</v>
      </c>
      <c r="G808" s="5">
        <v>4.7</v>
      </c>
      <c r="H808" t="str">
        <f>TEXT(Calls[[#This Row],[Date of Call]],"DDDD")</f>
        <v>Saturday</v>
      </c>
      <c r="I808">
        <f>IF(MONTH(Calls[[#This Row],[Date of Call]])&lt;=6, YEAR(Calls[[#This Row],[Date of Call]]), YEAR(Calls[[#This Row],[Date of Call]])+1)</f>
        <v>2024</v>
      </c>
      <c r="J808">
        <f>ROUND(Calls[[#This Row],[Satisfaction Rating]],0)</f>
        <v>5</v>
      </c>
    </row>
    <row r="809" spans="1:10" x14ac:dyDescent="0.3">
      <c r="A809" s="4" t="s">
        <v>834</v>
      </c>
      <c r="B809" s="1" t="s">
        <v>18</v>
      </c>
      <c r="C809" s="1">
        <v>150</v>
      </c>
      <c r="D809" s="2" t="s">
        <v>28</v>
      </c>
      <c r="E809" s="3">
        <v>45207</v>
      </c>
      <c r="F809" s="1">
        <v>70</v>
      </c>
      <c r="G809" s="5">
        <v>4.0999999999999996</v>
      </c>
      <c r="H809" t="str">
        <f>TEXT(Calls[[#This Row],[Date of Call]],"DDDD")</f>
        <v>Sunday</v>
      </c>
      <c r="I809">
        <f>IF(MONTH(Calls[[#This Row],[Date of Call]])&lt;=6, YEAR(Calls[[#This Row],[Date of Call]]), YEAR(Calls[[#This Row],[Date of Call]])+1)</f>
        <v>2024</v>
      </c>
      <c r="J809">
        <f>ROUND(Calls[[#This Row],[Satisfaction Rating]],0)</f>
        <v>4</v>
      </c>
    </row>
    <row r="810" spans="1:10" x14ac:dyDescent="0.3">
      <c r="A810" s="4" t="s">
        <v>835</v>
      </c>
      <c r="B810" s="1" t="s">
        <v>33</v>
      </c>
      <c r="C810" s="1">
        <v>18</v>
      </c>
      <c r="D810" s="2" t="s">
        <v>19</v>
      </c>
      <c r="E810" s="3">
        <v>45207</v>
      </c>
      <c r="F810" s="1">
        <v>96</v>
      </c>
      <c r="G810" s="5">
        <v>4.8</v>
      </c>
      <c r="H810" t="str">
        <f>TEXT(Calls[[#This Row],[Date of Call]],"DDDD")</f>
        <v>Sunday</v>
      </c>
      <c r="I810">
        <f>IF(MONTH(Calls[[#This Row],[Date of Call]])&lt;=6, YEAR(Calls[[#This Row],[Date of Call]]), YEAR(Calls[[#This Row],[Date of Call]])+1)</f>
        <v>2024</v>
      </c>
      <c r="J810">
        <f>ROUND(Calls[[#This Row],[Satisfaction Rating]],0)</f>
        <v>5</v>
      </c>
    </row>
    <row r="811" spans="1:10" x14ac:dyDescent="0.3">
      <c r="A811" s="4" t="s">
        <v>836</v>
      </c>
      <c r="B811" s="1" t="s">
        <v>13</v>
      </c>
      <c r="C811" s="1">
        <v>87</v>
      </c>
      <c r="D811" s="2" t="s">
        <v>19</v>
      </c>
      <c r="E811" s="3">
        <v>45207</v>
      </c>
      <c r="F811" s="1">
        <v>23</v>
      </c>
      <c r="G811" s="5">
        <v>4.2</v>
      </c>
      <c r="H811" t="str">
        <f>TEXT(Calls[[#This Row],[Date of Call]],"DDDD")</f>
        <v>Sunday</v>
      </c>
      <c r="I811">
        <f>IF(MONTH(Calls[[#This Row],[Date of Call]])&lt;=6, YEAR(Calls[[#This Row],[Date of Call]]), YEAR(Calls[[#This Row],[Date of Call]])+1)</f>
        <v>2024</v>
      </c>
      <c r="J811">
        <f>ROUND(Calls[[#This Row],[Satisfaction Rating]],0)</f>
        <v>4</v>
      </c>
    </row>
    <row r="812" spans="1:10" x14ac:dyDescent="0.3">
      <c r="A812" s="4" t="s">
        <v>837</v>
      </c>
      <c r="B812" s="1" t="s">
        <v>31</v>
      </c>
      <c r="C812" s="1">
        <v>94</v>
      </c>
      <c r="D812" s="2" t="s">
        <v>28</v>
      </c>
      <c r="E812" s="3">
        <v>45208</v>
      </c>
      <c r="F812" s="1">
        <v>120</v>
      </c>
      <c r="G812" s="5">
        <v>3.4</v>
      </c>
      <c r="H812" t="str">
        <f>TEXT(Calls[[#This Row],[Date of Call]],"DDDD")</f>
        <v>Monday</v>
      </c>
      <c r="I812">
        <f>IF(MONTH(Calls[[#This Row],[Date of Call]])&lt;=6, YEAR(Calls[[#This Row],[Date of Call]]), YEAR(Calls[[#This Row],[Date of Call]])+1)</f>
        <v>2024</v>
      </c>
      <c r="J812">
        <f>ROUND(Calls[[#This Row],[Satisfaction Rating]],0)</f>
        <v>3</v>
      </c>
    </row>
    <row r="813" spans="1:10" x14ac:dyDescent="0.3">
      <c r="A813" s="4" t="s">
        <v>838</v>
      </c>
      <c r="B813" s="1" t="s">
        <v>50</v>
      </c>
      <c r="C813" s="1">
        <v>56</v>
      </c>
      <c r="D813" s="2" t="s">
        <v>28</v>
      </c>
      <c r="E813" s="3">
        <v>45208</v>
      </c>
      <c r="F813" s="1">
        <v>205</v>
      </c>
      <c r="G813" s="5">
        <v>3.3</v>
      </c>
      <c r="H813" t="str">
        <f>TEXT(Calls[[#This Row],[Date of Call]],"DDDD")</f>
        <v>Monday</v>
      </c>
      <c r="I813">
        <f>IF(MONTH(Calls[[#This Row],[Date of Call]])&lt;=6, YEAR(Calls[[#This Row],[Date of Call]]), YEAR(Calls[[#This Row],[Date of Call]])+1)</f>
        <v>2024</v>
      </c>
      <c r="J813">
        <f>ROUND(Calls[[#This Row],[Satisfaction Rating]],0)</f>
        <v>3</v>
      </c>
    </row>
    <row r="814" spans="1:10" x14ac:dyDescent="0.3">
      <c r="A814" s="4" t="s">
        <v>839</v>
      </c>
      <c r="B814" s="1" t="s">
        <v>39</v>
      </c>
      <c r="C814" s="1">
        <v>41</v>
      </c>
      <c r="D814" s="2" t="s">
        <v>14</v>
      </c>
      <c r="E814" s="3">
        <v>45209</v>
      </c>
      <c r="F814" s="1">
        <v>42</v>
      </c>
      <c r="G814" s="5">
        <v>3.8</v>
      </c>
      <c r="H814" t="str">
        <f>TEXT(Calls[[#This Row],[Date of Call]],"DDDD")</f>
        <v>Tuesday</v>
      </c>
      <c r="I814">
        <f>IF(MONTH(Calls[[#This Row],[Date of Call]])&lt;=6, YEAR(Calls[[#This Row],[Date of Call]]), YEAR(Calls[[#This Row],[Date of Call]])+1)</f>
        <v>2024</v>
      </c>
      <c r="J814">
        <f>ROUND(Calls[[#This Row],[Satisfaction Rating]],0)</f>
        <v>4</v>
      </c>
    </row>
    <row r="815" spans="1:10" x14ac:dyDescent="0.3">
      <c r="A815" s="4" t="s">
        <v>840</v>
      </c>
      <c r="B815" s="1" t="s">
        <v>18</v>
      </c>
      <c r="C815" s="1">
        <v>119</v>
      </c>
      <c r="D815" s="2" t="s">
        <v>24</v>
      </c>
      <c r="E815" s="3">
        <v>45209</v>
      </c>
      <c r="F815" s="1">
        <v>111</v>
      </c>
      <c r="G815" s="5">
        <v>3.9</v>
      </c>
      <c r="H815" t="str">
        <f>TEXT(Calls[[#This Row],[Date of Call]],"DDDD")</f>
        <v>Tuesday</v>
      </c>
      <c r="I815">
        <f>IF(MONTH(Calls[[#This Row],[Date of Call]])&lt;=6, YEAR(Calls[[#This Row],[Date of Call]]), YEAR(Calls[[#This Row],[Date of Call]])+1)</f>
        <v>2024</v>
      </c>
      <c r="J815">
        <f>ROUND(Calls[[#This Row],[Satisfaction Rating]],0)</f>
        <v>4</v>
      </c>
    </row>
    <row r="816" spans="1:10" x14ac:dyDescent="0.3">
      <c r="A816" s="4" t="s">
        <v>841</v>
      </c>
      <c r="B816" s="1" t="s">
        <v>16</v>
      </c>
      <c r="C816" s="1">
        <v>108</v>
      </c>
      <c r="D816" s="2" t="s">
        <v>28</v>
      </c>
      <c r="E816" s="3">
        <v>45209</v>
      </c>
      <c r="F816" s="1">
        <v>68</v>
      </c>
      <c r="G816" s="5">
        <v>2.5</v>
      </c>
      <c r="H816" t="str">
        <f>TEXT(Calls[[#This Row],[Date of Call]],"DDDD")</f>
        <v>Tuesday</v>
      </c>
      <c r="I816">
        <f>IF(MONTH(Calls[[#This Row],[Date of Call]])&lt;=6, YEAR(Calls[[#This Row],[Date of Call]]), YEAR(Calls[[#This Row],[Date of Call]])+1)</f>
        <v>2024</v>
      </c>
      <c r="J816">
        <f>ROUND(Calls[[#This Row],[Satisfaction Rating]],0)</f>
        <v>3</v>
      </c>
    </row>
    <row r="817" spans="1:10" x14ac:dyDescent="0.3">
      <c r="A817" s="4" t="s">
        <v>842</v>
      </c>
      <c r="B817" s="1" t="s">
        <v>60</v>
      </c>
      <c r="C817" s="1">
        <v>63</v>
      </c>
      <c r="D817" s="2" t="s">
        <v>9</v>
      </c>
      <c r="E817" s="3">
        <v>45209</v>
      </c>
      <c r="F817" s="1">
        <v>172</v>
      </c>
      <c r="G817" s="5">
        <v>4.9000000000000004</v>
      </c>
      <c r="H817" t="str">
        <f>TEXT(Calls[[#This Row],[Date of Call]],"DDDD")</f>
        <v>Tuesday</v>
      </c>
      <c r="I817">
        <f>IF(MONTH(Calls[[#This Row],[Date of Call]])&lt;=6, YEAR(Calls[[#This Row],[Date of Call]]), YEAR(Calls[[#This Row],[Date of Call]])+1)</f>
        <v>2024</v>
      </c>
      <c r="J817">
        <f>ROUND(Calls[[#This Row],[Satisfaction Rating]],0)</f>
        <v>5</v>
      </c>
    </row>
    <row r="818" spans="1:10" x14ac:dyDescent="0.3">
      <c r="A818" s="4" t="s">
        <v>843</v>
      </c>
      <c r="B818" s="1" t="s">
        <v>47</v>
      </c>
      <c r="C818" s="1">
        <v>59</v>
      </c>
      <c r="D818" s="2" t="s">
        <v>28</v>
      </c>
      <c r="E818" s="3">
        <v>45209</v>
      </c>
      <c r="F818" s="1">
        <v>152</v>
      </c>
      <c r="G818" s="5">
        <v>4.8</v>
      </c>
      <c r="H818" t="str">
        <f>TEXT(Calls[[#This Row],[Date of Call]],"DDDD")</f>
        <v>Tuesday</v>
      </c>
      <c r="I818">
        <f>IF(MONTH(Calls[[#This Row],[Date of Call]])&lt;=6, YEAR(Calls[[#This Row],[Date of Call]]), YEAR(Calls[[#This Row],[Date of Call]])+1)</f>
        <v>2024</v>
      </c>
      <c r="J818">
        <f>ROUND(Calls[[#This Row],[Satisfaction Rating]],0)</f>
        <v>5</v>
      </c>
    </row>
    <row r="819" spans="1:10" x14ac:dyDescent="0.3">
      <c r="A819" s="4" t="s">
        <v>844</v>
      </c>
      <c r="B819" s="1" t="s">
        <v>47</v>
      </c>
      <c r="C819" s="1">
        <v>90</v>
      </c>
      <c r="D819" s="2" t="s">
        <v>14</v>
      </c>
      <c r="E819" s="3">
        <v>45209</v>
      </c>
      <c r="F819" s="1">
        <v>48</v>
      </c>
      <c r="G819" s="5">
        <v>4.7</v>
      </c>
      <c r="H819" t="str">
        <f>TEXT(Calls[[#This Row],[Date of Call]],"DDDD")</f>
        <v>Tuesday</v>
      </c>
      <c r="I819">
        <f>IF(MONTH(Calls[[#This Row],[Date of Call]])&lt;=6, YEAR(Calls[[#This Row],[Date of Call]]), YEAR(Calls[[#This Row],[Date of Call]])+1)</f>
        <v>2024</v>
      </c>
      <c r="J819">
        <f>ROUND(Calls[[#This Row],[Satisfaction Rating]],0)</f>
        <v>5</v>
      </c>
    </row>
    <row r="820" spans="1:10" x14ac:dyDescent="0.3">
      <c r="A820" s="4" t="s">
        <v>845</v>
      </c>
      <c r="B820" s="1" t="s">
        <v>27</v>
      </c>
      <c r="C820" s="1">
        <v>55</v>
      </c>
      <c r="D820" s="2" t="s">
        <v>14</v>
      </c>
      <c r="E820" s="3">
        <v>45209</v>
      </c>
      <c r="F820" s="1">
        <v>25</v>
      </c>
      <c r="G820" s="5">
        <v>4.7</v>
      </c>
      <c r="H820" t="str">
        <f>TEXT(Calls[[#This Row],[Date of Call]],"DDDD")</f>
        <v>Tuesday</v>
      </c>
      <c r="I820">
        <f>IF(MONTH(Calls[[#This Row],[Date of Call]])&lt;=6, YEAR(Calls[[#This Row],[Date of Call]]), YEAR(Calls[[#This Row],[Date of Call]])+1)</f>
        <v>2024</v>
      </c>
      <c r="J820">
        <f>ROUND(Calls[[#This Row],[Satisfaction Rating]],0)</f>
        <v>5</v>
      </c>
    </row>
    <row r="821" spans="1:10" x14ac:dyDescent="0.3">
      <c r="A821" s="4" t="s">
        <v>846</v>
      </c>
      <c r="B821" s="1" t="s">
        <v>16</v>
      </c>
      <c r="C821" s="1">
        <v>84</v>
      </c>
      <c r="D821" s="2" t="s">
        <v>24</v>
      </c>
      <c r="E821" s="3">
        <v>45210</v>
      </c>
      <c r="F821" s="1">
        <v>54</v>
      </c>
      <c r="G821" s="5">
        <v>3.3</v>
      </c>
      <c r="H821" t="str">
        <f>TEXT(Calls[[#This Row],[Date of Call]],"DDDD")</f>
        <v>Wednesday</v>
      </c>
      <c r="I821">
        <f>IF(MONTH(Calls[[#This Row],[Date of Call]])&lt;=6, YEAR(Calls[[#This Row],[Date of Call]]), YEAR(Calls[[#This Row],[Date of Call]])+1)</f>
        <v>2024</v>
      </c>
      <c r="J821">
        <f>ROUND(Calls[[#This Row],[Satisfaction Rating]],0)</f>
        <v>3</v>
      </c>
    </row>
    <row r="822" spans="1:10" x14ac:dyDescent="0.3">
      <c r="A822" s="4" t="s">
        <v>847</v>
      </c>
      <c r="B822" s="1" t="s">
        <v>16</v>
      </c>
      <c r="C822" s="1">
        <v>150</v>
      </c>
      <c r="D822" s="2" t="s">
        <v>19</v>
      </c>
      <c r="E822" s="3">
        <v>45210</v>
      </c>
      <c r="F822" s="1">
        <v>108</v>
      </c>
      <c r="G822" s="5">
        <v>4.7</v>
      </c>
      <c r="H822" t="str">
        <f>TEXT(Calls[[#This Row],[Date of Call]],"DDDD")</f>
        <v>Wednesday</v>
      </c>
      <c r="I822">
        <f>IF(MONTH(Calls[[#This Row],[Date of Call]])&lt;=6, YEAR(Calls[[#This Row],[Date of Call]]), YEAR(Calls[[#This Row],[Date of Call]])+1)</f>
        <v>2024</v>
      </c>
      <c r="J822">
        <f>ROUND(Calls[[#This Row],[Satisfaction Rating]],0)</f>
        <v>5</v>
      </c>
    </row>
    <row r="823" spans="1:10" x14ac:dyDescent="0.3">
      <c r="A823" s="4" t="s">
        <v>848</v>
      </c>
      <c r="B823" s="1" t="s">
        <v>80</v>
      </c>
      <c r="C823" s="1">
        <v>69</v>
      </c>
      <c r="D823" s="2" t="s">
        <v>28</v>
      </c>
      <c r="E823" s="3">
        <v>45210</v>
      </c>
      <c r="F823" s="1">
        <v>36</v>
      </c>
      <c r="G823" s="5">
        <v>4.5</v>
      </c>
      <c r="H823" t="str">
        <f>TEXT(Calls[[#This Row],[Date of Call]],"DDDD")</f>
        <v>Wednesday</v>
      </c>
      <c r="I823">
        <f>IF(MONTH(Calls[[#This Row],[Date of Call]])&lt;=6, YEAR(Calls[[#This Row],[Date of Call]]), YEAR(Calls[[#This Row],[Date of Call]])+1)</f>
        <v>2024</v>
      </c>
      <c r="J823">
        <f>ROUND(Calls[[#This Row],[Satisfaction Rating]],0)</f>
        <v>5</v>
      </c>
    </row>
    <row r="824" spans="1:10" x14ac:dyDescent="0.3">
      <c r="A824" s="4" t="s">
        <v>849</v>
      </c>
      <c r="B824" s="1" t="s">
        <v>8</v>
      </c>
      <c r="C824" s="1">
        <v>120</v>
      </c>
      <c r="D824" s="2" t="s">
        <v>14</v>
      </c>
      <c r="E824" s="3">
        <v>45211</v>
      </c>
      <c r="F824" s="1">
        <v>140</v>
      </c>
      <c r="G824" s="5">
        <v>4.5999999999999996</v>
      </c>
      <c r="H824" t="str">
        <f>TEXT(Calls[[#This Row],[Date of Call]],"DDDD")</f>
        <v>Thursday</v>
      </c>
      <c r="I824">
        <f>IF(MONTH(Calls[[#This Row],[Date of Call]])&lt;=6, YEAR(Calls[[#This Row],[Date of Call]]), YEAR(Calls[[#This Row],[Date of Call]])+1)</f>
        <v>2024</v>
      </c>
      <c r="J824">
        <f>ROUND(Calls[[#This Row],[Satisfaction Rating]],0)</f>
        <v>5</v>
      </c>
    </row>
    <row r="825" spans="1:10" x14ac:dyDescent="0.3">
      <c r="A825" s="4" t="s">
        <v>850</v>
      </c>
      <c r="B825" s="1" t="s">
        <v>13</v>
      </c>
      <c r="C825" s="1">
        <v>126</v>
      </c>
      <c r="D825" s="2" t="s">
        <v>24</v>
      </c>
      <c r="E825" s="3">
        <v>45211</v>
      </c>
      <c r="F825" s="1">
        <v>50</v>
      </c>
      <c r="G825" s="5">
        <v>4.8</v>
      </c>
      <c r="H825" t="str">
        <f>TEXT(Calls[[#This Row],[Date of Call]],"DDDD")</f>
        <v>Thursday</v>
      </c>
      <c r="I825">
        <f>IF(MONTH(Calls[[#This Row],[Date of Call]])&lt;=6, YEAR(Calls[[#This Row],[Date of Call]]), YEAR(Calls[[#This Row],[Date of Call]])+1)</f>
        <v>2024</v>
      </c>
      <c r="J825">
        <f>ROUND(Calls[[#This Row],[Satisfaction Rating]],0)</f>
        <v>5</v>
      </c>
    </row>
    <row r="826" spans="1:10" x14ac:dyDescent="0.3">
      <c r="A826" s="4" t="s">
        <v>851</v>
      </c>
      <c r="B826" s="1" t="s">
        <v>80</v>
      </c>
      <c r="C826" s="1">
        <v>120</v>
      </c>
      <c r="D826" s="2" t="s">
        <v>9</v>
      </c>
      <c r="E826" s="3">
        <v>45211</v>
      </c>
      <c r="F826" s="1">
        <v>195</v>
      </c>
      <c r="G826" s="5">
        <v>4.3</v>
      </c>
      <c r="H826" t="str">
        <f>TEXT(Calls[[#This Row],[Date of Call]],"DDDD")</f>
        <v>Thursday</v>
      </c>
      <c r="I826">
        <f>IF(MONTH(Calls[[#This Row],[Date of Call]])&lt;=6, YEAR(Calls[[#This Row],[Date of Call]]), YEAR(Calls[[#This Row],[Date of Call]])+1)</f>
        <v>2024</v>
      </c>
      <c r="J826">
        <f>ROUND(Calls[[#This Row],[Satisfaction Rating]],0)</f>
        <v>4</v>
      </c>
    </row>
    <row r="827" spans="1:10" x14ac:dyDescent="0.3">
      <c r="A827" s="4" t="s">
        <v>852</v>
      </c>
      <c r="B827" s="1" t="s">
        <v>13</v>
      </c>
      <c r="C827" s="1">
        <v>139</v>
      </c>
      <c r="D827" s="2" t="s">
        <v>14</v>
      </c>
      <c r="E827" s="3">
        <v>45212</v>
      </c>
      <c r="F827" s="1">
        <v>48</v>
      </c>
      <c r="G827" s="5">
        <v>4.7</v>
      </c>
      <c r="H827" t="str">
        <f>TEXT(Calls[[#This Row],[Date of Call]],"DDDD")</f>
        <v>Friday</v>
      </c>
      <c r="I827">
        <f>IF(MONTH(Calls[[#This Row],[Date of Call]])&lt;=6, YEAR(Calls[[#This Row],[Date of Call]]), YEAR(Calls[[#This Row],[Date of Call]])+1)</f>
        <v>2024</v>
      </c>
      <c r="J827">
        <f>ROUND(Calls[[#This Row],[Satisfaction Rating]],0)</f>
        <v>5</v>
      </c>
    </row>
    <row r="828" spans="1:10" x14ac:dyDescent="0.3">
      <c r="A828" s="4" t="s">
        <v>853</v>
      </c>
      <c r="B828" s="1" t="s">
        <v>27</v>
      </c>
      <c r="C828" s="1">
        <v>124</v>
      </c>
      <c r="D828" s="2" t="s">
        <v>28</v>
      </c>
      <c r="E828" s="3">
        <v>45213</v>
      </c>
      <c r="F828" s="1">
        <v>29</v>
      </c>
      <c r="G828" s="5">
        <v>4.8</v>
      </c>
      <c r="H828" t="str">
        <f>TEXT(Calls[[#This Row],[Date of Call]],"DDDD")</f>
        <v>Saturday</v>
      </c>
      <c r="I828">
        <f>IF(MONTH(Calls[[#This Row],[Date of Call]])&lt;=6, YEAR(Calls[[#This Row],[Date of Call]]), YEAR(Calls[[#This Row],[Date of Call]])+1)</f>
        <v>2024</v>
      </c>
      <c r="J828">
        <f>ROUND(Calls[[#This Row],[Satisfaction Rating]],0)</f>
        <v>5</v>
      </c>
    </row>
    <row r="829" spans="1:10" x14ac:dyDescent="0.3">
      <c r="A829" s="4" t="s">
        <v>854</v>
      </c>
      <c r="B829" s="1" t="s">
        <v>8</v>
      </c>
      <c r="C829" s="1">
        <v>108</v>
      </c>
      <c r="D829" s="2" t="s">
        <v>9</v>
      </c>
      <c r="E829" s="3">
        <v>45213</v>
      </c>
      <c r="F829" s="1">
        <v>44</v>
      </c>
      <c r="G829" s="5">
        <v>4.7</v>
      </c>
      <c r="H829" t="str">
        <f>TEXT(Calls[[#This Row],[Date of Call]],"DDDD")</f>
        <v>Saturday</v>
      </c>
      <c r="I829">
        <f>IF(MONTH(Calls[[#This Row],[Date of Call]])&lt;=6, YEAR(Calls[[#This Row],[Date of Call]]), YEAR(Calls[[#This Row],[Date of Call]])+1)</f>
        <v>2024</v>
      </c>
      <c r="J829">
        <f>ROUND(Calls[[#This Row],[Satisfaction Rating]],0)</f>
        <v>5</v>
      </c>
    </row>
    <row r="830" spans="1:10" x14ac:dyDescent="0.3">
      <c r="A830" s="4" t="s">
        <v>855</v>
      </c>
      <c r="B830" s="1" t="s">
        <v>11</v>
      </c>
      <c r="C830" s="1">
        <v>132</v>
      </c>
      <c r="D830" s="2" t="s">
        <v>19</v>
      </c>
      <c r="E830" s="3">
        <v>45213</v>
      </c>
      <c r="F830" s="1">
        <v>140</v>
      </c>
      <c r="G830" s="5">
        <v>4.3</v>
      </c>
      <c r="H830" t="str">
        <f>TEXT(Calls[[#This Row],[Date of Call]],"DDDD")</f>
        <v>Saturday</v>
      </c>
      <c r="I830">
        <f>IF(MONTH(Calls[[#This Row],[Date of Call]])&lt;=6, YEAR(Calls[[#This Row],[Date of Call]]), YEAR(Calls[[#This Row],[Date of Call]])+1)</f>
        <v>2024</v>
      </c>
      <c r="J830">
        <f>ROUND(Calls[[#This Row],[Satisfaction Rating]],0)</f>
        <v>4</v>
      </c>
    </row>
    <row r="831" spans="1:10" x14ac:dyDescent="0.3">
      <c r="A831" s="4" t="s">
        <v>856</v>
      </c>
      <c r="B831" s="1" t="s">
        <v>60</v>
      </c>
      <c r="C831" s="1">
        <v>67</v>
      </c>
      <c r="D831" s="2" t="s">
        <v>19</v>
      </c>
      <c r="E831" s="3">
        <v>45213</v>
      </c>
      <c r="F831" s="1">
        <v>105</v>
      </c>
      <c r="G831" s="5">
        <v>3.8</v>
      </c>
      <c r="H831" t="str">
        <f>TEXT(Calls[[#This Row],[Date of Call]],"DDDD")</f>
        <v>Saturday</v>
      </c>
      <c r="I831">
        <f>IF(MONTH(Calls[[#This Row],[Date of Call]])&lt;=6, YEAR(Calls[[#This Row],[Date of Call]]), YEAR(Calls[[#This Row],[Date of Call]])+1)</f>
        <v>2024</v>
      </c>
      <c r="J831">
        <f>ROUND(Calls[[#This Row],[Satisfaction Rating]],0)</f>
        <v>4</v>
      </c>
    </row>
    <row r="832" spans="1:10" x14ac:dyDescent="0.3">
      <c r="A832" s="4" t="s">
        <v>857</v>
      </c>
      <c r="B832" s="1" t="s">
        <v>22</v>
      </c>
      <c r="C832" s="1">
        <v>125</v>
      </c>
      <c r="D832" s="2" t="s">
        <v>19</v>
      </c>
      <c r="E832" s="3">
        <v>45213</v>
      </c>
      <c r="F832" s="1">
        <v>82</v>
      </c>
      <c r="G832" s="5">
        <v>4.5999999999999996</v>
      </c>
      <c r="H832" t="str">
        <f>TEXT(Calls[[#This Row],[Date of Call]],"DDDD")</f>
        <v>Saturday</v>
      </c>
      <c r="I832">
        <f>IF(MONTH(Calls[[#This Row],[Date of Call]])&lt;=6, YEAR(Calls[[#This Row],[Date of Call]]), YEAR(Calls[[#This Row],[Date of Call]])+1)</f>
        <v>2024</v>
      </c>
      <c r="J832">
        <f>ROUND(Calls[[#This Row],[Satisfaction Rating]],0)</f>
        <v>5</v>
      </c>
    </row>
    <row r="833" spans="1:10" x14ac:dyDescent="0.3">
      <c r="A833" s="4" t="s">
        <v>858</v>
      </c>
      <c r="B833" s="1" t="s">
        <v>8</v>
      </c>
      <c r="C833" s="1">
        <v>23</v>
      </c>
      <c r="D833" s="2" t="s">
        <v>9</v>
      </c>
      <c r="E833" s="3">
        <v>45213</v>
      </c>
      <c r="F833" s="1">
        <v>24</v>
      </c>
      <c r="G833" s="5">
        <v>2.9</v>
      </c>
      <c r="H833" t="str">
        <f>TEXT(Calls[[#This Row],[Date of Call]],"DDDD")</f>
        <v>Saturday</v>
      </c>
      <c r="I833">
        <f>IF(MONTH(Calls[[#This Row],[Date of Call]])&lt;=6, YEAR(Calls[[#This Row],[Date of Call]]), YEAR(Calls[[#This Row],[Date of Call]])+1)</f>
        <v>2024</v>
      </c>
      <c r="J833">
        <f>ROUND(Calls[[#This Row],[Satisfaction Rating]],0)</f>
        <v>3</v>
      </c>
    </row>
    <row r="834" spans="1:10" x14ac:dyDescent="0.3">
      <c r="A834" s="4" t="s">
        <v>859</v>
      </c>
      <c r="B834" s="1" t="s">
        <v>18</v>
      </c>
      <c r="C834" s="1">
        <v>131</v>
      </c>
      <c r="D834" s="2" t="s">
        <v>28</v>
      </c>
      <c r="E834" s="3">
        <v>45214</v>
      </c>
      <c r="F834" s="1">
        <v>205</v>
      </c>
      <c r="G834" s="5">
        <v>4.8</v>
      </c>
      <c r="H834" t="str">
        <f>TEXT(Calls[[#This Row],[Date of Call]],"DDDD")</f>
        <v>Sunday</v>
      </c>
      <c r="I834">
        <f>IF(MONTH(Calls[[#This Row],[Date of Call]])&lt;=6, YEAR(Calls[[#This Row],[Date of Call]]), YEAR(Calls[[#This Row],[Date of Call]])+1)</f>
        <v>2024</v>
      </c>
      <c r="J834">
        <f>ROUND(Calls[[#This Row],[Satisfaction Rating]],0)</f>
        <v>5</v>
      </c>
    </row>
    <row r="835" spans="1:10" x14ac:dyDescent="0.3">
      <c r="A835" s="4" t="s">
        <v>860</v>
      </c>
      <c r="B835" s="1" t="s">
        <v>11</v>
      </c>
      <c r="C835" s="1">
        <v>56</v>
      </c>
      <c r="D835" s="2" t="s">
        <v>14</v>
      </c>
      <c r="E835" s="3">
        <v>45214</v>
      </c>
      <c r="F835" s="1">
        <v>225</v>
      </c>
      <c r="G835" s="5">
        <v>4.9000000000000004</v>
      </c>
      <c r="H835" t="str">
        <f>TEXT(Calls[[#This Row],[Date of Call]],"DDDD")</f>
        <v>Sunday</v>
      </c>
      <c r="I835">
        <f>IF(MONTH(Calls[[#This Row],[Date of Call]])&lt;=6, YEAR(Calls[[#This Row],[Date of Call]]), YEAR(Calls[[#This Row],[Date of Call]])+1)</f>
        <v>2024</v>
      </c>
      <c r="J835">
        <f>ROUND(Calls[[#This Row],[Satisfaction Rating]],0)</f>
        <v>5</v>
      </c>
    </row>
    <row r="836" spans="1:10" x14ac:dyDescent="0.3">
      <c r="A836" s="4" t="s">
        <v>861</v>
      </c>
      <c r="B836" s="1" t="s">
        <v>18</v>
      </c>
      <c r="C836" s="1">
        <v>70</v>
      </c>
      <c r="D836" s="2" t="s">
        <v>28</v>
      </c>
      <c r="E836" s="3">
        <v>45214</v>
      </c>
      <c r="F836" s="1">
        <v>50</v>
      </c>
      <c r="G836" s="5">
        <v>3.4</v>
      </c>
      <c r="H836" t="str">
        <f>TEXT(Calls[[#This Row],[Date of Call]],"DDDD")</f>
        <v>Sunday</v>
      </c>
      <c r="I836">
        <f>IF(MONTH(Calls[[#This Row],[Date of Call]])&lt;=6, YEAR(Calls[[#This Row],[Date of Call]]), YEAR(Calls[[#This Row],[Date of Call]])+1)</f>
        <v>2024</v>
      </c>
      <c r="J836">
        <f>ROUND(Calls[[#This Row],[Satisfaction Rating]],0)</f>
        <v>3</v>
      </c>
    </row>
    <row r="837" spans="1:10" x14ac:dyDescent="0.3">
      <c r="A837" s="4" t="s">
        <v>862</v>
      </c>
      <c r="B837" s="1" t="s">
        <v>18</v>
      </c>
      <c r="C837" s="1">
        <v>55</v>
      </c>
      <c r="D837" s="2" t="s">
        <v>19</v>
      </c>
      <c r="E837" s="3">
        <v>45214</v>
      </c>
      <c r="F837" s="1">
        <v>80</v>
      </c>
      <c r="G837" s="5">
        <v>4.3</v>
      </c>
      <c r="H837" t="str">
        <f>TEXT(Calls[[#This Row],[Date of Call]],"DDDD")</f>
        <v>Sunday</v>
      </c>
      <c r="I837">
        <f>IF(MONTH(Calls[[#This Row],[Date of Call]])&lt;=6, YEAR(Calls[[#This Row],[Date of Call]]), YEAR(Calls[[#This Row],[Date of Call]])+1)</f>
        <v>2024</v>
      </c>
      <c r="J837">
        <f>ROUND(Calls[[#This Row],[Satisfaction Rating]],0)</f>
        <v>4</v>
      </c>
    </row>
    <row r="838" spans="1:10" x14ac:dyDescent="0.3">
      <c r="A838" s="4" t="s">
        <v>863</v>
      </c>
      <c r="B838" s="1" t="s">
        <v>22</v>
      </c>
      <c r="C838" s="1">
        <v>77</v>
      </c>
      <c r="D838" s="2" t="s">
        <v>14</v>
      </c>
      <c r="E838" s="3">
        <v>45214</v>
      </c>
      <c r="F838" s="1">
        <v>78</v>
      </c>
      <c r="G838" s="5">
        <v>3.9</v>
      </c>
      <c r="H838" t="str">
        <f>TEXT(Calls[[#This Row],[Date of Call]],"DDDD")</f>
        <v>Sunday</v>
      </c>
      <c r="I838">
        <f>IF(MONTH(Calls[[#This Row],[Date of Call]])&lt;=6, YEAR(Calls[[#This Row],[Date of Call]]), YEAR(Calls[[#This Row],[Date of Call]])+1)</f>
        <v>2024</v>
      </c>
      <c r="J838">
        <f>ROUND(Calls[[#This Row],[Satisfaction Rating]],0)</f>
        <v>4</v>
      </c>
    </row>
    <row r="839" spans="1:10" x14ac:dyDescent="0.3">
      <c r="A839" s="4" t="s">
        <v>864</v>
      </c>
      <c r="B839" s="1" t="s">
        <v>16</v>
      </c>
      <c r="C839" s="1">
        <v>133</v>
      </c>
      <c r="D839" s="2" t="s">
        <v>28</v>
      </c>
      <c r="E839" s="3">
        <v>45215</v>
      </c>
      <c r="F839" s="1">
        <v>40</v>
      </c>
      <c r="G839" s="5">
        <v>3.9</v>
      </c>
      <c r="H839" t="str">
        <f>TEXT(Calls[[#This Row],[Date of Call]],"DDDD")</f>
        <v>Monday</v>
      </c>
      <c r="I839">
        <f>IF(MONTH(Calls[[#This Row],[Date of Call]])&lt;=6, YEAR(Calls[[#This Row],[Date of Call]]), YEAR(Calls[[#This Row],[Date of Call]])+1)</f>
        <v>2024</v>
      </c>
      <c r="J839">
        <f>ROUND(Calls[[#This Row],[Satisfaction Rating]],0)</f>
        <v>4</v>
      </c>
    </row>
    <row r="840" spans="1:10" x14ac:dyDescent="0.3">
      <c r="A840" s="4" t="s">
        <v>865</v>
      </c>
      <c r="B840" s="1" t="s">
        <v>22</v>
      </c>
      <c r="C840" s="1">
        <v>77</v>
      </c>
      <c r="D840" s="2" t="s">
        <v>14</v>
      </c>
      <c r="E840" s="3">
        <v>45215</v>
      </c>
      <c r="F840" s="1">
        <v>176</v>
      </c>
      <c r="G840" s="5">
        <v>1.5</v>
      </c>
      <c r="H840" t="str">
        <f>TEXT(Calls[[#This Row],[Date of Call]],"DDDD")</f>
        <v>Monday</v>
      </c>
      <c r="I840">
        <f>IF(MONTH(Calls[[#This Row],[Date of Call]])&lt;=6, YEAR(Calls[[#This Row],[Date of Call]]), YEAR(Calls[[#This Row],[Date of Call]])+1)</f>
        <v>2024</v>
      </c>
      <c r="J840">
        <f>ROUND(Calls[[#This Row],[Satisfaction Rating]],0)</f>
        <v>2</v>
      </c>
    </row>
    <row r="841" spans="1:10" x14ac:dyDescent="0.3">
      <c r="A841" s="4" t="s">
        <v>866</v>
      </c>
      <c r="B841" s="1" t="s">
        <v>47</v>
      </c>
      <c r="C841" s="1">
        <v>103</v>
      </c>
      <c r="D841" s="2" t="s">
        <v>28</v>
      </c>
      <c r="E841" s="3">
        <v>45215</v>
      </c>
      <c r="F841" s="1">
        <v>78</v>
      </c>
      <c r="G841" s="5">
        <v>3</v>
      </c>
      <c r="H841" t="str">
        <f>TEXT(Calls[[#This Row],[Date of Call]],"DDDD")</f>
        <v>Monday</v>
      </c>
      <c r="I841">
        <f>IF(MONTH(Calls[[#This Row],[Date of Call]])&lt;=6, YEAR(Calls[[#This Row],[Date of Call]]), YEAR(Calls[[#This Row],[Date of Call]])+1)</f>
        <v>2024</v>
      </c>
      <c r="J841">
        <f>ROUND(Calls[[#This Row],[Satisfaction Rating]],0)</f>
        <v>3</v>
      </c>
    </row>
    <row r="842" spans="1:10" x14ac:dyDescent="0.3">
      <c r="A842" s="4" t="s">
        <v>867</v>
      </c>
      <c r="B842" s="1" t="s">
        <v>80</v>
      </c>
      <c r="C842" s="1">
        <v>32</v>
      </c>
      <c r="D842" s="2" t="s">
        <v>14</v>
      </c>
      <c r="E842" s="3">
        <v>45215</v>
      </c>
      <c r="F842" s="1">
        <v>42</v>
      </c>
      <c r="G842" s="5">
        <v>4.2</v>
      </c>
      <c r="H842" t="str">
        <f>TEXT(Calls[[#This Row],[Date of Call]],"DDDD")</f>
        <v>Monday</v>
      </c>
      <c r="I842">
        <f>IF(MONTH(Calls[[#This Row],[Date of Call]])&lt;=6, YEAR(Calls[[#This Row],[Date of Call]]), YEAR(Calls[[#This Row],[Date of Call]])+1)</f>
        <v>2024</v>
      </c>
      <c r="J842">
        <f>ROUND(Calls[[#This Row],[Satisfaction Rating]],0)</f>
        <v>4</v>
      </c>
    </row>
    <row r="843" spans="1:10" x14ac:dyDescent="0.3">
      <c r="A843" s="4" t="s">
        <v>868</v>
      </c>
      <c r="B843" s="1" t="s">
        <v>16</v>
      </c>
      <c r="C843" s="1">
        <v>30</v>
      </c>
      <c r="D843" s="2" t="s">
        <v>28</v>
      </c>
      <c r="E843" s="3">
        <v>45215</v>
      </c>
      <c r="F843" s="1">
        <v>38</v>
      </c>
      <c r="G843" s="5">
        <v>3.7</v>
      </c>
      <c r="H843" t="str">
        <f>TEXT(Calls[[#This Row],[Date of Call]],"DDDD")</f>
        <v>Monday</v>
      </c>
      <c r="I843">
        <f>IF(MONTH(Calls[[#This Row],[Date of Call]])&lt;=6, YEAR(Calls[[#This Row],[Date of Call]]), YEAR(Calls[[#This Row],[Date of Call]])+1)</f>
        <v>2024</v>
      </c>
      <c r="J843">
        <f>ROUND(Calls[[#This Row],[Satisfaction Rating]],0)</f>
        <v>4</v>
      </c>
    </row>
    <row r="844" spans="1:10" x14ac:dyDescent="0.3">
      <c r="A844" s="4" t="s">
        <v>869</v>
      </c>
      <c r="B844" s="1" t="s">
        <v>13</v>
      </c>
      <c r="C844" s="1">
        <v>87</v>
      </c>
      <c r="D844" s="2" t="s">
        <v>24</v>
      </c>
      <c r="E844" s="3">
        <v>45215</v>
      </c>
      <c r="F844" s="1">
        <v>27</v>
      </c>
      <c r="G844" s="5">
        <v>4.2</v>
      </c>
      <c r="H844" t="str">
        <f>TEXT(Calls[[#This Row],[Date of Call]],"DDDD")</f>
        <v>Monday</v>
      </c>
      <c r="I844">
        <f>IF(MONTH(Calls[[#This Row],[Date of Call]])&lt;=6, YEAR(Calls[[#This Row],[Date of Call]]), YEAR(Calls[[#This Row],[Date of Call]])+1)</f>
        <v>2024</v>
      </c>
      <c r="J844">
        <f>ROUND(Calls[[#This Row],[Satisfaction Rating]],0)</f>
        <v>4</v>
      </c>
    </row>
    <row r="845" spans="1:10" x14ac:dyDescent="0.3">
      <c r="A845" s="4" t="s">
        <v>870</v>
      </c>
      <c r="B845" s="1" t="s">
        <v>22</v>
      </c>
      <c r="C845" s="1">
        <v>137</v>
      </c>
      <c r="D845" s="2" t="s">
        <v>9</v>
      </c>
      <c r="E845" s="3">
        <v>45216</v>
      </c>
      <c r="F845" s="1">
        <v>45</v>
      </c>
      <c r="G845" s="5">
        <v>4.4000000000000004</v>
      </c>
      <c r="H845" t="str">
        <f>TEXT(Calls[[#This Row],[Date of Call]],"DDDD")</f>
        <v>Tuesday</v>
      </c>
      <c r="I845">
        <f>IF(MONTH(Calls[[#This Row],[Date of Call]])&lt;=6, YEAR(Calls[[#This Row],[Date of Call]]), YEAR(Calls[[#This Row],[Date of Call]])+1)</f>
        <v>2024</v>
      </c>
      <c r="J845">
        <f>ROUND(Calls[[#This Row],[Satisfaction Rating]],0)</f>
        <v>4</v>
      </c>
    </row>
    <row r="846" spans="1:10" x14ac:dyDescent="0.3">
      <c r="A846" s="4" t="s">
        <v>871</v>
      </c>
      <c r="B846" s="1" t="s">
        <v>31</v>
      </c>
      <c r="C846" s="1">
        <v>96</v>
      </c>
      <c r="D846" s="2" t="s">
        <v>28</v>
      </c>
      <c r="E846" s="3">
        <v>45216</v>
      </c>
      <c r="F846" s="1">
        <v>215</v>
      </c>
      <c r="G846" s="5">
        <v>4</v>
      </c>
      <c r="H846" t="str">
        <f>TEXT(Calls[[#This Row],[Date of Call]],"DDDD")</f>
        <v>Tuesday</v>
      </c>
      <c r="I846">
        <f>IF(MONTH(Calls[[#This Row],[Date of Call]])&lt;=6, YEAR(Calls[[#This Row],[Date of Call]]), YEAR(Calls[[#This Row],[Date of Call]])+1)</f>
        <v>2024</v>
      </c>
      <c r="J846">
        <f>ROUND(Calls[[#This Row],[Satisfaction Rating]],0)</f>
        <v>4</v>
      </c>
    </row>
    <row r="847" spans="1:10" x14ac:dyDescent="0.3">
      <c r="A847" s="4" t="s">
        <v>872</v>
      </c>
      <c r="B847" s="1" t="s">
        <v>27</v>
      </c>
      <c r="C847" s="1">
        <v>155</v>
      </c>
      <c r="D847" s="2" t="s">
        <v>28</v>
      </c>
      <c r="E847" s="3">
        <v>45217</v>
      </c>
      <c r="F847" s="1">
        <v>72</v>
      </c>
      <c r="G847" s="5">
        <v>4.7</v>
      </c>
      <c r="H847" t="str">
        <f>TEXT(Calls[[#This Row],[Date of Call]],"DDDD")</f>
        <v>Wednesday</v>
      </c>
      <c r="I847">
        <f>IF(MONTH(Calls[[#This Row],[Date of Call]])&lt;=6, YEAR(Calls[[#This Row],[Date of Call]]), YEAR(Calls[[#This Row],[Date of Call]])+1)</f>
        <v>2024</v>
      </c>
      <c r="J847">
        <f>ROUND(Calls[[#This Row],[Satisfaction Rating]],0)</f>
        <v>5</v>
      </c>
    </row>
    <row r="848" spans="1:10" x14ac:dyDescent="0.3">
      <c r="A848" s="4" t="s">
        <v>873</v>
      </c>
      <c r="B848" s="1" t="s">
        <v>16</v>
      </c>
      <c r="C848" s="1">
        <v>173</v>
      </c>
      <c r="D848" s="2" t="s">
        <v>19</v>
      </c>
      <c r="E848" s="3">
        <v>45217</v>
      </c>
      <c r="F848" s="1">
        <v>160</v>
      </c>
      <c r="G848" s="5">
        <v>2.8</v>
      </c>
      <c r="H848" t="str">
        <f>TEXT(Calls[[#This Row],[Date of Call]],"DDDD")</f>
        <v>Wednesday</v>
      </c>
      <c r="I848">
        <f>IF(MONTH(Calls[[#This Row],[Date of Call]])&lt;=6, YEAR(Calls[[#This Row],[Date of Call]]), YEAR(Calls[[#This Row],[Date of Call]])+1)</f>
        <v>2024</v>
      </c>
      <c r="J848">
        <f>ROUND(Calls[[#This Row],[Satisfaction Rating]],0)</f>
        <v>3</v>
      </c>
    </row>
    <row r="849" spans="1:10" x14ac:dyDescent="0.3">
      <c r="A849" s="4" t="s">
        <v>874</v>
      </c>
      <c r="B849" s="1" t="s">
        <v>27</v>
      </c>
      <c r="C849" s="1">
        <v>127</v>
      </c>
      <c r="D849" s="2" t="s">
        <v>28</v>
      </c>
      <c r="E849" s="3">
        <v>45217</v>
      </c>
      <c r="F849" s="1">
        <v>165</v>
      </c>
      <c r="G849" s="5">
        <v>2.5</v>
      </c>
      <c r="H849" t="str">
        <f>TEXT(Calls[[#This Row],[Date of Call]],"DDDD")</f>
        <v>Wednesday</v>
      </c>
      <c r="I849">
        <f>IF(MONTH(Calls[[#This Row],[Date of Call]])&lt;=6, YEAR(Calls[[#This Row],[Date of Call]]), YEAR(Calls[[#This Row],[Date of Call]])+1)</f>
        <v>2024</v>
      </c>
      <c r="J849">
        <f>ROUND(Calls[[#This Row],[Satisfaction Rating]],0)</f>
        <v>3</v>
      </c>
    </row>
    <row r="850" spans="1:10" x14ac:dyDescent="0.3">
      <c r="A850" s="4" t="s">
        <v>875</v>
      </c>
      <c r="B850" s="1" t="s">
        <v>11</v>
      </c>
      <c r="C850" s="1">
        <v>117</v>
      </c>
      <c r="D850" s="2" t="s">
        <v>19</v>
      </c>
      <c r="E850" s="3">
        <v>45217</v>
      </c>
      <c r="F850" s="1">
        <v>120</v>
      </c>
      <c r="G850" s="5">
        <v>3.4</v>
      </c>
      <c r="H850" t="str">
        <f>TEXT(Calls[[#This Row],[Date of Call]],"DDDD")</f>
        <v>Wednesday</v>
      </c>
      <c r="I850">
        <f>IF(MONTH(Calls[[#This Row],[Date of Call]])&lt;=6, YEAR(Calls[[#This Row],[Date of Call]]), YEAR(Calls[[#This Row],[Date of Call]])+1)</f>
        <v>2024</v>
      </c>
      <c r="J850">
        <f>ROUND(Calls[[#This Row],[Satisfaction Rating]],0)</f>
        <v>3</v>
      </c>
    </row>
    <row r="851" spans="1:10" x14ac:dyDescent="0.3">
      <c r="A851" s="4" t="s">
        <v>876</v>
      </c>
      <c r="B851" s="1" t="s">
        <v>8</v>
      </c>
      <c r="C851" s="1">
        <v>133</v>
      </c>
      <c r="D851" s="2" t="s">
        <v>14</v>
      </c>
      <c r="E851" s="3">
        <v>45217</v>
      </c>
      <c r="F851" s="1">
        <v>117</v>
      </c>
      <c r="G851" s="5">
        <v>4.8</v>
      </c>
      <c r="H851" t="str">
        <f>TEXT(Calls[[#This Row],[Date of Call]],"DDDD")</f>
        <v>Wednesday</v>
      </c>
      <c r="I851">
        <f>IF(MONTH(Calls[[#This Row],[Date of Call]])&lt;=6, YEAR(Calls[[#This Row],[Date of Call]]), YEAR(Calls[[#This Row],[Date of Call]])+1)</f>
        <v>2024</v>
      </c>
      <c r="J851">
        <f>ROUND(Calls[[#This Row],[Satisfaction Rating]],0)</f>
        <v>5</v>
      </c>
    </row>
    <row r="852" spans="1:10" x14ac:dyDescent="0.3">
      <c r="A852" s="4" t="s">
        <v>877</v>
      </c>
      <c r="B852" s="1" t="s">
        <v>33</v>
      </c>
      <c r="C852" s="1">
        <v>166</v>
      </c>
      <c r="D852" s="2" t="s">
        <v>24</v>
      </c>
      <c r="E852" s="3">
        <v>45218</v>
      </c>
      <c r="F852" s="1">
        <v>29</v>
      </c>
      <c r="G852" s="5">
        <v>4.3</v>
      </c>
      <c r="H852" t="str">
        <f>TEXT(Calls[[#This Row],[Date of Call]],"DDDD")</f>
        <v>Thursday</v>
      </c>
      <c r="I852">
        <f>IF(MONTH(Calls[[#This Row],[Date of Call]])&lt;=6, YEAR(Calls[[#This Row],[Date of Call]]), YEAR(Calls[[#This Row],[Date of Call]])+1)</f>
        <v>2024</v>
      </c>
      <c r="J852">
        <f>ROUND(Calls[[#This Row],[Satisfaction Rating]],0)</f>
        <v>4</v>
      </c>
    </row>
    <row r="853" spans="1:10" x14ac:dyDescent="0.3">
      <c r="A853" s="4" t="s">
        <v>878</v>
      </c>
      <c r="B853" s="1" t="s">
        <v>8</v>
      </c>
      <c r="C853" s="1">
        <v>50</v>
      </c>
      <c r="D853" s="2" t="s">
        <v>19</v>
      </c>
      <c r="E853" s="3">
        <v>45218</v>
      </c>
      <c r="F853" s="1">
        <v>64</v>
      </c>
      <c r="G853" s="5">
        <v>4.5</v>
      </c>
      <c r="H853" t="str">
        <f>TEXT(Calls[[#This Row],[Date of Call]],"DDDD")</f>
        <v>Thursday</v>
      </c>
      <c r="I853">
        <f>IF(MONTH(Calls[[#This Row],[Date of Call]])&lt;=6, YEAR(Calls[[#This Row],[Date of Call]]), YEAR(Calls[[#This Row],[Date of Call]])+1)</f>
        <v>2024</v>
      </c>
      <c r="J853">
        <f>ROUND(Calls[[#This Row],[Satisfaction Rating]],0)</f>
        <v>5</v>
      </c>
    </row>
    <row r="854" spans="1:10" x14ac:dyDescent="0.3">
      <c r="A854" s="4" t="s">
        <v>879</v>
      </c>
      <c r="B854" s="1" t="s">
        <v>47</v>
      </c>
      <c r="C854" s="1">
        <v>43</v>
      </c>
      <c r="D854" s="2" t="s">
        <v>14</v>
      </c>
      <c r="E854" s="3">
        <v>45218</v>
      </c>
      <c r="F854" s="1">
        <v>84</v>
      </c>
      <c r="G854" s="5">
        <v>3.6</v>
      </c>
      <c r="H854" t="str">
        <f>TEXT(Calls[[#This Row],[Date of Call]],"DDDD")</f>
        <v>Thursday</v>
      </c>
      <c r="I854">
        <f>IF(MONTH(Calls[[#This Row],[Date of Call]])&lt;=6, YEAR(Calls[[#This Row],[Date of Call]]), YEAR(Calls[[#This Row],[Date of Call]])+1)</f>
        <v>2024</v>
      </c>
      <c r="J854">
        <f>ROUND(Calls[[#This Row],[Satisfaction Rating]],0)</f>
        <v>4</v>
      </c>
    </row>
    <row r="855" spans="1:10" x14ac:dyDescent="0.3">
      <c r="A855" s="4" t="s">
        <v>880</v>
      </c>
      <c r="B855" s="1" t="s">
        <v>31</v>
      </c>
      <c r="C855" s="1">
        <v>124</v>
      </c>
      <c r="D855" s="2" t="s">
        <v>28</v>
      </c>
      <c r="E855" s="3">
        <v>45218</v>
      </c>
      <c r="F855" s="1">
        <v>42</v>
      </c>
      <c r="G855" s="5">
        <v>3.7</v>
      </c>
      <c r="H855" t="str">
        <f>TEXT(Calls[[#This Row],[Date of Call]],"DDDD")</f>
        <v>Thursday</v>
      </c>
      <c r="I855">
        <f>IF(MONTH(Calls[[#This Row],[Date of Call]])&lt;=6, YEAR(Calls[[#This Row],[Date of Call]]), YEAR(Calls[[#This Row],[Date of Call]])+1)</f>
        <v>2024</v>
      </c>
      <c r="J855">
        <f>ROUND(Calls[[#This Row],[Satisfaction Rating]],0)</f>
        <v>4</v>
      </c>
    </row>
    <row r="856" spans="1:10" x14ac:dyDescent="0.3">
      <c r="A856" s="4" t="s">
        <v>881</v>
      </c>
      <c r="B856" s="1" t="s">
        <v>16</v>
      </c>
      <c r="C856" s="1">
        <v>94</v>
      </c>
      <c r="D856" s="2" t="s">
        <v>28</v>
      </c>
      <c r="E856" s="3">
        <v>45218</v>
      </c>
      <c r="F856" s="1">
        <v>120</v>
      </c>
      <c r="G856" s="5">
        <v>3.5</v>
      </c>
      <c r="H856" t="str">
        <f>TEXT(Calls[[#This Row],[Date of Call]],"DDDD")</f>
        <v>Thursday</v>
      </c>
      <c r="I856">
        <f>IF(MONTH(Calls[[#This Row],[Date of Call]])&lt;=6, YEAR(Calls[[#This Row],[Date of Call]]), YEAR(Calls[[#This Row],[Date of Call]])+1)</f>
        <v>2024</v>
      </c>
      <c r="J856">
        <f>ROUND(Calls[[#This Row],[Satisfaction Rating]],0)</f>
        <v>4</v>
      </c>
    </row>
    <row r="857" spans="1:10" x14ac:dyDescent="0.3">
      <c r="A857" s="4" t="s">
        <v>882</v>
      </c>
      <c r="B857" s="1" t="s">
        <v>47</v>
      </c>
      <c r="C857" s="1">
        <v>126</v>
      </c>
      <c r="D857" s="2" t="s">
        <v>24</v>
      </c>
      <c r="E857" s="3">
        <v>45219</v>
      </c>
      <c r="F857" s="1">
        <v>80</v>
      </c>
      <c r="G857" s="5">
        <v>4.7</v>
      </c>
      <c r="H857" t="str">
        <f>TEXT(Calls[[#This Row],[Date of Call]],"DDDD")</f>
        <v>Friday</v>
      </c>
      <c r="I857">
        <f>IF(MONTH(Calls[[#This Row],[Date of Call]])&lt;=6, YEAR(Calls[[#This Row],[Date of Call]]), YEAR(Calls[[#This Row],[Date of Call]])+1)</f>
        <v>2024</v>
      </c>
      <c r="J857">
        <f>ROUND(Calls[[#This Row],[Satisfaction Rating]],0)</f>
        <v>5</v>
      </c>
    </row>
    <row r="858" spans="1:10" x14ac:dyDescent="0.3">
      <c r="A858" s="4" t="s">
        <v>883</v>
      </c>
      <c r="B858" s="1" t="s">
        <v>33</v>
      </c>
      <c r="C858" s="1">
        <v>105</v>
      </c>
      <c r="D858" s="2" t="s">
        <v>19</v>
      </c>
      <c r="E858" s="3">
        <v>45219</v>
      </c>
      <c r="F858" s="1">
        <v>185</v>
      </c>
      <c r="G858" s="5">
        <v>3.5</v>
      </c>
      <c r="H858" t="str">
        <f>TEXT(Calls[[#This Row],[Date of Call]],"DDDD")</f>
        <v>Friday</v>
      </c>
      <c r="I858">
        <f>IF(MONTH(Calls[[#This Row],[Date of Call]])&lt;=6, YEAR(Calls[[#This Row],[Date of Call]]), YEAR(Calls[[#This Row],[Date of Call]])+1)</f>
        <v>2024</v>
      </c>
      <c r="J858">
        <f>ROUND(Calls[[#This Row],[Satisfaction Rating]],0)</f>
        <v>4</v>
      </c>
    </row>
    <row r="859" spans="1:10" x14ac:dyDescent="0.3">
      <c r="A859" s="4" t="s">
        <v>884</v>
      </c>
      <c r="B859" s="1" t="s">
        <v>18</v>
      </c>
      <c r="C859" s="1">
        <v>60</v>
      </c>
      <c r="D859" s="2" t="s">
        <v>9</v>
      </c>
      <c r="E859" s="3">
        <v>45220</v>
      </c>
      <c r="F859" s="1">
        <v>135</v>
      </c>
      <c r="G859" s="5">
        <v>3.9</v>
      </c>
      <c r="H859" t="str">
        <f>TEXT(Calls[[#This Row],[Date of Call]],"DDDD")</f>
        <v>Saturday</v>
      </c>
      <c r="I859">
        <f>IF(MONTH(Calls[[#This Row],[Date of Call]])&lt;=6, YEAR(Calls[[#This Row],[Date of Call]]), YEAR(Calls[[#This Row],[Date of Call]])+1)</f>
        <v>2024</v>
      </c>
      <c r="J859">
        <f>ROUND(Calls[[#This Row],[Satisfaction Rating]],0)</f>
        <v>4</v>
      </c>
    </row>
    <row r="860" spans="1:10" x14ac:dyDescent="0.3">
      <c r="A860" s="4" t="s">
        <v>885</v>
      </c>
      <c r="B860" s="1" t="s">
        <v>18</v>
      </c>
      <c r="C860" s="1">
        <v>72</v>
      </c>
      <c r="D860" s="2" t="s">
        <v>19</v>
      </c>
      <c r="E860" s="3">
        <v>45220</v>
      </c>
      <c r="F860" s="1">
        <v>20</v>
      </c>
      <c r="G860" s="5">
        <v>4.8</v>
      </c>
      <c r="H860" t="str">
        <f>TEXT(Calls[[#This Row],[Date of Call]],"DDDD")</f>
        <v>Saturday</v>
      </c>
      <c r="I860">
        <f>IF(MONTH(Calls[[#This Row],[Date of Call]])&lt;=6, YEAR(Calls[[#This Row],[Date of Call]]), YEAR(Calls[[#This Row],[Date of Call]])+1)</f>
        <v>2024</v>
      </c>
      <c r="J860">
        <f>ROUND(Calls[[#This Row],[Satisfaction Rating]],0)</f>
        <v>5</v>
      </c>
    </row>
    <row r="861" spans="1:10" x14ac:dyDescent="0.3">
      <c r="A861" s="4" t="s">
        <v>886</v>
      </c>
      <c r="B861" s="1" t="s">
        <v>50</v>
      </c>
      <c r="C861" s="1">
        <v>40</v>
      </c>
      <c r="D861" s="2" t="s">
        <v>19</v>
      </c>
      <c r="E861" s="3">
        <v>45220</v>
      </c>
      <c r="F861" s="1">
        <v>31</v>
      </c>
      <c r="G861" s="5">
        <v>4</v>
      </c>
      <c r="H861" t="str">
        <f>TEXT(Calls[[#This Row],[Date of Call]],"DDDD")</f>
        <v>Saturday</v>
      </c>
      <c r="I861">
        <f>IF(MONTH(Calls[[#This Row],[Date of Call]])&lt;=6, YEAR(Calls[[#This Row],[Date of Call]]), YEAR(Calls[[#This Row],[Date of Call]])+1)</f>
        <v>2024</v>
      </c>
      <c r="J861">
        <f>ROUND(Calls[[#This Row],[Satisfaction Rating]],0)</f>
        <v>4</v>
      </c>
    </row>
    <row r="862" spans="1:10" x14ac:dyDescent="0.3">
      <c r="A862" s="4" t="s">
        <v>887</v>
      </c>
      <c r="B862" s="1" t="s">
        <v>80</v>
      </c>
      <c r="C862" s="1">
        <v>54</v>
      </c>
      <c r="D862" s="2" t="s">
        <v>24</v>
      </c>
      <c r="E862" s="3">
        <v>45221</v>
      </c>
      <c r="F862" s="1">
        <v>120</v>
      </c>
      <c r="G862" s="5">
        <v>4.7</v>
      </c>
      <c r="H862" t="str">
        <f>TEXT(Calls[[#This Row],[Date of Call]],"DDDD")</f>
        <v>Sunday</v>
      </c>
      <c r="I862">
        <f>IF(MONTH(Calls[[#This Row],[Date of Call]])&lt;=6, YEAR(Calls[[#This Row],[Date of Call]]), YEAR(Calls[[#This Row],[Date of Call]])+1)</f>
        <v>2024</v>
      </c>
      <c r="J862">
        <f>ROUND(Calls[[#This Row],[Satisfaction Rating]],0)</f>
        <v>5</v>
      </c>
    </row>
    <row r="863" spans="1:10" x14ac:dyDescent="0.3">
      <c r="A863" s="4" t="s">
        <v>888</v>
      </c>
      <c r="B863" s="1" t="s">
        <v>11</v>
      </c>
      <c r="C863" s="1">
        <v>81</v>
      </c>
      <c r="D863" s="2" t="s">
        <v>14</v>
      </c>
      <c r="E863" s="3">
        <v>45221</v>
      </c>
      <c r="F863" s="1">
        <v>117</v>
      </c>
      <c r="G863" s="5">
        <v>3.6</v>
      </c>
      <c r="H863" t="str">
        <f>TEXT(Calls[[#This Row],[Date of Call]],"DDDD")</f>
        <v>Sunday</v>
      </c>
      <c r="I863">
        <f>IF(MONTH(Calls[[#This Row],[Date of Call]])&lt;=6, YEAR(Calls[[#This Row],[Date of Call]]), YEAR(Calls[[#This Row],[Date of Call]])+1)</f>
        <v>2024</v>
      </c>
      <c r="J863">
        <f>ROUND(Calls[[#This Row],[Satisfaction Rating]],0)</f>
        <v>4</v>
      </c>
    </row>
    <row r="864" spans="1:10" x14ac:dyDescent="0.3">
      <c r="A864" s="4" t="s">
        <v>889</v>
      </c>
      <c r="B864" s="1" t="s">
        <v>80</v>
      </c>
      <c r="C864" s="1">
        <v>76</v>
      </c>
      <c r="D864" s="2" t="s">
        <v>28</v>
      </c>
      <c r="E864" s="3">
        <v>45221</v>
      </c>
      <c r="F864" s="1">
        <v>80</v>
      </c>
      <c r="G864" s="5">
        <v>4.5</v>
      </c>
      <c r="H864" t="str">
        <f>TEXT(Calls[[#This Row],[Date of Call]],"DDDD")</f>
        <v>Sunday</v>
      </c>
      <c r="I864">
        <f>IF(MONTH(Calls[[#This Row],[Date of Call]])&lt;=6, YEAR(Calls[[#This Row],[Date of Call]]), YEAR(Calls[[#This Row],[Date of Call]])+1)</f>
        <v>2024</v>
      </c>
      <c r="J864">
        <f>ROUND(Calls[[#This Row],[Satisfaction Rating]],0)</f>
        <v>5</v>
      </c>
    </row>
    <row r="865" spans="1:10" x14ac:dyDescent="0.3">
      <c r="A865" s="4" t="s">
        <v>890</v>
      </c>
      <c r="B865" s="1" t="s">
        <v>80</v>
      </c>
      <c r="C865" s="1">
        <v>37</v>
      </c>
      <c r="D865" s="2" t="s">
        <v>9</v>
      </c>
      <c r="E865" s="3">
        <v>45222</v>
      </c>
      <c r="F865" s="1">
        <v>117</v>
      </c>
      <c r="G865" s="5">
        <v>4</v>
      </c>
      <c r="H865" t="str">
        <f>TEXT(Calls[[#This Row],[Date of Call]],"DDDD")</f>
        <v>Monday</v>
      </c>
      <c r="I865">
        <f>IF(MONTH(Calls[[#This Row],[Date of Call]])&lt;=6, YEAR(Calls[[#This Row],[Date of Call]]), YEAR(Calls[[#This Row],[Date of Call]])+1)</f>
        <v>2024</v>
      </c>
      <c r="J865">
        <f>ROUND(Calls[[#This Row],[Satisfaction Rating]],0)</f>
        <v>4</v>
      </c>
    </row>
    <row r="866" spans="1:10" x14ac:dyDescent="0.3">
      <c r="A866" s="4" t="s">
        <v>891</v>
      </c>
      <c r="B866" s="1" t="s">
        <v>33</v>
      </c>
      <c r="C866" s="1">
        <v>96</v>
      </c>
      <c r="D866" s="2" t="s">
        <v>24</v>
      </c>
      <c r="E866" s="3">
        <v>45222</v>
      </c>
      <c r="F866" s="1">
        <v>60</v>
      </c>
      <c r="G866" s="5">
        <v>4.5</v>
      </c>
      <c r="H866" t="str">
        <f>TEXT(Calls[[#This Row],[Date of Call]],"DDDD")</f>
        <v>Monday</v>
      </c>
      <c r="I866">
        <f>IF(MONTH(Calls[[#This Row],[Date of Call]])&lt;=6, YEAR(Calls[[#This Row],[Date of Call]]), YEAR(Calls[[#This Row],[Date of Call]])+1)</f>
        <v>2024</v>
      </c>
      <c r="J866">
        <f>ROUND(Calls[[#This Row],[Satisfaction Rating]],0)</f>
        <v>5</v>
      </c>
    </row>
    <row r="867" spans="1:10" x14ac:dyDescent="0.3">
      <c r="A867" s="4" t="s">
        <v>892</v>
      </c>
      <c r="B867" s="1" t="s">
        <v>18</v>
      </c>
      <c r="C867" s="1">
        <v>19</v>
      </c>
      <c r="D867" s="2" t="s">
        <v>28</v>
      </c>
      <c r="E867" s="3">
        <v>45223</v>
      </c>
      <c r="F867" s="1">
        <v>58</v>
      </c>
      <c r="G867" s="5">
        <v>3.9</v>
      </c>
      <c r="H867" t="str">
        <f>TEXT(Calls[[#This Row],[Date of Call]],"DDDD")</f>
        <v>Tuesday</v>
      </c>
      <c r="I867">
        <f>IF(MONTH(Calls[[#This Row],[Date of Call]])&lt;=6, YEAR(Calls[[#This Row],[Date of Call]]), YEAR(Calls[[#This Row],[Date of Call]])+1)</f>
        <v>2024</v>
      </c>
      <c r="J867">
        <f>ROUND(Calls[[#This Row],[Satisfaction Rating]],0)</f>
        <v>4</v>
      </c>
    </row>
    <row r="868" spans="1:10" x14ac:dyDescent="0.3">
      <c r="A868" s="4" t="s">
        <v>893</v>
      </c>
      <c r="B868" s="1" t="s">
        <v>50</v>
      </c>
      <c r="C868" s="1">
        <v>72</v>
      </c>
      <c r="D868" s="2" t="s">
        <v>9</v>
      </c>
      <c r="E868" s="3">
        <v>45223</v>
      </c>
      <c r="F868" s="1">
        <v>41</v>
      </c>
      <c r="G868" s="5">
        <v>4.3</v>
      </c>
      <c r="H868" t="str">
        <f>TEXT(Calls[[#This Row],[Date of Call]],"DDDD")</f>
        <v>Tuesday</v>
      </c>
      <c r="I868">
        <f>IF(MONTH(Calls[[#This Row],[Date of Call]])&lt;=6, YEAR(Calls[[#This Row],[Date of Call]]), YEAR(Calls[[#This Row],[Date of Call]])+1)</f>
        <v>2024</v>
      </c>
      <c r="J868">
        <f>ROUND(Calls[[#This Row],[Satisfaction Rating]],0)</f>
        <v>4</v>
      </c>
    </row>
    <row r="869" spans="1:10" x14ac:dyDescent="0.3">
      <c r="A869" s="4" t="s">
        <v>894</v>
      </c>
      <c r="B869" s="1" t="s">
        <v>16</v>
      </c>
      <c r="C869" s="1">
        <v>73</v>
      </c>
      <c r="D869" s="2" t="s">
        <v>14</v>
      </c>
      <c r="E869" s="3">
        <v>45223</v>
      </c>
      <c r="F869" s="1">
        <v>180</v>
      </c>
      <c r="G869" s="5">
        <v>3.6</v>
      </c>
      <c r="H869" t="str">
        <f>TEXT(Calls[[#This Row],[Date of Call]],"DDDD")</f>
        <v>Tuesday</v>
      </c>
      <c r="I869">
        <f>IF(MONTH(Calls[[#This Row],[Date of Call]])&lt;=6, YEAR(Calls[[#This Row],[Date of Call]]), YEAR(Calls[[#This Row],[Date of Call]])+1)</f>
        <v>2024</v>
      </c>
      <c r="J869">
        <f>ROUND(Calls[[#This Row],[Satisfaction Rating]],0)</f>
        <v>4</v>
      </c>
    </row>
    <row r="870" spans="1:10" x14ac:dyDescent="0.3">
      <c r="A870" s="4" t="s">
        <v>895</v>
      </c>
      <c r="B870" s="1" t="s">
        <v>60</v>
      </c>
      <c r="C870" s="1">
        <v>87</v>
      </c>
      <c r="D870" s="2" t="s">
        <v>14</v>
      </c>
      <c r="E870" s="3">
        <v>45223</v>
      </c>
      <c r="F870" s="1">
        <v>42</v>
      </c>
      <c r="G870" s="5">
        <v>3.6</v>
      </c>
      <c r="H870" t="str">
        <f>TEXT(Calls[[#This Row],[Date of Call]],"DDDD")</f>
        <v>Tuesday</v>
      </c>
      <c r="I870">
        <f>IF(MONTH(Calls[[#This Row],[Date of Call]])&lt;=6, YEAR(Calls[[#This Row],[Date of Call]]), YEAR(Calls[[#This Row],[Date of Call]])+1)</f>
        <v>2024</v>
      </c>
      <c r="J870">
        <f>ROUND(Calls[[#This Row],[Satisfaction Rating]],0)</f>
        <v>4</v>
      </c>
    </row>
    <row r="871" spans="1:10" x14ac:dyDescent="0.3">
      <c r="A871" s="4" t="s">
        <v>896</v>
      </c>
      <c r="B871" s="1" t="s">
        <v>60</v>
      </c>
      <c r="C871" s="1">
        <v>68</v>
      </c>
      <c r="D871" s="2" t="s">
        <v>14</v>
      </c>
      <c r="E871" s="3">
        <v>45224</v>
      </c>
      <c r="F871" s="1">
        <v>24</v>
      </c>
      <c r="G871" s="5">
        <v>4</v>
      </c>
      <c r="H871" t="str">
        <f>TEXT(Calls[[#This Row],[Date of Call]],"DDDD")</f>
        <v>Wednesday</v>
      </c>
      <c r="I871">
        <f>IF(MONTH(Calls[[#This Row],[Date of Call]])&lt;=6, YEAR(Calls[[#This Row],[Date of Call]]), YEAR(Calls[[#This Row],[Date of Call]])+1)</f>
        <v>2024</v>
      </c>
      <c r="J871">
        <f>ROUND(Calls[[#This Row],[Satisfaction Rating]],0)</f>
        <v>4</v>
      </c>
    </row>
    <row r="872" spans="1:10" x14ac:dyDescent="0.3">
      <c r="A872" s="4" t="s">
        <v>897</v>
      </c>
      <c r="B872" s="1" t="s">
        <v>50</v>
      </c>
      <c r="C872" s="1">
        <v>101</v>
      </c>
      <c r="D872" s="2" t="s">
        <v>14</v>
      </c>
      <c r="E872" s="3">
        <v>45224</v>
      </c>
      <c r="F872" s="1">
        <v>125</v>
      </c>
      <c r="G872" s="5">
        <v>4.2</v>
      </c>
      <c r="H872" t="str">
        <f>TEXT(Calls[[#This Row],[Date of Call]],"DDDD")</f>
        <v>Wednesday</v>
      </c>
      <c r="I872">
        <f>IF(MONTH(Calls[[#This Row],[Date of Call]])&lt;=6, YEAR(Calls[[#This Row],[Date of Call]]), YEAR(Calls[[#This Row],[Date of Call]])+1)</f>
        <v>2024</v>
      </c>
      <c r="J872">
        <f>ROUND(Calls[[#This Row],[Satisfaction Rating]],0)</f>
        <v>4</v>
      </c>
    </row>
    <row r="873" spans="1:10" x14ac:dyDescent="0.3">
      <c r="A873" s="4" t="s">
        <v>898</v>
      </c>
      <c r="B873" s="1" t="s">
        <v>50</v>
      </c>
      <c r="C873" s="1">
        <v>107</v>
      </c>
      <c r="D873" s="2" t="s">
        <v>9</v>
      </c>
      <c r="E873" s="3">
        <v>45225</v>
      </c>
      <c r="F873" s="1">
        <v>78</v>
      </c>
      <c r="G873" s="5">
        <v>4.3</v>
      </c>
      <c r="H873" t="str">
        <f>TEXT(Calls[[#This Row],[Date of Call]],"DDDD")</f>
        <v>Thursday</v>
      </c>
      <c r="I873">
        <f>IF(MONTH(Calls[[#This Row],[Date of Call]])&lt;=6, YEAR(Calls[[#This Row],[Date of Call]]), YEAR(Calls[[#This Row],[Date of Call]])+1)</f>
        <v>2024</v>
      </c>
      <c r="J873">
        <f>ROUND(Calls[[#This Row],[Satisfaction Rating]],0)</f>
        <v>4</v>
      </c>
    </row>
    <row r="874" spans="1:10" x14ac:dyDescent="0.3">
      <c r="A874" s="4" t="s">
        <v>899</v>
      </c>
      <c r="B874" s="1" t="s">
        <v>39</v>
      </c>
      <c r="C874" s="1">
        <v>109</v>
      </c>
      <c r="D874" s="2" t="s">
        <v>19</v>
      </c>
      <c r="E874" s="3">
        <v>45225</v>
      </c>
      <c r="F874" s="1">
        <v>180</v>
      </c>
      <c r="G874" s="5">
        <v>3.8</v>
      </c>
      <c r="H874" t="str">
        <f>TEXT(Calls[[#This Row],[Date of Call]],"DDDD")</f>
        <v>Thursday</v>
      </c>
      <c r="I874">
        <f>IF(MONTH(Calls[[#This Row],[Date of Call]])&lt;=6, YEAR(Calls[[#This Row],[Date of Call]]), YEAR(Calls[[#This Row],[Date of Call]])+1)</f>
        <v>2024</v>
      </c>
      <c r="J874">
        <f>ROUND(Calls[[#This Row],[Satisfaction Rating]],0)</f>
        <v>4</v>
      </c>
    </row>
    <row r="875" spans="1:10" x14ac:dyDescent="0.3">
      <c r="A875" s="4" t="s">
        <v>900</v>
      </c>
      <c r="B875" s="1" t="s">
        <v>31</v>
      </c>
      <c r="C875" s="1">
        <v>171</v>
      </c>
      <c r="D875" s="2" t="s">
        <v>9</v>
      </c>
      <c r="E875" s="3">
        <v>45225</v>
      </c>
      <c r="F875" s="1">
        <v>84</v>
      </c>
      <c r="G875" s="5">
        <v>4.4000000000000004</v>
      </c>
      <c r="H875" t="str">
        <f>TEXT(Calls[[#This Row],[Date of Call]],"DDDD")</f>
        <v>Thursday</v>
      </c>
      <c r="I875">
        <f>IF(MONTH(Calls[[#This Row],[Date of Call]])&lt;=6, YEAR(Calls[[#This Row],[Date of Call]]), YEAR(Calls[[#This Row],[Date of Call]])+1)</f>
        <v>2024</v>
      </c>
      <c r="J875">
        <f>ROUND(Calls[[#This Row],[Satisfaction Rating]],0)</f>
        <v>4</v>
      </c>
    </row>
    <row r="876" spans="1:10" x14ac:dyDescent="0.3">
      <c r="A876" s="4" t="s">
        <v>901</v>
      </c>
      <c r="B876" s="1" t="s">
        <v>18</v>
      </c>
      <c r="C876" s="1">
        <v>21</v>
      </c>
      <c r="D876" s="2" t="s">
        <v>9</v>
      </c>
      <c r="E876" s="3">
        <v>45225</v>
      </c>
      <c r="F876" s="1">
        <v>26</v>
      </c>
      <c r="G876" s="5">
        <v>4.7</v>
      </c>
      <c r="H876" t="str">
        <f>TEXT(Calls[[#This Row],[Date of Call]],"DDDD")</f>
        <v>Thursday</v>
      </c>
      <c r="I876">
        <f>IF(MONTH(Calls[[#This Row],[Date of Call]])&lt;=6, YEAR(Calls[[#This Row],[Date of Call]]), YEAR(Calls[[#This Row],[Date of Call]])+1)</f>
        <v>2024</v>
      </c>
      <c r="J876">
        <f>ROUND(Calls[[#This Row],[Satisfaction Rating]],0)</f>
        <v>5</v>
      </c>
    </row>
    <row r="877" spans="1:10" x14ac:dyDescent="0.3">
      <c r="A877" s="4" t="s">
        <v>902</v>
      </c>
      <c r="B877" s="1" t="s">
        <v>11</v>
      </c>
      <c r="C877" s="1">
        <v>94</v>
      </c>
      <c r="D877" s="2" t="s">
        <v>9</v>
      </c>
      <c r="E877" s="3">
        <v>45226</v>
      </c>
      <c r="F877" s="1">
        <v>140</v>
      </c>
      <c r="G877" s="5">
        <v>3.6</v>
      </c>
      <c r="H877" t="str">
        <f>TEXT(Calls[[#This Row],[Date of Call]],"DDDD")</f>
        <v>Friday</v>
      </c>
      <c r="I877">
        <f>IF(MONTH(Calls[[#This Row],[Date of Call]])&lt;=6, YEAR(Calls[[#This Row],[Date of Call]]), YEAR(Calls[[#This Row],[Date of Call]])+1)</f>
        <v>2024</v>
      </c>
      <c r="J877">
        <f>ROUND(Calls[[#This Row],[Satisfaction Rating]],0)</f>
        <v>4</v>
      </c>
    </row>
    <row r="878" spans="1:10" x14ac:dyDescent="0.3">
      <c r="A878" s="4" t="s">
        <v>903</v>
      </c>
      <c r="B878" s="1" t="s">
        <v>16</v>
      </c>
      <c r="C878" s="1">
        <v>97</v>
      </c>
      <c r="D878" s="2" t="s">
        <v>19</v>
      </c>
      <c r="E878" s="3">
        <v>45226</v>
      </c>
      <c r="F878" s="1">
        <v>31</v>
      </c>
      <c r="G878" s="5">
        <v>2.2000000000000002</v>
      </c>
      <c r="H878" t="str">
        <f>TEXT(Calls[[#This Row],[Date of Call]],"DDDD")</f>
        <v>Friday</v>
      </c>
      <c r="I878">
        <f>IF(MONTH(Calls[[#This Row],[Date of Call]])&lt;=6, YEAR(Calls[[#This Row],[Date of Call]]), YEAR(Calls[[#This Row],[Date of Call]])+1)</f>
        <v>2024</v>
      </c>
      <c r="J878">
        <f>ROUND(Calls[[#This Row],[Satisfaction Rating]],0)</f>
        <v>2</v>
      </c>
    </row>
    <row r="879" spans="1:10" x14ac:dyDescent="0.3">
      <c r="A879" s="4" t="s">
        <v>904</v>
      </c>
      <c r="B879" s="1" t="s">
        <v>33</v>
      </c>
      <c r="C879" s="1">
        <v>72</v>
      </c>
      <c r="D879" s="2" t="s">
        <v>19</v>
      </c>
      <c r="E879" s="3">
        <v>45226</v>
      </c>
      <c r="F879" s="1">
        <v>108</v>
      </c>
      <c r="G879" s="5">
        <v>4.8</v>
      </c>
      <c r="H879" t="str">
        <f>TEXT(Calls[[#This Row],[Date of Call]],"DDDD")</f>
        <v>Friday</v>
      </c>
      <c r="I879">
        <f>IF(MONTH(Calls[[#This Row],[Date of Call]])&lt;=6, YEAR(Calls[[#This Row],[Date of Call]]), YEAR(Calls[[#This Row],[Date of Call]])+1)</f>
        <v>2024</v>
      </c>
      <c r="J879">
        <f>ROUND(Calls[[#This Row],[Satisfaction Rating]],0)</f>
        <v>5</v>
      </c>
    </row>
    <row r="880" spans="1:10" x14ac:dyDescent="0.3">
      <c r="A880" s="4" t="s">
        <v>905</v>
      </c>
      <c r="B880" s="1" t="s">
        <v>31</v>
      </c>
      <c r="C880" s="1">
        <v>143</v>
      </c>
      <c r="D880" s="2" t="s">
        <v>24</v>
      </c>
      <c r="E880" s="3">
        <v>45227</v>
      </c>
      <c r="F880" s="1">
        <v>58</v>
      </c>
      <c r="G880" s="5">
        <v>4.3</v>
      </c>
      <c r="H880" t="str">
        <f>TEXT(Calls[[#This Row],[Date of Call]],"DDDD")</f>
        <v>Saturday</v>
      </c>
      <c r="I880">
        <f>IF(MONTH(Calls[[#This Row],[Date of Call]])&lt;=6, YEAR(Calls[[#This Row],[Date of Call]]), YEAR(Calls[[#This Row],[Date of Call]])+1)</f>
        <v>2024</v>
      </c>
      <c r="J880">
        <f>ROUND(Calls[[#This Row],[Satisfaction Rating]],0)</f>
        <v>4</v>
      </c>
    </row>
    <row r="881" spans="1:10" x14ac:dyDescent="0.3">
      <c r="A881" s="4" t="s">
        <v>906</v>
      </c>
      <c r="B881" s="1" t="s">
        <v>31</v>
      </c>
      <c r="C881" s="1">
        <v>64</v>
      </c>
      <c r="D881" s="2" t="s">
        <v>19</v>
      </c>
      <c r="E881" s="3">
        <v>45227</v>
      </c>
      <c r="F881" s="1">
        <v>185</v>
      </c>
      <c r="G881" s="5">
        <v>2.2000000000000002</v>
      </c>
      <c r="H881" t="str">
        <f>TEXT(Calls[[#This Row],[Date of Call]],"DDDD")</f>
        <v>Saturday</v>
      </c>
      <c r="I881">
        <f>IF(MONTH(Calls[[#This Row],[Date of Call]])&lt;=6, YEAR(Calls[[#This Row],[Date of Call]]), YEAR(Calls[[#This Row],[Date of Call]])+1)</f>
        <v>2024</v>
      </c>
      <c r="J881">
        <f>ROUND(Calls[[#This Row],[Satisfaction Rating]],0)</f>
        <v>2</v>
      </c>
    </row>
    <row r="882" spans="1:10" x14ac:dyDescent="0.3">
      <c r="A882" s="4" t="s">
        <v>907</v>
      </c>
      <c r="B882" s="1" t="s">
        <v>31</v>
      </c>
      <c r="C882" s="1">
        <v>69</v>
      </c>
      <c r="D882" s="2" t="s">
        <v>19</v>
      </c>
      <c r="E882" s="3">
        <v>45227</v>
      </c>
      <c r="F882" s="1">
        <v>40</v>
      </c>
      <c r="G882" s="5">
        <v>4.8</v>
      </c>
      <c r="H882" t="str">
        <f>TEXT(Calls[[#This Row],[Date of Call]],"DDDD")</f>
        <v>Saturday</v>
      </c>
      <c r="I882">
        <f>IF(MONTH(Calls[[#This Row],[Date of Call]])&lt;=6, YEAR(Calls[[#This Row],[Date of Call]]), YEAR(Calls[[#This Row],[Date of Call]])+1)</f>
        <v>2024</v>
      </c>
      <c r="J882">
        <f>ROUND(Calls[[#This Row],[Satisfaction Rating]],0)</f>
        <v>5</v>
      </c>
    </row>
    <row r="883" spans="1:10" x14ac:dyDescent="0.3">
      <c r="A883" s="4" t="s">
        <v>908</v>
      </c>
      <c r="B883" s="1" t="s">
        <v>31</v>
      </c>
      <c r="C883" s="1">
        <v>18</v>
      </c>
      <c r="D883" s="2" t="s">
        <v>28</v>
      </c>
      <c r="E883" s="3">
        <v>45227</v>
      </c>
      <c r="F883" s="1">
        <v>225</v>
      </c>
      <c r="G883" s="5">
        <v>2.6</v>
      </c>
      <c r="H883" t="str">
        <f>TEXT(Calls[[#This Row],[Date of Call]],"DDDD")</f>
        <v>Saturday</v>
      </c>
      <c r="I883">
        <f>IF(MONTH(Calls[[#This Row],[Date of Call]])&lt;=6, YEAR(Calls[[#This Row],[Date of Call]]), YEAR(Calls[[#This Row],[Date of Call]])+1)</f>
        <v>2024</v>
      </c>
      <c r="J883">
        <f>ROUND(Calls[[#This Row],[Satisfaction Rating]],0)</f>
        <v>3</v>
      </c>
    </row>
    <row r="884" spans="1:10" x14ac:dyDescent="0.3">
      <c r="A884" s="4" t="s">
        <v>909</v>
      </c>
      <c r="B884" s="1" t="s">
        <v>16</v>
      </c>
      <c r="C884" s="1">
        <v>100</v>
      </c>
      <c r="D884" s="2" t="s">
        <v>24</v>
      </c>
      <c r="E884" s="3">
        <v>45227</v>
      </c>
      <c r="F884" s="1">
        <v>150</v>
      </c>
      <c r="G884" s="5">
        <v>2.6</v>
      </c>
      <c r="H884" t="str">
        <f>TEXT(Calls[[#This Row],[Date of Call]],"DDDD")</f>
        <v>Saturday</v>
      </c>
      <c r="I884">
        <f>IF(MONTH(Calls[[#This Row],[Date of Call]])&lt;=6, YEAR(Calls[[#This Row],[Date of Call]]), YEAR(Calls[[#This Row],[Date of Call]])+1)</f>
        <v>2024</v>
      </c>
      <c r="J884">
        <f>ROUND(Calls[[#This Row],[Satisfaction Rating]],0)</f>
        <v>3</v>
      </c>
    </row>
    <row r="885" spans="1:10" x14ac:dyDescent="0.3">
      <c r="A885" s="4" t="s">
        <v>910</v>
      </c>
      <c r="B885" s="1" t="s">
        <v>27</v>
      </c>
      <c r="C885" s="1">
        <v>110</v>
      </c>
      <c r="D885" s="2" t="s">
        <v>14</v>
      </c>
      <c r="E885" s="3">
        <v>45228</v>
      </c>
      <c r="F885" s="1">
        <v>88</v>
      </c>
      <c r="G885" s="5">
        <v>3.4</v>
      </c>
      <c r="H885" t="str">
        <f>TEXT(Calls[[#This Row],[Date of Call]],"DDDD")</f>
        <v>Sunday</v>
      </c>
      <c r="I885">
        <f>IF(MONTH(Calls[[#This Row],[Date of Call]])&lt;=6, YEAR(Calls[[#This Row],[Date of Call]]), YEAR(Calls[[#This Row],[Date of Call]])+1)</f>
        <v>2024</v>
      </c>
      <c r="J885">
        <f>ROUND(Calls[[#This Row],[Satisfaction Rating]],0)</f>
        <v>3</v>
      </c>
    </row>
    <row r="886" spans="1:10" x14ac:dyDescent="0.3">
      <c r="A886" s="4" t="s">
        <v>911</v>
      </c>
      <c r="B886" s="1" t="s">
        <v>42</v>
      </c>
      <c r="C886" s="1">
        <v>41</v>
      </c>
      <c r="D886" s="2" t="s">
        <v>9</v>
      </c>
      <c r="E886" s="3">
        <v>45228</v>
      </c>
      <c r="F886" s="1">
        <v>140</v>
      </c>
      <c r="G886" s="5">
        <v>3.7</v>
      </c>
      <c r="H886" t="str">
        <f>TEXT(Calls[[#This Row],[Date of Call]],"DDDD")</f>
        <v>Sunday</v>
      </c>
      <c r="I886">
        <f>IF(MONTH(Calls[[#This Row],[Date of Call]])&lt;=6, YEAR(Calls[[#This Row],[Date of Call]]), YEAR(Calls[[#This Row],[Date of Call]])+1)</f>
        <v>2024</v>
      </c>
      <c r="J886">
        <f>ROUND(Calls[[#This Row],[Satisfaction Rating]],0)</f>
        <v>4</v>
      </c>
    </row>
    <row r="887" spans="1:10" x14ac:dyDescent="0.3">
      <c r="A887" s="4" t="s">
        <v>912</v>
      </c>
      <c r="B887" s="1" t="s">
        <v>27</v>
      </c>
      <c r="C887" s="1">
        <v>147</v>
      </c>
      <c r="D887" s="2" t="s">
        <v>14</v>
      </c>
      <c r="E887" s="3">
        <v>45228</v>
      </c>
      <c r="F887" s="1">
        <v>68</v>
      </c>
      <c r="G887" s="5">
        <v>2.1</v>
      </c>
      <c r="H887" t="str">
        <f>TEXT(Calls[[#This Row],[Date of Call]],"DDDD")</f>
        <v>Sunday</v>
      </c>
      <c r="I887">
        <f>IF(MONTH(Calls[[#This Row],[Date of Call]])&lt;=6, YEAR(Calls[[#This Row],[Date of Call]]), YEAR(Calls[[#This Row],[Date of Call]])+1)</f>
        <v>2024</v>
      </c>
      <c r="J887">
        <f>ROUND(Calls[[#This Row],[Satisfaction Rating]],0)</f>
        <v>2</v>
      </c>
    </row>
    <row r="888" spans="1:10" x14ac:dyDescent="0.3">
      <c r="A888" s="4" t="s">
        <v>913</v>
      </c>
      <c r="B888" s="1" t="s">
        <v>11</v>
      </c>
      <c r="C888" s="1">
        <v>31</v>
      </c>
      <c r="D888" s="2" t="s">
        <v>28</v>
      </c>
      <c r="E888" s="3">
        <v>45229</v>
      </c>
      <c r="F888" s="1">
        <v>105</v>
      </c>
      <c r="G888" s="5">
        <v>3.6</v>
      </c>
      <c r="H888" t="str">
        <f>TEXT(Calls[[#This Row],[Date of Call]],"DDDD")</f>
        <v>Monday</v>
      </c>
      <c r="I888">
        <f>IF(MONTH(Calls[[#This Row],[Date of Call]])&lt;=6, YEAR(Calls[[#This Row],[Date of Call]]), YEAR(Calls[[#This Row],[Date of Call]])+1)</f>
        <v>2024</v>
      </c>
      <c r="J888">
        <f>ROUND(Calls[[#This Row],[Satisfaction Rating]],0)</f>
        <v>4</v>
      </c>
    </row>
    <row r="889" spans="1:10" x14ac:dyDescent="0.3">
      <c r="A889" s="4" t="s">
        <v>914</v>
      </c>
      <c r="B889" s="1" t="s">
        <v>60</v>
      </c>
      <c r="C889" s="1">
        <v>142</v>
      </c>
      <c r="D889" s="2" t="s">
        <v>9</v>
      </c>
      <c r="E889" s="3">
        <v>45229</v>
      </c>
      <c r="F889" s="1">
        <v>40</v>
      </c>
      <c r="G889" s="5">
        <v>3.8</v>
      </c>
      <c r="H889" t="str">
        <f>TEXT(Calls[[#This Row],[Date of Call]],"DDDD")</f>
        <v>Monday</v>
      </c>
      <c r="I889">
        <f>IF(MONTH(Calls[[#This Row],[Date of Call]])&lt;=6, YEAR(Calls[[#This Row],[Date of Call]]), YEAR(Calls[[#This Row],[Date of Call]])+1)</f>
        <v>2024</v>
      </c>
      <c r="J889">
        <f>ROUND(Calls[[#This Row],[Satisfaction Rating]],0)</f>
        <v>4</v>
      </c>
    </row>
    <row r="890" spans="1:10" x14ac:dyDescent="0.3">
      <c r="A890" s="4" t="s">
        <v>915</v>
      </c>
      <c r="B890" s="1" t="s">
        <v>39</v>
      </c>
      <c r="C890" s="1">
        <v>61</v>
      </c>
      <c r="D890" s="2" t="s">
        <v>9</v>
      </c>
      <c r="E890" s="3">
        <v>45229</v>
      </c>
      <c r="F890" s="1">
        <v>82</v>
      </c>
      <c r="G890" s="5">
        <v>3.1</v>
      </c>
      <c r="H890" t="str">
        <f>TEXT(Calls[[#This Row],[Date of Call]],"DDDD")</f>
        <v>Monday</v>
      </c>
      <c r="I890">
        <f>IF(MONTH(Calls[[#This Row],[Date of Call]])&lt;=6, YEAR(Calls[[#This Row],[Date of Call]]), YEAR(Calls[[#This Row],[Date of Call]])+1)</f>
        <v>2024</v>
      </c>
      <c r="J890">
        <f>ROUND(Calls[[#This Row],[Satisfaction Rating]],0)</f>
        <v>3</v>
      </c>
    </row>
    <row r="891" spans="1:10" x14ac:dyDescent="0.3">
      <c r="A891" s="4" t="s">
        <v>916</v>
      </c>
      <c r="B891" s="1" t="s">
        <v>8</v>
      </c>
      <c r="C891" s="1">
        <v>86</v>
      </c>
      <c r="D891" s="2" t="s">
        <v>28</v>
      </c>
      <c r="E891" s="3">
        <v>45230</v>
      </c>
      <c r="F891" s="1">
        <v>90</v>
      </c>
      <c r="G891" s="5">
        <v>4.4000000000000004</v>
      </c>
      <c r="H891" t="str">
        <f>TEXT(Calls[[#This Row],[Date of Call]],"DDDD")</f>
        <v>Tuesday</v>
      </c>
      <c r="I891">
        <f>IF(MONTH(Calls[[#This Row],[Date of Call]])&lt;=6, YEAR(Calls[[#This Row],[Date of Call]]), YEAR(Calls[[#This Row],[Date of Call]])+1)</f>
        <v>2024</v>
      </c>
      <c r="J891">
        <f>ROUND(Calls[[#This Row],[Satisfaction Rating]],0)</f>
        <v>4</v>
      </c>
    </row>
    <row r="892" spans="1:10" x14ac:dyDescent="0.3">
      <c r="A892" s="4" t="s">
        <v>917</v>
      </c>
      <c r="B892" s="1" t="s">
        <v>13</v>
      </c>
      <c r="C892" s="1">
        <v>165</v>
      </c>
      <c r="D892" s="2" t="s">
        <v>24</v>
      </c>
      <c r="E892" s="3">
        <v>45231</v>
      </c>
      <c r="F892" s="1">
        <v>66</v>
      </c>
      <c r="G892" s="5">
        <v>4.8</v>
      </c>
      <c r="H892" t="str">
        <f>TEXT(Calls[[#This Row],[Date of Call]],"DDDD")</f>
        <v>Wednesday</v>
      </c>
      <c r="I892">
        <f>IF(MONTH(Calls[[#This Row],[Date of Call]])&lt;=6, YEAR(Calls[[#This Row],[Date of Call]]), YEAR(Calls[[#This Row],[Date of Call]])+1)</f>
        <v>2024</v>
      </c>
      <c r="J892">
        <f>ROUND(Calls[[#This Row],[Satisfaction Rating]],0)</f>
        <v>5</v>
      </c>
    </row>
    <row r="893" spans="1:10" x14ac:dyDescent="0.3">
      <c r="A893" s="4" t="s">
        <v>918</v>
      </c>
      <c r="B893" s="1" t="s">
        <v>80</v>
      </c>
      <c r="C893" s="1">
        <v>62</v>
      </c>
      <c r="D893" s="2" t="s">
        <v>14</v>
      </c>
      <c r="E893" s="3">
        <v>45231</v>
      </c>
      <c r="F893" s="1">
        <v>78</v>
      </c>
      <c r="G893" s="5">
        <v>3.5</v>
      </c>
      <c r="H893" t="str">
        <f>TEXT(Calls[[#This Row],[Date of Call]],"DDDD")</f>
        <v>Wednesday</v>
      </c>
      <c r="I893">
        <f>IF(MONTH(Calls[[#This Row],[Date of Call]])&lt;=6, YEAR(Calls[[#This Row],[Date of Call]]), YEAR(Calls[[#This Row],[Date of Call]])+1)</f>
        <v>2024</v>
      </c>
      <c r="J893">
        <f>ROUND(Calls[[#This Row],[Satisfaction Rating]],0)</f>
        <v>4</v>
      </c>
    </row>
    <row r="894" spans="1:10" x14ac:dyDescent="0.3">
      <c r="A894" s="4" t="s">
        <v>919</v>
      </c>
      <c r="B894" s="1" t="s">
        <v>16</v>
      </c>
      <c r="C894" s="1">
        <v>103</v>
      </c>
      <c r="D894" s="2" t="s">
        <v>24</v>
      </c>
      <c r="E894" s="3">
        <v>45232</v>
      </c>
      <c r="F894" s="1">
        <v>66</v>
      </c>
      <c r="G894" s="5">
        <v>4.4000000000000004</v>
      </c>
      <c r="H894" t="str">
        <f>TEXT(Calls[[#This Row],[Date of Call]],"DDDD")</f>
        <v>Thursday</v>
      </c>
      <c r="I894">
        <f>IF(MONTH(Calls[[#This Row],[Date of Call]])&lt;=6, YEAR(Calls[[#This Row],[Date of Call]]), YEAR(Calls[[#This Row],[Date of Call]])+1)</f>
        <v>2024</v>
      </c>
      <c r="J894">
        <f>ROUND(Calls[[#This Row],[Satisfaction Rating]],0)</f>
        <v>4</v>
      </c>
    </row>
    <row r="895" spans="1:10" x14ac:dyDescent="0.3">
      <c r="A895" s="4" t="s">
        <v>920</v>
      </c>
      <c r="B895" s="1" t="s">
        <v>60</v>
      </c>
      <c r="C895" s="1">
        <v>56</v>
      </c>
      <c r="D895" s="2" t="s">
        <v>28</v>
      </c>
      <c r="E895" s="3">
        <v>45233</v>
      </c>
      <c r="F895" s="1">
        <v>160</v>
      </c>
      <c r="G895" s="5">
        <v>3.8</v>
      </c>
      <c r="H895" t="str">
        <f>TEXT(Calls[[#This Row],[Date of Call]],"DDDD")</f>
        <v>Friday</v>
      </c>
      <c r="I895">
        <f>IF(MONTH(Calls[[#This Row],[Date of Call]])&lt;=6, YEAR(Calls[[#This Row],[Date of Call]]), YEAR(Calls[[#This Row],[Date of Call]])+1)</f>
        <v>2024</v>
      </c>
      <c r="J895">
        <f>ROUND(Calls[[#This Row],[Satisfaction Rating]],0)</f>
        <v>4</v>
      </c>
    </row>
    <row r="896" spans="1:10" x14ac:dyDescent="0.3">
      <c r="A896" s="4" t="s">
        <v>921</v>
      </c>
      <c r="B896" s="1" t="s">
        <v>50</v>
      </c>
      <c r="C896" s="1">
        <v>114</v>
      </c>
      <c r="D896" s="2" t="s">
        <v>9</v>
      </c>
      <c r="E896" s="3">
        <v>45234</v>
      </c>
      <c r="F896" s="1">
        <v>144</v>
      </c>
      <c r="G896" s="5">
        <v>3.8</v>
      </c>
      <c r="H896" t="str">
        <f>TEXT(Calls[[#This Row],[Date of Call]],"DDDD")</f>
        <v>Saturday</v>
      </c>
      <c r="I896">
        <f>IF(MONTH(Calls[[#This Row],[Date of Call]])&lt;=6, YEAR(Calls[[#This Row],[Date of Call]]), YEAR(Calls[[#This Row],[Date of Call]])+1)</f>
        <v>2024</v>
      </c>
      <c r="J896">
        <f>ROUND(Calls[[#This Row],[Satisfaction Rating]],0)</f>
        <v>4</v>
      </c>
    </row>
    <row r="897" spans="1:10" x14ac:dyDescent="0.3">
      <c r="A897" s="4" t="s">
        <v>922</v>
      </c>
      <c r="B897" s="1" t="s">
        <v>60</v>
      </c>
      <c r="C897" s="1">
        <v>112</v>
      </c>
      <c r="D897" s="2" t="s">
        <v>19</v>
      </c>
      <c r="E897" s="3">
        <v>45234</v>
      </c>
      <c r="F897" s="1">
        <v>200</v>
      </c>
      <c r="G897" s="5">
        <v>4.5999999999999996</v>
      </c>
      <c r="H897" t="str">
        <f>TEXT(Calls[[#This Row],[Date of Call]],"DDDD")</f>
        <v>Saturday</v>
      </c>
      <c r="I897">
        <f>IF(MONTH(Calls[[#This Row],[Date of Call]])&lt;=6, YEAR(Calls[[#This Row],[Date of Call]]), YEAR(Calls[[#This Row],[Date of Call]])+1)</f>
        <v>2024</v>
      </c>
      <c r="J897">
        <f>ROUND(Calls[[#This Row],[Satisfaction Rating]],0)</f>
        <v>5</v>
      </c>
    </row>
    <row r="898" spans="1:10" x14ac:dyDescent="0.3">
      <c r="A898" s="4" t="s">
        <v>923</v>
      </c>
      <c r="B898" s="1" t="s">
        <v>22</v>
      </c>
      <c r="C898" s="1">
        <v>52</v>
      </c>
      <c r="D898" s="2" t="s">
        <v>14</v>
      </c>
      <c r="E898" s="3">
        <v>45236</v>
      </c>
      <c r="F898" s="1">
        <v>220</v>
      </c>
      <c r="G898" s="5">
        <v>5</v>
      </c>
      <c r="H898" t="str">
        <f>TEXT(Calls[[#This Row],[Date of Call]],"DDDD")</f>
        <v>Monday</v>
      </c>
      <c r="I898">
        <f>IF(MONTH(Calls[[#This Row],[Date of Call]])&lt;=6, YEAR(Calls[[#This Row],[Date of Call]]), YEAR(Calls[[#This Row],[Date of Call]])+1)</f>
        <v>2024</v>
      </c>
      <c r="J898">
        <f>ROUND(Calls[[#This Row],[Satisfaction Rating]],0)</f>
        <v>5</v>
      </c>
    </row>
    <row r="899" spans="1:10" x14ac:dyDescent="0.3">
      <c r="A899" s="4" t="s">
        <v>924</v>
      </c>
      <c r="B899" s="1" t="s">
        <v>16</v>
      </c>
      <c r="C899" s="1">
        <v>105</v>
      </c>
      <c r="D899" s="2" t="s">
        <v>24</v>
      </c>
      <c r="E899" s="3">
        <v>45237</v>
      </c>
      <c r="F899" s="1">
        <v>112</v>
      </c>
      <c r="G899" s="5">
        <v>3.2</v>
      </c>
      <c r="H899" t="str">
        <f>TEXT(Calls[[#This Row],[Date of Call]],"DDDD")</f>
        <v>Tuesday</v>
      </c>
      <c r="I899">
        <f>IF(MONTH(Calls[[#This Row],[Date of Call]])&lt;=6, YEAR(Calls[[#This Row],[Date of Call]]), YEAR(Calls[[#This Row],[Date of Call]])+1)</f>
        <v>2024</v>
      </c>
      <c r="J899">
        <f>ROUND(Calls[[#This Row],[Satisfaction Rating]],0)</f>
        <v>3</v>
      </c>
    </row>
    <row r="900" spans="1:10" x14ac:dyDescent="0.3">
      <c r="A900" s="4" t="s">
        <v>925</v>
      </c>
      <c r="B900" s="1" t="s">
        <v>13</v>
      </c>
      <c r="C900" s="1">
        <v>91</v>
      </c>
      <c r="D900" s="2" t="s">
        <v>28</v>
      </c>
      <c r="E900" s="3">
        <v>45237</v>
      </c>
      <c r="F900" s="1">
        <v>110</v>
      </c>
      <c r="G900" s="5">
        <v>3.7</v>
      </c>
      <c r="H900" t="str">
        <f>TEXT(Calls[[#This Row],[Date of Call]],"DDDD")</f>
        <v>Tuesday</v>
      </c>
      <c r="I900">
        <f>IF(MONTH(Calls[[#This Row],[Date of Call]])&lt;=6, YEAR(Calls[[#This Row],[Date of Call]]), YEAR(Calls[[#This Row],[Date of Call]])+1)</f>
        <v>2024</v>
      </c>
      <c r="J900">
        <f>ROUND(Calls[[#This Row],[Satisfaction Rating]],0)</f>
        <v>4</v>
      </c>
    </row>
    <row r="901" spans="1:10" x14ac:dyDescent="0.3">
      <c r="A901" s="4" t="s">
        <v>926</v>
      </c>
      <c r="B901" s="1" t="s">
        <v>47</v>
      </c>
      <c r="C901" s="1">
        <v>74</v>
      </c>
      <c r="D901" s="2" t="s">
        <v>9</v>
      </c>
      <c r="E901" s="3">
        <v>45238</v>
      </c>
      <c r="F901" s="1">
        <v>160</v>
      </c>
      <c r="G901" s="5">
        <v>2.7</v>
      </c>
      <c r="H901" t="str">
        <f>TEXT(Calls[[#This Row],[Date of Call]],"DDDD")</f>
        <v>Wednesday</v>
      </c>
      <c r="I901">
        <f>IF(MONTH(Calls[[#This Row],[Date of Call]])&lt;=6, YEAR(Calls[[#This Row],[Date of Call]]), YEAR(Calls[[#This Row],[Date of Call]])+1)</f>
        <v>2024</v>
      </c>
      <c r="J901">
        <f>ROUND(Calls[[#This Row],[Satisfaction Rating]],0)</f>
        <v>3</v>
      </c>
    </row>
    <row r="902" spans="1:10" x14ac:dyDescent="0.3">
      <c r="A902" s="4" t="s">
        <v>927</v>
      </c>
      <c r="B902" s="1" t="s">
        <v>47</v>
      </c>
      <c r="C902" s="1">
        <v>30</v>
      </c>
      <c r="D902" s="2" t="s">
        <v>28</v>
      </c>
      <c r="E902" s="3">
        <v>45238</v>
      </c>
      <c r="F902" s="1">
        <v>84</v>
      </c>
      <c r="G902" s="5">
        <v>4</v>
      </c>
      <c r="H902" t="str">
        <f>TEXT(Calls[[#This Row],[Date of Call]],"DDDD")</f>
        <v>Wednesday</v>
      </c>
      <c r="I902">
        <f>IF(MONTH(Calls[[#This Row],[Date of Call]])&lt;=6, YEAR(Calls[[#This Row],[Date of Call]]), YEAR(Calls[[#This Row],[Date of Call]])+1)</f>
        <v>2024</v>
      </c>
      <c r="J902">
        <f>ROUND(Calls[[#This Row],[Satisfaction Rating]],0)</f>
        <v>4</v>
      </c>
    </row>
    <row r="903" spans="1:10" x14ac:dyDescent="0.3">
      <c r="A903" s="4" t="s">
        <v>928</v>
      </c>
      <c r="B903" s="1" t="s">
        <v>13</v>
      </c>
      <c r="C903" s="1">
        <v>56</v>
      </c>
      <c r="D903" s="2" t="s">
        <v>14</v>
      </c>
      <c r="E903" s="3">
        <v>45238</v>
      </c>
      <c r="F903" s="1">
        <v>124</v>
      </c>
      <c r="G903" s="5">
        <v>2.6</v>
      </c>
      <c r="H903" t="str">
        <f>TEXT(Calls[[#This Row],[Date of Call]],"DDDD")</f>
        <v>Wednesday</v>
      </c>
      <c r="I903">
        <f>IF(MONTH(Calls[[#This Row],[Date of Call]])&lt;=6, YEAR(Calls[[#This Row],[Date of Call]]), YEAR(Calls[[#This Row],[Date of Call]])+1)</f>
        <v>2024</v>
      </c>
      <c r="J903">
        <f>ROUND(Calls[[#This Row],[Satisfaction Rating]],0)</f>
        <v>3</v>
      </c>
    </row>
    <row r="904" spans="1:10" x14ac:dyDescent="0.3">
      <c r="A904" s="4" t="s">
        <v>929</v>
      </c>
      <c r="B904" s="1" t="s">
        <v>47</v>
      </c>
      <c r="C904" s="1">
        <v>151</v>
      </c>
      <c r="D904" s="2" t="s">
        <v>19</v>
      </c>
      <c r="E904" s="3">
        <v>45238</v>
      </c>
      <c r="F904" s="1">
        <v>84</v>
      </c>
      <c r="G904" s="5">
        <v>4.5999999999999996</v>
      </c>
      <c r="H904" t="str">
        <f>TEXT(Calls[[#This Row],[Date of Call]],"DDDD")</f>
        <v>Wednesday</v>
      </c>
      <c r="I904">
        <f>IF(MONTH(Calls[[#This Row],[Date of Call]])&lt;=6, YEAR(Calls[[#This Row],[Date of Call]]), YEAR(Calls[[#This Row],[Date of Call]])+1)</f>
        <v>2024</v>
      </c>
      <c r="J904">
        <f>ROUND(Calls[[#This Row],[Satisfaction Rating]],0)</f>
        <v>5</v>
      </c>
    </row>
    <row r="905" spans="1:10" x14ac:dyDescent="0.3">
      <c r="A905" s="4" t="s">
        <v>930</v>
      </c>
      <c r="B905" s="1" t="s">
        <v>11</v>
      </c>
      <c r="C905" s="1">
        <v>108</v>
      </c>
      <c r="D905" s="2" t="s">
        <v>24</v>
      </c>
      <c r="E905" s="3">
        <v>45239</v>
      </c>
      <c r="F905" s="1">
        <v>130</v>
      </c>
      <c r="G905" s="5">
        <v>2.7</v>
      </c>
      <c r="H905" t="str">
        <f>TEXT(Calls[[#This Row],[Date of Call]],"DDDD")</f>
        <v>Thursday</v>
      </c>
      <c r="I905">
        <f>IF(MONTH(Calls[[#This Row],[Date of Call]])&lt;=6, YEAR(Calls[[#This Row],[Date of Call]]), YEAR(Calls[[#This Row],[Date of Call]])+1)</f>
        <v>2024</v>
      </c>
      <c r="J905">
        <f>ROUND(Calls[[#This Row],[Satisfaction Rating]],0)</f>
        <v>3</v>
      </c>
    </row>
    <row r="906" spans="1:10" x14ac:dyDescent="0.3">
      <c r="A906" s="4" t="s">
        <v>931</v>
      </c>
      <c r="B906" s="1" t="s">
        <v>50</v>
      </c>
      <c r="C906" s="1">
        <v>124</v>
      </c>
      <c r="D906" s="2" t="s">
        <v>9</v>
      </c>
      <c r="E906" s="3">
        <v>45239</v>
      </c>
      <c r="F906" s="1">
        <v>215</v>
      </c>
      <c r="G906" s="5">
        <v>3.5</v>
      </c>
      <c r="H906" t="str">
        <f>TEXT(Calls[[#This Row],[Date of Call]],"DDDD")</f>
        <v>Thursday</v>
      </c>
      <c r="I906">
        <f>IF(MONTH(Calls[[#This Row],[Date of Call]])&lt;=6, YEAR(Calls[[#This Row],[Date of Call]]), YEAR(Calls[[#This Row],[Date of Call]])+1)</f>
        <v>2024</v>
      </c>
      <c r="J906">
        <f>ROUND(Calls[[#This Row],[Satisfaction Rating]],0)</f>
        <v>4</v>
      </c>
    </row>
    <row r="907" spans="1:10" x14ac:dyDescent="0.3">
      <c r="A907" s="4" t="s">
        <v>932</v>
      </c>
      <c r="B907" s="1" t="s">
        <v>16</v>
      </c>
      <c r="C907" s="1">
        <v>110</v>
      </c>
      <c r="D907" s="2" t="s">
        <v>14</v>
      </c>
      <c r="E907" s="3">
        <v>45240</v>
      </c>
      <c r="F907" s="1">
        <v>132</v>
      </c>
      <c r="G907" s="5">
        <v>3.6</v>
      </c>
      <c r="H907" t="str">
        <f>TEXT(Calls[[#This Row],[Date of Call]],"DDDD")</f>
        <v>Friday</v>
      </c>
      <c r="I907">
        <f>IF(MONTH(Calls[[#This Row],[Date of Call]])&lt;=6, YEAR(Calls[[#This Row],[Date of Call]]), YEAR(Calls[[#This Row],[Date of Call]])+1)</f>
        <v>2024</v>
      </c>
      <c r="J907">
        <f>ROUND(Calls[[#This Row],[Satisfaction Rating]],0)</f>
        <v>4</v>
      </c>
    </row>
    <row r="908" spans="1:10" x14ac:dyDescent="0.3">
      <c r="A908" s="4" t="s">
        <v>933</v>
      </c>
      <c r="B908" s="1" t="s">
        <v>27</v>
      </c>
      <c r="C908" s="1">
        <v>89</v>
      </c>
      <c r="D908" s="2" t="s">
        <v>24</v>
      </c>
      <c r="E908" s="3">
        <v>45240</v>
      </c>
      <c r="F908" s="1">
        <v>88</v>
      </c>
      <c r="G908" s="5">
        <v>4.9000000000000004</v>
      </c>
      <c r="H908" t="str">
        <f>TEXT(Calls[[#This Row],[Date of Call]],"DDDD")</f>
        <v>Friday</v>
      </c>
      <c r="I908">
        <f>IF(MONTH(Calls[[#This Row],[Date of Call]])&lt;=6, YEAR(Calls[[#This Row],[Date of Call]]), YEAR(Calls[[#This Row],[Date of Call]])+1)</f>
        <v>2024</v>
      </c>
      <c r="J908">
        <f>ROUND(Calls[[#This Row],[Satisfaction Rating]],0)</f>
        <v>5</v>
      </c>
    </row>
    <row r="909" spans="1:10" x14ac:dyDescent="0.3">
      <c r="A909" s="4" t="s">
        <v>934</v>
      </c>
      <c r="B909" s="1" t="s">
        <v>8</v>
      </c>
      <c r="C909" s="1">
        <v>95</v>
      </c>
      <c r="D909" s="2" t="s">
        <v>14</v>
      </c>
      <c r="E909" s="3">
        <v>45240</v>
      </c>
      <c r="F909" s="1">
        <v>140</v>
      </c>
      <c r="G909" s="5">
        <v>3.9</v>
      </c>
      <c r="H909" t="str">
        <f>TEXT(Calls[[#This Row],[Date of Call]],"DDDD")</f>
        <v>Friday</v>
      </c>
      <c r="I909">
        <f>IF(MONTH(Calls[[#This Row],[Date of Call]])&lt;=6, YEAR(Calls[[#This Row],[Date of Call]]), YEAR(Calls[[#This Row],[Date of Call]])+1)</f>
        <v>2024</v>
      </c>
      <c r="J909">
        <f>ROUND(Calls[[#This Row],[Satisfaction Rating]],0)</f>
        <v>4</v>
      </c>
    </row>
    <row r="910" spans="1:10" x14ac:dyDescent="0.3">
      <c r="A910" s="4" t="s">
        <v>935</v>
      </c>
      <c r="B910" s="1" t="s">
        <v>47</v>
      </c>
      <c r="C910" s="1">
        <v>84</v>
      </c>
      <c r="D910" s="2" t="s">
        <v>24</v>
      </c>
      <c r="E910" s="3">
        <v>45241</v>
      </c>
      <c r="F910" s="1">
        <v>66</v>
      </c>
      <c r="G910" s="5">
        <v>4.7</v>
      </c>
      <c r="H910" t="str">
        <f>TEXT(Calls[[#This Row],[Date of Call]],"DDDD")</f>
        <v>Saturday</v>
      </c>
      <c r="I910">
        <f>IF(MONTH(Calls[[#This Row],[Date of Call]])&lt;=6, YEAR(Calls[[#This Row],[Date of Call]]), YEAR(Calls[[#This Row],[Date of Call]])+1)</f>
        <v>2024</v>
      </c>
      <c r="J910">
        <f>ROUND(Calls[[#This Row],[Satisfaction Rating]],0)</f>
        <v>5</v>
      </c>
    </row>
    <row r="911" spans="1:10" x14ac:dyDescent="0.3">
      <c r="A911" s="4" t="s">
        <v>936</v>
      </c>
      <c r="B911" s="1" t="s">
        <v>33</v>
      </c>
      <c r="C911" s="1">
        <v>89</v>
      </c>
      <c r="D911" s="2" t="s">
        <v>9</v>
      </c>
      <c r="E911" s="3">
        <v>45241</v>
      </c>
      <c r="F911" s="1">
        <v>23</v>
      </c>
      <c r="G911" s="5">
        <v>4.5</v>
      </c>
      <c r="H911" t="str">
        <f>TEXT(Calls[[#This Row],[Date of Call]],"DDDD")</f>
        <v>Saturday</v>
      </c>
      <c r="I911">
        <f>IF(MONTH(Calls[[#This Row],[Date of Call]])&lt;=6, YEAR(Calls[[#This Row],[Date of Call]]), YEAR(Calls[[#This Row],[Date of Call]])+1)</f>
        <v>2024</v>
      </c>
      <c r="J911">
        <f>ROUND(Calls[[#This Row],[Satisfaction Rating]],0)</f>
        <v>5</v>
      </c>
    </row>
    <row r="912" spans="1:10" x14ac:dyDescent="0.3">
      <c r="A912" s="4" t="s">
        <v>937</v>
      </c>
      <c r="B912" s="1" t="s">
        <v>27</v>
      </c>
      <c r="C912" s="1">
        <v>146</v>
      </c>
      <c r="D912" s="2" t="s">
        <v>9</v>
      </c>
      <c r="E912" s="3">
        <v>45242</v>
      </c>
      <c r="F912" s="1">
        <v>220</v>
      </c>
      <c r="G912" s="5">
        <v>4.5</v>
      </c>
      <c r="H912" t="str">
        <f>TEXT(Calls[[#This Row],[Date of Call]],"DDDD")</f>
        <v>Sunday</v>
      </c>
      <c r="I912">
        <f>IF(MONTH(Calls[[#This Row],[Date of Call]])&lt;=6, YEAR(Calls[[#This Row],[Date of Call]]), YEAR(Calls[[#This Row],[Date of Call]])+1)</f>
        <v>2024</v>
      </c>
      <c r="J912">
        <f>ROUND(Calls[[#This Row],[Satisfaction Rating]],0)</f>
        <v>5</v>
      </c>
    </row>
    <row r="913" spans="1:10" x14ac:dyDescent="0.3">
      <c r="A913" s="4" t="s">
        <v>938</v>
      </c>
      <c r="B913" s="1" t="s">
        <v>31</v>
      </c>
      <c r="C913" s="1">
        <v>62</v>
      </c>
      <c r="D913" s="2" t="s">
        <v>28</v>
      </c>
      <c r="E913" s="3">
        <v>45243</v>
      </c>
      <c r="F913" s="1">
        <v>175</v>
      </c>
      <c r="G913" s="5">
        <v>4.4000000000000004</v>
      </c>
      <c r="H913" t="str">
        <f>TEXT(Calls[[#This Row],[Date of Call]],"DDDD")</f>
        <v>Monday</v>
      </c>
      <c r="I913">
        <f>IF(MONTH(Calls[[#This Row],[Date of Call]])&lt;=6, YEAR(Calls[[#This Row],[Date of Call]]), YEAR(Calls[[#This Row],[Date of Call]])+1)</f>
        <v>2024</v>
      </c>
      <c r="J913">
        <f>ROUND(Calls[[#This Row],[Satisfaction Rating]],0)</f>
        <v>4</v>
      </c>
    </row>
    <row r="914" spans="1:10" x14ac:dyDescent="0.3">
      <c r="A914" s="4" t="s">
        <v>939</v>
      </c>
      <c r="B914" s="1" t="s">
        <v>60</v>
      </c>
      <c r="C914" s="1">
        <v>82</v>
      </c>
      <c r="D914" s="2" t="s">
        <v>9</v>
      </c>
      <c r="E914" s="3">
        <v>45243</v>
      </c>
      <c r="F914" s="1">
        <v>172</v>
      </c>
      <c r="G914" s="5">
        <v>4.0999999999999996</v>
      </c>
      <c r="H914" t="str">
        <f>TEXT(Calls[[#This Row],[Date of Call]],"DDDD")</f>
        <v>Monday</v>
      </c>
      <c r="I914">
        <f>IF(MONTH(Calls[[#This Row],[Date of Call]])&lt;=6, YEAR(Calls[[#This Row],[Date of Call]]), YEAR(Calls[[#This Row],[Date of Call]])+1)</f>
        <v>2024</v>
      </c>
      <c r="J914">
        <f>ROUND(Calls[[#This Row],[Satisfaction Rating]],0)</f>
        <v>4</v>
      </c>
    </row>
    <row r="915" spans="1:10" x14ac:dyDescent="0.3">
      <c r="A915" s="4" t="s">
        <v>940</v>
      </c>
      <c r="B915" s="1" t="s">
        <v>39</v>
      </c>
      <c r="C915" s="1">
        <v>91</v>
      </c>
      <c r="D915" s="2" t="s">
        <v>19</v>
      </c>
      <c r="E915" s="3">
        <v>45243</v>
      </c>
      <c r="F915" s="1">
        <v>108</v>
      </c>
      <c r="G915" s="5">
        <v>3.8</v>
      </c>
      <c r="H915" t="str">
        <f>TEXT(Calls[[#This Row],[Date of Call]],"DDDD")</f>
        <v>Monday</v>
      </c>
      <c r="I915">
        <f>IF(MONTH(Calls[[#This Row],[Date of Call]])&lt;=6, YEAR(Calls[[#This Row],[Date of Call]]), YEAR(Calls[[#This Row],[Date of Call]])+1)</f>
        <v>2024</v>
      </c>
      <c r="J915">
        <f>ROUND(Calls[[#This Row],[Satisfaction Rating]],0)</f>
        <v>4</v>
      </c>
    </row>
    <row r="916" spans="1:10" x14ac:dyDescent="0.3">
      <c r="A916" s="4" t="s">
        <v>941</v>
      </c>
      <c r="B916" s="1" t="s">
        <v>33</v>
      </c>
      <c r="C916" s="1">
        <v>39</v>
      </c>
      <c r="D916" s="2" t="s">
        <v>9</v>
      </c>
      <c r="E916" s="3">
        <v>45244</v>
      </c>
      <c r="F916" s="1">
        <v>43</v>
      </c>
      <c r="G916" s="5">
        <v>4.2</v>
      </c>
      <c r="H916" t="str">
        <f>TEXT(Calls[[#This Row],[Date of Call]],"DDDD")</f>
        <v>Tuesday</v>
      </c>
      <c r="I916">
        <f>IF(MONTH(Calls[[#This Row],[Date of Call]])&lt;=6, YEAR(Calls[[#This Row],[Date of Call]]), YEAR(Calls[[#This Row],[Date of Call]])+1)</f>
        <v>2024</v>
      </c>
      <c r="J916">
        <f>ROUND(Calls[[#This Row],[Satisfaction Rating]],0)</f>
        <v>4</v>
      </c>
    </row>
    <row r="917" spans="1:10" x14ac:dyDescent="0.3">
      <c r="A917" s="4" t="s">
        <v>942</v>
      </c>
      <c r="B917" s="1" t="s">
        <v>27</v>
      </c>
      <c r="C917" s="1">
        <v>149</v>
      </c>
      <c r="D917" s="2" t="s">
        <v>14</v>
      </c>
      <c r="E917" s="3">
        <v>45244</v>
      </c>
      <c r="F917" s="1">
        <v>44</v>
      </c>
      <c r="G917" s="5">
        <v>2.2000000000000002</v>
      </c>
      <c r="H917" t="str">
        <f>TEXT(Calls[[#This Row],[Date of Call]],"DDDD")</f>
        <v>Tuesday</v>
      </c>
      <c r="I917">
        <f>IF(MONTH(Calls[[#This Row],[Date of Call]])&lt;=6, YEAR(Calls[[#This Row],[Date of Call]]), YEAR(Calls[[#This Row],[Date of Call]])+1)</f>
        <v>2024</v>
      </c>
      <c r="J917">
        <f>ROUND(Calls[[#This Row],[Satisfaction Rating]],0)</f>
        <v>2</v>
      </c>
    </row>
    <row r="918" spans="1:10" x14ac:dyDescent="0.3">
      <c r="A918" s="4" t="s">
        <v>943</v>
      </c>
      <c r="B918" s="1" t="s">
        <v>60</v>
      </c>
      <c r="C918" s="1">
        <v>138</v>
      </c>
      <c r="D918" s="2" t="s">
        <v>28</v>
      </c>
      <c r="E918" s="3">
        <v>45244</v>
      </c>
      <c r="F918" s="1">
        <v>105</v>
      </c>
      <c r="G918" s="5">
        <v>3.9</v>
      </c>
      <c r="H918" t="str">
        <f>TEXT(Calls[[#This Row],[Date of Call]],"DDDD")</f>
        <v>Tuesday</v>
      </c>
      <c r="I918">
        <f>IF(MONTH(Calls[[#This Row],[Date of Call]])&lt;=6, YEAR(Calls[[#This Row],[Date of Call]]), YEAR(Calls[[#This Row],[Date of Call]])+1)</f>
        <v>2024</v>
      </c>
      <c r="J918">
        <f>ROUND(Calls[[#This Row],[Satisfaction Rating]],0)</f>
        <v>4</v>
      </c>
    </row>
    <row r="919" spans="1:10" x14ac:dyDescent="0.3">
      <c r="A919" s="4" t="s">
        <v>944</v>
      </c>
      <c r="B919" s="1" t="s">
        <v>31</v>
      </c>
      <c r="C919" s="1">
        <v>113</v>
      </c>
      <c r="D919" s="2" t="s">
        <v>14</v>
      </c>
      <c r="E919" s="3">
        <v>45245</v>
      </c>
      <c r="F919" s="1">
        <v>34</v>
      </c>
      <c r="G919" s="5">
        <v>3.9</v>
      </c>
      <c r="H919" t="str">
        <f>TEXT(Calls[[#This Row],[Date of Call]],"DDDD")</f>
        <v>Wednesday</v>
      </c>
      <c r="I919">
        <f>IF(MONTH(Calls[[#This Row],[Date of Call]])&lt;=6, YEAR(Calls[[#This Row],[Date of Call]]), YEAR(Calls[[#This Row],[Date of Call]])+1)</f>
        <v>2024</v>
      </c>
      <c r="J919">
        <f>ROUND(Calls[[#This Row],[Satisfaction Rating]],0)</f>
        <v>4</v>
      </c>
    </row>
    <row r="920" spans="1:10" x14ac:dyDescent="0.3">
      <c r="A920" s="4" t="s">
        <v>945</v>
      </c>
      <c r="B920" s="1" t="s">
        <v>18</v>
      </c>
      <c r="C920" s="1">
        <v>88</v>
      </c>
      <c r="D920" s="2" t="s">
        <v>9</v>
      </c>
      <c r="E920" s="3">
        <v>45245</v>
      </c>
      <c r="F920" s="1">
        <v>220</v>
      </c>
      <c r="G920" s="5">
        <v>4.0999999999999996</v>
      </c>
      <c r="H920" t="str">
        <f>TEXT(Calls[[#This Row],[Date of Call]],"DDDD")</f>
        <v>Wednesday</v>
      </c>
      <c r="I920">
        <f>IF(MONTH(Calls[[#This Row],[Date of Call]])&lt;=6, YEAR(Calls[[#This Row],[Date of Call]]), YEAR(Calls[[#This Row],[Date of Call]])+1)</f>
        <v>2024</v>
      </c>
      <c r="J920">
        <f>ROUND(Calls[[#This Row],[Satisfaction Rating]],0)</f>
        <v>4</v>
      </c>
    </row>
    <row r="921" spans="1:10" x14ac:dyDescent="0.3">
      <c r="A921" s="4" t="s">
        <v>946</v>
      </c>
      <c r="B921" s="1" t="s">
        <v>8</v>
      </c>
      <c r="C921" s="1">
        <v>64</v>
      </c>
      <c r="D921" s="2" t="s">
        <v>28</v>
      </c>
      <c r="E921" s="3">
        <v>45245</v>
      </c>
      <c r="F921" s="1">
        <v>225</v>
      </c>
      <c r="G921" s="5">
        <v>4.5999999999999996</v>
      </c>
      <c r="H921" t="str">
        <f>TEXT(Calls[[#This Row],[Date of Call]],"DDDD")</f>
        <v>Wednesday</v>
      </c>
      <c r="I921">
        <f>IF(MONTH(Calls[[#This Row],[Date of Call]])&lt;=6, YEAR(Calls[[#This Row],[Date of Call]]), YEAR(Calls[[#This Row],[Date of Call]])+1)</f>
        <v>2024</v>
      </c>
      <c r="J921">
        <f>ROUND(Calls[[#This Row],[Satisfaction Rating]],0)</f>
        <v>5</v>
      </c>
    </row>
    <row r="922" spans="1:10" x14ac:dyDescent="0.3">
      <c r="A922" s="4" t="s">
        <v>947</v>
      </c>
      <c r="B922" s="1" t="s">
        <v>13</v>
      </c>
      <c r="C922" s="1">
        <v>53</v>
      </c>
      <c r="D922" s="2" t="s">
        <v>28</v>
      </c>
      <c r="E922" s="3">
        <v>45246</v>
      </c>
      <c r="F922" s="1">
        <v>37</v>
      </c>
      <c r="G922" s="5">
        <v>4.0999999999999996</v>
      </c>
      <c r="H922" t="str">
        <f>TEXT(Calls[[#This Row],[Date of Call]],"DDDD")</f>
        <v>Thursday</v>
      </c>
      <c r="I922">
        <f>IF(MONTH(Calls[[#This Row],[Date of Call]])&lt;=6, YEAR(Calls[[#This Row],[Date of Call]]), YEAR(Calls[[#This Row],[Date of Call]])+1)</f>
        <v>2024</v>
      </c>
      <c r="J922">
        <f>ROUND(Calls[[#This Row],[Satisfaction Rating]],0)</f>
        <v>4</v>
      </c>
    </row>
    <row r="923" spans="1:10" x14ac:dyDescent="0.3">
      <c r="A923" s="4" t="s">
        <v>948</v>
      </c>
      <c r="B923" s="1" t="s">
        <v>50</v>
      </c>
      <c r="C923" s="1">
        <v>63</v>
      </c>
      <c r="D923" s="2" t="s">
        <v>14</v>
      </c>
      <c r="E923" s="3">
        <v>45246</v>
      </c>
      <c r="F923" s="1">
        <v>44</v>
      </c>
      <c r="G923" s="5">
        <v>5</v>
      </c>
      <c r="H923" t="str">
        <f>TEXT(Calls[[#This Row],[Date of Call]],"DDDD")</f>
        <v>Thursday</v>
      </c>
      <c r="I923">
        <f>IF(MONTH(Calls[[#This Row],[Date of Call]])&lt;=6, YEAR(Calls[[#This Row],[Date of Call]]), YEAR(Calls[[#This Row],[Date of Call]])+1)</f>
        <v>2024</v>
      </c>
      <c r="J923">
        <f>ROUND(Calls[[#This Row],[Satisfaction Rating]],0)</f>
        <v>5</v>
      </c>
    </row>
    <row r="924" spans="1:10" x14ac:dyDescent="0.3">
      <c r="A924" s="4" t="s">
        <v>949</v>
      </c>
      <c r="B924" s="1" t="s">
        <v>22</v>
      </c>
      <c r="C924" s="1">
        <v>54</v>
      </c>
      <c r="D924" s="2" t="s">
        <v>14</v>
      </c>
      <c r="E924" s="3">
        <v>45247</v>
      </c>
      <c r="F924" s="1">
        <v>35</v>
      </c>
      <c r="G924" s="5">
        <v>2.8</v>
      </c>
      <c r="H924" t="str">
        <f>TEXT(Calls[[#This Row],[Date of Call]],"DDDD")</f>
        <v>Friday</v>
      </c>
      <c r="I924">
        <f>IF(MONTH(Calls[[#This Row],[Date of Call]])&lt;=6, YEAR(Calls[[#This Row],[Date of Call]]), YEAR(Calls[[#This Row],[Date of Call]])+1)</f>
        <v>2024</v>
      </c>
      <c r="J924">
        <f>ROUND(Calls[[#This Row],[Satisfaction Rating]],0)</f>
        <v>3</v>
      </c>
    </row>
    <row r="925" spans="1:10" x14ac:dyDescent="0.3">
      <c r="A925" s="4" t="s">
        <v>950</v>
      </c>
      <c r="B925" s="1" t="s">
        <v>50</v>
      </c>
      <c r="C925" s="1">
        <v>54</v>
      </c>
      <c r="D925" s="2" t="s">
        <v>9</v>
      </c>
      <c r="E925" s="3">
        <v>45247</v>
      </c>
      <c r="F925" s="1">
        <v>145</v>
      </c>
      <c r="G925" s="5">
        <v>2.7</v>
      </c>
      <c r="H925" t="str">
        <f>TEXT(Calls[[#This Row],[Date of Call]],"DDDD")</f>
        <v>Friday</v>
      </c>
      <c r="I925">
        <f>IF(MONTH(Calls[[#This Row],[Date of Call]])&lt;=6, YEAR(Calls[[#This Row],[Date of Call]]), YEAR(Calls[[#This Row],[Date of Call]])+1)</f>
        <v>2024</v>
      </c>
      <c r="J925">
        <f>ROUND(Calls[[#This Row],[Satisfaction Rating]],0)</f>
        <v>3</v>
      </c>
    </row>
    <row r="926" spans="1:10" x14ac:dyDescent="0.3">
      <c r="A926" s="4" t="s">
        <v>951</v>
      </c>
      <c r="B926" s="1" t="s">
        <v>27</v>
      </c>
      <c r="C926" s="1">
        <v>71</v>
      </c>
      <c r="D926" s="2" t="s">
        <v>28</v>
      </c>
      <c r="E926" s="3">
        <v>45247</v>
      </c>
      <c r="F926" s="1">
        <v>64</v>
      </c>
      <c r="G926" s="5">
        <v>3.9</v>
      </c>
      <c r="H926" t="str">
        <f>TEXT(Calls[[#This Row],[Date of Call]],"DDDD")</f>
        <v>Friday</v>
      </c>
      <c r="I926">
        <f>IF(MONTH(Calls[[#This Row],[Date of Call]])&lt;=6, YEAR(Calls[[#This Row],[Date of Call]]), YEAR(Calls[[#This Row],[Date of Call]])+1)</f>
        <v>2024</v>
      </c>
      <c r="J926">
        <f>ROUND(Calls[[#This Row],[Satisfaction Rating]],0)</f>
        <v>4</v>
      </c>
    </row>
    <row r="927" spans="1:10" x14ac:dyDescent="0.3">
      <c r="A927" s="4" t="s">
        <v>952</v>
      </c>
      <c r="B927" s="1" t="s">
        <v>50</v>
      </c>
      <c r="C927" s="1">
        <v>93</v>
      </c>
      <c r="D927" s="2" t="s">
        <v>9</v>
      </c>
      <c r="E927" s="3">
        <v>45248</v>
      </c>
      <c r="F927" s="1">
        <v>185</v>
      </c>
      <c r="G927" s="5">
        <v>4.3</v>
      </c>
      <c r="H927" t="str">
        <f>TEXT(Calls[[#This Row],[Date of Call]],"DDDD")</f>
        <v>Saturday</v>
      </c>
      <c r="I927">
        <f>IF(MONTH(Calls[[#This Row],[Date of Call]])&lt;=6, YEAR(Calls[[#This Row],[Date of Call]]), YEAR(Calls[[#This Row],[Date of Call]])+1)</f>
        <v>2024</v>
      </c>
      <c r="J927">
        <f>ROUND(Calls[[#This Row],[Satisfaction Rating]],0)</f>
        <v>4</v>
      </c>
    </row>
    <row r="928" spans="1:10" x14ac:dyDescent="0.3">
      <c r="A928" s="4" t="s">
        <v>953</v>
      </c>
      <c r="B928" s="1" t="s">
        <v>16</v>
      </c>
      <c r="C928" s="1">
        <v>96</v>
      </c>
      <c r="D928" s="2" t="s">
        <v>14</v>
      </c>
      <c r="E928" s="3">
        <v>45248</v>
      </c>
      <c r="F928" s="1">
        <v>215</v>
      </c>
      <c r="G928" s="5">
        <v>2.5</v>
      </c>
      <c r="H928" t="str">
        <f>TEXT(Calls[[#This Row],[Date of Call]],"DDDD")</f>
        <v>Saturday</v>
      </c>
      <c r="I928">
        <f>IF(MONTH(Calls[[#This Row],[Date of Call]])&lt;=6, YEAR(Calls[[#This Row],[Date of Call]]), YEAR(Calls[[#This Row],[Date of Call]])+1)</f>
        <v>2024</v>
      </c>
      <c r="J928">
        <f>ROUND(Calls[[#This Row],[Satisfaction Rating]],0)</f>
        <v>3</v>
      </c>
    </row>
    <row r="929" spans="1:10" x14ac:dyDescent="0.3">
      <c r="A929" s="4" t="s">
        <v>954</v>
      </c>
      <c r="B929" s="1" t="s">
        <v>33</v>
      </c>
      <c r="C929" s="1">
        <v>31</v>
      </c>
      <c r="D929" s="2" t="s">
        <v>19</v>
      </c>
      <c r="E929" s="3">
        <v>45248</v>
      </c>
      <c r="F929" s="1">
        <v>88</v>
      </c>
      <c r="G929" s="5">
        <v>3.4</v>
      </c>
      <c r="H929" t="str">
        <f>TEXT(Calls[[#This Row],[Date of Call]],"DDDD")</f>
        <v>Saturday</v>
      </c>
      <c r="I929">
        <f>IF(MONTH(Calls[[#This Row],[Date of Call]])&lt;=6, YEAR(Calls[[#This Row],[Date of Call]]), YEAR(Calls[[#This Row],[Date of Call]])+1)</f>
        <v>2024</v>
      </c>
      <c r="J929">
        <f>ROUND(Calls[[#This Row],[Satisfaction Rating]],0)</f>
        <v>3</v>
      </c>
    </row>
    <row r="930" spans="1:10" x14ac:dyDescent="0.3">
      <c r="A930" s="4" t="s">
        <v>955</v>
      </c>
      <c r="B930" s="1" t="s">
        <v>50</v>
      </c>
      <c r="C930" s="1">
        <v>107</v>
      </c>
      <c r="D930" s="2" t="s">
        <v>28</v>
      </c>
      <c r="E930" s="3">
        <v>45248</v>
      </c>
      <c r="F930" s="1">
        <v>23</v>
      </c>
      <c r="G930" s="5">
        <v>3.4</v>
      </c>
      <c r="H930" t="str">
        <f>TEXT(Calls[[#This Row],[Date of Call]],"DDDD")</f>
        <v>Saturday</v>
      </c>
      <c r="I930">
        <f>IF(MONTH(Calls[[#This Row],[Date of Call]])&lt;=6, YEAR(Calls[[#This Row],[Date of Call]]), YEAR(Calls[[#This Row],[Date of Call]])+1)</f>
        <v>2024</v>
      </c>
      <c r="J930">
        <f>ROUND(Calls[[#This Row],[Satisfaction Rating]],0)</f>
        <v>3</v>
      </c>
    </row>
    <row r="931" spans="1:10" x14ac:dyDescent="0.3">
      <c r="A931" s="4" t="s">
        <v>956</v>
      </c>
      <c r="B931" s="1" t="s">
        <v>13</v>
      </c>
      <c r="C931" s="1">
        <v>50</v>
      </c>
      <c r="D931" s="2" t="s">
        <v>19</v>
      </c>
      <c r="E931" s="3">
        <v>45249</v>
      </c>
      <c r="F931" s="1">
        <v>180</v>
      </c>
      <c r="G931" s="5">
        <v>1.8</v>
      </c>
      <c r="H931" t="str">
        <f>TEXT(Calls[[#This Row],[Date of Call]],"DDDD")</f>
        <v>Sunday</v>
      </c>
      <c r="I931">
        <f>IF(MONTH(Calls[[#This Row],[Date of Call]])&lt;=6, YEAR(Calls[[#This Row],[Date of Call]]), YEAR(Calls[[#This Row],[Date of Call]])+1)</f>
        <v>2024</v>
      </c>
      <c r="J931">
        <f>ROUND(Calls[[#This Row],[Satisfaction Rating]],0)</f>
        <v>2</v>
      </c>
    </row>
    <row r="932" spans="1:10" x14ac:dyDescent="0.3">
      <c r="A932" s="4" t="s">
        <v>957</v>
      </c>
      <c r="B932" s="1" t="s">
        <v>60</v>
      </c>
      <c r="C932" s="1">
        <v>69</v>
      </c>
      <c r="D932" s="2" t="s">
        <v>28</v>
      </c>
      <c r="E932" s="3">
        <v>45250</v>
      </c>
      <c r="F932" s="1">
        <v>225</v>
      </c>
      <c r="G932" s="5">
        <v>3.7</v>
      </c>
      <c r="H932" t="str">
        <f>TEXT(Calls[[#This Row],[Date of Call]],"DDDD")</f>
        <v>Monday</v>
      </c>
      <c r="I932">
        <f>IF(MONTH(Calls[[#This Row],[Date of Call]])&lt;=6, YEAR(Calls[[#This Row],[Date of Call]]), YEAR(Calls[[#This Row],[Date of Call]])+1)</f>
        <v>2024</v>
      </c>
      <c r="J932">
        <f>ROUND(Calls[[#This Row],[Satisfaction Rating]],0)</f>
        <v>4</v>
      </c>
    </row>
    <row r="933" spans="1:10" x14ac:dyDescent="0.3">
      <c r="A933" s="4" t="s">
        <v>958</v>
      </c>
      <c r="B933" s="1" t="s">
        <v>18</v>
      </c>
      <c r="C933" s="1">
        <v>26</v>
      </c>
      <c r="D933" s="2" t="s">
        <v>14</v>
      </c>
      <c r="E933" s="3">
        <v>45251</v>
      </c>
      <c r="F933" s="1">
        <v>74</v>
      </c>
      <c r="G933" s="5">
        <v>4.0999999999999996</v>
      </c>
      <c r="H933" t="str">
        <f>TEXT(Calls[[#This Row],[Date of Call]],"DDDD")</f>
        <v>Tuesday</v>
      </c>
      <c r="I933">
        <f>IF(MONTH(Calls[[#This Row],[Date of Call]])&lt;=6, YEAR(Calls[[#This Row],[Date of Call]]), YEAR(Calls[[#This Row],[Date of Call]])+1)</f>
        <v>2024</v>
      </c>
      <c r="J933">
        <f>ROUND(Calls[[#This Row],[Satisfaction Rating]],0)</f>
        <v>4</v>
      </c>
    </row>
    <row r="934" spans="1:10" x14ac:dyDescent="0.3">
      <c r="A934" s="4" t="s">
        <v>959</v>
      </c>
      <c r="B934" s="1" t="s">
        <v>16</v>
      </c>
      <c r="C934" s="1">
        <v>158</v>
      </c>
      <c r="D934" s="2" t="s">
        <v>28</v>
      </c>
      <c r="E934" s="3">
        <v>45251</v>
      </c>
      <c r="F934" s="1">
        <v>36</v>
      </c>
      <c r="G934" s="5">
        <v>3</v>
      </c>
      <c r="H934" t="str">
        <f>TEXT(Calls[[#This Row],[Date of Call]],"DDDD")</f>
        <v>Tuesday</v>
      </c>
      <c r="I934">
        <f>IF(MONTH(Calls[[#This Row],[Date of Call]])&lt;=6, YEAR(Calls[[#This Row],[Date of Call]]), YEAR(Calls[[#This Row],[Date of Call]])+1)</f>
        <v>2024</v>
      </c>
      <c r="J934">
        <f>ROUND(Calls[[#This Row],[Satisfaction Rating]],0)</f>
        <v>3</v>
      </c>
    </row>
    <row r="935" spans="1:10" x14ac:dyDescent="0.3">
      <c r="A935" s="4" t="s">
        <v>960</v>
      </c>
      <c r="B935" s="1" t="s">
        <v>22</v>
      </c>
      <c r="C935" s="1">
        <v>99</v>
      </c>
      <c r="D935" s="2" t="s">
        <v>28</v>
      </c>
      <c r="E935" s="3">
        <v>45253</v>
      </c>
      <c r="F935" s="1">
        <v>116</v>
      </c>
      <c r="G935" s="5">
        <v>3.9</v>
      </c>
      <c r="H935" t="str">
        <f>TEXT(Calls[[#This Row],[Date of Call]],"DDDD")</f>
        <v>Thursday</v>
      </c>
      <c r="I935">
        <f>IF(MONTH(Calls[[#This Row],[Date of Call]])&lt;=6, YEAR(Calls[[#This Row],[Date of Call]]), YEAR(Calls[[#This Row],[Date of Call]])+1)</f>
        <v>2024</v>
      </c>
      <c r="J935">
        <f>ROUND(Calls[[#This Row],[Satisfaction Rating]],0)</f>
        <v>4</v>
      </c>
    </row>
    <row r="936" spans="1:10" x14ac:dyDescent="0.3">
      <c r="A936" s="4" t="s">
        <v>961</v>
      </c>
      <c r="B936" s="1" t="s">
        <v>16</v>
      </c>
      <c r="C936" s="1">
        <v>78</v>
      </c>
      <c r="D936" s="2" t="s">
        <v>19</v>
      </c>
      <c r="E936" s="3">
        <v>45253</v>
      </c>
      <c r="F936" s="1">
        <v>140</v>
      </c>
      <c r="G936" s="5">
        <v>4</v>
      </c>
      <c r="H936" t="str">
        <f>TEXT(Calls[[#This Row],[Date of Call]],"DDDD")</f>
        <v>Thursday</v>
      </c>
      <c r="I936">
        <f>IF(MONTH(Calls[[#This Row],[Date of Call]])&lt;=6, YEAR(Calls[[#This Row],[Date of Call]]), YEAR(Calls[[#This Row],[Date of Call]])+1)</f>
        <v>2024</v>
      </c>
      <c r="J936">
        <f>ROUND(Calls[[#This Row],[Satisfaction Rating]],0)</f>
        <v>4</v>
      </c>
    </row>
    <row r="937" spans="1:10" x14ac:dyDescent="0.3">
      <c r="A937" s="4" t="s">
        <v>962</v>
      </c>
      <c r="B937" s="1" t="s">
        <v>16</v>
      </c>
      <c r="C937" s="1">
        <v>102</v>
      </c>
      <c r="D937" s="2" t="s">
        <v>14</v>
      </c>
      <c r="E937" s="3">
        <v>45254</v>
      </c>
      <c r="F937" s="1">
        <v>104</v>
      </c>
      <c r="G937" s="5">
        <v>4.5</v>
      </c>
      <c r="H937" t="str">
        <f>TEXT(Calls[[#This Row],[Date of Call]],"DDDD")</f>
        <v>Friday</v>
      </c>
      <c r="I937">
        <f>IF(MONTH(Calls[[#This Row],[Date of Call]])&lt;=6, YEAR(Calls[[#This Row],[Date of Call]]), YEAR(Calls[[#This Row],[Date of Call]])+1)</f>
        <v>2024</v>
      </c>
      <c r="J937">
        <f>ROUND(Calls[[#This Row],[Satisfaction Rating]],0)</f>
        <v>5</v>
      </c>
    </row>
    <row r="938" spans="1:10" x14ac:dyDescent="0.3">
      <c r="A938" s="4" t="s">
        <v>963</v>
      </c>
      <c r="B938" s="1" t="s">
        <v>22</v>
      </c>
      <c r="C938" s="1">
        <v>158</v>
      </c>
      <c r="D938" s="2" t="s">
        <v>24</v>
      </c>
      <c r="E938" s="3">
        <v>45254</v>
      </c>
      <c r="F938" s="1">
        <v>148</v>
      </c>
      <c r="G938" s="5">
        <v>4</v>
      </c>
      <c r="H938" t="str">
        <f>TEXT(Calls[[#This Row],[Date of Call]],"DDDD")</f>
        <v>Friday</v>
      </c>
      <c r="I938">
        <f>IF(MONTH(Calls[[#This Row],[Date of Call]])&lt;=6, YEAR(Calls[[#This Row],[Date of Call]]), YEAR(Calls[[#This Row],[Date of Call]])+1)</f>
        <v>2024</v>
      </c>
      <c r="J938">
        <f>ROUND(Calls[[#This Row],[Satisfaction Rating]],0)</f>
        <v>4</v>
      </c>
    </row>
    <row r="939" spans="1:10" x14ac:dyDescent="0.3">
      <c r="A939" s="4" t="s">
        <v>964</v>
      </c>
      <c r="B939" s="1" t="s">
        <v>33</v>
      </c>
      <c r="C939" s="1">
        <v>56</v>
      </c>
      <c r="D939" s="2" t="s">
        <v>28</v>
      </c>
      <c r="E939" s="3">
        <v>45254</v>
      </c>
      <c r="F939" s="1">
        <v>205</v>
      </c>
      <c r="G939" s="5">
        <v>4.3</v>
      </c>
      <c r="H939" t="str">
        <f>TEXT(Calls[[#This Row],[Date of Call]],"DDDD")</f>
        <v>Friday</v>
      </c>
      <c r="I939">
        <f>IF(MONTH(Calls[[#This Row],[Date of Call]])&lt;=6, YEAR(Calls[[#This Row],[Date of Call]]), YEAR(Calls[[#This Row],[Date of Call]])+1)</f>
        <v>2024</v>
      </c>
      <c r="J939">
        <f>ROUND(Calls[[#This Row],[Satisfaction Rating]],0)</f>
        <v>4</v>
      </c>
    </row>
    <row r="940" spans="1:10" x14ac:dyDescent="0.3">
      <c r="A940" s="4" t="s">
        <v>965</v>
      </c>
      <c r="B940" s="1" t="s">
        <v>11</v>
      </c>
      <c r="C940" s="1">
        <v>17</v>
      </c>
      <c r="D940" s="2" t="s">
        <v>9</v>
      </c>
      <c r="E940" s="3">
        <v>45254</v>
      </c>
      <c r="F940" s="1">
        <v>210</v>
      </c>
      <c r="G940" s="5">
        <v>4.8</v>
      </c>
      <c r="H940" t="str">
        <f>TEXT(Calls[[#This Row],[Date of Call]],"DDDD")</f>
        <v>Friday</v>
      </c>
      <c r="I940">
        <f>IF(MONTH(Calls[[#This Row],[Date of Call]])&lt;=6, YEAR(Calls[[#This Row],[Date of Call]]), YEAR(Calls[[#This Row],[Date of Call]])+1)</f>
        <v>2024</v>
      </c>
      <c r="J940">
        <f>ROUND(Calls[[#This Row],[Satisfaction Rating]],0)</f>
        <v>5</v>
      </c>
    </row>
    <row r="941" spans="1:10" x14ac:dyDescent="0.3">
      <c r="A941" s="4" t="s">
        <v>966</v>
      </c>
      <c r="B941" s="1" t="s">
        <v>18</v>
      </c>
      <c r="C941" s="1">
        <v>104</v>
      </c>
      <c r="D941" s="2" t="s">
        <v>24</v>
      </c>
      <c r="E941" s="3">
        <v>45256</v>
      </c>
      <c r="F941" s="1">
        <v>41</v>
      </c>
      <c r="G941" s="5">
        <v>4.7</v>
      </c>
      <c r="H941" t="str">
        <f>TEXT(Calls[[#This Row],[Date of Call]],"DDDD")</f>
        <v>Sunday</v>
      </c>
      <c r="I941">
        <f>IF(MONTH(Calls[[#This Row],[Date of Call]])&lt;=6, YEAR(Calls[[#This Row],[Date of Call]]), YEAR(Calls[[#This Row],[Date of Call]])+1)</f>
        <v>2024</v>
      </c>
      <c r="J941">
        <f>ROUND(Calls[[#This Row],[Satisfaction Rating]],0)</f>
        <v>5</v>
      </c>
    </row>
    <row r="942" spans="1:10" x14ac:dyDescent="0.3">
      <c r="A942" s="4" t="s">
        <v>967</v>
      </c>
      <c r="B942" s="1" t="s">
        <v>47</v>
      </c>
      <c r="C942" s="1">
        <v>96</v>
      </c>
      <c r="D942" s="2" t="s">
        <v>19</v>
      </c>
      <c r="E942" s="3">
        <v>45256</v>
      </c>
      <c r="F942" s="1">
        <v>136</v>
      </c>
      <c r="G942" s="5">
        <v>5</v>
      </c>
      <c r="H942" t="str">
        <f>TEXT(Calls[[#This Row],[Date of Call]],"DDDD")</f>
        <v>Sunday</v>
      </c>
      <c r="I942">
        <f>IF(MONTH(Calls[[#This Row],[Date of Call]])&lt;=6, YEAR(Calls[[#This Row],[Date of Call]]), YEAR(Calls[[#This Row],[Date of Call]])+1)</f>
        <v>2024</v>
      </c>
      <c r="J942">
        <f>ROUND(Calls[[#This Row],[Satisfaction Rating]],0)</f>
        <v>5</v>
      </c>
    </row>
    <row r="943" spans="1:10" x14ac:dyDescent="0.3">
      <c r="A943" s="4" t="s">
        <v>968</v>
      </c>
      <c r="B943" s="1" t="s">
        <v>39</v>
      </c>
      <c r="C943" s="1">
        <v>83</v>
      </c>
      <c r="D943" s="2" t="s">
        <v>14</v>
      </c>
      <c r="E943" s="3">
        <v>45257</v>
      </c>
      <c r="F943" s="1">
        <v>126</v>
      </c>
      <c r="G943" s="5">
        <v>1.5</v>
      </c>
      <c r="H943" t="str">
        <f>TEXT(Calls[[#This Row],[Date of Call]],"DDDD")</f>
        <v>Monday</v>
      </c>
      <c r="I943">
        <f>IF(MONTH(Calls[[#This Row],[Date of Call]])&lt;=6, YEAR(Calls[[#This Row],[Date of Call]]), YEAR(Calls[[#This Row],[Date of Call]])+1)</f>
        <v>2024</v>
      </c>
      <c r="J943">
        <f>ROUND(Calls[[#This Row],[Satisfaction Rating]],0)</f>
        <v>2</v>
      </c>
    </row>
    <row r="944" spans="1:10" x14ac:dyDescent="0.3">
      <c r="A944" s="4" t="s">
        <v>969</v>
      </c>
      <c r="B944" s="1" t="s">
        <v>13</v>
      </c>
      <c r="C944" s="1">
        <v>80</v>
      </c>
      <c r="D944" s="2" t="s">
        <v>9</v>
      </c>
      <c r="E944" s="3">
        <v>45258</v>
      </c>
      <c r="F944" s="1">
        <v>148</v>
      </c>
      <c r="G944" s="5">
        <v>4.0999999999999996</v>
      </c>
      <c r="H944" t="str">
        <f>TEXT(Calls[[#This Row],[Date of Call]],"DDDD")</f>
        <v>Tuesday</v>
      </c>
      <c r="I944">
        <f>IF(MONTH(Calls[[#This Row],[Date of Call]])&lt;=6, YEAR(Calls[[#This Row],[Date of Call]]), YEAR(Calls[[#This Row],[Date of Call]])+1)</f>
        <v>2024</v>
      </c>
      <c r="J944">
        <f>ROUND(Calls[[#This Row],[Satisfaction Rating]],0)</f>
        <v>4</v>
      </c>
    </row>
    <row r="945" spans="1:10" x14ac:dyDescent="0.3">
      <c r="A945" s="4" t="s">
        <v>970</v>
      </c>
      <c r="B945" s="1" t="s">
        <v>39</v>
      </c>
      <c r="C945" s="1">
        <v>152</v>
      </c>
      <c r="D945" s="2" t="s">
        <v>14</v>
      </c>
      <c r="E945" s="3">
        <v>45258</v>
      </c>
      <c r="F945" s="1">
        <v>125</v>
      </c>
      <c r="G945" s="5">
        <v>3.9</v>
      </c>
      <c r="H945" t="str">
        <f>TEXT(Calls[[#This Row],[Date of Call]],"DDDD")</f>
        <v>Tuesday</v>
      </c>
      <c r="I945">
        <f>IF(MONTH(Calls[[#This Row],[Date of Call]])&lt;=6, YEAR(Calls[[#This Row],[Date of Call]]), YEAR(Calls[[#This Row],[Date of Call]])+1)</f>
        <v>2024</v>
      </c>
      <c r="J945">
        <f>ROUND(Calls[[#This Row],[Satisfaction Rating]],0)</f>
        <v>4</v>
      </c>
    </row>
    <row r="946" spans="1:10" x14ac:dyDescent="0.3">
      <c r="A946" s="4" t="s">
        <v>971</v>
      </c>
      <c r="B946" s="1" t="s">
        <v>27</v>
      </c>
      <c r="C946" s="1">
        <v>34</v>
      </c>
      <c r="D946" s="2" t="s">
        <v>19</v>
      </c>
      <c r="E946" s="3">
        <v>45258</v>
      </c>
      <c r="F946" s="1">
        <v>25</v>
      </c>
      <c r="G946" s="5">
        <v>4.0999999999999996</v>
      </c>
      <c r="H946" t="str">
        <f>TEXT(Calls[[#This Row],[Date of Call]],"DDDD")</f>
        <v>Tuesday</v>
      </c>
      <c r="I946">
        <f>IF(MONTH(Calls[[#This Row],[Date of Call]])&lt;=6, YEAR(Calls[[#This Row],[Date of Call]]), YEAR(Calls[[#This Row],[Date of Call]])+1)</f>
        <v>2024</v>
      </c>
      <c r="J946">
        <f>ROUND(Calls[[#This Row],[Satisfaction Rating]],0)</f>
        <v>4</v>
      </c>
    </row>
    <row r="947" spans="1:10" x14ac:dyDescent="0.3">
      <c r="A947" s="4" t="s">
        <v>972</v>
      </c>
      <c r="B947" s="1" t="s">
        <v>31</v>
      </c>
      <c r="C947" s="1">
        <v>2</v>
      </c>
      <c r="D947" s="2" t="s">
        <v>28</v>
      </c>
      <c r="E947" s="3">
        <v>45259</v>
      </c>
      <c r="F947" s="1">
        <v>62</v>
      </c>
      <c r="G947" s="5">
        <v>2.8</v>
      </c>
      <c r="H947" t="str">
        <f>TEXT(Calls[[#This Row],[Date of Call]],"DDDD")</f>
        <v>Wednesday</v>
      </c>
      <c r="I947">
        <f>IF(MONTH(Calls[[#This Row],[Date of Call]])&lt;=6, YEAR(Calls[[#This Row],[Date of Call]]), YEAR(Calls[[#This Row],[Date of Call]])+1)</f>
        <v>2024</v>
      </c>
      <c r="J947">
        <f>ROUND(Calls[[#This Row],[Satisfaction Rating]],0)</f>
        <v>3</v>
      </c>
    </row>
    <row r="948" spans="1:10" x14ac:dyDescent="0.3">
      <c r="A948" s="4" t="s">
        <v>973</v>
      </c>
      <c r="B948" s="1" t="s">
        <v>13</v>
      </c>
      <c r="C948" s="1">
        <v>140</v>
      </c>
      <c r="D948" s="2" t="s">
        <v>19</v>
      </c>
      <c r="E948" s="3">
        <v>45260</v>
      </c>
      <c r="F948" s="1">
        <v>90</v>
      </c>
      <c r="G948" s="5">
        <v>4.5999999999999996</v>
      </c>
      <c r="H948" t="str">
        <f>TEXT(Calls[[#This Row],[Date of Call]],"DDDD")</f>
        <v>Thursday</v>
      </c>
      <c r="I948">
        <f>IF(MONTH(Calls[[#This Row],[Date of Call]])&lt;=6, YEAR(Calls[[#This Row],[Date of Call]]), YEAR(Calls[[#This Row],[Date of Call]])+1)</f>
        <v>2024</v>
      </c>
      <c r="J948">
        <f>ROUND(Calls[[#This Row],[Satisfaction Rating]],0)</f>
        <v>5</v>
      </c>
    </row>
    <row r="949" spans="1:10" x14ac:dyDescent="0.3">
      <c r="A949" s="4" t="s">
        <v>974</v>
      </c>
      <c r="B949" s="1" t="s">
        <v>11</v>
      </c>
      <c r="C949" s="1">
        <v>126</v>
      </c>
      <c r="D949" s="2" t="s">
        <v>24</v>
      </c>
      <c r="E949" s="3">
        <v>45261</v>
      </c>
      <c r="F949" s="1">
        <v>33</v>
      </c>
      <c r="G949" s="5">
        <v>4.8</v>
      </c>
      <c r="H949" t="str">
        <f>TEXT(Calls[[#This Row],[Date of Call]],"DDDD")</f>
        <v>Friday</v>
      </c>
      <c r="I949">
        <f>IF(MONTH(Calls[[#This Row],[Date of Call]])&lt;=6, YEAR(Calls[[#This Row],[Date of Call]]), YEAR(Calls[[#This Row],[Date of Call]])+1)</f>
        <v>2024</v>
      </c>
      <c r="J949">
        <f>ROUND(Calls[[#This Row],[Satisfaction Rating]],0)</f>
        <v>5</v>
      </c>
    </row>
    <row r="950" spans="1:10" x14ac:dyDescent="0.3">
      <c r="A950" s="4" t="s">
        <v>975</v>
      </c>
      <c r="B950" s="1" t="s">
        <v>16</v>
      </c>
      <c r="C950" s="1">
        <v>79</v>
      </c>
      <c r="D950" s="2" t="s">
        <v>28</v>
      </c>
      <c r="E950" s="3">
        <v>45261</v>
      </c>
      <c r="F950" s="1">
        <v>115</v>
      </c>
      <c r="G950" s="5">
        <v>2.2999999999999998</v>
      </c>
      <c r="H950" t="str">
        <f>TEXT(Calls[[#This Row],[Date of Call]],"DDDD")</f>
        <v>Friday</v>
      </c>
      <c r="I950">
        <f>IF(MONTH(Calls[[#This Row],[Date of Call]])&lt;=6, YEAR(Calls[[#This Row],[Date of Call]]), YEAR(Calls[[#This Row],[Date of Call]])+1)</f>
        <v>2024</v>
      </c>
      <c r="J950">
        <f>ROUND(Calls[[#This Row],[Satisfaction Rating]],0)</f>
        <v>2</v>
      </c>
    </row>
    <row r="951" spans="1:10" x14ac:dyDescent="0.3">
      <c r="A951" s="4" t="s">
        <v>976</v>
      </c>
      <c r="B951" s="1" t="s">
        <v>11</v>
      </c>
      <c r="C951" s="1">
        <v>133</v>
      </c>
      <c r="D951" s="2" t="s">
        <v>24</v>
      </c>
      <c r="E951" s="3">
        <v>45261</v>
      </c>
      <c r="F951" s="1">
        <v>45</v>
      </c>
      <c r="G951" s="5">
        <v>2.6</v>
      </c>
      <c r="H951" t="str">
        <f>TEXT(Calls[[#This Row],[Date of Call]],"DDDD")</f>
        <v>Friday</v>
      </c>
      <c r="I951">
        <f>IF(MONTH(Calls[[#This Row],[Date of Call]])&lt;=6, YEAR(Calls[[#This Row],[Date of Call]]), YEAR(Calls[[#This Row],[Date of Call]])+1)</f>
        <v>2024</v>
      </c>
      <c r="J951">
        <f>ROUND(Calls[[#This Row],[Satisfaction Rating]],0)</f>
        <v>3</v>
      </c>
    </row>
    <row r="952" spans="1:10" x14ac:dyDescent="0.3">
      <c r="A952" s="4" t="s">
        <v>977</v>
      </c>
      <c r="B952" s="1" t="s">
        <v>27</v>
      </c>
      <c r="C952" s="1">
        <v>97</v>
      </c>
      <c r="D952" s="2" t="s">
        <v>9</v>
      </c>
      <c r="E952" s="3">
        <v>45261</v>
      </c>
      <c r="F952" s="1">
        <v>114</v>
      </c>
      <c r="G952" s="5">
        <v>4.8</v>
      </c>
      <c r="H952" t="str">
        <f>TEXT(Calls[[#This Row],[Date of Call]],"DDDD")</f>
        <v>Friday</v>
      </c>
      <c r="I952">
        <f>IF(MONTH(Calls[[#This Row],[Date of Call]])&lt;=6, YEAR(Calls[[#This Row],[Date of Call]]), YEAR(Calls[[#This Row],[Date of Call]])+1)</f>
        <v>2024</v>
      </c>
      <c r="J952">
        <f>ROUND(Calls[[#This Row],[Satisfaction Rating]],0)</f>
        <v>5</v>
      </c>
    </row>
    <row r="953" spans="1:10" x14ac:dyDescent="0.3">
      <c r="A953" s="4" t="s">
        <v>978</v>
      </c>
      <c r="B953" s="1" t="s">
        <v>16</v>
      </c>
      <c r="C953" s="1">
        <v>102</v>
      </c>
      <c r="D953" s="2" t="s">
        <v>14</v>
      </c>
      <c r="E953" s="3">
        <v>45262</v>
      </c>
      <c r="F953" s="1">
        <v>72</v>
      </c>
      <c r="G953" s="5">
        <v>3.7</v>
      </c>
      <c r="H953" t="str">
        <f>TEXT(Calls[[#This Row],[Date of Call]],"DDDD")</f>
        <v>Saturday</v>
      </c>
      <c r="I953">
        <f>IF(MONTH(Calls[[#This Row],[Date of Call]])&lt;=6, YEAR(Calls[[#This Row],[Date of Call]]), YEAR(Calls[[#This Row],[Date of Call]])+1)</f>
        <v>2024</v>
      </c>
      <c r="J953">
        <f>ROUND(Calls[[#This Row],[Satisfaction Rating]],0)</f>
        <v>4</v>
      </c>
    </row>
    <row r="954" spans="1:10" x14ac:dyDescent="0.3">
      <c r="A954" s="4" t="s">
        <v>979</v>
      </c>
      <c r="B954" s="1" t="s">
        <v>42</v>
      </c>
      <c r="C954" s="1">
        <v>62</v>
      </c>
      <c r="D954" s="2" t="s">
        <v>9</v>
      </c>
      <c r="E954" s="3">
        <v>45262</v>
      </c>
      <c r="F954" s="1">
        <v>205</v>
      </c>
      <c r="G954" s="5">
        <v>4.2</v>
      </c>
      <c r="H954" t="str">
        <f>TEXT(Calls[[#This Row],[Date of Call]],"DDDD")</f>
        <v>Saturday</v>
      </c>
      <c r="I954">
        <f>IF(MONTH(Calls[[#This Row],[Date of Call]])&lt;=6, YEAR(Calls[[#This Row],[Date of Call]]), YEAR(Calls[[#This Row],[Date of Call]])+1)</f>
        <v>2024</v>
      </c>
      <c r="J954">
        <f>ROUND(Calls[[#This Row],[Satisfaction Rating]],0)</f>
        <v>4</v>
      </c>
    </row>
    <row r="955" spans="1:10" x14ac:dyDescent="0.3">
      <c r="A955" s="4" t="s">
        <v>980</v>
      </c>
      <c r="B955" s="1" t="s">
        <v>11</v>
      </c>
      <c r="C955" s="1">
        <v>149</v>
      </c>
      <c r="D955" s="2" t="s">
        <v>14</v>
      </c>
      <c r="E955" s="3">
        <v>45263</v>
      </c>
      <c r="F955" s="1">
        <v>42</v>
      </c>
      <c r="G955" s="5">
        <v>3.3</v>
      </c>
      <c r="H955" t="str">
        <f>TEXT(Calls[[#This Row],[Date of Call]],"DDDD")</f>
        <v>Sunday</v>
      </c>
      <c r="I955">
        <f>IF(MONTH(Calls[[#This Row],[Date of Call]])&lt;=6, YEAR(Calls[[#This Row],[Date of Call]]), YEAR(Calls[[#This Row],[Date of Call]])+1)</f>
        <v>2024</v>
      </c>
      <c r="J955">
        <f>ROUND(Calls[[#This Row],[Satisfaction Rating]],0)</f>
        <v>3</v>
      </c>
    </row>
    <row r="956" spans="1:10" x14ac:dyDescent="0.3">
      <c r="A956" s="4" t="s">
        <v>981</v>
      </c>
      <c r="B956" s="1" t="s">
        <v>31</v>
      </c>
      <c r="C956" s="1">
        <v>133</v>
      </c>
      <c r="D956" s="2" t="s">
        <v>9</v>
      </c>
      <c r="E956" s="3">
        <v>45263</v>
      </c>
      <c r="F956" s="1">
        <v>96</v>
      </c>
      <c r="G956" s="5">
        <v>4.3</v>
      </c>
      <c r="H956" t="str">
        <f>TEXT(Calls[[#This Row],[Date of Call]],"DDDD")</f>
        <v>Sunday</v>
      </c>
      <c r="I956">
        <f>IF(MONTH(Calls[[#This Row],[Date of Call]])&lt;=6, YEAR(Calls[[#This Row],[Date of Call]]), YEAR(Calls[[#This Row],[Date of Call]])+1)</f>
        <v>2024</v>
      </c>
      <c r="J956">
        <f>ROUND(Calls[[#This Row],[Satisfaction Rating]],0)</f>
        <v>4</v>
      </c>
    </row>
    <row r="957" spans="1:10" x14ac:dyDescent="0.3">
      <c r="A957" s="4" t="s">
        <v>982</v>
      </c>
      <c r="B957" s="1" t="s">
        <v>16</v>
      </c>
      <c r="C957" s="1">
        <v>51</v>
      </c>
      <c r="D957" s="2" t="s">
        <v>28</v>
      </c>
      <c r="E957" s="3">
        <v>45263</v>
      </c>
      <c r="F957" s="1">
        <v>64</v>
      </c>
      <c r="G957" s="5">
        <v>3.7</v>
      </c>
      <c r="H957" t="str">
        <f>TEXT(Calls[[#This Row],[Date of Call]],"DDDD")</f>
        <v>Sunday</v>
      </c>
      <c r="I957">
        <f>IF(MONTH(Calls[[#This Row],[Date of Call]])&lt;=6, YEAR(Calls[[#This Row],[Date of Call]]), YEAR(Calls[[#This Row],[Date of Call]])+1)</f>
        <v>2024</v>
      </c>
      <c r="J957">
        <f>ROUND(Calls[[#This Row],[Satisfaction Rating]],0)</f>
        <v>4</v>
      </c>
    </row>
    <row r="958" spans="1:10" x14ac:dyDescent="0.3">
      <c r="A958" s="4" t="s">
        <v>983</v>
      </c>
      <c r="B958" s="1" t="s">
        <v>42</v>
      </c>
      <c r="C958" s="1">
        <v>110</v>
      </c>
      <c r="D958" s="2" t="s">
        <v>9</v>
      </c>
      <c r="E958" s="3">
        <v>45264</v>
      </c>
      <c r="F958" s="1">
        <v>72</v>
      </c>
      <c r="G958" s="5">
        <v>3.7</v>
      </c>
      <c r="H958" t="str">
        <f>TEXT(Calls[[#This Row],[Date of Call]],"DDDD")</f>
        <v>Monday</v>
      </c>
      <c r="I958">
        <f>IF(MONTH(Calls[[#This Row],[Date of Call]])&lt;=6, YEAR(Calls[[#This Row],[Date of Call]]), YEAR(Calls[[#This Row],[Date of Call]])+1)</f>
        <v>2024</v>
      </c>
      <c r="J958">
        <f>ROUND(Calls[[#This Row],[Satisfaction Rating]],0)</f>
        <v>4</v>
      </c>
    </row>
    <row r="959" spans="1:10" x14ac:dyDescent="0.3">
      <c r="A959" s="4" t="s">
        <v>984</v>
      </c>
      <c r="B959" s="1" t="s">
        <v>27</v>
      </c>
      <c r="C959" s="1">
        <v>38</v>
      </c>
      <c r="D959" s="2" t="s">
        <v>24</v>
      </c>
      <c r="E959" s="3">
        <v>45265</v>
      </c>
      <c r="F959" s="1">
        <v>27</v>
      </c>
      <c r="G959" s="5">
        <v>3.1</v>
      </c>
      <c r="H959" t="str">
        <f>TEXT(Calls[[#This Row],[Date of Call]],"DDDD")</f>
        <v>Tuesday</v>
      </c>
      <c r="I959">
        <f>IF(MONTH(Calls[[#This Row],[Date of Call]])&lt;=6, YEAR(Calls[[#This Row],[Date of Call]]), YEAR(Calls[[#This Row],[Date of Call]])+1)</f>
        <v>2024</v>
      </c>
      <c r="J959">
        <f>ROUND(Calls[[#This Row],[Satisfaction Rating]],0)</f>
        <v>3</v>
      </c>
    </row>
    <row r="960" spans="1:10" x14ac:dyDescent="0.3">
      <c r="A960" s="4" t="s">
        <v>985</v>
      </c>
      <c r="B960" s="1" t="s">
        <v>31</v>
      </c>
      <c r="C960" s="1">
        <v>78</v>
      </c>
      <c r="D960" s="2" t="s">
        <v>24</v>
      </c>
      <c r="E960" s="3">
        <v>45267</v>
      </c>
      <c r="F960" s="1">
        <v>200</v>
      </c>
      <c r="G960" s="5">
        <v>2.4</v>
      </c>
      <c r="H960" t="str">
        <f>TEXT(Calls[[#This Row],[Date of Call]],"DDDD")</f>
        <v>Thursday</v>
      </c>
      <c r="I960">
        <f>IF(MONTH(Calls[[#This Row],[Date of Call]])&lt;=6, YEAR(Calls[[#This Row],[Date of Call]]), YEAR(Calls[[#This Row],[Date of Call]])+1)</f>
        <v>2024</v>
      </c>
      <c r="J960">
        <f>ROUND(Calls[[#This Row],[Satisfaction Rating]],0)</f>
        <v>2</v>
      </c>
    </row>
    <row r="961" spans="1:17" x14ac:dyDescent="0.3">
      <c r="A961" s="4" t="s">
        <v>986</v>
      </c>
      <c r="B961" s="1" t="s">
        <v>27</v>
      </c>
      <c r="C961" s="1">
        <v>25</v>
      </c>
      <c r="D961" s="2" t="s">
        <v>14</v>
      </c>
      <c r="E961" s="3">
        <v>45268</v>
      </c>
      <c r="F961" s="1">
        <v>93</v>
      </c>
      <c r="G961" s="5">
        <v>3.5</v>
      </c>
      <c r="H961" t="str">
        <f>TEXT(Calls[[#This Row],[Date of Call]],"DDDD")</f>
        <v>Friday</v>
      </c>
      <c r="I961">
        <f>IF(MONTH(Calls[[#This Row],[Date of Call]])&lt;=6, YEAR(Calls[[#This Row],[Date of Call]]), YEAR(Calls[[#This Row],[Date of Call]])+1)</f>
        <v>2024</v>
      </c>
      <c r="J961">
        <f>ROUND(Calls[[#This Row],[Satisfaction Rating]],0)</f>
        <v>4</v>
      </c>
    </row>
    <row r="962" spans="1:17" x14ac:dyDescent="0.3">
      <c r="A962" s="4" t="s">
        <v>987</v>
      </c>
      <c r="B962" s="1" t="s">
        <v>50</v>
      </c>
      <c r="C962" s="1">
        <v>50</v>
      </c>
      <c r="D962" s="2" t="s">
        <v>28</v>
      </c>
      <c r="E962" s="3">
        <v>45268</v>
      </c>
      <c r="F962" s="1">
        <v>54</v>
      </c>
      <c r="G962" s="5">
        <v>4.3</v>
      </c>
      <c r="H962" t="str">
        <f>TEXT(Calls[[#This Row],[Date of Call]],"DDDD")</f>
        <v>Friday</v>
      </c>
      <c r="I962">
        <f>IF(MONTH(Calls[[#This Row],[Date of Call]])&lt;=6, YEAR(Calls[[#This Row],[Date of Call]]), YEAR(Calls[[#This Row],[Date of Call]])+1)</f>
        <v>2024</v>
      </c>
      <c r="J962">
        <f>ROUND(Calls[[#This Row],[Satisfaction Rating]],0)</f>
        <v>4</v>
      </c>
    </row>
    <row r="963" spans="1:17" x14ac:dyDescent="0.3">
      <c r="A963" s="4" t="s">
        <v>988</v>
      </c>
      <c r="B963" s="1" t="s">
        <v>27</v>
      </c>
      <c r="C963" s="1">
        <v>103</v>
      </c>
      <c r="D963" s="2" t="s">
        <v>14</v>
      </c>
      <c r="E963" s="3">
        <v>45269</v>
      </c>
      <c r="F963" s="1">
        <v>72</v>
      </c>
      <c r="G963" s="5">
        <v>3.4</v>
      </c>
      <c r="H963" t="str">
        <f>TEXT(Calls[[#This Row],[Date of Call]],"DDDD")</f>
        <v>Saturday</v>
      </c>
      <c r="I963">
        <f>IF(MONTH(Calls[[#This Row],[Date of Call]])&lt;=6, YEAR(Calls[[#This Row],[Date of Call]]), YEAR(Calls[[#This Row],[Date of Call]])+1)</f>
        <v>2024</v>
      </c>
      <c r="J963">
        <f>ROUND(Calls[[#This Row],[Satisfaction Rating]],0)</f>
        <v>3</v>
      </c>
    </row>
    <row r="964" spans="1:17" x14ac:dyDescent="0.3">
      <c r="A964" s="4" t="s">
        <v>989</v>
      </c>
      <c r="B964" s="1" t="s">
        <v>39</v>
      </c>
      <c r="C964" s="1">
        <v>63</v>
      </c>
      <c r="D964" s="2" t="s">
        <v>19</v>
      </c>
      <c r="E964" s="3">
        <v>45269</v>
      </c>
      <c r="F964" s="1">
        <v>82</v>
      </c>
      <c r="G964" s="5">
        <v>3.7</v>
      </c>
      <c r="H964" t="str">
        <f>TEXT(Calls[[#This Row],[Date of Call]],"DDDD")</f>
        <v>Saturday</v>
      </c>
      <c r="I964">
        <f>IF(MONTH(Calls[[#This Row],[Date of Call]])&lt;=6, YEAR(Calls[[#This Row],[Date of Call]]), YEAR(Calls[[#This Row],[Date of Call]])+1)</f>
        <v>2024</v>
      </c>
      <c r="J964">
        <f>ROUND(Calls[[#This Row],[Satisfaction Rating]],0)</f>
        <v>4</v>
      </c>
    </row>
    <row r="965" spans="1:17" x14ac:dyDescent="0.3">
      <c r="A965" s="4" t="s">
        <v>990</v>
      </c>
      <c r="B965" s="1" t="s">
        <v>50</v>
      </c>
      <c r="C965" s="1">
        <v>96</v>
      </c>
      <c r="D965" s="2" t="s">
        <v>28</v>
      </c>
      <c r="E965" s="3">
        <v>45273</v>
      </c>
      <c r="F965" s="1">
        <v>164</v>
      </c>
      <c r="G965" s="5">
        <v>4.8</v>
      </c>
      <c r="H965" t="str">
        <f>TEXT(Calls[[#This Row],[Date of Call]],"DDDD")</f>
        <v>Wednesday</v>
      </c>
      <c r="I965">
        <f>IF(MONTH(Calls[[#This Row],[Date of Call]])&lt;=6, YEAR(Calls[[#This Row],[Date of Call]]), YEAR(Calls[[#This Row],[Date of Call]])+1)</f>
        <v>2024</v>
      </c>
      <c r="J965">
        <f>ROUND(Calls[[#This Row],[Satisfaction Rating]],0)</f>
        <v>5</v>
      </c>
    </row>
    <row r="966" spans="1:17" x14ac:dyDescent="0.3">
      <c r="A966" s="4" t="s">
        <v>991</v>
      </c>
      <c r="B966" s="1" t="s">
        <v>13</v>
      </c>
      <c r="C966" s="1">
        <v>94</v>
      </c>
      <c r="D966" s="2" t="s">
        <v>14</v>
      </c>
      <c r="E966" s="3">
        <v>45273</v>
      </c>
      <c r="F966" s="1">
        <v>78</v>
      </c>
      <c r="G966" s="5">
        <v>3.3</v>
      </c>
      <c r="H966" t="str">
        <f>TEXT(Calls[[#This Row],[Date of Call]],"DDDD")</f>
        <v>Wednesday</v>
      </c>
      <c r="I966">
        <f>IF(MONTH(Calls[[#This Row],[Date of Call]])&lt;=6, YEAR(Calls[[#This Row],[Date of Call]]), YEAR(Calls[[#This Row],[Date of Call]])+1)</f>
        <v>2024</v>
      </c>
      <c r="J966">
        <f>ROUND(Calls[[#This Row],[Satisfaction Rating]],0)</f>
        <v>3</v>
      </c>
    </row>
    <row r="967" spans="1:17" x14ac:dyDescent="0.3">
      <c r="A967" s="4" t="s">
        <v>992</v>
      </c>
      <c r="B967" s="1" t="s">
        <v>42</v>
      </c>
      <c r="C967" s="1">
        <v>46</v>
      </c>
      <c r="D967" s="2" t="s">
        <v>24</v>
      </c>
      <c r="E967" s="3">
        <v>45274</v>
      </c>
      <c r="F967" s="1">
        <v>135</v>
      </c>
      <c r="G967" s="5">
        <v>4.2</v>
      </c>
      <c r="H967" t="str">
        <f>TEXT(Calls[[#This Row],[Date of Call]],"DDDD")</f>
        <v>Thursday</v>
      </c>
      <c r="I967">
        <f>IF(MONTH(Calls[[#This Row],[Date of Call]])&lt;=6, YEAR(Calls[[#This Row],[Date of Call]]), YEAR(Calls[[#This Row],[Date of Call]])+1)</f>
        <v>2024</v>
      </c>
      <c r="J967">
        <f>ROUND(Calls[[#This Row],[Satisfaction Rating]],0)</f>
        <v>4</v>
      </c>
    </row>
    <row r="968" spans="1:17" x14ac:dyDescent="0.3">
      <c r="A968" s="4" t="s">
        <v>993</v>
      </c>
      <c r="B968" s="1" t="s">
        <v>80</v>
      </c>
      <c r="C968" s="1">
        <v>127</v>
      </c>
      <c r="D968" s="2" t="s">
        <v>28</v>
      </c>
      <c r="E968" s="3">
        <v>45275</v>
      </c>
      <c r="F968" s="1">
        <v>145</v>
      </c>
      <c r="G968" s="5">
        <v>2.6</v>
      </c>
      <c r="H968" t="str">
        <f>TEXT(Calls[[#This Row],[Date of Call]],"DDDD")</f>
        <v>Friday</v>
      </c>
      <c r="I968">
        <f>IF(MONTH(Calls[[#This Row],[Date of Call]])&lt;=6, YEAR(Calls[[#This Row],[Date of Call]]), YEAR(Calls[[#This Row],[Date of Call]])+1)</f>
        <v>2024</v>
      </c>
      <c r="J968">
        <f>ROUND(Calls[[#This Row],[Satisfaction Rating]],0)</f>
        <v>3</v>
      </c>
    </row>
    <row r="969" spans="1:17" x14ac:dyDescent="0.3">
      <c r="A969" s="4" t="s">
        <v>994</v>
      </c>
      <c r="B969" s="1" t="s">
        <v>22</v>
      </c>
      <c r="C969" s="1">
        <v>96</v>
      </c>
      <c r="D969" s="2" t="s">
        <v>24</v>
      </c>
      <c r="E969" s="3">
        <v>45275</v>
      </c>
      <c r="F969" s="1">
        <v>115</v>
      </c>
      <c r="G969" s="5">
        <v>4.9000000000000004</v>
      </c>
      <c r="H969" t="str">
        <f>TEXT(Calls[[#This Row],[Date of Call]],"DDDD")</f>
        <v>Friday</v>
      </c>
      <c r="I969">
        <f>IF(MONTH(Calls[[#This Row],[Date of Call]])&lt;=6, YEAR(Calls[[#This Row],[Date of Call]]), YEAR(Calls[[#This Row],[Date of Call]])+1)</f>
        <v>2024</v>
      </c>
      <c r="J969">
        <f>ROUND(Calls[[#This Row],[Satisfaction Rating]],0)</f>
        <v>5</v>
      </c>
    </row>
    <row r="970" spans="1:17" x14ac:dyDescent="0.3">
      <c r="A970" s="4" t="s">
        <v>995</v>
      </c>
      <c r="B970" s="1" t="s">
        <v>60</v>
      </c>
      <c r="C970" s="1">
        <v>151</v>
      </c>
      <c r="D970" s="2" t="s">
        <v>14</v>
      </c>
      <c r="E970" s="3">
        <v>45275</v>
      </c>
      <c r="F970" s="1">
        <v>117</v>
      </c>
      <c r="G970" s="5">
        <v>2</v>
      </c>
      <c r="H970" t="str">
        <f>TEXT(Calls[[#This Row],[Date of Call]],"DDDD")</f>
        <v>Friday</v>
      </c>
      <c r="I970">
        <f>IF(MONTH(Calls[[#This Row],[Date of Call]])&lt;=6, YEAR(Calls[[#This Row],[Date of Call]]), YEAR(Calls[[#This Row],[Date of Call]])+1)</f>
        <v>2024</v>
      </c>
      <c r="J970">
        <f>ROUND(Calls[[#This Row],[Satisfaction Rating]],0)</f>
        <v>2</v>
      </c>
    </row>
    <row r="971" spans="1:17" x14ac:dyDescent="0.3">
      <c r="A971" s="4" t="s">
        <v>996</v>
      </c>
      <c r="B971" s="1" t="s">
        <v>80</v>
      </c>
      <c r="C971" s="1">
        <v>158</v>
      </c>
      <c r="D971" s="2" t="s">
        <v>9</v>
      </c>
      <c r="E971" s="3">
        <v>45276</v>
      </c>
      <c r="F971" s="1">
        <v>36</v>
      </c>
      <c r="G971" s="5">
        <v>4.7</v>
      </c>
      <c r="H971" t="str">
        <f>TEXT(Calls[[#This Row],[Date of Call]],"DDDD")</f>
        <v>Saturday</v>
      </c>
      <c r="I971">
        <f>IF(MONTH(Calls[[#This Row],[Date of Call]])&lt;=6, YEAR(Calls[[#This Row],[Date of Call]]), YEAR(Calls[[#This Row],[Date of Call]])+1)</f>
        <v>2024</v>
      </c>
      <c r="J971">
        <f>ROUND(Calls[[#This Row],[Satisfaction Rating]],0)</f>
        <v>5</v>
      </c>
    </row>
    <row r="972" spans="1:17" x14ac:dyDescent="0.3">
      <c r="A972" s="4" t="s">
        <v>997</v>
      </c>
      <c r="B972" s="1" t="s">
        <v>13</v>
      </c>
      <c r="C972" s="1">
        <v>45</v>
      </c>
      <c r="D972" s="2" t="s">
        <v>9</v>
      </c>
      <c r="E972" s="3">
        <v>45276</v>
      </c>
      <c r="F972" s="1">
        <v>84</v>
      </c>
      <c r="G972" s="5">
        <v>2.8</v>
      </c>
      <c r="H972" t="str">
        <f>TEXT(Calls[[#This Row],[Date of Call]],"DDDD")</f>
        <v>Saturday</v>
      </c>
      <c r="I972">
        <f>IF(MONTH(Calls[[#This Row],[Date of Call]])&lt;=6, YEAR(Calls[[#This Row],[Date of Call]]), YEAR(Calls[[#This Row],[Date of Call]])+1)</f>
        <v>2024</v>
      </c>
      <c r="J972">
        <f>ROUND(Calls[[#This Row],[Satisfaction Rating]],0)</f>
        <v>3</v>
      </c>
    </row>
    <row r="973" spans="1:17" x14ac:dyDescent="0.3">
      <c r="A973" s="4" t="s">
        <v>998</v>
      </c>
      <c r="B973" s="1" t="s">
        <v>33</v>
      </c>
      <c r="C973" s="1">
        <v>141</v>
      </c>
      <c r="D973" s="2" t="s">
        <v>9</v>
      </c>
      <c r="E973" s="3">
        <v>45276</v>
      </c>
      <c r="F973" s="1">
        <v>66</v>
      </c>
      <c r="G973" s="5">
        <v>3.2</v>
      </c>
      <c r="H973" t="str">
        <f>TEXT(Calls[[#This Row],[Date of Call]],"DDDD")</f>
        <v>Saturday</v>
      </c>
      <c r="I973">
        <f>IF(MONTH(Calls[[#This Row],[Date of Call]])&lt;=6, YEAR(Calls[[#This Row],[Date of Call]]), YEAR(Calls[[#This Row],[Date of Call]])+1)</f>
        <v>2024</v>
      </c>
      <c r="J973">
        <f>ROUND(Calls[[#This Row],[Satisfaction Rating]],0)</f>
        <v>3</v>
      </c>
    </row>
    <row r="974" spans="1:17" x14ac:dyDescent="0.3">
      <c r="A974" s="4" t="s">
        <v>999</v>
      </c>
      <c r="B974" s="1" t="s">
        <v>27</v>
      </c>
      <c r="C974" s="1">
        <v>147</v>
      </c>
      <c r="D974" s="2" t="s">
        <v>24</v>
      </c>
      <c r="E974" s="3">
        <v>45276</v>
      </c>
      <c r="F974" s="1">
        <v>76</v>
      </c>
      <c r="G974" s="5">
        <v>4.7</v>
      </c>
      <c r="H974" t="str">
        <f>TEXT(Calls[[#This Row],[Date of Call]],"DDDD")</f>
        <v>Saturday</v>
      </c>
      <c r="I974">
        <f>IF(MONTH(Calls[[#This Row],[Date of Call]])&lt;=6, YEAR(Calls[[#This Row],[Date of Call]]), YEAR(Calls[[#This Row],[Date of Call]])+1)</f>
        <v>2024</v>
      </c>
      <c r="J974">
        <f>ROUND(Calls[[#This Row],[Satisfaction Rating]],0)</f>
        <v>5</v>
      </c>
      <c r="N974" s="6" t="s">
        <v>1</v>
      </c>
      <c r="O974" s="7" t="s">
        <v>1055</v>
      </c>
      <c r="P974" s="7" t="s">
        <v>1056</v>
      </c>
      <c r="Q974" s="10" t="s">
        <v>1057</v>
      </c>
    </row>
    <row r="975" spans="1:17" x14ac:dyDescent="0.3">
      <c r="A975" s="4" t="s">
        <v>1000</v>
      </c>
      <c r="B975" s="1" t="s">
        <v>47</v>
      </c>
      <c r="C975" s="1">
        <v>126</v>
      </c>
      <c r="D975" s="2" t="s">
        <v>24</v>
      </c>
      <c r="E975" s="3">
        <v>45276</v>
      </c>
      <c r="F975" s="1">
        <v>185</v>
      </c>
      <c r="G975" s="5">
        <v>4.8</v>
      </c>
      <c r="H975" t="str">
        <f>TEXT(Calls[[#This Row],[Date of Call]],"DDDD")</f>
        <v>Saturday</v>
      </c>
      <c r="I975">
        <f>IF(MONTH(Calls[[#This Row],[Date of Call]])&lt;=6, YEAR(Calls[[#This Row],[Date of Call]]), YEAR(Calls[[#This Row],[Date of Call]])+1)</f>
        <v>2024</v>
      </c>
      <c r="J975">
        <f>ROUND(Calls[[#This Row],[Satisfaction Rating]],0)</f>
        <v>5</v>
      </c>
      <c r="N975" s="4" t="s">
        <v>60</v>
      </c>
      <c r="O975" s="22" t="s">
        <v>1058</v>
      </c>
      <c r="P975" s="1">
        <v>41</v>
      </c>
      <c r="Q975" s="5" t="s">
        <v>1059</v>
      </c>
    </row>
    <row r="976" spans="1:17" x14ac:dyDescent="0.3">
      <c r="A976" s="4" t="s">
        <v>1001</v>
      </c>
      <c r="B976" s="1" t="s">
        <v>13</v>
      </c>
      <c r="C976" s="1">
        <v>126</v>
      </c>
      <c r="D976" s="2" t="s">
        <v>19</v>
      </c>
      <c r="E976" s="3">
        <v>45277</v>
      </c>
      <c r="F976" s="1">
        <v>80</v>
      </c>
      <c r="G976" s="5">
        <v>4.7</v>
      </c>
      <c r="H976" t="str">
        <f>TEXT(Calls[[#This Row],[Date of Call]],"DDDD")</f>
        <v>Sunday</v>
      </c>
      <c r="I976">
        <f>IF(MONTH(Calls[[#This Row],[Date of Call]])&lt;=6, YEAR(Calls[[#This Row],[Date of Call]]), YEAR(Calls[[#This Row],[Date of Call]])+1)</f>
        <v>2024</v>
      </c>
      <c r="J976">
        <f>ROUND(Calls[[#This Row],[Satisfaction Rating]],0)</f>
        <v>5</v>
      </c>
      <c r="N976" s="4" t="s">
        <v>33</v>
      </c>
      <c r="O976" s="22" t="s">
        <v>1058</v>
      </c>
      <c r="P976" s="1">
        <v>31</v>
      </c>
      <c r="Q976" s="5" t="s">
        <v>1060</v>
      </c>
    </row>
    <row r="977" spans="1:17" x14ac:dyDescent="0.3">
      <c r="A977" s="4" t="s">
        <v>1002</v>
      </c>
      <c r="B977" s="1" t="s">
        <v>31</v>
      </c>
      <c r="C977" s="1">
        <v>32</v>
      </c>
      <c r="D977" s="2" t="s">
        <v>24</v>
      </c>
      <c r="E977" s="3">
        <v>45277</v>
      </c>
      <c r="F977" s="1">
        <v>148</v>
      </c>
      <c r="G977" s="5">
        <v>4</v>
      </c>
      <c r="H977" t="str">
        <f>TEXT(Calls[[#This Row],[Date of Call]],"DDDD")</f>
        <v>Sunday</v>
      </c>
      <c r="I977">
        <f>IF(MONTH(Calls[[#This Row],[Date of Call]])&lt;=6, YEAR(Calls[[#This Row],[Date of Call]]), YEAR(Calls[[#This Row],[Date of Call]])+1)</f>
        <v>2024</v>
      </c>
      <c r="J977">
        <f>ROUND(Calls[[#This Row],[Satisfaction Rating]],0)</f>
        <v>4</v>
      </c>
      <c r="N977" s="4" t="s">
        <v>8</v>
      </c>
      <c r="O977" s="22" t="s">
        <v>1058</v>
      </c>
      <c r="P977" s="1">
        <v>26</v>
      </c>
      <c r="Q977" s="5" t="s">
        <v>1061</v>
      </c>
    </row>
    <row r="978" spans="1:17" x14ac:dyDescent="0.3">
      <c r="A978" s="4" t="s">
        <v>1003</v>
      </c>
      <c r="B978" s="1" t="s">
        <v>13</v>
      </c>
      <c r="C978" s="1">
        <v>84</v>
      </c>
      <c r="D978" s="2" t="s">
        <v>28</v>
      </c>
      <c r="E978" s="3">
        <v>45279</v>
      </c>
      <c r="F978" s="1">
        <v>180</v>
      </c>
      <c r="G978" s="5">
        <v>4.9000000000000004</v>
      </c>
      <c r="H978" t="str">
        <f>TEXT(Calls[[#This Row],[Date of Call]],"DDDD")</f>
        <v>Tuesday</v>
      </c>
      <c r="I978">
        <f>IF(MONTH(Calls[[#This Row],[Date of Call]])&lt;=6, YEAR(Calls[[#This Row],[Date of Call]]), YEAR(Calls[[#This Row],[Date of Call]])+1)</f>
        <v>2024</v>
      </c>
      <c r="J978">
        <f>ROUND(Calls[[#This Row],[Satisfaction Rating]],0)</f>
        <v>5</v>
      </c>
      <c r="N978" s="4" t="s">
        <v>11</v>
      </c>
      <c r="O978" s="22" t="s">
        <v>1058</v>
      </c>
      <c r="P978" s="1">
        <v>36</v>
      </c>
      <c r="Q978" s="5" t="s">
        <v>1061</v>
      </c>
    </row>
    <row r="979" spans="1:17" x14ac:dyDescent="0.3">
      <c r="A979" s="4" t="s">
        <v>1004</v>
      </c>
      <c r="B979" s="1" t="s">
        <v>39</v>
      </c>
      <c r="C979" s="1">
        <v>120</v>
      </c>
      <c r="D979" s="2" t="s">
        <v>19</v>
      </c>
      <c r="E979" s="3">
        <v>45280</v>
      </c>
      <c r="F979" s="1">
        <v>190</v>
      </c>
      <c r="G979" s="5">
        <v>3.7</v>
      </c>
      <c r="H979" t="str">
        <f>TEXT(Calls[[#This Row],[Date of Call]],"DDDD")</f>
        <v>Wednesday</v>
      </c>
      <c r="I979">
        <f>IF(MONTH(Calls[[#This Row],[Date of Call]])&lt;=6, YEAR(Calls[[#This Row],[Date of Call]]), YEAR(Calls[[#This Row],[Date of Call]])+1)</f>
        <v>2024</v>
      </c>
      <c r="J979">
        <f>ROUND(Calls[[#This Row],[Satisfaction Rating]],0)</f>
        <v>4</v>
      </c>
      <c r="N979" s="4" t="s">
        <v>13</v>
      </c>
      <c r="O979" s="22" t="s">
        <v>1058</v>
      </c>
      <c r="P979" s="1">
        <v>37</v>
      </c>
      <c r="Q979" s="5" t="s">
        <v>1059</v>
      </c>
    </row>
    <row r="980" spans="1:17" x14ac:dyDescent="0.3">
      <c r="A980" s="4" t="s">
        <v>1005</v>
      </c>
      <c r="B980" s="1" t="s">
        <v>18</v>
      </c>
      <c r="C980" s="1">
        <v>93</v>
      </c>
      <c r="D980" s="2" t="s">
        <v>24</v>
      </c>
      <c r="E980" s="3">
        <v>45280</v>
      </c>
      <c r="F980" s="1">
        <v>38</v>
      </c>
      <c r="G980" s="5">
        <v>4.5</v>
      </c>
      <c r="H980" t="str">
        <f>TEXT(Calls[[#This Row],[Date of Call]],"DDDD")</f>
        <v>Wednesday</v>
      </c>
      <c r="I980">
        <f>IF(MONTH(Calls[[#This Row],[Date of Call]])&lt;=6, YEAR(Calls[[#This Row],[Date of Call]]), YEAR(Calls[[#This Row],[Date of Call]])+1)</f>
        <v>2024</v>
      </c>
      <c r="J980">
        <f>ROUND(Calls[[#This Row],[Satisfaction Rating]],0)</f>
        <v>5</v>
      </c>
      <c r="N980" s="4" t="s">
        <v>42</v>
      </c>
      <c r="O980" s="22" t="s">
        <v>1058</v>
      </c>
      <c r="P980" s="1">
        <v>23</v>
      </c>
      <c r="Q980" s="5" t="s">
        <v>1059</v>
      </c>
    </row>
    <row r="981" spans="1:17" x14ac:dyDescent="0.3">
      <c r="A981" s="4" t="s">
        <v>1006</v>
      </c>
      <c r="B981" s="1" t="s">
        <v>22</v>
      </c>
      <c r="C981" s="1">
        <v>76</v>
      </c>
      <c r="D981" s="2" t="s">
        <v>14</v>
      </c>
      <c r="E981" s="3">
        <v>45281</v>
      </c>
      <c r="F981" s="1">
        <v>82</v>
      </c>
      <c r="G981" s="5">
        <v>2.1</v>
      </c>
      <c r="H981" t="str">
        <f>TEXT(Calls[[#This Row],[Date of Call]],"DDDD")</f>
        <v>Thursday</v>
      </c>
      <c r="I981">
        <f>IF(MONTH(Calls[[#This Row],[Date of Call]])&lt;=6, YEAR(Calls[[#This Row],[Date of Call]]), YEAR(Calls[[#This Row],[Date of Call]])+1)</f>
        <v>2024</v>
      </c>
      <c r="J981">
        <f>ROUND(Calls[[#This Row],[Satisfaction Rating]],0)</f>
        <v>2</v>
      </c>
      <c r="N981" s="4" t="s">
        <v>22</v>
      </c>
      <c r="O981" s="22" t="s">
        <v>1062</v>
      </c>
      <c r="P981" s="1">
        <v>22</v>
      </c>
      <c r="Q981" s="5" t="s">
        <v>1060</v>
      </c>
    </row>
    <row r="982" spans="1:17" x14ac:dyDescent="0.3">
      <c r="A982" s="4" t="s">
        <v>1007</v>
      </c>
      <c r="B982" s="1" t="s">
        <v>80</v>
      </c>
      <c r="C982" s="1">
        <v>89</v>
      </c>
      <c r="D982" s="2" t="s">
        <v>24</v>
      </c>
      <c r="E982" s="3">
        <v>45284</v>
      </c>
      <c r="F982" s="1">
        <v>88</v>
      </c>
      <c r="G982" s="5">
        <v>2.8</v>
      </c>
      <c r="H982" t="str">
        <f>TEXT(Calls[[#This Row],[Date of Call]],"DDDD")</f>
        <v>Sunday</v>
      </c>
      <c r="I982">
        <f>IF(MONTH(Calls[[#This Row],[Date of Call]])&lt;=6, YEAR(Calls[[#This Row],[Date of Call]]), YEAR(Calls[[#This Row],[Date of Call]])+1)</f>
        <v>2024</v>
      </c>
      <c r="J982">
        <f>ROUND(Calls[[#This Row],[Satisfaction Rating]],0)</f>
        <v>3</v>
      </c>
      <c r="N982" s="4" t="s">
        <v>80</v>
      </c>
      <c r="O982" s="22" t="s">
        <v>1062</v>
      </c>
      <c r="P982" s="1">
        <v>42</v>
      </c>
      <c r="Q982" s="5" t="s">
        <v>1060</v>
      </c>
    </row>
    <row r="983" spans="1:17" x14ac:dyDescent="0.3">
      <c r="A983" s="4" t="s">
        <v>1008</v>
      </c>
      <c r="B983" s="1" t="s">
        <v>16</v>
      </c>
      <c r="C983" s="1">
        <v>91</v>
      </c>
      <c r="D983" s="2" t="s">
        <v>28</v>
      </c>
      <c r="E983" s="3">
        <v>45284</v>
      </c>
      <c r="F983" s="1">
        <v>42</v>
      </c>
      <c r="G983" s="5">
        <v>4.0999999999999996</v>
      </c>
      <c r="H983" t="str">
        <f>TEXT(Calls[[#This Row],[Date of Call]],"DDDD")</f>
        <v>Sunday</v>
      </c>
      <c r="I983">
        <f>IF(MONTH(Calls[[#This Row],[Date of Call]])&lt;=6, YEAR(Calls[[#This Row],[Date of Call]]), YEAR(Calls[[#This Row],[Date of Call]])+1)</f>
        <v>2024</v>
      </c>
      <c r="J983">
        <f>ROUND(Calls[[#This Row],[Satisfaction Rating]],0)</f>
        <v>4</v>
      </c>
      <c r="N983" s="4" t="s">
        <v>39</v>
      </c>
      <c r="O983" s="22" t="s">
        <v>1062</v>
      </c>
      <c r="P983" s="1">
        <v>25</v>
      </c>
      <c r="Q983" s="5" t="s">
        <v>1059</v>
      </c>
    </row>
    <row r="984" spans="1:17" x14ac:dyDescent="0.3">
      <c r="A984" s="4" t="s">
        <v>1009</v>
      </c>
      <c r="B984" s="1" t="s">
        <v>42</v>
      </c>
      <c r="C984" s="1">
        <v>7</v>
      </c>
      <c r="D984" s="2" t="s">
        <v>9</v>
      </c>
      <c r="E984" s="3">
        <v>45285</v>
      </c>
      <c r="F984" s="1">
        <v>64</v>
      </c>
      <c r="G984" s="5">
        <v>3.3</v>
      </c>
      <c r="H984" t="str">
        <f>TEXT(Calls[[#This Row],[Date of Call]],"DDDD")</f>
        <v>Monday</v>
      </c>
      <c r="I984">
        <f>IF(MONTH(Calls[[#This Row],[Date of Call]])&lt;=6, YEAR(Calls[[#This Row],[Date of Call]]), YEAR(Calls[[#This Row],[Date of Call]])+1)</f>
        <v>2024</v>
      </c>
      <c r="J984">
        <f>ROUND(Calls[[#This Row],[Satisfaction Rating]],0)</f>
        <v>3</v>
      </c>
      <c r="N984" s="4" t="s">
        <v>27</v>
      </c>
      <c r="O984" s="22" t="s">
        <v>1062</v>
      </c>
      <c r="P984" s="1">
        <v>30</v>
      </c>
      <c r="Q984" s="5" t="s">
        <v>1060</v>
      </c>
    </row>
    <row r="985" spans="1:17" x14ac:dyDescent="0.3">
      <c r="A985" s="4" t="s">
        <v>1010</v>
      </c>
      <c r="B985" s="1" t="s">
        <v>31</v>
      </c>
      <c r="C985" s="1">
        <v>140</v>
      </c>
      <c r="D985" s="2" t="s">
        <v>9</v>
      </c>
      <c r="E985" s="3">
        <v>45285</v>
      </c>
      <c r="F985" s="1">
        <v>105</v>
      </c>
      <c r="G985" s="5">
        <v>1.7</v>
      </c>
      <c r="H985" t="str">
        <f>TEXT(Calls[[#This Row],[Date of Call]],"DDDD")</f>
        <v>Monday</v>
      </c>
      <c r="I985">
        <f>IF(MONTH(Calls[[#This Row],[Date of Call]])&lt;=6, YEAR(Calls[[#This Row],[Date of Call]]), YEAR(Calls[[#This Row],[Date of Call]])+1)</f>
        <v>2024</v>
      </c>
      <c r="J985">
        <f>ROUND(Calls[[#This Row],[Satisfaction Rating]],0)</f>
        <v>2</v>
      </c>
      <c r="N985" s="4" t="s">
        <v>18</v>
      </c>
      <c r="O985" s="22" t="s">
        <v>1062</v>
      </c>
      <c r="P985" s="1">
        <v>30</v>
      </c>
      <c r="Q985" s="5" t="s">
        <v>1061</v>
      </c>
    </row>
    <row r="986" spans="1:17" x14ac:dyDescent="0.3">
      <c r="A986" s="4" t="s">
        <v>1011</v>
      </c>
      <c r="B986" s="1" t="s">
        <v>11</v>
      </c>
      <c r="C986" s="1">
        <v>58</v>
      </c>
      <c r="D986" s="2" t="s">
        <v>19</v>
      </c>
      <c r="E986" s="3">
        <v>45285</v>
      </c>
      <c r="F986" s="1">
        <v>25</v>
      </c>
      <c r="G986" s="5">
        <v>3.6</v>
      </c>
      <c r="H986" t="str">
        <f>TEXT(Calls[[#This Row],[Date of Call]],"DDDD")</f>
        <v>Monday</v>
      </c>
      <c r="I986">
        <f>IF(MONTH(Calls[[#This Row],[Date of Call]])&lt;=6, YEAR(Calls[[#This Row],[Date of Call]]), YEAR(Calls[[#This Row],[Date of Call]])+1)</f>
        <v>2024</v>
      </c>
      <c r="J986">
        <f>ROUND(Calls[[#This Row],[Satisfaction Rating]],0)</f>
        <v>4</v>
      </c>
      <c r="N986" s="4" t="s">
        <v>50</v>
      </c>
      <c r="O986" s="22" t="s">
        <v>1062</v>
      </c>
      <c r="P986" s="1">
        <v>28</v>
      </c>
      <c r="Q986" s="5" t="s">
        <v>1061</v>
      </c>
    </row>
    <row r="987" spans="1:17" x14ac:dyDescent="0.3">
      <c r="A987" s="4" t="s">
        <v>1012</v>
      </c>
      <c r="B987" s="1" t="s">
        <v>8</v>
      </c>
      <c r="C987" s="1">
        <v>90</v>
      </c>
      <c r="D987" s="2" t="s">
        <v>14</v>
      </c>
      <c r="E987" s="3">
        <v>45286</v>
      </c>
      <c r="F987" s="1">
        <v>176</v>
      </c>
      <c r="G987" s="5">
        <v>3.6</v>
      </c>
      <c r="H987" t="str">
        <f>TEXT(Calls[[#This Row],[Date of Call]],"DDDD")</f>
        <v>Tuesday</v>
      </c>
      <c r="I987">
        <f>IF(MONTH(Calls[[#This Row],[Date of Call]])&lt;=6, YEAR(Calls[[#This Row],[Date of Call]]), YEAR(Calls[[#This Row],[Date of Call]])+1)</f>
        <v>2024</v>
      </c>
      <c r="J987">
        <f>ROUND(Calls[[#This Row],[Satisfaction Rating]],0)</f>
        <v>4</v>
      </c>
      <c r="N987" s="4" t="s">
        <v>31</v>
      </c>
      <c r="O987" s="22" t="s">
        <v>1062</v>
      </c>
      <c r="P987" s="1">
        <v>37</v>
      </c>
      <c r="Q987" s="5" t="s">
        <v>1060</v>
      </c>
    </row>
    <row r="988" spans="1:17" x14ac:dyDescent="0.3">
      <c r="A988" s="4" t="s">
        <v>1013</v>
      </c>
      <c r="B988" s="1" t="s">
        <v>8</v>
      </c>
      <c r="C988" s="1">
        <v>106</v>
      </c>
      <c r="D988" s="2" t="s">
        <v>24</v>
      </c>
      <c r="E988" s="3">
        <v>45287</v>
      </c>
      <c r="F988" s="1">
        <v>46</v>
      </c>
      <c r="G988" s="5">
        <v>4.5999999999999996</v>
      </c>
      <c r="H988" t="str">
        <f>TEXT(Calls[[#This Row],[Date of Call]],"DDDD")</f>
        <v>Wednesday</v>
      </c>
      <c r="I988">
        <f>IF(MONTH(Calls[[#This Row],[Date of Call]])&lt;=6, YEAR(Calls[[#This Row],[Date of Call]]), YEAR(Calls[[#This Row],[Date of Call]])+1)</f>
        <v>2024</v>
      </c>
      <c r="J988">
        <f>ROUND(Calls[[#This Row],[Satisfaction Rating]],0)</f>
        <v>5</v>
      </c>
      <c r="N988" s="4" t="s">
        <v>16</v>
      </c>
      <c r="O988" s="22" t="s">
        <v>1062</v>
      </c>
      <c r="P988" s="1">
        <v>38</v>
      </c>
      <c r="Q988" s="5" t="s">
        <v>1059</v>
      </c>
    </row>
    <row r="989" spans="1:17" x14ac:dyDescent="0.3">
      <c r="A989" s="4" t="s">
        <v>1014</v>
      </c>
      <c r="B989" s="1" t="s">
        <v>39</v>
      </c>
      <c r="C989" s="1">
        <v>72</v>
      </c>
      <c r="D989" s="2" t="s">
        <v>9</v>
      </c>
      <c r="E989" s="3">
        <v>45287</v>
      </c>
      <c r="F989" s="1">
        <v>164</v>
      </c>
      <c r="G989" s="5">
        <v>4.8</v>
      </c>
      <c r="H989" t="str">
        <f>TEXT(Calls[[#This Row],[Date of Call]],"DDDD")</f>
        <v>Wednesday</v>
      </c>
      <c r="I989">
        <f>IF(MONTH(Calls[[#This Row],[Date of Call]])&lt;=6, YEAR(Calls[[#This Row],[Date of Call]]), YEAR(Calls[[#This Row],[Date of Call]])+1)</f>
        <v>2024</v>
      </c>
      <c r="J989">
        <f>ROUND(Calls[[#This Row],[Satisfaction Rating]],0)</f>
        <v>5</v>
      </c>
      <c r="N989" s="11" t="s">
        <v>47</v>
      </c>
      <c r="O989" s="23" t="s">
        <v>1062</v>
      </c>
      <c r="P989" s="12">
        <v>43</v>
      </c>
      <c r="Q989" s="15" t="s">
        <v>1060</v>
      </c>
    </row>
    <row r="990" spans="1:17" x14ac:dyDescent="0.3">
      <c r="A990" s="4" t="s">
        <v>1015</v>
      </c>
      <c r="B990" s="1" t="s">
        <v>42</v>
      </c>
      <c r="C990" s="1">
        <v>124</v>
      </c>
      <c r="D990" s="2" t="s">
        <v>9</v>
      </c>
      <c r="E990" s="3">
        <v>45288</v>
      </c>
      <c r="F990" s="1">
        <v>64</v>
      </c>
      <c r="G990" s="5">
        <v>4.5</v>
      </c>
      <c r="H990" t="str">
        <f>TEXT(Calls[[#This Row],[Date of Call]],"DDDD")</f>
        <v>Thursday</v>
      </c>
      <c r="I990">
        <f>IF(MONTH(Calls[[#This Row],[Date of Call]])&lt;=6, YEAR(Calls[[#This Row],[Date of Call]]), YEAR(Calls[[#This Row],[Date of Call]])+1)</f>
        <v>2024</v>
      </c>
      <c r="J990">
        <f>ROUND(Calls[[#This Row],[Satisfaction Rating]],0)</f>
        <v>5</v>
      </c>
    </row>
    <row r="991" spans="1:17" x14ac:dyDescent="0.3">
      <c r="A991" s="4" t="s">
        <v>1016</v>
      </c>
      <c r="B991" s="1" t="s">
        <v>33</v>
      </c>
      <c r="C991" s="1">
        <v>86</v>
      </c>
      <c r="D991" s="2" t="s">
        <v>28</v>
      </c>
      <c r="E991" s="3">
        <v>45288</v>
      </c>
      <c r="F991" s="1">
        <v>205</v>
      </c>
      <c r="G991" s="5">
        <v>4.5</v>
      </c>
      <c r="H991" t="str">
        <f>TEXT(Calls[[#This Row],[Date of Call]],"DDDD")</f>
        <v>Thursday</v>
      </c>
      <c r="I991">
        <f>IF(MONTH(Calls[[#This Row],[Date of Call]])&lt;=6, YEAR(Calls[[#This Row],[Date of Call]]), YEAR(Calls[[#This Row],[Date of Call]])+1)</f>
        <v>2024</v>
      </c>
      <c r="J991">
        <f>ROUND(Calls[[#This Row],[Satisfaction Rating]],0)</f>
        <v>5</v>
      </c>
    </row>
    <row r="992" spans="1:17" x14ac:dyDescent="0.3">
      <c r="A992" s="4" t="s">
        <v>1017</v>
      </c>
      <c r="B992" s="1" t="s">
        <v>13</v>
      </c>
      <c r="C992" s="1">
        <v>164</v>
      </c>
      <c r="D992" s="2" t="s">
        <v>28</v>
      </c>
      <c r="E992" s="3">
        <v>45289</v>
      </c>
      <c r="F992" s="1">
        <v>100</v>
      </c>
      <c r="G992" s="5">
        <v>4.5999999999999996</v>
      </c>
      <c r="H992" t="str">
        <f>TEXT(Calls[[#This Row],[Date of Call]],"DDDD")</f>
        <v>Friday</v>
      </c>
      <c r="I992">
        <f>IF(MONTH(Calls[[#This Row],[Date of Call]])&lt;=6, YEAR(Calls[[#This Row],[Date of Call]]), YEAR(Calls[[#This Row],[Date of Call]])+1)</f>
        <v>2024</v>
      </c>
      <c r="J992">
        <f>ROUND(Calls[[#This Row],[Satisfaction Rating]],0)</f>
        <v>5</v>
      </c>
    </row>
    <row r="993" spans="1:10" x14ac:dyDescent="0.3">
      <c r="A993" s="4" t="s">
        <v>1018</v>
      </c>
      <c r="B993" s="1" t="s">
        <v>18</v>
      </c>
      <c r="C993" s="1">
        <v>40</v>
      </c>
      <c r="D993" s="2" t="s">
        <v>14</v>
      </c>
      <c r="E993" s="3">
        <v>45289</v>
      </c>
      <c r="F993" s="1">
        <v>111</v>
      </c>
      <c r="G993" s="5">
        <v>4.5999999999999996</v>
      </c>
      <c r="H993" t="str">
        <f>TEXT(Calls[[#This Row],[Date of Call]],"DDDD")</f>
        <v>Friday</v>
      </c>
      <c r="I993">
        <f>IF(MONTH(Calls[[#This Row],[Date of Call]])&lt;=6, YEAR(Calls[[#This Row],[Date of Call]]), YEAR(Calls[[#This Row],[Date of Call]])+1)</f>
        <v>2024</v>
      </c>
      <c r="J993">
        <f>ROUND(Calls[[#This Row],[Satisfaction Rating]],0)</f>
        <v>5</v>
      </c>
    </row>
    <row r="994" spans="1:10" x14ac:dyDescent="0.3">
      <c r="A994" s="4" t="s">
        <v>1019</v>
      </c>
      <c r="B994" s="1" t="s">
        <v>16</v>
      </c>
      <c r="C994" s="1">
        <v>76</v>
      </c>
      <c r="D994" s="2" t="s">
        <v>19</v>
      </c>
      <c r="E994" s="3">
        <v>45289</v>
      </c>
      <c r="F994" s="1">
        <v>80</v>
      </c>
      <c r="G994" s="5">
        <v>3.5</v>
      </c>
      <c r="H994" t="str">
        <f>TEXT(Calls[[#This Row],[Date of Call]],"DDDD")</f>
        <v>Friday</v>
      </c>
      <c r="I994">
        <f>IF(MONTH(Calls[[#This Row],[Date of Call]])&lt;=6, YEAR(Calls[[#This Row],[Date of Call]]), YEAR(Calls[[#This Row],[Date of Call]])+1)</f>
        <v>2024</v>
      </c>
      <c r="J994">
        <f>ROUND(Calls[[#This Row],[Satisfaction Rating]],0)</f>
        <v>4</v>
      </c>
    </row>
    <row r="995" spans="1:10" x14ac:dyDescent="0.3">
      <c r="A995" s="4" t="s">
        <v>1020</v>
      </c>
      <c r="B995" s="1" t="s">
        <v>42</v>
      </c>
      <c r="C995" s="1">
        <v>95</v>
      </c>
      <c r="D995" s="2" t="s">
        <v>24</v>
      </c>
      <c r="E995" s="3">
        <v>45289</v>
      </c>
      <c r="F995" s="1">
        <v>50</v>
      </c>
      <c r="G995" s="5">
        <v>2.9</v>
      </c>
      <c r="H995" t="str">
        <f>TEXT(Calls[[#This Row],[Date of Call]],"DDDD")</f>
        <v>Friday</v>
      </c>
      <c r="I995">
        <f>IF(MONTH(Calls[[#This Row],[Date of Call]])&lt;=6, YEAR(Calls[[#This Row],[Date of Call]]), YEAR(Calls[[#This Row],[Date of Call]])+1)</f>
        <v>2024</v>
      </c>
      <c r="J995">
        <f>ROUND(Calls[[#This Row],[Satisfaction Rating]],0)</f>
        <v>3</v>
      </c>
    </row>
    <row r="996" spans="1:10" x14ac:dyDescent="0.3">
      <c r="A996" s="4" t="s">
        <v>1021</v>
      </c>
      <c r="B996" s="1" t="s">
        <v>16</v>
      </c>
      <c r="C996" s="1">
        <v>113</v>
      </c>
      <c r="D996" s="2" t="s">
        <v>9</v>
      </c>
      <c r="E996" s="3">
        <v>45290</v>
      </c>
      <c r="F996" s="1">
        <v>165</v>
      </c>
      <c r="G996" s="5">
        <v>4.7</v>
      </c>
      <c r="H996" t="str">
        <f>TEXT(Calls[[#This Row],[Date of Call]],"DDDD")</f>
        <v>Saturday</v>
      </c>
      <c r="I996">
        <f>IF(MONTH(Calls[[#This Row],[Date of Call]])&lt;=6, YEAR(Calls[[#This Row],[Date of Call]]), YEAR(Calls[[#This Row],[Date of Call]])+1)</f>
        <v>2024</v>
      </c>
      <c r="J996">
        <f>ROUND(Calls[[#This Row],[Satisfaction Rating]],0)</f>
        <v>5</v>
      </c>
    </row>
    <row r="997" spans="1:10" x14ac:dyDescent="0.3">
      <c r="A997" s="4" t="s">
        <v>1022</v>
      </c>
      <c r="B997" s="1" t="s">
        <v>33</v>
      </c>
      <c r="C997" s="1">
        <v>81</v>
      </c>
      <c r="D997" s="2" t="s">
        <v>9</v>
      </c>
      <c r="E997" s="3">
        <v>45290</v>
      </c>
      <c r="F997" s="1">
        <v>28</v>
      </c>
      <c r="G997" s="5">
        <v>3.9</v>
      </c>
      <c r="H997" t="str">
        <f>TEXT(Calls[[#This Row],[Date of Call]],"DDDD")</f>
        <v>Saturday</v>
      </c>
      <c r="I997">
        <f>IF(MONTH(Calls[[#This Row],[Date of Call]])&lt;=6, YEAR(Calls[[#This Row],[Date of Call]]), YEAR(Calls[[#This Row],[Date of Call]])+1)</f>
        <v>2024</v>
      </c>
      <c r="J997">
        <f>ROUND(Calls[[#This Row],[Satisfaction Rating]],0)</f>
        <v>4</v>
      </c>
    </row>
    <row r="998" spans="1:10" x14ac:dyDescent="0.3">
      <c r="A998" s="4" t="s">
        <v>1023</v>
      </c>
      <c r="B998" s="1" t="s">
        <v>22</v>
      </c>
      <c r="C998" s="1">
        <v>127</v>
      </c>
      <c r="D998" s="2" t="s">
        <v>24</v>
      </c>
      <c r="E998" s="3">
        <v>45290</v>
      </c>
      <c r="F998" s="1">
        <v>215</v>
      </c>
      <c r="G998" s="5">
        <v>3.8</v>
      </c>
      <c r="H998" t="str">
        <f>TEXT(Calls[[#This Row],[Date of Call]],"DDDD")</f>
        <v>Saturday</v>
      </c>
      <c r="I998">
        <f>IF(MONTH(Calls[[#This Row],[Date of Call]])&lt;=6, YEAR(Calls[[#This Row],[Date of Call]]), YEAR(Calls[[#This Row],[Date of Call]])+1)</f>
        <v>2024</v>
      </c>
      <c r="J998">
        <f>ROUND(Calls[[#This Row],[Satisfaction Rating]],0)</f>
        <v>4</v>
      </c>
    </row>
    <row r="999" spans="1:10" x14ac:dyDescent="0.3">
      <c r="A999" s="4" t="s">
        <v>1024</v>
      </c>
      <c r="B999" s="1" t="s">
        <v>31</v>
      </c>
      <c r="C999" s="1">
        <v>146</v>
      </c>
      <c r="D999" s="2" t="s">
        <v>9</v>
      </c>
      <c r="E999" s="3">
        <v>45291</v>
      </c>
      <c r="F999" s="1">
        <v>115</v>
      </c>
      <c r="G999" s="5">
        <v>2.2999999999999998</v>
      </c>
      <c r="H999" t="str">
        <f>TEXT(Calls[[#This Row],[Date of Call]],"DDDD")</f>
        <v>Sunday</v>
      </c>
      <c r="I999">
        <f>IF(MONTH(Calls[[#This Row],[Date of Call]])&lt;=6, YEAR(Calls[[#This Row],[Date of Call]]), YEAR(Calls[[#This Row],[Date of Call]])+1)</f>
        <v>2024</v>
      </c>
      <c r="J999">
        <f>ROUND(Calls[[#This Row],[Satisfaction Rating]],0)</f>
        <v>2</v>
      </c>
    </row>
    <row r="1000" spans="1:10" x14ac:dyDescent="0.3">
      <c r="A1000" s="4" t="s">
        <v>1025</v>
      </c>
      <c r="B1000" s="1" t="s">
        <v>27</v>
      </c>
      <c r="C1000" s="1">
        <v>123</v>
      </c>
      <c r="D1000" s="2" t="s">
        <v>9</v>
      </c>
      <c r="E1000" s="3">
        <v>45291</v>
      </c>
      <c r="F1000" s="1">
        <v>64</v>
      </c>
      <c r="G1000" s="5">
        <v>3.7</v>
      </c>
      <c r="H1000" t="str">
        <f>TEXT(Calls[[#This Row],[Date of Call]],"DDDD")</f>
        <v>Sunday</v>
      </c>
      <c r="I1000">
        <f>IF(MONTH(Calls[[#This Row],[Date of Call]])&lt;=6, YEAR(Calls[[#This Row],[Date of Call]]), YEAR(Calls[[#This Row],[Date of Call]])+1)</f>
        <v>2024</v>
      </c>
      <c r="J1000">
        <f>ROUND(Calls[[#This Row],[Satisfaction Rating]],0)</f>
        <v>4</v>
      </c>
    </row>
    <row r="1001" spans="1:10" x14ac:dyDescent="0.3">
      <c r="A1001" s="11" t="s">
        <v>1026</v>
      </c>
      <c r="B1001" s="12" t="s">
        <v>39</v>
      </c>
      <c r="C1001" s="12">
        <v>114</v>
      </c>
      <c r="D1001" s="13" t="s">
        <v>19</v>
      </c>
      <c r="E1001" s="14">
        <v>45291</v>
      </c>
      <c r="F1001" s="12">
        <v>40</v>
      </c>
      <c r="G1001" s="15">
        <v>3.9</v>
      </c>
      <c r="H1001" t="str">
        <f>TEXT(Calls[[#This Row],[Date of Call]],"DDDD")</f>
        <v>Sunday</v>
      </c>
      <c r="I1001">
        <f>IF(MONTH(Calls[[#This Row],[Date of Call]])&lt;=6, YEAR(Calls[[#This Row],[Date of Call]]), YEAR(Calls[[#This Row],[Date of Call]])+1)</f>
        <v>2024</v>
      </c>
      <c r="J1001">
        <f>ROUND(Calls[[#This Row],[Satisfaction Rating]],0)</f>
        <v>4</v>
      </c>
    </row>
  </sheetData>
  <pageMargins left="0.7" right="0.7" top="0.75" bottom="0.75" header="0.3" footer="0.3"/>
  <tableParts count="3">
    <tablePart r:id="rId1"/>
    <tablePart r:id="rId2"/>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1223B9-3D0C-472E-8B82-1BD7724230D7}">
  <dimension ref="F4:G9"/>
  <sheetViews>
    <sheetView workbookViewId="0">
      <selection activeCell="J5" sqref="J5"/>
    </sheetView>
  </sheetViews>
  <sheetFormatPr defaultRowHeight="14.4" x14ac:dyDescent="0.3"/>
  <sheetData>
    <row r="4" spans="6:7" x14ac:dyDescent="0.3">
      <c r="F4" t="s">
        <v>1063</v>
      </c>
      <c r="G4" t="s">
        <v>1064</v>
      </c>
    </row>
    <row r="5" spans="6:7" ht="28.25" customHeight="1" x14ac:dyDescent="0.3">
      <c r="F5" t="s">
        <v>19</v>
      </c>
      <c r="G5" t="e" vm="1">
        <v>#VALUE!</v>
      </c>
    </row>
    <row r="6" spans="6:7" ht="28.25" customHeight="1" x14ac:dyDescent="0.3">
      <c r="F6" t="s">
        <v>14</v>
      </c>
      <c r="G6" t="e" vm="2">
        <v>#VALUE!</v>
      </c>
    </row>
    <row r="7" spans="6:7" ht="24.2" customHeight="1" x14ac:dyDescent="0.3">
      <c r="F7" t="s">
        <v>28</v>
      </c>
      <c r="G7" t="e" vm="3">
        <v>#VALUE!</v>
      </c>
    </row>
    <row r="8" spans="6:7" ht="24.2" customHeight="1" x14ac:dyDescent="0.3">
      <c r="F8" t="s">
        <v>24</v>
      </c>
      <c r="G8" t="e" vm="4">
        <v>#VALUE!</v>
      </c>
    </row>
    <row r="9" spans="6:7" ht="32.25" customHeight="1" x14ac:dyDescent="0.3">
      <c r="F9" t="s">
        <v>9</v>
      </c>
      <c r="G9" t="e" vm="5">
        <v>#VALUE!</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8CBF18-EE6C-4A8C-B854-400F6EF97CA5}">
  <dimension ref="A3:I131"/>
  <sheetViews>
    <sheetView workbookViewId="0">
      <selection activeCell="G124" sqref="G124"/>
    </sheetView>
  </sheetViews>
  <sheetFormatPr defaultRowHeight="14.4" x14ac:dyDescent="0.3"/>
  <cols>
    <col min="1" max="1" width="11.8984375" customWidth="1"/>
    <col min="2" max="2" width="17.59765625" customWidth="1"/>
    <col min="3" max="3" width="20.59765625" customWidth="1"/>
    <col min="4" max="9" width="8.796875" customWidth="1"/>
    <col min="1002" max="1002" width="9.796875" bestFit="1" customWidth="1"/>
  </cols>
  <sheetData>
    <row r="3" spans="1:3" x14ac:dyDescent="0.3">
      <c r="A3" s="16" t="s">
        <v>1027</v>
      </c>
      <c r="B3" t="s">
        <v>1029</v>
      </c>
      <c r="C3" t="s">
        <v>1030</v>
      </c>
    </row>
    <row r="4" spans="1:3" x14ac:dyDescent="0.3">
      <c r="A4" s="17" t="s">
        <v>60</v>
      </c>
      <c r="B4">
        <v>65</v>
      </c>
      <c r="C4" s="18">
        <v>3.8307692307692309</v>
      </c>
    </row>
    <row r="5" spans="1:3" x14ac:dyDescent="0.3">
      <c r="A5" s="17" t="s">
        <v>33</v>
      </c>
      <c r="B5">
        <v>63</v>
      </c>
      <c r="C5" s="18">
        <v>4.0730158730158736</v>
      </c>
    </row>
    <row r="6" spans="1:3" x14ac:dyDescent="0.3">
      <c r="A6" s="17" t="s">
        <v>8</v>
      </c>
      <c r="B6">
        <v>50</v>
      </c>
      <c r="C6" s="18">
        <v>4.0179999999999998</v>
      </c>
    </row>
    <row r="7" spans="1:3" x14ac:dyDescent="0.3">
      <c r="A7" s="17" t="s">
        <v>11</v>
      </c>
      <c r="B7">
        <v>82</v>
      </c>
      <c r="C7" s="18">
        <v>3.976829268292684</v>
      </c>
    </row>
    <row r="8" spans="1:3" x14ac:dyDescent="0.3">
      <c r="A8" s="17" t="s">
        <v>13</v>
      </c>
      <c r="B8">
        <v>79</v>
      </c>
      <c r="C8" s="18">
        <v>3.9797468354430396</v>
      </c>
    </row>
    <row r="9" spans="1:3" x14ac:dyDescent="0.3">
      <c r="A9" s="17" t="s">
        <v>42</v>
      </c>
      <c r="B9">
        <v>62</v>
      </c>
      <c r="C9" s="18">
        <v>3.7774193548387092</v>
      </c>
    </row>
    <row r="10" spans="1:3" x14ac:dyDescent="0.3">
      <c r="A10" s="17" t="s">
        <v>22</v>
      </c>
      <c r="B10">
        <v>67</v>
      </c>
      <c r="C10" s="18">
        <v>3.8522388059701487</v>
      </c>
    </row>
    <row r="11" spans="1:3" x14ac:dyDescent="0.3">
      <c r="A11" s="17" t="s">
        <v>80</v>
      </c>
      <c r="B11">
        <v>59</v>
      </c>
      <c r="C11" s="18">
        <v>3.901694915254236</v>
      </c>
    </row>
    <row r="12" spans="1:3" x14ac:dyDescent="0.3">
      <c r="A12" s="17" t="s">
        <v>39</v>
      </c>
      <c r="B12">
        <v>69</v>
      </c>
      <c r="C12" s="18">
        <v>3.62608695652174</v>
      </c>
    </row>
    <row r="13" spans="1:3" x14ac:dyDescent="0.3">
      <c r="A13" s="17" t="s">
        <v>27</v>
      </c>
      <c r="B13">
        <v>72</v>
      </c>
      <c r="C13" s="18">
        <v>3.863888888888888</v>
      </c>
    </row>
    <row r="14" spans="1:3" x14ac:dyDescent="0.3">
      <c r="A14" s="17" t="s">
        <v>18</v>
      </c>
      <c r="B14">
        <v>74</v>
      </c>
      <c r="C14" s="18">
        <v>3.9837837837837853</v>
      </c>
    </row>
    <row r="15" spans="1:3" x14ac:dyDescent="0.3">
      <c r="A15" s="17" t="s">
        <v>50</v>
      </c>
      <c r="B15">
        <v>70</v>
      </c>
      <c r="C15" s="18">
        <v>4.1300000000000008</v>
      </c>
    </row>
    <row r="16" spans="1:3" x14ac:dyDescent="0.3">
      <c r="A16" s="17" t="s">
        <v>31</v>
      </c>
      <c r="B16">
        <v>69</v>
      </c>
      <c r="C16" s="18">
        <v>3.7753623188405814</v>
      </c>
    </row>
    <row r="17" spans="1:3" x14ac:dyDescent="0.3">
      <c r="A17" s="17" t="s">
        <v>16</v>
      </c>
      <c r="B17">
        <v>60</v>
      </c>
      <c r="C17" s="18">
        <v>3.609999999999999</v>
      </c>
    </row>
    <row r="18" spans="1:3" x14ac:dyDescent="0.3">
      <c r="A18" s="17" t="s">
        <v>47</v>
      </c>
      <c r="B18">
        <v>59</v>
      </c>
      <c r="C18" s="18">
        <v>3.8389830508474563</v>
      </c>
    </row>
    <row r="19" spans="1:3" x14ac:dyDescent="0.3">
      <c r="A19" s="17" t="s">
        <v>1028</v>
      </c>
      <c r="B19">
        <v>1000</v>
      </c>
      <c r="C19" s="18">
        <v>3.8854000000000029</v>
      </c>
    </row>
    <row r="27" spans="1:3" x14ac:dyDescent="0.3">
      <c r="A27" s="16" t="s">
        <v>1027</v>
      </c>
      <c r="B27" t="s">
        <v>1031</v>
      </c>
    </row>
    <row r="28" spans="1:3" x14ac:dyDescent="0.3">
      <c r="A28" s="17" t="s">
        <v>13</v>
      </c>
      <c r="B28" s="19">
        <v>7747</v>
      </c>
    </row>
    <row r="29" spans="1:3" x14ac:dyDescent="0.3">
      <c r="A29" s="17" t="s">
        <v>11</v>
      </c>
      <c r="B29" s="19">
        <v>7689</v>
      </c>
    </row>
    <row r="30" spans="1:3" x14ac:dyDescent="0.3">
      <c r="A30" s="17" t="s">
        <v>31</v>
      </c>
      <c r="B30" s="19">
        <v>7230</v>
      </c>
    </row>
    <row r="31" spans="1:3" x14ac:dyDescent="0.3">
      <c r="A31" s="17" t="s">
        <v>22</v>
      </c>
      <c r="B31" s="19">
        <v>7216</v>
      </c>
    </row>
    <row r="32" spans="1:3" x14ac:dyDescent="0.3">
      <c r="A32" s="17" t="s">
        <v>50</v>
      </c>
      <c r="B32" s="19">
        <v>6819</v>
      </c>
    </row>
    <row r="33" spans="1:2" x14ac:dyDescent="0.3">
      <c r="A33" s="17" t="s">
        <v>60</v>
      </c>
      <c r="B33" s="19">
        <v>6785</v>
      </c>
    </row>
    <row r="34" spans="1:2" x14ac:dyDescent="0.3">
      <c r="A34" s="17" t="s">
        <v>18</v>
      </c>
      <c r="B34" s="19">
        <v>6749</v>
      </c>
    </row>
    <row r="35" spans="1:2" x14ac:dyDescent="0.3">
      <c r="A35" s="17" t="s">
        <v>39</v>
      </c>
      <c r="B35" s="19">
        <v>6601</v>
      </c>
    </row>
    <row r="36" spans="1:2" x14ac:dyDescent="0.3">
      <c r="A36" s="17" t="s">
        <v>47</v>
      </c>
      <c r="B36" s="19">
        <v>6518</v>
      </c>
    </row>
    <row r="37" spans="1:2" x14ac:dyDescent="0.3">
      <c r="A37" s="17" t="s">
        <v>27</v>
      </c>
      <c r="B37" s="19">
        <v>6242</v>
      </c>
    </row>
    <row r="38" spans="1:2" x14ac:dyDescent="0.3">
      <c r="A38" s="17" t="s">
        <v>42</v>
      </c>
      <c r="B38" s="19">
        <v>6176</v>
      </c>
    </row>
    <row r="39" spans="1:2" x14ac:dyDescent="0.3">
      <c r="A39" s="17" t="s">
        <v>33</v>
      </c>
      <c r="B39" s="19">
        <v>5634</v>
      </c>
    </row>
    <row r="40" spans="1:2" x14ac:dyDescent="0.3">
      <c r="A40" s="17" t="s">
        <v>16</v>
      </c>
      <c r="B40" s="19">
        <v>5404</v>
      </c>
    </row>
    <row r="41" spans="1:2" x14ac:dyDescent="0.3">
      <c r="A41" s="17" t="s">
        <v>80</v>
      </c>
      <c r="B41" s="19">
        <v>5009</v>
      </c>
    </row>
    <row r="42" spans="1:2" x14ac:dyDescent="0.3">
      <c r="A42" s="17" t="s">
        <v>8</v>
      </c>
      <c r="B42" s="19">
        <v>4804</v>
      </c>
    </row>
    <row r="43" spans="1:2" x14ac:dyDescent="0.3">
      <c r="A43" s="17" t="s">
        <v>1028</v>
      </c>
      <c r="B43" s="19">
        <v>96623</v>
      </c>
    </row>
    <row r="46" spans="1:2" x14ac:dyDescent="0.3">
      <c r="A46" s="16" t="s">
        <v>1027</v>
      </c>
      <c r="B46" t="s">
        <v>1029</v>
      </c>
    </row>
    <row r="47" spans="1:2" x14ac:dyDescent="0.3">
      <c r="A47" s="17" t="s">
        <v>1032</v>
      </c>
      <c r="B47">
        <v>79</v>
      </c>
    </row>
    <row r="48" spans="1:2" x14ac:dyDescent="0.3">
      <c r="A48" s="17" t="s">
        <v>1033</v>
      </c>
      <c r="B48">
        <v>66</v>
      </c>
    </row>
    <row r="49" spans="1:2" x14ac:dyDescent="0.3">
      <c r="A49" s="17" t="s">
        <v>1034</v>
      </c>
      <c r="B49">
        <v>155</v>
      </c>
    </row>
    <row r="50" spans="1:2" x14ac:dyDescent="0.3">
      <c r="A50" s="17" t="s">
        <v>1035</v>
      </c>
      <c r="B50">
        <v>136</v>
      </c>
    </row>
    <row r="51" spans="1:2" x14ac:dyDescent="0.3">
      <c r="A51" s="17" t="s">
        <v>1036</v>
      </c>
      <c r="B51">
        <v>83</v>
      </c>
    </row>
    <row r="52" spans="1:2" x14ac:dyDescent="0.3">
      <c r="A52" s="17" t="s">
        <v>1037</v>
      </c>
      <c r="B52">
        <v>67</v>
      </c>
    </row>
    <row r="53" spans="1:2" x14ac:dyDescent="0.3">
      <c r="A53" s="17" t="s">
        <v>1038</v>
      </c>
      <c r="B53">
        <v>64</v>
      </c>
    </row>
    <row r="54" spans="1:2" x14ac:dyDescent="0.3">
      <c r="A54" s="17" t="s">
        <v>1039</v>
      </c>
      <c r="B54">
        <v>50</v>
      </c>
    </row>
    <row r="55" spans="1:2" x14ac:dyDescent="0.3">
      <c r="A55" s="17" t="s">
        <v>1040</v>
      </c>
      <c r="B55">
        <v>76</v>
      </c>
    </row>
    <row r="56" spans="1:2" x14ac:dyDescent="0.3">
      <c r="A56" s="17" t="s">
        <v>1041</v>
      </c>
      <c r="B56">
        <v>114</v>
      </c>
    </row>
    <row r="57" spans="1:2" x14ac:dyDescent="0.3">
      <c r="A57" s="17" t="s">
        <v>1042</v>
      </c>
      <c r="B57">
        <v>57</v>
      </c>
    </row>
    <row r="58" spans="1:2" x14ac:dyDescent="0.3">
      <c r="A58" s="17" t="s">
        <v>1043</v>
      </c>
      <c r="B58">
        <v>53</v>
      </c>
    </row>
    <row r="59" spans="1:2" x14ac:dyDescent="0.3">
      <c r="A59" s="17" t="s">
        <v>1028</v>
      </c>
      <c r="B59">
        <v>1000</v>
      </c>
    </row>
    <row r="65" spans="1:2" x14ac:dyDescent="0.3">
      <c r="A65" s="16" t="s">
        <v>1027</v>
      </c>
      <c r="B65" t="s">
        <v>1031</v>
      </c>
    </row>
    <row r="66" spans="1:2" x14ac:dyDescent="0.3">
      <c r="A66" s="17" t="s">
        <v>1032</v>
      </c>
      <c r="B66" s="19">
        <v>7790</v>
      </c>
    </row>
    <row r="67" spans="1:2" x14ac:dyDescent="0.3">
      <c r="A67" s="17" t="s">
        <v>1033</v>
      </c>
      <c r="B67" s="19">
        <v>6122</v>
      </c>
    </row>
    <row r="68" spans="1:2" x14ac:dyDescent="0.3">
      <c r="A68" s="17" t="s">
        <v>1034</v>
      </c>
      <c r="B68" s="19">
        <v>14563</v>
      </c>
    </row>
    <row r="69" spans="1:2" x14ac:dyDescent="0.3">
      <c r="A69" s="17" t="s">
        <v>1035</v>
      </c>
      <c r="B69" s="19">
        <v>13536</v>
      </c>
    </row>
    <row r="70" spans="1:2" x14ac:dyDescent="0.3">
      <c r="A70" s="17" t="s">
        <v>1036</v>
      </c>
      <c r="B70" s="19">
        <v>8171</v>
      </c>
    </row>
    <row r="71" spans="1:2" x14ac:dyDescent="0.3">
      <c r="A71" s="17" t="s">
        <v>1037</v>
      </c>
      <c r="B71" s="19">
        <v>5893</v>
      </c>
    </row>
    <row r="72" spans="1:2" x14ac:dyDescent="0.3">
      <c r="A72" s="17" t="s">
        <v>1038</v>
      </c>
      <c r="B72" s="19">
        <v>6007</v>
      </c>
    </row>
    <row r="73" spans="1:2" x14ac:dyDescent="0.3">
      <c r="A73" s="17" t="s">
        <v>1039</v>
      </c>
      <c r="B73" s="19">
        <v>4950</v>
      </c>
    </row>
    <row r="74" spans="1:2" x14ac:dyDescent="0.3">
      <c r="A74" s="17" t="s">
        <v>1040</v>
      </c>
      <c r="B74" s="19">
        <v>6689</v>
      </c>
    </row>
    <row r="75" spans="1:2" x14ac:dyDescent="0.3">
      <c r="A75" s="17" t="s">
        <v>1041</v>
      </c>
      <c r="B75" s="19">
        <v>10875</v>
      </c>
    </row>
    <row r="76" spans="1:2" x14ac:dyDescent="0.3">
      <c r="A76" s="17" t="s">
        <v>1042</v>
      </c>
      <c r="B76" s="19">
        <v>6775</v>
      </c>
    </row>
    <row r="77" spans="1:2" x14ac:dyDescent="0.3">
      <c r="A77" s="17" t="s">
        <v>1043</v>
      </c>
      <c r="B77" s="19">
        <v>5252</v>
      </c>
    </row>
    <row r="78" spans="1:2" x14ac:dyDescent="0.3">
      <c r="A78" s="17" t="s">
        <v>1028</v>
      </c>
      <c r="B78" s="19">
        <v>96623</v>
      </c>
    </row>
    <row r="84" spans="1:2" x14ac:dyDescent="0.3">
      <c r="A84" s="16" t="s">
        <v>1027</v>
      </c>
      <c r="B84" t="s">
        <v>1031</v>
      </c>
    </row>
    <row r="85" spans="1:2" x14ac:dyDescent="0.3">
      <c r="A85" s="17" t="s">
        <v>1032</v>
      </c>
      <c r="B85" s="19">
        <v>7790</v>
      </c>
    </row>
    <row r="86" spans="1:2" x14ac:dyDescent="0.3">
      <c r="A86" s="17" t="s">
        <v>1033</v>
      </c>
      <c r="B86" s="19">
        <v>13912</v>
      </c>
    </row>
    <row r="87" spans="1:2" x14ac:dyDescent="0.3">
      <c r="A87" s="17" t="s">
        <v>1034</v>
      </c>
      <c r="B87" s="19">
        <v>28475</v>
      </c>
    </row>
    <row r="88" spans="1:2" x14ac:dyDescent="0.3">
      <c r="A88" s="17" t="s">
        <v>1035</v>
      </c>
      <c r="B88" s="19">
        <v>42011</v>
      </c>
    </row>
    <row r="89" spans="1:2" x14ac:dyDescent="0.3">
      <c r="A89" s="17" t="s">
        <v>1036</v>
      </c>
      <c r="B89" s="19">
        <v>50182</v>
      </c>
    </row>
    <row r="90" spans="1:2" x14ac:dyDescent="0.3">
      <c r="A90" s="17" t="s">
        <v>1037</v>
      </c>
      <c r="B90" s="19">
        <v>56075</v>
      </c>
    </row>
    <row r="91" spans="1:2" x14ac:dyDescent="0.3">
      <c r="A91" s="17" t="s">
        <v>1038</v>
      </c>
      <c r="B91" s="19">
        <v>62082</v>
      </c>
    </row>
    <row r="92" spans="1:2" x14ac:dyDescent="0.3">
      <c r="A92" s="17" t="s">
        <v>1039</v>
      </c>
      <c r="B92" s="19">
        <v>67032</v>
      </c>
    </row>
    <row r="93" spans="1:2" x14ac:dyDescent="0.3">
      <c r="A93" s="17" t="s">
        <v>1040</v>
      </c>
      <c r="B93" s="19">
        <v>73721</v>
      </c>
    </row>
    <row r="94" spans="1:2" x14ac:dyDescent="0.3">
      <c r="A94" s="17" t="s">
        <v>1041</v>
      </c>
      <c r="B94" s="19">
        <v>84596</v>
      </c>
    </row>
    <row r="95" spans="1:2" x14ac:dyDescent="0.3">
      <c r="A95" s="17" t="s">
        <v>1042</v>
      </c>
      <c r="B95" s="19">
        <v>91371</v>
      </c>
    </row>
    <row r="96" spans="1:2" x14ac:dyDescent="0.3">
      <c r="A96" s="17" t="s">
        <v>1043</v>
      </c>
      <c r="B96" s="19">
        <v>96623</v>
      </c>
    </row>
    <row r="97" spans="1:9" x14ac:dyDescent="0.3">
      <c r="A97" s="17" t="s">
        <v>1028</v>
      </c>
      <c r="B97" s="19"/>
    </row>
    <row r="101" spans="1:9" x14ac:dyDescent="0.3">
      <c r="A101" s="47" t="s">
        <v>1054</v>
      </c>
      <c r="B101" s="47"/>
      <c r="C101" s="47"/>
      <c r="D101" s="47"/>
      <c r="E101" s="47"/>
    </row>
    <row r="103" spans="1:9" x14ac:dyDescent="0.3">
      <c r="A103" s="16" t="s">
        <v>1029</v>
      </c>
      <c r="B103" s="16" t="s">
        <v>1046</v>
      </c>
    </row>
    <row r="104" spans="1:9" x14ac:dyDescent="0.3">
      <c r="A104" s="16" t="s">
        <v>1027</v>
      </c>
      <c r="B104" t="s">
        <v>1047</v>
      </c>
      <c r="C104" t="s">
        <v>1048</v>
      </c>
      <c r="D104" t="s">
        <v>1049</v>
      </c>
      <c r="E104" t="s">
        <v>1050</v>
      </c>
      <c r="F104" t="s">
        <v>1051</v>
      </c>
      <c r="G104" t="s">
        <v>1052</v>
      </c>
      <c r="H104" t="s">
        <v>1053</v>
      </c>
      <c r="I104" t="s">
        <v>1028</v>
      </c>
    </row>
    <row r="105" spans="1:9" x14ac:dyDescent="0.3">
      <c r="A105" s="17" t="s">
        <v>19</v>
      </c>
      <c r="B105" s="21">
        <v>0.19047619047619047</v>
      </c>
      <c r="C105" s="21">
        <v>0.15873015873015872</v>
      </c>
      <c r="D105" s="21">
        <v>6.8783068783068779E-2</v>
      </c>
      <c r="E105" s="21">
        <v>0.12169312169312169</v>
      </c>
      <c r="F105" s="21">
        <v>0.12169312169312169</v>
      </c>
      <c r="G105" s="21">
        <v>0.12698412698412698</v>
      </c>
      <c r="H105" s="21">
        <v>0.21164021164021163</v>
      </c>
      <c r="I105" s="21">
        <v>1</v>
      </c>
    </row>
    <row r="106" spans="1:9" x14ac:dyDescent="0.3">
      <c r="A106" s="17" t="s">
        <v>14</v>
      </c>
      <c r="B106" s="21">
        <v>0.12844036697247707</v>
      </c>
      <c r="C106" s="21">
        <v>0.11009174311926606</v>
      </c>
      <c r="D106" s="21">
        <v>0.20183486238532111</v>
      </c>
      <c r="E106" s="21">
        <v>0.16513761467889909</v>
      </c>
      <c r="F106" s="21">
        <v>0.15137614678899083</v>
      </c>
      <c r="G106" s="21">
        <v>0.13302752293577982</v>
      </c>
      <c r="H106" s="21">
        <v>0.11009174311926606</v>
      </c>
      <c r="I106" s="21">
        <v>1</v>
      </c>
    </row>
    <row r="107" spans="1:9" x14ac:dyDescent="0.3">
      <c r="A107" s="17" t="s">
        <v>28</v>
      </c>
      <c r="B107" s="21">
        <v>0.14492753623188406</v>
      </c>
      <c r="C107" s="21">
        <v>0.16425120772946861</v>
      </c>
      <c r="D107" s="21">
        <v>0.12560386473429952</v>
      </c>
      <c r="E107" s="21">
        <v>0.18357487922705315</v>
      </c>
      <c r="F107" s="21">
        <v>0.13043478260869565</v>
      </c>
      <c r="G107" s="21">
        <v>0.13043478260869565</v>
      </c>
      <c r="H107" s="21">
        <v>0.12077294685990338</v>
      </c>
      <c r="I107" s="21">
        <v>1</v>
      </c>
    </row>
    <row r="108" spans="1:9" x14ac:dyDescent="0.3">
      <c r="A108" s="17" t="s">
        <v>24</v>
      </c>
      <c r="B108" s="21">
        <v>0.13440860215053763</v>
      </c>
      <c r="C108" s="21">
        <v>0.12365591397849462</v>
      </c>
      <c r="D108" s="21">
        <v>0.15053763440860216</v>
      </c>
      <c r="E108" s="21">
        <v>0.15591397849462366</v>
      </c>
      <c r="F108" s="21">
        <v>9.6774193548387094E-2</v>
      </c>
      <c r="G108" s="21">
        <v>0.15591397849462366</v>
      </c>
      <c r="H108" s="21">
        <v>0.18279569892473119</v>
      </c>
      <c r="I108" s="21">
        <v>1</v>
      </c>
    </row>
    <row r="109" spans="1:9" x14ac:dyDescent="0.3">
      <c r="A109" s="17" t="s">
        <v>9</v>
      </c>
      <c r="B109" s="21">
        <v>0.13500000000000001</v>
      </c>
      <c r="C109" s="21">
        <v>0.11</v>
      </c>
      <c r="D109" s="21">
        <v>0.13500000000000001</v>
      </c>
      <c r="E109" s="21">
        <v>0.13500000000000001</v>
      </c>
      <c r="F109" s="21">
        <v>0.13500000000000001</v>
      </c>
      <c r="G109" s="21">
        <v>0.16</v>
      </c>
      <c r="H109" s="21">
        <v>0.19</v>
      </c>
      <c r="I109" s="21">
        <v>1</v>
      </c>
    </row>
    <row r="110" spans="1:9" x14ac:dyDescent="0.3">
      <c r="A110" s="17" t="s">
        <v>1028</v>
      </c>
      <c r="B110" s="21">
        <v>0.14599999999999999</v>
      </c>
      <c r="C110" s="21">
        <v>0.13300000000000001</v>
      </c>
      <c r="D110" s="21">
        <v>0.13800000000000001</v>
      </c>
      <c r="E110" s="21">
        <v>0.153</v>
      </c>
      <c r="F110" s="21">
        <v>0.128</v>
      </c>
      <c r="G110" s="21">
        <v>0.14099999999999999</v>
      </c>
      <c r="H110" s="21">
        <v>0.161</v>
      </c>
      <c r="I110" s="21">
        <v>1</v>
      </c>
    </row>
    <row r="115" spans="1:3" x14ac:dyDescent="0.3">
      <c r="A115" s="16" t="s">
        <v>1027</v>
      </c>
      <c r="B115" t="s">
        <v>1029</v>
      </c>
      <c r="C115" t="s">
        <v>1031</v>
      </c>
    </row>
    <row r="116" spans="1:3" x14ac:dyDescent="0.3">
      <c r="A116" s="17" t="s">
        <v>60</v>
      </c>
      <c r="B116" s="21">
        <v>6.5000000000000002E-2</v>
      </c>
      <c r="C116" s="19">
        <v>6785</v>
      </c>
    </row>
    <row r="117" spans="1:3" x14ac:dyDescent="0.3">
      <c r="A117" s="17" t="s">
        <v>33</v>
      </c>
      <c r="B117" s="21">
        <v>6.3E-2</v>
      </c>
      <c r="C117" s="19">
        <v>5634</v>
      </c>
    </row>
    <row r="118" spans="1:3" x14ac:dyDescent="0.3">
      <c r="A118" s="17" t="s">
        <v>8</v>
      </c>
      <c r="B118" s="21">
        <v>0.05</v>
      </c>
      <c r="C118" s="19">
        <v>4804</v>
      </c>
    </row>
    <row r="119" spans="1:3" x14ac:dyDescent="0.3">
      <c r="A119" s="17" t="s">
        <v>11</v>
      </c>
      <c r="B119" s="21">
        <v>8.2000000000000003E-2</v>
      </c>
      <c r="C119" s="19">
        <v>7689</v>
      </c>
    </row>
    <row r="120" spans="1:3" x14ac:dyDescent="0.3">
      <c r="A120" s="17" t="s">
        <v>13</v>
      </c>
      <c r="B120" s="21">
        <v>7.9000000000000001E-2</v>
      </c>
      <c r="C120" s="19">
        <v>7747</v>
      </c>
    </row>
    <row r="121" spans="1:3" x14ac:dyDescent="0.3">
      <c r="A121" s="17" t="s">
        <v>42</v>
      </c>
      <c r="B121" s="21">
        <v>6.2E-2</v>
      </c>
      <c r="C121" s="19">
        <v>6176</v>
      </c>
    </row>
    <row r="122" spans="1:3" x14ac:dyDescent="0.3">
      <c r="A122" s="17" t="s">
        <v>22</v>
      </c>
      <c r="B122" s="21">
        <v>6.7000000000000004E-2</v>
      </c>
      <c r="C122" s="19">
        <v>7216</v>
      </c>
    </row>
    <row r="123" spans="1:3" x14ac:dyDescent="0.3">
      <c r="A123" s="17" t="s">
        <v>80</v>
      </c>
      <c r="B123" s="21">
        <v>5.8999999999999997E-2</v>
      </c>
      <c r="C123" s="19">
        <v>5009</v>
      </c>
    </row>
    <row r="124" spans="1:3" x14ac:dyDescent="0.3">
      <c r="A124" s="17" t="s">
        <v>39</v>
      </c>
      <c r="B124" s="21">
        <v>6.9000000000000006E-2</v>
      </c>
      <c r="C124" s="19">
        <v>6601</v>
      </c>
    </row>
    <row r="125" spans="1:3" x14ac:dyDescent="0.3">
      <c r="A125" s="17" t="s">
        <v>27</v>
      </c>
      <c r="B125" s="21">
        <v>7.1999999999999995E-2</v>
      </c>
      <c r="C125" s="19">
        <v>6242</v>
      </c>
    </row>
    <row r="126" spans="1:3" x14ac:dyDescent="0.3">
      <c r="A126" s="17" t="s">
        <v>18</v>
      </c>
      <c r="B126" s="21">
        <v>7.3999999999999996E-2</v>
      </c>
      <c r="C126" s="19">
        <v>6749</v>
      </c>
    </row>
    <row r="127" spans="1:3" x14ac:dyDescent="0.3">
      <c r="A127" s="17" t="s">
        <v>50</v>
      </c>
      <c r="B127" s="21">
        <v>7.0000000000000007E-2</v>
      </c>
      <c r="C127" s="19">
        <v>6819</v>
      </c>
    </row>
    <row r="128" spans="1:3" x14ac:dyDescent="0.3">
      <c r="A128" s="17" t="s">
        <v>31</v>
      </c>
      <c r="B128" s="21">
        <v>6.9000000000000006E-2</v>
      </c>
      <c r="C128" s="19">
        <v>7230</v>
      </c>
    </row>
    <row r="129" spans="1:3" x14ac:dyDescent="0.3">
      <c r="A129" s="17" t="s">
        <v>16</v>
      </c>
      <c r="B129" s="21">
        <v>0.06</v>
      </c>
      <c r="C129" s="19">
        <v>5404</v>
      </c>
    </row>
    <row r="130" spans="1:3" x14ac:dyDescent="0.3">
      <c r="A130" s="17" t="s">
        <v>47</v>
      </c>
      <c r="B130" s="21">
        <v>5.8999999999999997E-2</v>
      </c>
      <c r="C130" s="19">
        <v>6518</v>
      </c>
    </row>
    <row r="131" spans="1:3" x14ac:dyDescent="0.3">
      <c r="A131" s="17" t="s">
        <v>1028</v>
      </c>
      <c r="B131" s="21">
        <v>1</v>
      </c>
      <c r="C131" s="19">
        <v>96623</v>
      </c>
    </row>
  </sheetData>
  <mergeCells count="1">
    <mergeCell ref="A101:E101"/>
  </mergeCells>
  <conditionalFormatting pivot="1" sqref="B105:H109">
    <cfRule type="colorScale" priority="1">
      <colorScale>
        <cfvo type="min"/>
        <cfvo type="percentile" val="50"/>
        <cfvo type="max"/>
        <color rgb="FFF8696B"/>
        <color rgb="FFFFEB84"/>
        <color rgb="FF63BE7B"/>
      </colorScale>
    </cfRule>
  </conditionalFormatting>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DFCA6E-DF84-4540-9AB5-D0E226DD9030}">
  <dimension ref="A1"/>
  <sheetViews>
    <sheetView showGridLines="0" workbookViewId="0">
      <selection activeCell="S23" sqref="S23"/>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5EDC98-D663-4D0E-9EA8-D7C4D55DB107}">
  <dimension ref="A3:J100"/>
  <sheetViews>
    <sheetView topLeftCell="A52" workbookViewId="0">
      <selection activeCell="K78" sqref="K78"/>
    </sheetView>
  </sheetViews>
  <sheetFormatPr defaultRowHeight="14.4" x14ac:dyDescent="0.3"/>
  <cols>
    <col min="1" max="1" width="11.8984375" bestFit="1" customWidth="1"/>
    <col min="2" max="2" width="8.69921875" bestFit="1" customWidth="1"/>
    <col min="3" max="3" width="18.69921875" bestFit="1" customWidth="1"/>
    <col min="4" max="4" width="10.296875" bestFit="1" customWidth="1"/>
    <col min="5" max="5" width="6.8984375" bestFit="1" customWidth="1"/>
    <col min="6" max="6" width="7.3984375" bestFit="1" customWidth="1"/>
    <col min="7" max="7" width="11.8984375" bestFit="1" customWidth="1"/>
    <col min="8" max="8" width="8.69921875" bestFit="1" customWidth="1"/>
    <col min="9" max="9" width="14" bestFit="1" customWidth="1"/>
    <col min="10" max="10" width="13.296875" bestFit="1" customWidth="1"/>
  </cols>
  <sheetData>
    <row r="3" spans="1:5" x14ac:dyDescent="0.3">
      <c r="A3" t="s">
        <v>1065</v>
      </c>
      <c r="B3" t="s">
        <v>1066</v>
      </c>
      <c r="C3" t="s">
        <v>1067</v>
      </c>
      <c r="D3" t="s">
        <v>1068</v>
      </c>
      <c r="E3" t="s">
        <v>1070</v>
      </c>
    </row>
    <row r="4" spans="1:5" x14ac:dyDescent="0.3">
      <c r="A4" s="25">
        <v>1000</v>
      </c>
      <c r="B4" s="26">
        <v>96623</v>
      </c>
      <c r="C4" s="25">
        <v>89850</v>
      </c>
      <c r="D4" s="18">
        <v>3.8854000000000033</v>
      </c>
      <c r="E4" s="27">
        <v>307</v>
      </c>
    </row>
    <row r="11" spans="1:5" x14ac:dyDescent="0.3">
      <c r="A11" t="s">
        <v>1065</v>
      </c>
      <c r="B11" t="s">
        <v>1066</v>
      </c>
      <c r="C11" t="s">
        <v>1067</v>
      </c>
      <c r="D11" t="s">
        <v>1068</v>
      </c>
      <c r="E11" t="s">
        <v>1070</v>
      </c>
    </row>
    <row r="12" spans="1:5" x14ac:dyDescent="0.3">
      <c r="A12" s="25">
        <v>218</v>
      </c>
      <c r="B12" s="26">
        <v>20581</v>
      </c>
      <c r="C12" s="25">
        <v>19300</v>
      </c>
      <c r="D12" s="18">
        <v>3.8706422018348627</v>
      </c>
      <c r="E12" s="27">
        <v>74</v>
      </c>
    </row>
    <row r="18" spans="1:8" x14ac:dyDescent="0.3">
      <c r="A18" s="16" t="s">
        <v>1027</v>
      </c>
      <c r="B18" t="s">
        <v>1029</v>
      </c>
      <c r="C18" t="s">
        <v>1072</v>
      </c>
      <c r="G18" s="16" t="s">
        <v>1027</v>
      </c>
      <c r="H18" t="s">
        <v>1065</v>
      </c>
    </row>
    <row r="19" spans="1:8" x14ac:dyDescent="0.3">
      <c r="A19" s="17" t="s">
        <v>1032</v>
      </c>
      <c r="B19">
        <v>19</v>
      </c>
      <c r="C19">
        <v>19</v>
      </c>
      <c r="G19" s="17" t="s">
        <v>1047</v>
      </c>
      <c r="H19" s="25">
        <v>28</v>
      </c>
    </row>
    <row r="20" spans="1:8" x14ac:dyDescent="0.3">
      <c r="A20" s="17" t="s">
        <v>1033</v>
      </c>
      <c r="B20">
        <v>10</v>
      </c>
      <c r="C20">
        <v>10</v>
      </c>
      <c r="G20" s="17" t="s">
        <v>1048</v>
      </c>
      <c r="H20" s="25">
        <v>24</v>
      </c>
    </row>
    <row r="21" spans="1:8" x14ac:dyDescent="0.3">
      <c r="A21" s="17" t="s">
        <v>1034</v>
      </c>
      <c r="B21">
        <v>40</v>
      </c>
      <c r="C21">
        <v>40</v>
      </c>
      <c r="G21" s="17" t="s">
        <v>1049</v>
      </c>
      <c r="H21" s="25">
        <v>44</v>
      </c>
    </row>
    <row r="22" spans="1:8" x14ac:dyDescent="0.3">
      <c r="A22" s="17" t="s">
        <v>1035</v>
      </c>
      <c r="B22">
        <v>40</v>
      </c>
      <c r="C22">
        <v>40</v>
      </c>
      <c r="G22" s="17" t="s">
        <v>1050</v>
      </c>
      <c r="H22" s="25">
        <v>36</v>
      </c>
    </row>
    <row r="23" spans="1:8" x14ac:dyDescent="0.3">
      <c r="A23" s="17" t="s">
        <v>1036</v>
      </c>
      <c r="B23">
        <v>13</v>
      </c>
      <c r="C23">
        <v>13</v>
      </c>
      <c r="G23" s="17" t="s">
        <v>1051</v>
      </c>
      <c r="H23" s="25">
        <v>33</v>
      </c>
    </row>
    <row r="24" spans="1:8" x14ac:dyDescent="0.3">
      <c r="A24" s="17" t="s">
        <v>1037</v>
      </c>
      <c r="B24">
        <v>12</v>
      </c>
      <c r="C24">
        <v>12</v>
      </c>
      <c r="G24" s="17" t="s">
        <v>1052</v>
      </c>
      <c r="H24" s="25">
        <v>29</v>
      </c>
    </row>
    <row r="25" spans="1:8" x14ac:dyDescent="0.3">
      <c r="A25" s="17" t="s">
        <v>1038</v>
      </c>
      <c r="B25">
        <v>9</v>
      </c>
      <c r="C25">
        <v>9</v>
      </c>
      <c r="G25" s="17" t="s">
        <v>1053</v>
      </c>
      <c r="H25" s="25">
        <v>24</v>
      </c>
    </row>
    <row r="26" spans="1:8" x14ac:dyDescent="0.3">
      <c r="A26" s="17" t="s">
        <v>1039</v>
      </c>
      <c r="B26">
        <v>13</v>
      </c>
      <c r="C26">
        <v>13</v>
      </c>
      <c r="G26" s="17" t="s">
        <v>1028</v>
      </c>
      <c r="H26" s="25">
        <v>218</v>
      </c>
    </row>
    <row r="27" spans="1:8" x14ac:dyDescent="0.3">
      <c r="A27" s="17" t="s">
        <v>1071</v>
      </c>
      <c r="B27">
        <v>18</v>
      </c>
      <c r="C27">
        <v>18</v>
      </c>
    </row>
    <row r="28" spans="1:8" x14ac:dyDescent="0.3">
      <c r="A28" s="17" t="s">
        <v>1041</v>
      </c>
      <c r="B28">
        <v>21</v>
      </c>
      <c r="C28">
        <v>21</v>
      </c>
    </row>
    <row r="29" spans="1:8" x14ac:dyDescent="0.3">
      <c r="A29" s="17" t="s">
        <v>1042</v>
      </c>
      <c r="B29">
        <v>14</v>
      </c>
      <c r="C29">
        <v>14</v>
      </c>
    </row>
    <row r="30" spans="1:8" x14ac:dyDescent="0.3">
      <c r="A30" s="17" t="s">
        <v>1043</v>
      </c>
      <c r="B30">
        <v>9</v>
      </c>
      <c r="C30">
        <v>9</v>
      </c>
    </row>
    <row r="31" spans="1:8" x14ac:dyDescent="0.3">
      <c r="A31" s="17" t="s">
        <v>1028</v>
      </c>
      <c r="B31">
        <v>218</v>
      </c>
      <c r="C31">
        <v>218</v>
      </c>
    </row>
    <row r="34" spans="1:9" x14ac:dyDescent="0.3">
      <c r="H34" t="s">
        <v>1079</v>
      </c>
      <c r="I34" t="str">
        <f>A50</f>
        <v>R02</v>
      </c>
    </row>
    <row r="35" spans="1:9" x14ac:dyDescent="0.3">
      <c r="E35" t="s">
        <v>1078</v>
      </c>
    </row>
    <row r="37" spans="1:9" x14ac:dyDescent="0.3">
      <c r="E37" t="s">
        <v>1073</v>
      </c>
      <c r="F37" t="s">
        <v>1074</v>
      </c>
      <c r="G37" t="s">
        <v>1075</v>
      </c>
      <c r="H37" t="s">
        <v>1076</v>
      </c>
      <c r="I37" t="s">
        <v>1077</v>
      </c>
    </row>
    <row r="38" spans="1:9" x14ac:dyDescent="0.3">
      <c r="A38" s="16" t="s">
        <v>1027</v>
      </c>
      <c r="B38" t="s">
        <v>1065</v>
      </c>
      <c r="C38" t="s">
        <v>1066</v>
      </c>
      <c r="E38" t="str" cm="1">
        <f t="array" ref="E38:G42">A39:C43</f>
        <v>R01</v>
      </c>
      <c r="F38">
        <v>189</v>
      </c>
      <c r="G38" s="28">
        <v>18415</v>
      </c>
      <c r="H38" t="e">
        <f>IF(E38=$I$34,F38,NA())</f>
        <v>#N/A</v>
      </c>
      <c r="I38" t="e">
        <f>IF(E38=$I$34,G38,NA())</f>
        <v>#N/A</v>
      </c>
    </row>
    <row r="39" spans="1:9" x14ac:dyDescent="0.3">
      <c r="A39" s="17" t="s">
        <v>19</v>
      </c>
      <c r="B39" s="25">
        <v>189</v>
      </c>
      <c r="C39" s="26">
        <v>18415</v>
      </c>
      <c r="E39" t="str">
        <v>R02</v>
      </c>
      <c r="F39">
        <v>218</v>
      </c>
      <c r="G39" s="28">
        <v>20581</v>
      </c>
      <c r="H39">
        <f t="shared" ref="H39:H42" si="0">IF(E39=$I$34,F39,NA())</f>
        <v>218</v>
      </c>
      <c r="I39">
        <f t="shared" ref="I39:I42" si="1">IF(E39=$I$34,G39,NA())</f>
        <v>20581</v>
      </c>
    </row>
    <row r="40" spans="1:9" x14ac:dyDescent="0.3">
      <c r="A40" s="17" t="s">
        <v>14</v>
      </c>
      <c r="B40" s="25">
        <v>218</v>
      </c>
      <c r="C40" s="26">
        <v>20581</v>
      </c>
      <c r="E40" t="str">
        <v>R03</v>
      </c>
      <c r="F40">
        <v>207</v>
      </c>
      <c r="G40" s="28">
        <v>20872</v>
      </c>
      <c r="H40" t="e">
        <f t="shared" si="0"/>
        <v>#N/A</v>
      </c>
      <c r="I40" t="e">
        <f t="shared" si="1"/>
        <v>#N/A</v>
      </c>
    </row>
    <row r="41" spans="1:9" x14ac:dyDescent="0.3">
      <c r="A41" s="17" t="s">
        <v>28</v>
      </c>
      <c r="B41" s="25">
        <v>207</v>
      </c>
      <c r="C41" s="26">
        <v>20872</v>
      </c>
      <c r="E41" t="str">
        <v>R04</v>
      </c>
      <c r="F41">
        <v>186</v>
      </c>
      <c r="G41" s="28">
        <v>16651</v>
      </c>
      <c r="H41" t="e">
        <f t="shared" si="0"/>
        <v>#N/A</v>
      </c>
      <c r="I41" t="e">
        <f t="shared" si="1"/>
        <v>#N/A</v>
      </c>
    </row>
    <row r="42" spans="1:9" x14ac:dyDescent="0.3">
      <c r="A42" s="17" t="s">
        <v>24</v>
      </c>
      <c r="B42" s="25">
        <v>186</v>
      </c>
      <c r="C42" s="26">
        <v>16651</v>
      </c>
      <c r="E42" t="str">
        <v>R05</v>
      </c>
      <c r="F42">
        <v>200</v>
      </c>
      <c r="G42" s="28">
        <v>20104</v>
      </c>
      <c r="H42" t="e">
        <f t="shared" si="0"/>
        <v>#N/A</v>
      </c>
      <c r="I42" t="e">
        <f t="shared" si="1"/>
        <v>#N/A</v>
      </c>
    </row>
    <row r="43" spans="1:9" x14ac:dyDescent="0.3">
      <c r="A43" s="17" t="s">
        <v>9</v>
      </c>
      <c r="B43" s="25">
        <v>200</v>
      </c>
      <c r="C43" s="26">
        <v>20104</v>
      </c>
    </row>
    <row r="44" spans="1:9" x14ac:dyDescent="0.3">
      <c r="A44" s="17" t="s">
        <v>1028</v>
      </c>
      <c r="B44" s="25">
        <v>1000</v>
      </c>
      <c r="C44" s="26">
        <v>96623</v>
      </c>
    </row>
    <row r="49" spans="1:4" x14ac:dyDescent="0.3">
      <c r="A49" s="16" t="s">
        <v>1027</v>
      </c>
    </row>
    <row r="50" spans="1:4" x14ac:dyDescent="0.3">
      <c r="A50" s="17" t="s">
        <v>14</v>
      </c>
    </row>
    <row r="56" spans="1:4" x14ac:dyDescent="0.3">
      <c r="A56" s="16" t="s">
        <v>1029</v>
      </c>
      <c r="B56" s="16" t="s">
        <v>1046</v>
      </c>
    </row>
    <row r="57" spans="1:4" x14ac:dyDescent="0.3">
      <c r="A57" s="16" t="s">
        <v>1027</v>
      </c>
      <c r="B57" t="s">
        <v>1062</v>
      </c>
      <c r="C57" t="s">
        <v>1058</v>
      </c>
      <c r="D57" t="s">
        <v>1028</v>
      </c>
    </row>
    <row r="58" spans="1:4" x14ac:dyDescent="0.3">
      <c r="A58" s="17" t="s">
        <v>1061</v>
      </c>
      <c r="B58">
        <v>144</v>
      </c>
      <c r="C58">
        <v>132</v>
      </c>
      <c r="D58">
        <v>276</v>
      </c>
    </row>
    <row r="59" spans="1:4" x14ac:dyDescent="0.3">
      <c r="A59" s="17" t="s">
        <v>1060</v>
      </c>
      <c r="B59">
        <v>326</v>
      </c>
      <c r="C59">
        <v>63</v>
      </c>
      <c r="D59">
        <v>389</v>
      </c>
    </row>
    <row r="60" spans="1:4" x14ac:dyDescent="0.3">
      <c r="A60" s="17" t="s">
        <v>1059</v>
      </c>
      <c r="B60">
        <v>129</v>
      </c>
      <c r="C60">
        <v>206</v>
      </c>
      <c r="D60">
        <v>335</v>
      </c>
    </row>
    <row r="61" spans="1:4" x14ac:dyDescent="0.3">
      <c r="A61" s="17" t="s">
        <v>1028</v>
      </c>
      <c r="B61">
        <v>599</v>
      </c>
      <c r="C61">
        <v>401</v>
      </c>
      <c r="D61">
        <v>1000</v>
      </c>
    </row>
    <row r="65" spans="1:10" x14ac:dyDescent="0.3">
      <c r="I65" t="s">
        <v>1081</v>
      </c>
    </row>
    <row r="66" spans="1:10" x14ac:dyDescent="0.3">
      <c r="I66" t="s">
        <v>1082</v>
      </c>
      <c r="J66" s="43">
        <f>A12/A4</f>
        <v>0.218</v>
      </c>
    </row>
    <row r="67" spans="1:10" x14ac:dyDescent="0.3">
      <c r="I67" t="s">
        <v>1074</v>
      </c>
      <c r="J67">
        <f>_xlfn.XLOOKUP(A50,E38:E42,F38:F42)</f>
        <v>218</v>
      </c>
    </row>
    <row r="68" spans="1:10" x14ac:dyDescent="0.3">
      <c r="I68" t="s">
        <v>1075</v>
      </c>
      <c r="J68">
        <f>_xlfn.XLOOKUP(A50,E38:E42,G38:G42)</f>
        <v>20581</v>
      </c>
    </row>
    <row r="69" spans="1:10" x14ac:dyDescent="0.3">
      <c r="A69" s="16" t="s">
        <v>1027</v>
      </c>
      <c r="B69" t="s">
        <v>1065</v>
      </c>
      <c r="I69" t="s">
        <v>1083</v>
      </c>
      <c r="J69">
        <f>_xlfn.RANK.AVG(J67,F38:F42)</f>
        <v>1</v>
      </c>
    </row>
    <row r="70" spans="1:10" x14ac:dyDescent="0.3">
      <c r="A70" s="17">
        <v>1</v>
      </c>
      <c r="B70" s="25">
        <v>3</v>
      </c>
      <c r="I70" t="s">
        <v>1084</v>
      </c>
      <c r="J70">
        <f>_xlfn.RANK.AVG(J68,G38:G42)</f>
        <v>2</v>
      </c>
    </row>
    <row r="71" spans="1:10" x14ac:dyDescent="0.3">
      <c r="A71" s="17">
        <v>2</v>
      </c>
      <c r="B71" s="25">
        <v>19</v>
      </c>
    </row>
    <row r="72" spans="1:10" x14ac:dyDescent="0.3">
      <c r="A72" s="17">
        <v>3</v>
      </c>
      <c r="B72" s="25">
        <v>35</v>
      </c>
    </row>
    <row r="73" spans="1:10" x14ac:dyDescent="0.3">
      <c r="A73" s="17">
        <v>4</v>
      </c>
      <c r="B73" s="25">
        <v>87</v>
      </c>
      <c r="I73" t="s">
        <v>1085</v>
      </c>
    </row>
    <row r="74" spans="1:10" x14ac:dyDescent="0.3">
      <c r="A74" s="17">
        <v>5</v>
      </c>
      <c r="B74" s="25">
        <v>74</v>
      </c>
      <c r="J74" t="str">
        <f>"% of Calls:"&amp;TEXT(J66,"0%")</f>
        <v>% of Calls:22%</v>
      </c>
    </row>
    <row r="75" spans="1:10" x14ac:dyDescent="0.3">
      <c r="A75" s="17" t="s">
        <v>1028</v>
      </c>
      <c r="B75" s="25">
        <v>218</v>
      </c>
      <c r="J75" t="str">
        <f>IF(COUNTA(A50:A54)&gt;1,"","Call Rank: "&amp;J69)</f>
        <v>Call Rank: 1</v>
      </c>
    </row>
    <row r="76" spans="1:10" x14ac:dyDescent="0.3">
      <c r="J76" t="str">
        <f>IF(COUNTA(A50:A54)&gt;1,"","Amount Rank: "&amp;J70)</f>
        <v>Amount Rank: 2</v>
      </c>
    </row>
    <row r="77" spans="1:10" x14ac:dyDescent="0.3">
      <c r="I77" t="s">
        <v>1086</v>
      </c>
      <c r="J77" t="e" vm="6">
        <f>IF(COUNTA(A50:A54)&gt;1,"",_xlfn.XLOOKUP(A50,Assets!F5:F9,Assets!G5:G9))</f>
        <v>#VALUE!</v>
      </c>
    </row>
    <row r="80" spans="1:10" x14ac:dyDescent="0.3">
      <c r="A80" s="16" t="s">
        <v>1031</v>
      </c>
      <c r="B80" s="16" t="s">
        <v>1046</v>
      </c>
    </row>
    <row r="81" spans="1:7" x14ac:dyDescent="0.3">
      <c r="A81" s="16" t="s">
        <v>1027</v>
      </c>
      <c r="B81" t="s">
        <v>19</v>
      </c>
      <c r="C81" t="s">
        <v>14</v>
      </c>
      <c r="D81" t="s">
        <v>28</v>
      </c>
      <c r="E81" t="s">
        <v>24</v>
      </c>
      <c r="F81" t="s">
        <v>9</v>
      </c>
      <c r="G81" t="s">
        <v>1028</v>
      </c>
    </row>
    <row r="82" spans="1:7" x14ac:dyDescent="0.3">
      <c r="A82" s="17" t="s">
        <v>1061</v>
      </c>
      <c r="B82" s="30"/>
      <c r="C82" s="30"/>
      <c r="D82" s="30"/>
      <c r="E82" s="30"/>
      <c r="F82" s="30"/>
      <c r="G82" s="30"/>
    </row>
    <row r="83" spans="1:7" x14ac:dyDescent="0.3">
      <c r="A83" s="29" t="s">
        <v>8</v>
      </c>
      <c r="B83" s="30">
        <v>891</v>
      </c>
      <c r="C83" s="30">
        <v>1332</v>
      </c>
      <c r="D83" s="30">
        <v>1282</v>
      </c>
      <c r="E83" s="30">
        <v>739</v>
      </c>
      <c r="F83" s="30">
        <v>560</v>
      </c>
      <c r="G83" s="30">
        <v>4804</v>
      </c>
    </row>
    <row r="84" spans="1:7" x14ac:dyDescent="0.3">
      <c r="A84" s="29" t="s">
        <v>11</v>
      </c>
      <c r="B84" s="30">
        <v>1991</v>
      </c>
      <c r="C84" s="30">
        <v>1886</v>
      </c>
      <c r="D84" s="30">
        <v>1206</v>
      </c>
      <c r="E84" s="30">
        <v>884</v>
      </c>
      <c r="F84" s="30">
        <v>1722</v>
      </c>
      <c r="G84" s="30">
        <v>7689</v>
      </c>
    </row>
    <row r="85" spans="1:7" x14ac:dyDescent="0.3">
      <c r="A85" s="29" t="s">
        <v>18</v>
      </c>
      <c r="B85" s="30">
        <v>1163</v>
      </c>
      <c r="C85" s="30">
        <v>1180</v>
      </c>
      <c r="D85" s="30">
        <v>1616</v>
      </c>
      <c r="E85" s="30">
        <v>1043</v>
      </c>
      <c r="F85" s="30">
        <v>1747</v>
      </c>
      <c r="G85" s="30">
        <v>6749</v>
      </c>
    </row>
    <row r="86" spans="1:7" x14ac:dyDescent="0.3">
      <c r="A86" s="29" t="s">
        <v>50</v>
      </c>
      <c r="B86" s="30">
        <v>1438</v>
      </c>
      <c r="C86" s="30">
        <v>1616</v>
      </c>
      <c r="D86" s="30">
        <v>866</v>
      </c>
      <c r="E86" s="30">
        <v>829</v>
      </c>
      <c r="F86" s="30">
        <v>2070</v>
      </c>
      <c r="G86" s="30">
        <v>6819</v>
      </c>
    </row>
    <row r="87" spans="1:7" x14ac:dyDescent="0.3">
      <c r="A87" s="17" t="s">
        <v>1060</v>
      </c>
      <c r="B87" s="30"/>
      <c r="C87" s="30"/>
      <c r="D87" s="30"/>
      <c r="E87" s="30"/>
      <c r="F87" s="30"/>
      <c r="G87" s="30"/>
    </row>
    <row r="88" spans="1:7" x14ac:dyDescent="0.3">
      <c r="A88" s="29" t="s">
        <v>33</v>
      </c>
      <c r="B88" s="30">
        <v>1233</v>
      </c>
      <c r="C88" s="30">
        <v>223</v>
      </c>
      <c r="D88" s="30">
        <v>1680</v>
      </c>
      <c r="E88" s="30">
        <v>990</v>
      </c>
      <c r="F88" s="30">
        <v>1508</v>
      </c>
      <c r="G88" s="30">
        <v>5634</v>
      </c>
    </row>
    <row r="89" spans="1:7" x14ac:dyDescent="0.3">
      <c r="A89" s="29" t="s">
        <v>22</v>
      </c>
      <c r="B89" s="30">
        <v>1598</v>
      </c>
      <c r="C89" s="30">
        <v>1907</v>
      </c>
      <c r="D89" s="30">
        <v>869</v>
      </c>
      <c r="E89" s="30">
        <v>1426</v>
      </c>
      <c r="F89" s="30">
        <v>1416</v>
      </c>
      <c r="G89" s="30">
        <v>7216</v>
      </c>
    </row>
    <row r="90" spans="1:7" x14ac:dyDescent="0.3">
      <c r="A90" s="29" t="s">
        <v>80</v>
      </c>
      <c r="B90" s="30">
        <v>900</v>
      </c>
      <c r="C90" s="30">
        <v>1016</v>
      </c>
      <c r="D90" s="30">
        <v>960</v>
      </c>
      <c r="E90" s="30">
        <v>940</v>
      </c>
      <c r="F90" s="30">
        <v>1193</v>
      </c>
      <c r="G90" s="30">
        <v>5009</v>
      </c>
    </row>
    <row r="91" spans="1:7" x14ac:dyDescent="0.3">
      <c r="A91" s="29" t="s">
        <v>27</v>
      </c>
      <c r="B91" s="30">
        <v>900</v>
      </c>
      <c r="C91" s="30">
        <v>1470</v>
      </c>
      <c r="D91" s="30">
        <v>1617</v>
      </c>
      <c r="E91" s="30">
        <v>1314</v>
      </c>
      <c r="F91" s="30">
        <v>941</v>
      </c>
      <c r="G91" s="30">
        <v>6242</v>
      </c>
    </row>
    <row r="92" spans="1:7" x14ac:dyDescent="0.3">
      <c r="A92" s="29" t="s">
        <v>31</v>
      </c>
      <c r="B92" s="30">
        <v>1255</v>
      </c>
      <c r="C92" s="30">
        <v>516</v>
      </c>
      <c r="D92" s="30">
        <v>1874</v>
      </c>
      <c r="E92" s="30">
        <v>1863</v>
      </c>
      <c r="F92" s="30">
        <v>1722</v>
      </c>
      <c r="G92" s="30">
        <v>7230</v>
      </c>
    </row>
    <row r="93" spans="1:7" x14ac:dyDescent="0.3">
      <c r="A93" s="29" t="s">
        <v>47</v>
      </c>
      <c r="B93" s="30">
        <v>1138</v>
      </c>
      <c r="C93" s="30">
        <v>1898</v>
      </c>
      <c r="D93" s="30">
        <v>1482</v>
      </c>
      <c r="E93" s="30">
        <v>846</v>
      </c>
      <c r="F93" s="30">
        <v>1154</v>
      </c>
      <c r="G93" s="30">
        <v>6518</v>
      </c>
    </row>
    <row r="94" spans="1:7" x14ac:dyDescent="0.3">
      <c r="A94" s="17" t="s">
        <v>1059</v>
      </c>
      <c r="B94" s="30"/>
      <c r="C94" s="30"/>
      <c r="D94" s="30"/>
      <c r="E94" s="30"/>
      <c r="F94" s="30"/>
      <c r="G94" s="30"/>
    </row>
    <row r="95" spans="1:7" x14ac:dyDescent="0.3">
      <c r="A95" s="29" t="s">
        <v>60</v>
      </c>
      <c r="B95" s="30">
        <v>1655</v>
      </c>
      <c r="C95" s="30">
        <v>805</v>
      </c>
      <c r="D95" s="30">
        <v>2263</v>
      </c>
      <c r="E95" s="30">
        <v>987</v>
      </c>
      <c r="F95" s="30">
        <v>1075</v>
      </c>
      <c r="G95" s="30">
        <v>6785</v>
      </c>
    </row>
    <row r="96" spans="1:7" x14ac:dyDescent="0.3">
      <c r="A96" s="29" t="s">
        <v>13</v>
      </c>
      <c r="B96" s="30">
        <v>1104</v>
      </c>
      <c r="C96" s="30">
        <v>2280</v>
      </c>
      <c r="D96" s="30">
        <v>1445</v>
      </c>
      <c r="E96" s="30">
        <v>1722</v>
      </c>
      <c r="F96" s="30">
        <v>1196</v>
      </c>
      <c r="G96" s="30">
        <v>7747</v>
      </c>
    </row>
    <row r="97" spans="1:7" x14ac:dyDescent="0.3">
      <c r="A97" s="29" t="s">
        <v>42</v>
      </c>
      <c r="B97" s="30">
        <v>372</v>
      </c>
      <c r="C97" s="30">
        <v>1818</v>
      </c>
      <c r="D97" s="30">
        <v>1346</v>
      </c>
      <c r="E97" s="30">
        <v>1156</v>
      </c>
      <c r="F97" s="30">
        <v>1484</v>
      </c>
      <c r="G97" s="30">
        <v>6176</v>
      </c>
    </row>
    <row r="98" spans="1:7" x14ac:dyDescent="0.3">
      <c r="A98" s="29" t="s">
        <v>39</v>
      </c>
      <c r="B98" s="30">
        <v>1415</v>
      </c>
      <c r="C98" s="30">
        <v>1271</v>
      </c>
      <c r="D98" s="30">
        <v>1214</v>
      </c>
      <c r="E98" s="30">
        <v>1135</v>
      </c>
      <c r="F98" s="30">
        <v>1566</v>
      </c>
      <c r="G98" s="30">
        <v>6601</v>
      </c>
    </row>
    <row r="99" spans="1:7" x14ac:dyDescent="0.3">
      <c r="A99" s="29" t="s">
        <v>16</v>
      </c>
      <c r="B99" s="30">
        <v>1362</v>
      </c>
      <c r="C99" s="30">
        <v>1363</v>
      </c>
      <c r="D99" s="30">
        <v>1152</v>
      </c>
      <c r="E99" s="30">
        <v>777</v>
      </c>
      <c r="F99" s="30">
        <v>750</v>
      </c>
      <c r="G99" s="30">
        <v>5404</v>
      </c>
    </row>
    <row r="100" spans="1:7" x14ac:dyDescent="0.3">
      <c r="A100" s="17" t="s">
        <v>1028</v>
      </c>
      <c r="B100" s="30">
        <v>18415</v>
      </c>
      <c r="C100" s="30">
        <v>20581</v>
      </c>
      <c r="D100" s="30">
        <v>20872</v>
      </c>
      <c r="E100" s="30">
        <v>16651</v>
      </c>
      <c r="F100" s="30">
        <v>20104</v>
      </c>
      <c r="G100" s="30">
        <v>96623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F146F-C4FC-4943-BD0E-EA65F29E61FC}">
  <dimension ref="A1:V47"/>
  <sheetViews>
    <sheetView showGridLines="0" tabSelected="1" zoomScaleNormal="100" workbookViewId="0">
      <selection activeCell="V16" sqref="V16"/>
    </sheetView>
  </sheetViews>
  <sheetFormatPr defaultRowHeight="14.4" x14ac:dyDescent="0.3"/>
  <cols>
    <col min="1" max="1" width="1.69921875" customWidth="1"/>
    <col min="2" max="2" width="5.59765625" customWidth="1"/>
    <col min="12" max="12" width="12.19921875" customWidth="1"/>
    <col min="13" max="13" width="6.59765625" customWidth="1"/>
    <col min="20" max="20" width="11.5" customWidth="1"/>
    <col min="21" max="21" width="5.8984375" customWidth="1"/>
  </cols>
  <sheetData>
    <row r="1" spans="1:22" ht="14.4" customHeight="1" x14ac:dyDescent="0.3">
      <c r="A1" s="48" t="s">
        <v>1087</v>
      </c>
      <c r="B1" s="48"/>
      <c r="C1" s="48"/>
      <c r="D1" s="48"/>
      <c r="E1" s="48"/>
      <c r="F1" s="48"/>
      <c r="G1" s="48"/>
      <c r="H1" s="48"/>
      <c r="I1" s="48"/>
      <c r="J1" s="48"/>
      <c r="K1" s="48"/>
      <c r="L1" s="48"/>
      <c r="M1" s="48"/>
      <c r="N1" s="48"/>
      <c r="O1" s="48"/>
      <c r="P1" s="48"/>
      <c r="Q1" s="48"/>
      <c r="R1" s="48"/>
      <c r="S1" s="48"/>
      <c r="T1" s="48"/>
      <c r="U1" s="48"/>
      <c r="V1" s="46"/>
    </row>
    <row r="2" spans="1:22" ht="14.4" customHeight="1" x14ac:dyDescent="0.3">
      <c r="A2" s="48"/>
      <c r="B2" s="48"/>
      <c r="C2" s="48"/>
      <c r="D2" s="48"/>
      <c r="E2" s="48"/>
      <c r="F2" s="48"/>
      <c r="G2" s="48"/>
      <c r="H2" s="48"/>
      <c r="I2" s="48"/>
      <c r="J2" s="48"/>
      <c r="K2" s="48"/>
      <c r="L2" s="48"/>
      <c r="M2" s="48"/>
      <c r="N2" s="48"/>
      <c r="O2" s="48"/>
      <c r="P2" s="48"/>
      <c r="Q2" s="48"/>
      <c r="R2" s="48"/>
      <c r="S2" s="48"/>
      <c r="T2" s="48"/>
      <c r="U2" s="48"/>
      <c r="V2" s="46"/>
    </row>
    <row r="3" spans="1:22" ht="14.4" customHeight="1" x14ac:dyDescent="0.3">
      <c r="A3" s="48"/>
      <c r="B3" s="48"/>
      <c r="C3" s="48"/>
      <c r="D3" s="48"/>
      <c r="E3" s="48"/>
      <c r="F3" s="48"/>
      <c r="G3" s="48"/>
      <c r="H3" s="48"/>
      <c r="I3" s="48"/>
      <c r="J3" s="48"/>
      <c r="K3" s="48"/>
      <c r="L3" s="48"/>
      <c r="M3" s="48"/>
      <c r="N3" s="48"/>
      <c r="O3" s="48"/>
      <c r="P3" s="48"/>
      <c r="Q3" s="48"/>
      <c r="R3" s="48"/>
      <c r="S3" s="48"/>
      <c r="T3" s="48"/>
      <c r="U3" s="48"/>
      <c r="V3" s="46"/>
    </row>
    <row r="4" spans="1:22" x14ac:dyDescent="0.3">
      <c r="A4" s="24"/>
      <c r="B4" s="24"/>
      <c r="C4" s="24"/>
      <c r="D4" s="24"/>
      <c r="E4" s="24"/>
      <c r="F4" s="24"/>
      <c r="G4" s="24"/>
      <c r="H4" s="24"/>
      <c r="I4" s="24"/>
      <c r="J4" s="24"/>
      <c r="K4" s="24"/>
      <c r="L4" s="24"/>
      <c r="M4" s="24"/>
      <c r="N4" s="24"/>
      <c r="O4" s="24"/>
      <c r="P4" s="24"/>
      <c r="Q4" s="24"/>
      <c r="R4" s="24"/>
      <c r="S4" s="24"/>
      <c r="T4" s="24"/>
      <c r="U4" s="24"/>
      <c r="V4" s="46"/>
    </row>
    <row r="5" spans="1:22" x14ac:dyDescent="0.3">
      <c r="A5" s="24"/>
      <c r="B5" s="24"/>
      <c r="C5" s="24"/>
      <c r="D5" s="24"/>
      <c r="E5" s="24"/>
      <c r="F5" s="24"/>
      <c r="G5" s="24"/>
      <c r="H5" s="24"/>
      <c r="I5" s="24"/>
      <c r="J5" s="24"/>
      <c r="K5" s="24"/>
      <c r="L5" s="24"/>
      <c r="M5" s="24"/>
      <c r="N5" s="24"/>
      <c r="O5" s="24"/>
      <c r="P5" s="24"/>
      <c r="Q5" s="24"/>
      <c r="R5" s="24"/>
      <c r="S5" s="24"/>
      <c r="T5" s="24"/>
      <c r="U5" s="24"/>
      <c r="V5" s="46"/>
    </row>
    <row r="6" spans="1:22" x14ac:dyDescent="0.3">
      <c r="A6" s="24"/>
      <c r="B6" s="24"/>
      <c r="C6" s="24"/>
      <c r="D6" s="24"/>
      <c r="E6" s="24"/>
      <c r="F6" s="24"/>
      <c r="G6" s="24"/>
      <c r="H6" s="24"/>
      <c r="I6" s="24"/>
      <c r="J6" s="24"/>
      <c r="K6" s="24"/>
      <c r="L6" s="24"/>
      <c r="M6" s="24"/>
      <c r="N6" s="24"/>
      <c r="O6" s="24"/>
      <c r="P6" s="24"/>
      <c r="Q6" s="24"/>
      <c r="R6" s="24"/>
      <c r="S6" s="24"/>
      <c r="T6" s="24"/>
      <c r="U6" s="24"/>
      <c r="V6" s="46"/>
    </row>
    <row r="7" spans="1:22" x14ac:dyDescent="0.3">
      <c r="A7" s="24"/>
      <c r="B7" s="24"/>
      <c r="C7" s="24"/>
      <c r="D7" s="24"/>
      <c r="E7" s="24"/>
      <c r="F7" s="24"/>
      <c r="G7" s="24"/>
      <c r="H7" s="24"/>
      <c r="I7" s="24"/>
      <c r="J7" s="24"/>
      <c r="K7" s="24"/>
      <c r="L7" s="24"/>
      <c r="M7" s="24"/>
      <c r="N7" s="24"/>
      <c r="O7" s="24"/>
      <c r="P7" s="24"/>
      <c r="Q7" s="24"/>
      <c r="R7" s="24"/>
      <c r="S7" s="24"/>
      <c r="T7" s="24"/>
      <c r="U7" s="24"/>
      <c r="V7" s="46"/>
    </row>
    <row r="8" spans="1:22" x14ac:dyDescent="0.3">
      <c r="A8" s="24"/>
      <c r="B8" s="24"/>
      <c r="C8" s="24"/>
      <c r="D8" s="24"/>
      <c r="E8" s="24"/>
      <c r="F8" s="24"/>
      <c r="G8" s="24"/>
      <c r="H8" s="24"/>
      <c r="I8" s="24"/>
      <c r="J8" s="24"/>
      <c r="K8" s="24"/>
      <c r="L8" s="24"/>
      <c r="M8" s="24"/>
      <c r="N8" s="24"/>
      <c r="O8" s="24"/>
      <c r="P8" s="24"/>
      <c r="Q8" s="24"/>
      <c r="R8" s="24"/>
      <c r="S8" s="24"/>
      <c r="T8" s="24"/>
      <c r="U8" s="24"/>
      <c r="V8" s="46"/>
    </row>
    <row r="9" spans="1:22" x14ac:dyDescent="0.3">
      <c r="A9" s="24"/>
      <c r="B9" s="24"/>
      <c r="C9" s="24"/>
      <c r="D9" s="24"/>
      <c r="E9" s="24"/>
      <c r="F9" s="24"/>
      <c r="G9" s="24"/>
      <c r="H9" s="24"/>
      <c r="I9" s="24"/>
      <c r="J9" s="24"/>
      <c r="K9" s="24"/>
      <c r="L9" s="24"/>
      <c r="M9" s="24"/>
      <c r="N9" s="24"/>
      <c r="O9" s="24"/>
      <c r="P9" s="24"/>
      <c r="Q9" s="24"/>
      <c r="R9" s="24"/>
      <c r="S9" s="24"/>
      <c r="T9" s="24"/>
      <c r="U9" s="24"/>
      <c r="V9" s="46"/>
    </row>
    <row r="10" spans="1:22" x14ac:dyDescent="0.3">
      <c r="A10" s="24"/>
      <c r="B10" s="24"/>
      <c r="C10" s="24"/>
      <c r="D10" s="24"/>
      <c r="E10" s="24"/>
      <c r="F10" s="24"/>
      <c r="G10" s="24"/>
      <c r="H10" s="24"/>
      <c r="I10" s="24"/>
      <c r="J10" s="24"/>
      <c r="K10" s="24"/>
      <c r="L10" s="24"/>
      <c r="M10" s="24"/>
      <c r="N10" s="24"/>
      <c r="O10" s="24"/>
      <c r="P10" s="24"/>
      <c r="Q10" s="24"/>
      <c r="R10" s="24"/>
      <c r="S10" s="24"/>
      <c r="T10" s="24"/>
      <c r="U10" s="24"/>
      <c r="V10" s="46"/>
    </row>
    <row r="11" spans="1:22" x14ac:dyDescent="0.3">
      <c r="A11" s="24"/>
      <c r="B11" s="24"/>
      <c r="C11" s="24"/>
      <c r="D11" s="24"/>
      <c r="E11" s="24"/>
      <c r="F11" s="24"/>
      <c r="G11" s="24"/>
      <c r="H11" s="24"/>
      <c r="I11" s="24"/>
      <c r="J11" s="24"/>
      <c r="K11" s="24"/>
      <c r="L11" s="24"/>
      <c r="M11" s="24"/>
      <c r="N11" s="24"/>
      <c r="O11" s="24"/>
      <c r="P11" s="24"/>
      <c r="Q11" s="24"/>
      <c r="R11" s="24"/>
      <c r="S11" s="24"/>
      <c r="T11" s="24"/>
      <c r="U11" s="24"/>
      <c r="V11" s="46"/>
    </row>
    <row r="12" spans="1:22" x14ac:dyDescent="0.3">
      <c r="A12" s="24"/>
      <c r="B12" s="24"/>
      <c r="C12" s="24"/>
      <c r="D12" s="24"/>
      <c r="E12" s="24"/>
      <c r="F12" s="24"/>
      <c r="G12" s="24"/>
      <c r="H12" s="24"/>
      <c r="I12" s="24"/>
      <c r="J12" s="24"/>
      <c r="K12" s="24"/>
      <c r="L12" s="24"/>
      <c r="M12" s="24"/>
      <c r="N12" s="24"/>
      <c r="O12" s="24"/>
      <c r="P12" s="24"/>
      <c r="Q12" s="24"/>
      <c r="R12" s="24"/>
      <c r="S12" s="24"/>
      <c r="T12" s="24"/>
      <c r="U12" s="24"/>
      <c r="V12" s="46"/>
    </row>
    <row r="13" spans="1:22" x14ac:dyDescent="0.3">
      <c r="A13" s="24"/>
      <c r="B13" s="24"/>
      <c r="C13" s="24"/>
      <c r="D13" s="24"/>
      <c r="E13" s="24"/>
      <c r="F13" s="24"/>
      <c r="G13" s="24"/>
      <c r="H13" s="24"/>
      <c r="I13" s="24"/>
      <c r="J13" s="24"/>
      <c r="K13" s="24"/>
      <c r="L13" s="24"/>
      <c r="M13" s="24"/>
      <c r="N13" s="24"/>
      <c r="O13" s="24"/>
      <c r="P13" s="24"/>
      <c r="Q13" s="24"/>
      <c r="R13" s="24"/>
      <c r="S13" s="24"/>
      <c r="T13" s="24"/>
      <c r="U13" s="24"/>
      <c r="V13" s="46"/>
    </row>
    <row r="14" spans="1:22" x14ac:dyDescent="0.3">
      <c r="A14" s="24"/>
      <c r="B14" s="24"/>
      <c r="C14" s="24"/>
      <c r="D14" s="24"/>
      <c r="E14" s="24"/>
      <c r="F14" s="24"/>
      <c r="G14" s="24"/>
      <c r="H14" s="24"/>
      <c r="I14" s="24"/>
      <c r="J14" s="24"/>
      <c r="K14" s="24"/>
      <c r="L14" s="24"/>
      <c r="M14" s="24"/>
      <c r="N14" s="24"/>
      <c r="O14" s="24"/>
      <c r="P14" s="24"/>
      <c r="Q14" s="24"/>
      <c r="R14" s="24"/>
      <c r="S14" s="24"/>
      <c r="T14" s="24"/>
      <c r="U14" s="24"/>
      <c r="V14" s="46"/>
    </row>
    <row r="15" spans="1:22" x14ac:dyDescent="0.3">
      <c r="A15" s="24"/>
      <c r="B15" s="24"/>
      <c r="C15" s="24"/>
      <c r="D15" s="24"/>
      <c r="E15" s="24"/>
      <c r="F15" s="24"/>
      <c r="G15" s="24"/>
      <c r="H15" s="24"/>
      <c r="I15" s="24"/>
      <c r="J15" s="24"/>
      <c r="K15" s="24"/>
      <c r="L15" s="24"/>
      <c r="M15" s="24"/>
      <c r="N15" s="24"/>
      <c r="O15" s="24"/>
      <c r="P15" s="24"/>
      <c r="Q15" s="24"/>
      <c r="R15" s="24"/>
      <c r="S15" s="24"/>
      <c r="T15" s="24"/>
      <c r="U15" s="24"/>
      <c r="V15" s="46"/>
    </row>
    <row r="16" spans="1:22" x14ac:dyDescent="0.3">
      <c r="A16" s="24"/>
      <c r="B16" s="24"/>
      <c r="C16" s="24"/>
      <c r="D16" s="24"/>
      <c r="E16" s="24"/>
      <c r="F16" s="24"/>
      <c r="G16" s="24"/>
      <c r="H16" s="24"/>
      <c r="I16" s="24"/>
      <c r="J16" s="24"/>
      <c r="K16" s="24"/>
      <c r="L16" s="24"/>
      <c r="M16" s="24"/>
      <c r="N16" s="24"/>
      <c r="O16" s="24"/>
      <c r="P16" s="24"/>
      <c r="Q16" s="24"/>
      <c r="R16" s="24"/>
      <c r="S16" s="24"/>
      <c r="T16" s="24"/>
      <c r="U16" s="24"/>
      <c r="V16" s="46"/>
    </row>
    <row r="17" spans="1:22" x14ac:dyDescent="0.3">
      <c r="A17" s="24"/>
      <c r="B17" s="24"/>
      <c r="C17" s="24"/>
      <c r="D17" s="24"/>
      <c r="E17" s="24"/>
      <c r="F17" s="24"/>
      <c r="G17" s="24"/>
      <c r="H17" s="24"/>
      <c r="I17" s="24"/>
      <c r="J17" s="24"/>
      <c r="K17" s="24"/>
      <c r="L17" s="24"/>
      <c r="M17" s="24"/>
      <c r="N17" s="24"/>
      <c r="O17" s="24"/>
      <c r="P17" s="24"/>
      <c r="Q17" s="24"/>
      <c r="R17" s="24"/>
      <c r="S17" s="24"/>
      <c r="T17" s="24"/>
      <c r="U17" s="24"/>
      <c r="V17" s="46"/>
    </row>
    <row r="18" spans="1:22" x14ac:dyDescent="0.3">
      <c r="A18" s="24"/>
      <c r="B18" s="24"/>
      <c r="C18" s="24"/>
      <c r="D18" s="24"/>
      <c r="E18" s="24"/>
      <c r="F18" s="24"/>
      <c r="G18" s="24"/>
      <c r="H18" s="24"/>
      <c r="I18" s="24"/>
      <c r="J18" s="24"/>
      <c r="K18" s="24"/>
      <c r="L18" s="24"/>
      <c r="M18" s="24"/>
      <c r="N18" s="24"/>
      <c r="O18" s="24"/>
      <c r="P18" s="24"/>
      <c r="Q18" s="24"/>
      <c r="R18" s="24"/>
      <c r="S18" s="24"/>
      <c r="T18" s="24"/>
      <c r="U18" s="24"/>
      <c r="V18" s="46"/>
    </row>
    <row r="19" spans="1:22" x14ac:dyDescent="0.3">
      <c r="A19" s="24"/>
      <c r="B19" s="24"/>
      <c r="C19" s="24"/>
      <c r="D19" s="24"/>
      <c r="E19" s="24"/>
      <c r="F19" s="24"/>
      <c r="G19" s="24"/>
      <c r="H19" s="24"/>
      <c r="I19" s="24"/>
      <c r="J19" s="24"/>
      <c r="K19" s="24"/>
      <c r="L19" s="24"/>
      <c r="M19" s="24"/>
      <c r="N19" s="31"/>
      <c r="O19" s="32" t="str" cm="1">
        <f t="array" ref="O19:S19">'Call Pivot'!B81:F81</f>
        <v>R01</v>
      </c>
      <c r="P19" s="32" t="str">
        <v>R02</v>
      </c>
      <c r="Q19" s="32" t="str">
        <v>R03</v>
      </c>
      <c r="R19" s="32" t="str">
        <v>R04</v>
      </c>
      <c r="S19" s="32" t="str">
        <v>R05</v>
      </c>
      <c r="T19" s="33" t="s">
        <v>1080</v>
      </c>
      <c r="U19" s="24"/>
      <c r="V19" s="46"/>
    </row>
    <row r="20" spans="1:22" x14ac:dyDescent="0.3">
      <c r="A20" s="24"/>
      <c r="B20" s="24"/>
      <c r="C20" s="24"/>
      <c r="D20" s="24"/>
      <c r="E20" s="24"/>
      <c r="F20" s="24"/>
      <c r="G20" s="24"/>
      <c r="H20" s="24"/>
      <c r="I20" s="24"/>
      <c r="J20" s="24"/>
      <c r="K20" s="24"/>
      <c r="L20" s="24"/>
      <c r="M20" s="24"/>
      <c r="N20" s="34" t="str" cm="1">
        <f t="array" ref="N20:T37">IF('Call Pivot'!A82:G99="","",'Call Pivot'!A82:G99)</f>
        <v>Cincinnati</v>
      </c>
      <c r="O20" s="35" t="str">
        <v/>
      </c>
      <c r="P20" s="35" t="str">
        <v/>
      </c>
      <c r="Q20" s="35" t="str">
        <v/>
      </c>
      <c r="R20" s="35" t="str">
        <v/>
      </c>
      <c r="S20" s="35" t="str">
        <v/>
      </c>
      <c r="T20" s="36" t="str">
        <v/>
      </c>
      <c r="U20" s="24"/>
      <c r="V20" s="46"/>
    </row>
    <row r="21" spans="1:22" x14ac:dyDescent="0.3">
      <c r="A21" s="24"/>
      <c r="B21" s="24"/>
      <c r="C21" s="24"/>
      <c r="D21" s="24"/>
      <c r="E21" s="24"/>
      <c r="F21" s="24"/>
      <c r="G21" s="24"/>
      <c r="H21" s="24"/>
      <c r="I21" s="24"/>
      <c r="J21" s="24"/>
      <c r="K21" s="24"/>
      <c r="L21" s="24"/>
      <c r="M21" s="24"/>
      <c r="N21" s="37" t="str">
        <v>C0003</v>
      </c>
      <c r="O21" s="38">
        <v>891</v>
      </c>
      <c r="P21" s="38">
        <v>1332</v>
      </c>
      <c r="Q21" s="38">
        <v>1282</v>
      </c>
      <c r="R21" s="38">
        <v>739</v>
      </c>
      <c r="S21" s="38">
        <v>560</v>
      </c>
      <c r="T21" s="39">
        <v>4804</v>
      </c>
      <c r="U21" s="24"/>
      <c r="V21" s="46"/>
    </row>
    <row r="22" spans="1:22" x14ac:dyDescent="0.3">
      <c r="A22" s="24"/>
      <c r="B22" s="24"/>
      <c r="C22" s="24"/>
      <c r="D22" s="24"/>
      <c r="E22" s="24"/>
      <c r="F22" s="24"/>
      <c r="G22" s="24"/>
      <c r="H22" s="24"/>
      <c r="I22" s="24"/>
      <c r="J22" s="24"/>
      <c r="K22" s="24"/>
      <c r="L22" s="24"/>
      <c r="M22" s="24"/>
      <c r="N22" s="37" t="str">
        <v>C0004</v>
      </c>
      <c r="O22" s="38">
        <v>1991</v>
      </c>
      <c r="P22" s="38">
        <v>1886</v>
      </c>
      <c r="Q22" s="38">
        <v>1206</v>
      </c>
      <c r="R22" s="38">
        <v>884</v>
      </c>
      <c r="S22" s="38">
        <v>1722</v>
      </c>
      <c r="T22" s="39">
        <v>7689</v>
      </c>
      <c r="U22" s="24"/>
      <c r="V22" s="46"/>
    </row>
    <row r="23" spans="1:22" x14ac:dyDescent="0.3">
      <c r="A23" s="24"/>
      <c r="B23" s="24"/>
      <c r="C23" s="24"/>
      <c r="D23" s="24"/>
      <c r="E23" s="24"/>
      <c r="F23" s="24"/>
      <c r="G23" s="24"/>
      <c r="H23" s="24"/>
      <c r="I23" s="24"/>
      <c r="J23" s="24"/>
      <c r="K23" s="24"/>
      <c r="L23" s="24"/>
      <c r="M23" s="24"/>
      <c r="N23" s="37" t="str">
        <v>C0011</v>
      </c>
      <c r="O23" s="38">
        <v>1163</v>
      </c>
      <c r="P23" s="38">
        <v>1180</v>
      </c>
      <c r="Q23" s="38">
        <v>1616</v>
      </c>
      <c r="R23" s="38">
        <v>1043</v>
      </c>
      <c r="S23" s="38">
        <v>1747</v>
      </c>
      <c r="T23" s="39">
        <v>6749</v>
      </c>
      <c r="U23" s="24"/>
      <c r="V23" s="46"/>
    </row>
    <row r="24" spans="1:22" x14ac:dyDescent="0.3">
      <c r="A24" s="24"/>
      <c r="B24" s="24"/>
      <c r="C24" s="24"/>
      <c r="D24" s="24"/>
      <c r="E24" s="24"/>
      <c r="F24" s="24"/>
      <c r="G24" s="24"/>
      <c r="H24" s="24"/>
      <c r="I24" s="24"/>
      <c r="J24" s="24"/>
      <c r="K24" s="24"/>
      <c r="L24" s="24"/>
      <c r="M24" s="24"/>
      <c r="N24" s="37" t="str">
        <v>C0012</v>
      </c>
      <c r="O24" s="38">
        <v>1438</v>
      </c>
      <c r="P24" s="38">
        <v>1616</v>
      </c>
      <c r="Q24" s="38">
        <v>866</v>
      </c>
      <c r="R24" s="38">
        <v>829</v>
      </c>
      <c r="S24" s="38">
        <v>2070</v>
      </c>
      <c r="T24" s="39">
        <v>6819</v>
      </c>
      <c r="U24" s="24"/>
      <c r="V24" s="46"/>
    </row>
    <row r="25" spans="1:22" x14ac:dyDescent="0.3">
      <c r="A25" s="24"/>
      <c r="B25" s="24"/>
      <c r="C25" s="24"/>
      <c r="D25" s="24"/>
      <c r="E25" s="24"/>
      <c r="F25" s="24"/>
      <c r="G25" s="24"/>
      <c r="H25" s="24"/>
      <c r="I25" s="24"/>
      <c r="J25" s="24"/>
      <c r="K25" s="24"/>
      <c r="L25" s="24"/>
      <c r="M25" s="24"/>
      <c r="N25" s="34" t="str">
        <v>Cleveland</v>
      </c>
      <c r="O25" s="38" t="str">
        <v/>
      </c>
      <c r="P25" s="38" t="str">
        <v/>
      </c>
      <c r="Q25" s="38" t="str">
        <v/>
      </c>
      <c r="R25" s="38" t="str">
        <v/>
      </c>
      <c r="S25" s="38" t="str">
        <v/>
      </c>
      <c r="T25" s="39" t="str">
        <v/>
      </c>
      <c r="U25" s="24"/>
      <c r="V25" s="46"/>
    </row>
    <row r="26" spans="1:22" x14ac:dyDescent="0.3">
      <c r="A26" s="24"/>
      <c r="B26" s="24"/>
      <c r="C26" s="24"/>
      <c r="D26" s="24"/>
      <c r="E26" s="24"/>
      <c r="F26" s="24"/>
      <c r="G26" s="24"/>
      <c r="H26" s="24"/>
      <c r="I26" s="24"/>
      <c r="J26" s="24"/>
      <c r="K26" s="24"/>
      <c r="L26" s="24"/>
      <c r="M26" s="24"/>
      <c r="N26" s="37" t="str">
        <v>C0002</v>
      </c>
      <c r="O26" s="38">
        <v>1233</v>
      </c>
      <c r="P26" s="38">
        <v>223</v>
      </c>
      <c r="Q26" s="38">
        <v>1680</v>
      </c>
      <c r="R26" s="38">
        <v>990</v>
      </c>
      <c r="S26" s="38">
        <v>1508</v>
      </c>
      <c r="T26" s="39">
        <v>5634</v>
      </c>
      <c r="U26" s="24"/>
      <c r="V26" s="46"/>
    </row>
    <row r="27" spans="1:22" x14ac:dyDescent="0.3">
      <c r="A27" s="24"/>
      <c r="B27" s="24"/>
      <c r="C27" s="24"/>
      <c r="D27" s="24"/>
      <c r="E27" s="24"/>
      <c r="F27" s="24"/>
      <c r="G27" s="24"/>
      <c r="H27" s="24"/>
      <c r="I27" s="24"/>
      <c r="J27" s="24"/>
      <c r="K27" s="24"/>
      <c r="L27" s="24"/>
      <c r="M27" s="24"/>
      <c r="N27" s="37" t="str">
        <v>C0007</v>
      </c>
      <c r="O27" s="38">
        <v>1598</v>
      </c>
      <c r="P27" s="38">
        <v>1907</v>
      </c>
      <c r="Q27" s="38">
        <v>869</v>
      </c>
      <c r="R27" s="38">
        <v>1426</v>
      </c>
      <c r="S27" s="38">
        <v>1416</v>
      </c>
      <c r="T27" s="39">
        <v>7216</v>
      </c>
      <c r="U27" s="24"/>
      <c r="V27" s="46"/>
    </row>
    <row r="28" spans="1:22" x14ac:dyDescent="0.3">
      <c r="A28" s="24"/>
      <c r="B28" s="24"/>
      <c r="C28" s="24"/>
      <c r="D28" s="24"/>
      <c r="E28" s="24"/>
      <c r="F28" s="24"/>
      <c r="G28" s="24"/>
      <c r="H28" s="24"/>
      <c r="I28" s="24"/>
      <c r="J28" s="24"/>
      <c r="K28" s="24"/>
      <c r="L28" s="24"/>
      <c r="M28" s="24"/>
      <c r="N28" s="37" t="str">
        <v>C0008</v>
      </c>
      <c r="O28" s="38">
        <v>900</v>
      </c>
      <c r="P28" s="38">
        <v>1016</v>
      </c>
      <c r="Q28" s="38">
        <v>960</v>
      </c>
      <c r="R28" s="38">
        <v>940</v>
      </c>
      <c r="S28" s="38">
        <v>1193</v>
      </c>
      <c r="T28" s="39">
        <v>5009</v>
      </c>
      <c r="U28" s="24"/>
      <c r="V28" s="46"/>
    </row>
    <row r="29" spans="1:22" x14ac:dyDescent="0.3">
      <c r="A29" s="24"/>
      <c r="B29" s="24"/>
      <c r="C29" s="24"/>
      <c r="D29" s="24"/>
      <c r="E29" s="24"/>
      <c r="F29" s="24"/>
      <c r="G29" s="24"/>
      <c r="H29" s="24"/>
      <c r="I29" s="24"/>
      <c r="J29" s="24"/>
      <c r="K29" s="24"/>
      <c r="L29" s="24"/>
      <c r="M29" s="24"/>
      <c r="N29" s="37" t="str">
        <v>C0010</v>
      </c>
      <c r="O29" s="38">
        <v>900</v>
      </c>
      <c r="P29" s="38">
        <v>1470</v>
      </c>
      <c r="Q29" s="38">
        <v>1617</v>
      </c>
      <c r="R29" s="38">
        <v>1314</v>
      </c>
      <c r="S29" s="38">
        <v>941</v>
      </c>
      <c r="T29" s="39">
        <v>6242</v>
      </c>
      <c r="U29" s="24"/>
      <c r="V29" s="46"/>
    </row>
    <row r="30" spans="1:22" x14ac:dyDescent="0.3">
      <c r="A30" s="24"/>
      <c r="B30" s="24"/>
      <c r="C30" s="24"/>
      <c r="D30" s="24"/>
      <c r="E30" s="24"/>
      <c r="F30" s="24"/>
      <c r="G30" s="24"/>
      <c r="H30" s="24"/>
      <c r="I30" s="24"/>
      <c r="J30" s="24"/>
      <c r="K30" s="24"/>
      <c r="L30" s="49" t="e" vm="6">
        <f>'Call Pivot'!J77</f>
        <v>#VALUE!</v>
      </c>
      <c r="M30" s="24"/>
      <c r="N30" s="37" t="str">
        <v>C0013</v>
      </c>
      <c r="O30" s="38">
        <v>1255</v>
      </c>
      <c r="P30" s="38">
        <v>516</v>
      </c>
      <c r="Q30" s="38">
        <v>1874</v>
      </c>
      <c r="R30" s="38">
        <v>1863</v>
      </c>
      <c r="S30" s="38">
        <v>1722</v>
      </c>
      <c r="T30" s="39">
        <v>7230</v>
      </c>
      <c r="U30" s="24"/>
      <c r="V30" s="46"/>
    </row>
    <row r="31" spans="1:22" x14ac:dyDescent="0.3">
      <c r="A31" s="24"/>
      <c r="B31" s="24"/>
      <c r="C31" s="24"/>
      <c r="D31" s="24"/>
      <c r="E31" s="24"/>
      <c r="F31" s="24"/>
      <c r="G31" s="24"/>
      <c r="H31" s="24"/>
      <c r="I31" s="24"/>
      <c r="J31" s="24"/>
      <c r="K31" s="24"/>
      <c r="L31" s="49"/>
      <c r="M31" s="24"/>
      <c r="N31" s="37" t="str">
        <v>C0015</v>
      </c>
      <c r="O31" s="38">
        <v>1138</v>
      </c>
      <c r="P31" s="38">
        <v>1898</v>
      </c>
      <c r="Q31" s="38">
        <v>1482</v>
      </c>
      <c r="R31" s="38">
        <v>846</v>
      </c>
      <c r="S31" s="38">
        <v>1154</v>
      </c>
      <c r="T31" s="39">
        <v>6518</v>
      </c>
      <c r="U31" s="24"/>
      <c r="V31" s="46"/>
    </row>
    <row r="32" spans="1:22" x14ac:dyDescent="0.3">
      <c r="A32" s="24"/>
      <c r="B32" s="24"/>
      <c r="C32" s="24"/>
      <c r="D32" s="24"/>
      <c r="E32" s="24"/>
      <c r="F32" s="24"/>
      <c r="G32" s="24"/>
      <c r="H32" s="24"/>
      <c r="I32" s="24"/>
      <c r="J32" s="24"/>
      <c r="K32" s="24"/>
      <c r="L32" s="49"/>
      <c r="M32" s="24"/>
      <c r="N32" s="34" t="str">
        <v>Columbus</v>
      </c>
      <c r="O32" s="38" t="str">
        <v/>
      </c>
      <c r="P32" s="38" t="str">
        <v/>
      </c>
      <c r="Q32" s="38" t="str">
        <v/>
      </c>
      <c r="R32" s="38" t="str">
        <v/>
      </c>
      <c r="S32" s="38" t="str">
        <v/>
      </c>
      <c r="T32" s="39" t="str">
        <v/>
      </c>
      <c r="U32" s="24"/>
      <c r="V32" s="46"/>
    </row>
    <row r="33" spans="1:22" x14ac:dyDescent="0.3">
      <c r="A33" s="24"/>
      <c r="B33" s="24"/>
      <c r="C33" s="24"/>
      <c r="D33" s="24"/>
      <c r="E33" s="24"/>
      <c r="F33" s="24"/>
      <c r="G33" s="24"/>
      <c r="H33" s="24"/>
      <c r="I33" s="24"/>
      <c r="J33" s="24"/>
      <c r="K33" s="24"/>
      <c r="L33" s="49"/>
      <c r="M33" s="24"/>
      <c r="N33" s="37" t="str">
        <v>C0001</v>
      </c>
      <c r="O33" s="38">
        <v>1655</v>
      </c>
      <c r="P33" s="38">
        <v>805</v>
      </c>
      <c r="Q33" s="38">
        <v>2263</v>
      </c>
      <c r="R33" s="38">
        <v>987</v>
      </c>
      <c r="S33" s="38">
        <v>1075</v>
      </c>
      <c r="T33" s="39">
        <v>6785</v>
      </c>
      <c r="U33" s="24"/>
      <c r="V33" s="46"/>
    </row>
    <row r="34" spans="1:22" x14ac:dyDescent="0.3">
      <c r="A34" s="24"/>
      <c r="B34" s="24"/>
      <c r="C34" s="24"/>
      <c r="D34" s="24"/>
      <c r="E34" s="24"/>
      <c r="F34" s="24"/>
      <c r="G34" s="24"/>
      <c r="H34" s="24"/>
      <c r="I34" s="24"/>
      <c r="J34" s="24"/>
      <c r="K34" s="24"/>
      <c r="L34" s="44" t="str">
        <f>'Call Pivot'!J74</f>
        <v>% of Calls:22%</v>
      </c>
      <c r="M34" s="24"/>
      <c r="N34" s="37" t="str">
        <v>C0005</v>
      </c>
      <c r="O34" s="38">
        <v>1104</v>
      </c>
      <c r="P34" s="38">
        <v>2280</v>
      </c>
      <c r="Q34" s="38">
        <v>1445</v>
      </c>
      <c r="R34" s="38">
        <v>1722</v>
      </c>
      <c r="S34" s="38">
        <v>1196</v>
      </c>
      <c r="T34" s="39">
        <v>7747</v>
      </c>
      <c r="U34" s="24"/>
      <c r="V34" s="46"/>
    </row>
    <row r="35" spans="1:22" x14ac:dyDescent="0.3">
      <c r="A35" s="24"/>
      <c r="B35" s="24"/>
      <c r="C35" s="24"/>
      <c r="D35" s="24"/>
      <c r="E35" s="24"/>
      <c r="F35" s="24"/>
      <c r="G35" s="24"/>
      <c r="H35" s="24"/>
      <c r="I35" s="24"/>
      <c r="J35" s="24"/>
      <c r="K35" s="24"/>
      <c r="L35" s="45" t="str">
        <f>'Call Pivot'!J75</f>
        <v>Call Rank: 1</v>
      </c>
      <c r="M35" s="24"/>
      <c r="N35" s="37" t="str">
        <v>C0006</v>
      </c>
      <c r="O35" s="38">
        <v>372</v>
      </c>
      <c r="P35" s="38">
        <v>1818</v>
      </c>
      <c r="Q35" s="38">
        <v>1346</v>
      </c>
      <c r="R35" s="38">
        <v>1156</v>
      </c>
      <c r="S35" s="38">
        <v>1484</v>
      </c>
      <c r="T35" s="39">
        <v>6176</v>
      </c>
      <c r="U35" s="24"/>
      <c r="V35" s="46"/>
    </row>
    <row r="36" spans="1:22" x14ac:dyDescent="0.3">
      <c r="A36" s="24"/>
      <c r="B36" s="24"/>
      <c r="C36" s="24"/>
      <c r="D36" s="24"/>
      <c r="E36" s="24"/>
      <c r="F36" s="24"/>
      <c r="G36" s="24"/>
      <c r="H36" s="24"/>
      <c r="I36" s="24"/>
      <c r="J36" s="24"/>
      <c r="K36" s="24"/>
      <c r="L36" s="45" t="str">
        <f>'Call Pivot'!J76</f>
        <v>Amount Rank: 2</v>
      </c>
      <c r="M36" s="24"/>
      <c r="N36" s="37" t="str">
        <v>C0009</v>
      </c>
      <c r="O36" s="38">
        <v>1415</v>
      </c>
      <c r="P36" s="38">
        <v>1271</v>
      </c>
      <c r="Q36" s="38">
        <v>1214</v>
      </c>
      <c r="R36" s="38">
        <v>1135</v>
      </c>
      <c r="S36" s="38">
        <v>1566</v>
      </c>
      <c r="T36" s="39">
        <v>6601</v>
      </c>
      <c r="U36" s="24"/>
      <c r="V36" s="46"/>
    </row>
    <row r="37" spans="1:22" x14ac:dyDescent="0.3">
      <c r="A37" s="24"/>
      <c r="B37" s="24"/>
      <c r="C37" s="24"/>
      <c r="D37" s="24"/>
      <c r="E37" s="24"/>
      <c r="F37" s="24"/>
      <c r="G37" s="24"/>
      <c r="H37" s="24"/>
      <c r="I37" s="24"/>
      <c r="J37" s="24"/>
      <c r="K37" s="24"/>
      <c r="L37" s="24"/>
      <c r="M37" s="24"/>
      <c r="N37" s="40" t="str">
        <v>C0014</v>
      </c>
      <c r="O37" s="41">
        <v>1362</v>
      </c>
      <c r="P37" s="41">
        <v>1363</v>
      </c>
      <c r="Q37" s="41">
        <v>1152</v>
      </c>
      <c r="R37" s="41">
        <v>777</v>
      </c>
      <c r="S37" s="41">
        <v>750</v>
      </c>
      <c r="T37" s="42">
        <v>5404</v>
      </c>
      <c r="U37" s="24"/>
      <c r="V37" s="46"/>
    </row>
    <row r="38" spans="1:22" x14ac:dyDescent="0.3">
      <c r="A38" s="24"/>
      <c r="B38" s="24"/>
      <c r="C38" s="24"/>
      <c r="D38" s="24"/>
      <c r="E38" s="24"/>
      <c r="F38" s="24"/>
      <c r="G38" s="24"/>
      <c r="H38" s="24"/>
      <c r="I38" s="24"/>
      <c r="J38" s="24"/>
      <c r="K38" s="24"/>
      <c r="L38" s="24"/>
      <c r="M38" s="24"/>
      <c r="N38" s="24"/>
      <c r="O38" s="24"/>
      <c r="P38" s="24"/>
      <c r="Q38" s="24"/>
      <c r="R38" s="24"/>
      <c r="S38" s="24"/>
      <c r="T38" s="24"/>
      <c r="U38" s="24"/>
      <c r="V38" s="46"/>
    </row>
    <row r="39" spans="1:22" x14ac:dyDescent="0.3">
      <c r="A39" s="46"/>
      <c r="B39" s="46"/>
      <c r="C39" s="46"/>
      <c r="D39" s="46"/>
      <c r="E39" s="46"/>
      <c r="F39" s="46"/>
      <c r="G39" s="46"/>
      <c r="H39" s="46"/>
      <c r="I39" s="46"/>
      <c r="J39" s="46"/>
      <c r="K39" s="46"/>
      <c r="L39" s="46"/>
      <c r="M39" s="46"/>
      <c r="N39" s="46"/>
      <c r="O39" s="46"/>
      <c r="P39" s="46"/>
      <c r="Q39" s="46"/>
      <c r="R39" s="46"/>
      <c r="S39" s="46"/>
      <c r="T39" s="46"/>
      <c r="U39" s="46"/>
      <c r="V39" s="46"/>
    </row>
    <row r="40" spans="1:22" x14ac:dyDescent="0.3">
      <c r="A40" s="46"/>
      <c r="B40" s="46"/>
      <c r="C40" s="46"/>
      <c r="D40" s="46"/>
      <c r="E40" s="46"/>
      <c r="F40" s="46"/>
      <c r="G40" s="46"/>
      <c r="H40" s="46"/>
      <c r="I40" s="46"/>
      <c r="J40" s="46"/>
      <c r="K40" s="46"/>
      <c r="L40" s="46"/>
      <c r="M40" s="46"/>
      <c r="N40" s="46"/>
      <c r="O40" s="46"/>
      <c r="P40" s="46"/>
      <c r="Q40" s="46"/>
      <c r="R40" s="46"/>
      <c r="S40" s="46"/>
      <c r="T40" s="46"/>
      <c r="U40" s="46"/>
      <c r="V40" s="46"/>
    </row>
    <row r="41" spans="1:22" x14ac:dyDescent="0.3">
      <c r="A41" s="46"/>
      <c r="B41" s="46"/>
      <c r="C41" s="46"/>
      <c r="D41" s="46"/>
      <c r="E41" s="46"/>
      <c r="F41" s="46"/>
      <c r="G41" s="46"/>
      <c r="H41" s="46"/>
      <c r="I41" s="46"/>
      <c r="J41" s="46"/>
      <c r="K41" s="46"/>
      <c r="L41" s="46"/>
      <c r="M41" s="46"/>
      <c r="N41" s="46"/>
      <c r="O41" s="46"/>
      <c r="P41" s="46"/>
      <c r="Q41" s="46"/>
      <c r="R41" s="46"/>
      <c r="S41" s="46"/>
      <c r="T41" s="46"/>
      <c r="U41" s="46"/>
      <c r="V41" s="46"/>
    </row>
    <row r="42" spans="1:22" x14ac:dyDescent="0.3">
      <c r="A42" s="46"/>
      <c r="B42" s="46"/>
      <c r="C42" s="46"/>
      <c r="D42" s="46"/>
      <c r="E42" s="46"/>
      <c r="F42" s="46"/>
      <c r="G42" s="46"/>
      <c r="H42" s="46"/>
      <c r="I42" s="46"/>
      <c r="J42" s="46"/>
      <c r="K42" s="46"/>
      <c r="L42" s="46"/>
      <c r="M42" s="46"/>
      <c r="N42" s="46"/>
      <c r="O42" s="46"/>
      <c r="P42" s="46"/>
      <c r="Q42" s="46"/>
      <c r="R42" s="46"/>
      <c r="S42" s="46"/>
      <c r="T42" s="46"/>
      <c r="U42" s="46"/>
      <c r="V42" s="46"/>
    </row>
    <row r="43" spans="1:22" x14ac:dyDescent="0.3">
      <c r="A43" s="46"/>
      <c r="B43" s="46"/>
      <c r="C43" s="46"/>
      <c r="D43" s="46"/>
      <c r="E43" s="46"/>
      <c r="F43" s="46"/>
      <c r="G43" s="46"/>
      <c r="H43" s="46"/>
      <c r="I43" s="46"/>
      <c r="J43" s="46"/>
      <c r="K43" s="46"/>
      <c r="L43" s="46"/>
      <c r="M43" s="46"/>
      <c r="N43" s="46"/>
      <c r="O43" s="46"/>
      <c r="P43" s="46"/>
      <c r="Q43" s="46"/>
      <c r="R43" s="46"/>
      <c r="S43" s="46"/>
      <c r="T43" s="46"/>
      <c r="U43" s="46"/>
      <c r="V43" s="46"/>
    </row>
    <row r="44" spans="1:22" x14ac:dyDescent="0.3">
      <c r="A44" s="46"/>
      <c r="B44" s="46"/>
      <c r="C44" s="46"/>
      <c r="D44" s="46"/>
      <c r="E44" s="46"/>
      <c r="F44" s="46"/>
      <c r="G44" s="46"/>
      <c r="H44" s="46"/>
      <c r="I44" s="46"/>
      <c r="J44" s="46"/>
      <c r="K44" s="46"/>
      <c r="L44" s="46"/>
      <c r="M44" s="46"/>
      <c r="N44" s="46"/>
      <c r="O44" s="46"/>
      <c r="P44" s="46"/>
      <c r="Q44" s="46"/>
      <c r="R44" s="46"/>
      <c r="S44" s="46"/>
      <c r="T44" s="46"/>
      <c r="U44" s="46"/>
      <c r="V44" s="46"/>
    </row>
    <row r="45" spans="1:22" x14ac:dyDescent="0.3">
      <c r="A45" s="46"/>
      <c r="B45" s="46"/>
      <c r="C45" s="46"/>
      <c r="D45" s="46"/>
      <c r="E45" s="46"/>
      <c r="F45" s="46"/>
      <c r="G45" s="46"/>
      <c r="H45" s="46"/>
      <c r="I45" s="46"/>
      <c r="J45" s="46"/>
      <c r="K45" s="46"/>
      <c r="L45" s="46"/>
      <c r="M45" s="46"/>
      <c r="N45" s="46"/>
      <c r="O45" s="46"/>
      <c r="P45" s="46"/>
      <c r="Q45" s="46"/>
      <c r="R45" s="46"/>
      <c r="S45" s="46"/>
      <c r="T45" s="46"/>
      <c r="U45" s="46"/>
      <c r="V45" s="46"/>
    </row>
    <row r="46" spans="1:22" x14ac:dyDescent="0.3">
      <c r="A46" s="46"/>
      <c r="B46" s="46"/>
      <c r="C46" s="46"/>
      <c r="D46" s="46"/>
      <c r="E46" s="46"/>
      <c r="F46" s="46"/>
      <c r="G46" s="46"/>
      <c r="H46" s="46"/>
      <c r="I46" s="46"/>
      <c r="J46" s="46"/>
      <c r="K46" s="46"/>
      <c r="L46" s="46"/>
      <c r="M46" s="46"/>
      <c r="N46" s="46"/>
      <c r="O46" s="46"/>
      <c r="P46" s="46"/>
      <c r="Q46" s="46"/>
      <c r="R46" s="46"/>
      <c r="S46" s="46"/>
      <c r="T46" s="46"/>
      <c r="U46" s="46"/>
      <c r="V46" s="46"/>
    </row>
    <row r="47" spans="1:22" x14ac:dyDescent="0.3">
      <c r="A47" s="46"/>
      <c r="B47" s="46"/>
      <c r="C47" s="46"/>
      <c r="D47" s="46"/>
      <c r="E47" s="46"/>
      <c r="F47" s="46"/>
      <c r="G47" s="46"/>
      <c r="H47" s="46"/>
      <c r="I47" s="46"/>
      <c r="J47" s="46"/>
      <c r="K47" s="46"/>
      <c r="L47" s="46"/>
      <c r="M47" s="46"/>
      <c r="N47" s="46"/>
      <c r="O47" s="46"/>
      <c r="P47" s="46"/>
      <c r="Q47" s="46"/>
      <c r="R47" s="46"/>
      <c r="S47" s="46"/>
      <c r="T47" s="46"/>
      <c r="U47" s="46"/>
      <c r="V47" s="46"/>
    </row>
  </sheetData>
  <mergeCells count="2">
    <mergeCell ref="A1:U3"/>
    <mergeCell ref="L30:L33"/>
  </mergeCells>
  <conditionalFormatting sqref="O21:S37">
    <cfRule type="dataBar" priority="2">
      <dataBar>
        <cfvo type="min"/>
        <cfvo type="formula" val="MAX($O$21:$S$37)*2"/>
        <color rgb="FF7030A0"/>
      </dataBar>
      <extLst>
        <ext xmlns:x14="http://schemas.microsoft.com/office/spreadsheetml/2009/9/main" uri="{B025F937-C7B1-47D3-B67F-A62EFF666E3E}">
          <x14:id>{4AFF4ECD-8573-4EA5-80C2-C7E15AB40C7C}</x14:id>
        </ext>
      </extLst>
    </cfRule>
    <cfRule type="dataBar" priority="3">
      <dataBar>
        <cfvo type="min"/>
        <cfvo type="max"/>
        <color rgb="FF638EC6"/>
      </dataBar>
      <extLst>
        <ext xmlns:x14="http://schemas.microsoft.com/office/spreadsheetml/2009/9/main" uri="{B025F937-C7B1-47D3-B67F-A62EFF666E3E}">
          <x14:id>{929B5FB3-6357-4339-9E49-0770DEDA8053}</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expression" priority="1" id="{92711E29-1AAF-4314-8F7A-8DBCDE04309C}">
            <xm:f>O$19='Call Pivot'!$A$50</xm:f>
            <x14:dxf>
              <fill>
                <patternFill>
                  <bgColor theme="9" tint="0.59996337778862885"/>
                </patternFill>
              </fill>
              <border>
                <left style="thin">
                  <color theme="1" tint="0.34998626667073579"/>
                </left>
                <right style="thin">
                  <color theme="1" tint="0.34998626667073579"/>
                </right>
                <vertical/>
                <horizontal/>
              </border>
            </x14:dxf>
          </x14:cfRule>
          <xm:sqref>O19:S37</xm:sqref>
        </x14:conditionalFormatting>
        <x14:conditionalFormatting xmlns:xm="http://schemas.microsoft.com/office/excel/2006/main">
          <x14:cfRule type="dataBar" id="{4AFF4ECD-8573-4EA5-80C2-C7E15AB40C7C}">
            <x14:dataBar minLength="0" maxLength="100" gradient="0">
              <x14:cfvo type="min"/>
              <x14:cfvo type="formula">
                <xm:f>MAX($O$21:$S$37)*2</xm:f>
              </x14:cfvo>
              <x14:negativeFillColor rgb="FFFF0000"/>
              <x14:axisColor rgb="FF000000"/>
            </x14:dataBar>
          </x14:cfRule>
          <x14:cfRule type="dataBar" id="{929B5FB3-6357-4339-9E49-0770DEDA8053}">
            <x14:dataBar minLength="0" maxLength="100" border="1" negativeBarBorderColorSameAsPositive="0">
              <x14:cfvo type="autoMin"/>
              <x14:cfvo type="autoMax"/>
              <x14:borderColor rgb="FF638EC6"/>
              <x14:negativeFillColor rgb="FFFF0000"/>
              <x14:negativeBorderColor rgb="FFFF0000"/>
              <x14:axisColor rgb="FF000000"/>
            </x14:dataBar>
          </x14:cfRule>
          <xm:sqref>O21:S37</xm:sqref>
        </x14:conditionalFormatting>
      </x14:conditionalFormattings>
    </ex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vt:lpstr>
      <vt:lpstr>Assets</vt:lpstr>
      <vt:lpstr>Pivot</vt:lpstr>
      <vt:lpstr>Dashboard</vt:lpstr>
      <vt:lpstr>Call Pivot</vt:lpstr>
      <vt:lpstr>Call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Mavis Odiwvofene</dc:creator>
  <cp:lastModifiedBy>Mavis Odiwvofene</cp:lastModifiedBy>
  <dcterms:created xsi:type="dcterms:W3CDTF">2025-03-22T18:21:26Z</dcterms:created>
  <dcterms:modified xsi:type="dcterms:W3CDTF">2025-04-05T20:44:08Z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2025-03-22T18:31:33Z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283521a6-b8b8-4fc9-92cd-608d1372820c</vt:lpwstr>
  </property>
  <property fmtid="{D5CDD505-2E9C-101B-9397-08002B2CF9AE}" pid="7" name="MSIP_Label_defa4170-0d19-0005-0004-bc88714345d2_ActionId">
    <vt:lpwstr>a5da32cb-a367-4665-9a5b-b4a1728c7ae9</vt:lpwstr>
  </property>
  <property fmtid="{D5CDD505-2E9C-101B-9397-08002B2CF9AE}" pid="8" name="MSIP_Label_defa4170-0d19-0005-0004-bc88714345d2_ContentBits">
    <vt:lpwstr>0</vt:lpwstr>
  </property>
  <property fmtid="{D5CDD505-2E9C-101B-9397-08002B2CF9AE}" pid="9" name="MSIP_Label_defa4170-0d19-0005-0004-bc88714345d2_Tag">
    <vt:lpwstr>10, 3, 0, 1</vt:lpwstr>
  </property>
</Properties>
</file>