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rad Courses/BIA 600/"/>
    </mc:Choice>
  </mc:AlternateContent>
  <xr:revisionPtr revIDLastSave="445" documentId="13_ncr:40009_{F3D28968-39CA-4E72-B46E-EBCF07542D67}" xr6:coauthVersionLast="47" xr6:coauthVersionMax="47" xr10:uidLastSave="{F0D5D6B8-8004-494D-9325-92418974D6BC}"/>
  <bookViews>
    <workbookView xWindow="-108" yWindow="-108" windowWidth="19416" windowHeight="10416" tabRatio="792" firstSheet="1" activeTab="7" xr2:uid="{00000000-000D-0000-FFFF-FFFF00000000}"/>
  </bookViews>
  <sheets>
    <sheet name="Oriiginal" sheetId="2" r:id="rId1"/>
    <sheet name="Original-M" sheetId="7" r:id="rId2"/>
    <sheet name="CO2 Prediction" sheetId="1" r:id="rId3"/>
    <sheet name="ETS CO2 with CI" sheetId="9" r:id="rId4"/>
    <sheet name="ETS - Meth with CI" sheetId="10" r:id="rId5"/>
    <sheet name="ETS - CO2" sheetId="5" r:id="rId6"/>
    <sheet name="ETS - Meth" sheetId="11" r:id="rId7"/>
    <sheet name="Methane Prediction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6" l="1"/>
  <c r="Q19" i="1"/>
  <c r="R2" i="6" a="1"/>
  <c r="R2" i="6" s="1"/>
  <c r="R3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2" i="6"/>
  <c r="J2" i="11" a="1"/>
  <c r="J2" i="11" s="1"/>
  <c r="J3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2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2" i="7"/>
  <c r="I9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2" i="9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3" i="6"/>
  <c r="D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F367" i="6"/>
  <c r="G366" i="6" s="1"/>
  <c r="H366" i="6" s="1"/>
  <c r="K366" i="6"/>
  <c r="F366" i="6"/>
  <c r="K365" i="6"/>
  <c r="F365" i="6"/>
  <c r="G365" i="6" s="1"/>
  <c r="H365" i="6" s="1"/>
  <c r="K364" i="6"/>
  <c r="G364" i="6"/>
  <c r="H364" i="6" s="1"/>
  <c r="F364" i="6"/>
  <c r="K363" i="6"/>
  <c r="F363" i="6"/>
  <c r="K362" i="6"/>
  <c r="F362" i="6"/>
  <c r="K361" i="6"/>
  <c r="F361" i="6"/>
  <c r="K360" i="6"/>
  <c r="F360" i="6"/>
  <c r="K359" i="6"/>
  <c r="F359" i="6"/>
  <c r="K358" i="6"/>
  <c r="F358" i="6"/>
  <c r="K357" i="6"/>
  <c r="F357" i="6"/>
  <c r="K356" i="6"/>
  <c r="G356" i="6"/>
  <c r="H356" i="6" s="1"/>
  <c r="F356" i="6"/>
  <c r="K355" i="6"/>
  <c r="F355" i="6"/>
  <c r="K354" i="6"/>
  <c r="F354" i="6"/>
  <c r="K353" i="6"/>
  <c r="F353" i="6"/>
  <c r="G353" i="6" s="1"/>
  <c r="H353" i="6" s="1"/>
  <c r="K352" i="6"/>
  <c r="F352" i="6"/>
  <c r="K351" i="6"/>
  <c r="F351" i="6"/>
  <c r="K350" i="6"/>
  <c r="F350" i="6"/>
  <c r="K349" i="6"/>
  <c r="F349" i="6"/>
  <c r="G349" i="6" s="1"/>
  <c r="H349" i="6" s="1"/>
  <c r="K348" i="6"/>
  <c r="F348" i="6"/>
  <c r="G348" i="6" s="1"/>
  <c r="H348" i="6" s="1"/>
  <c r="K347" i="6"/>
  <c r="F347" i="6"/>
  <c r="K346" i="6"/>
  <c r="F346" i="6"/>
  <c r="K345" i="6"/>
  <c r="F345" i="6"/>
  <c r="G345" i="6" s="1"/>
  <c r="H345" i="6" s="1"/>
  <c r="K344" i="6"/>
  <c r="F344" i="6"/>
  <c r="K343" i="6"/>
  <c r="F343" i="6"/>
  <c r="K342" i="6"/>
  <c r="F342" i="6"/>
  <c r="K341" i="6"/>
  <c r="F341" i="6"/>
  <c r="G341" i="6" s="1"/>
  <c r="H341" i="6" s="1"/>
  <c r="K340" i="6"/>
  <c r="F340" i="6"/>
  <c r="G340" i="6" s="1"/>
  <c r="H340" i="6" s="1"/>
  <c r="K339" i="6"/>
  <c r="F339" i="6"/>
  <c r="K338" i="6"/>
  <c r="F338" i="6"/>
  <c r="K337" i="6"/>
  <c r="F337" i="6"/>
  <c r="K336" i="6"/>
  <c r="F336" i="6"/>
  <c r="K335" i="6"/>
  <c r="F335" i="6"/>
  <c r="K334" i="6"/>
  <c r="F334" i="6"/>
  <c r="K333" i="6"/>
  <c r="F333" i="6"/>
  <c r="K332" i="6"/>
  <c r="F332" i="6"/>
  <c r="G332" i="6" s="1"/>
  <c r="H332" i="6" s="1"/>
  <c r="K331" i="6"/>
  <c r="F331" i="6"/>
  <c r="K330" i="6"/>
  <c r="G330" i="6"/>
  <c r="H330" i="6" s="1"/>
  <c r="F330" i="6"/>
  <c r="K329" i="6"/>
  <c r="F329" i="6"/>
  <c r="G329" i="6" s="1"/>
  <c r="H329" i="6" s="1"/>
  <c r="K328" i="6"/>
  <c r="F328" i="6"/>
  <c r="K327" i="6"/>
  <c r="F327" i="6"/>
  <c r="K326" i="6"/>
  <c r="F326" i="6"/>
  <c r="K325" i="6"/>
  <c r="F325" i="6"/>
  <c r="K324" i="6"/>
  <c r="F324" i="6"/>
  <c r="K323" i="6"/>
  <c r="F323" i="6"/>
  <c r="K322" i="6"/>
  <c r="F322" i="6"/>
  <c r="G322" i="6" s="1"/>
  <c r="H322" i="6" s="1"/>
  <c r="K321" i="6"/>
  <c r="F321" i="6"/>
  <c r="G321" i="6" s="1"/>
  <c r="H321" i="6" s="1"/>
  <c r="K320" i="6"/>
  <c r="F320" i="6"/>
  <c r="G320" i="6" s="1"/>
  <c r="H320" i="6" s="1"/>
  <c r="K319" i="6"/>
  <c r="F319" i="6"/>
  <c r="K318" i="6"/>
  <c r="F318" i="6"/>
  <c r="K317" i="6"/>
  <c r="F317" i="6"/>
  <c r="K316" i="6"/>
  <c r="F316" i="6"/>
  <c r="K315" i="6"/>
  <c r="F315" i="6"/>
  <c r="G315" i="6" s="1"/>
  <c r="H315" i="6" s="1"/>
  <c r="K314" i="6"/>
  <c r="F314" i="6"/>
  <c r="G314" i="6" s="1"/>
  <c r="H314" i="6" s="1"/>
  <c r="K313" i="6"/>
  <c r="F313" i="6"/>
  <c r="G313" i="6" s="1"/>
  <c r="H313" i="6" s="1"/>
  <c r="K312" i="6"/>
  <c r="F312" i="6"/>
  <c r="K311" i="6"/>
  <c r="F311" i="6"/>
  <c r="G311" i="6" s="1"/>
  <c r="H311" i="6" s="1"/>
  <c r="K310" i="6"/>
  <c r="F310" i="6"/>
  <c r="K309" i="6"/>
  <c r="F309" i="6"/>
  <c r="G309" i="6" s="1"/>
  <c r="H309" i="6" s="1"/>
  <c r="K308" i="6"/>
  <c r="F308" i="6"/>
  <c r="G308" i="6" s="1"/>
  <c r="H308" i="6" s="1"/>
  <c r="K307" i="6"/>
  <c r="F307" i="6"/>
  <c r="K306" i="6"/>
  <c r="F306" i="6"/>
  <c r="G306" i="6" s="1"/>
  <c r="H306" i="6" s="1"/>
  <c r="K305" i="6"/>
  <c r="F305" i="6"/>
  <c r="K304" i="6"/>
  <c r="F304" i="6"/>
  <c r="G304" i="6" s="1"/>
  <c r="H304" i="6" s="1"/>
  <c r="K303" i="6"/>
  <c r="F303" i="6"/>
  <c r="K302" i="6"/>
  <c r="F302" i="6"/>
  <c r="K301" i="6"/>
  <c r="F301" i="6"/>
  <c r="K300" i="6"/>
  <c r="G300" i="6"/>
  <c r="H300" i="6" s="1"/>
  <c r="F300" i="6"/>
  <c r="K299" i="6"/>
  <c r="F299" i="6"/>
  <c r="K298" i="6"/>
  <c r="F298" i="6"/>
  <c r="G298" i="6" s="1"/>
  <c r="H298" i="6" s="1"/>
  <c r="K297" i="6"/>
  <c r="F297" i="6"/>
  <c r="K296" i="6"/>
  <c r="F296" i="6"/>
  <c r="G296" i="6" s="1"/>
  <c r="H296" i="6" s="1"/>
  <c r="K295" i="6"/>
  <c r="F295" i="6"/>
  <c r="K294" i="6"/>
  <c r="F294" i="6"/>
  <c r="K293" i="6"/>
  <c r="F293" i="6"/>
  <c r="K292" i="6"/>
  <c r="F292" i="6"/>
  <c r="G292" i="6" s="1"/>
  <c r="H292" i="6" s="1"/>
  <c r="K291" i="6"/>
  <c r="F291" i="6"/>
  <c r="K290" i="6"/>
  <c r="F290" i="6"/>
  <c r="K289" i="6"/>
  <c r="F289" i="6"/>
  <c r="G289" i="6" s="1"/>
  <c r="H289" i="6" s="1"/>
  <c r="K288" i="6"/>
  <c r="F288" i="6"/>
  <c r="K287" i="6"/>
  <c r="F287" i="6"/>
  <c r="K286" i="6"/>
  <c r="F286" i="6"/>
  <c r="K285" i="6"/>
  <c r="F285" i="6"/>
  <c r="G284" i="6" s="1"/>
  <c r="H284" i="6" s="1"/>
  <c r="K284" i="6"/>
  <c r="F284" i="6"/>
  <c r="K283" i="6"/>
  <c r="F283" i="6"/>
  <c r="G283" i="6" s="1"/>
  <c r="H283" i="6" s="1"/>
  <c r="K282" i="6"/>
  <c r="F282" i="6"/>
  <c r="K281" i="6"/>
  <c r="F281" i="6"/>
  <c r="G281" i="6" s="1"/>
  <c r="H281" i="6" s="1"/>
  <c r="K280" i="6"/>
  <c r="F280" i="6"/>
  <c r="K279" i="6"/>
  <c r="G279" i="6"/>
  <c r="H279" i="6" s="1"/>
  <c r="F279" i="6"/>
  <c r="K278" i="6"/>
  <c r="F278" i="6"/>
  <c r="K277" i="6"/>
  <c r="F277" i="6"/>
  <c r="K276" i="6"/>
  <c r="F276" i="6"/>
  <c r="K275" i="6"/>
  <c r="F275" i="6"/>
  <c r="K274" i="6"/>
  <c r="F274" i="6"/>
  <c r="K273" i="6"/>
  <c r="F273" i="6"/>
  <c r="G273" i="6" s="1"/>
  <c r="H273" i="6" s="1"/>
  <c r="K272" i="6"/>
  <c r="F272" i="6"/>
  <c r="K271" i="6"/>
  <c r="F271" i="6"/>
  <c r="G271" i="6" s="1"/>
  <c r="H271" i="6" s="1"/>
  <c r="K270" i="6"/>
  <c r="F270" i="6"/>
  <c r="K269" i="6"/>
  <c r="F269" i="6"/>
  <c r="G269" i="6" s="1"/>
  <c r="H269" i="6" s="1"/>
  <c r="K268" i="6"/>
  <c r="F268" i="6"/>
  <c r="K267" i="6"/>
  <c r="F267" i="6"/>
  <c r="K266" i="6"/>
  <c r="F266" i="6"/>
  <c r="K265" i="6"/>
  <c r="F265" i="6"/>
  <c r="K264" i="6"/>
  <c r="F264" i="6"/>
  <c r="K263" i="6"/>
  <c r="F263" i="6"/>
  <c r="G263" i="6" s="1"/>
  <c r="H263" i="6" s="1"/>
  <c r="K262" i="6"/>
  <c r="F262" i="6"/>
  <c r="K261" i="6"/>
  <c r="F261" i="6"/>
  <c r="K260" i="6"/>
  <c r="F260" i="6"/>
  <c r="K259" i="6"/>
  <c r="F259" i="6"/>
  <c r="K258" i="6"/>
  <c r="F258" i="6"/>
  <c r="G258" i="6" s="1"/>
  <c r="H258" i="6" s="1"/>
  <c r="K257" i="6"/>
  <c r="F257" i="6"/>
  <c r="K256" i="6"/>
  <c r="F256" i="6"/>
  <c r="G256" i="6" s="1"/>
  <c r="H256" i="6" s="1"/>
  <c r="K255" i="6"/>
  <c r="F255" i="6"/>
  <c r="K254" i="6"/>
  <c r="F254" i="6"/>
  <c r="K253" i="6"/>
  <c r="F253" i="6"/>
  <c r="K252" i="6"/>
  <c r="F252" i="6"/>
  <c r="G252" i="6" s="1"/>
  <c r="H252" i="6" s="1"/>
  <c r="K251" i="6"/>
  <c r="F251" i="6"/>
  <c r="K250" i="6"/>
  <c r="F250" i="6"/>
  <c r="G249" i="6" s="1"/>
  <c r="H249" i="6" s="1"/>
  <c r="K249" i="6"/>
  <c r="F249" i="6"/>
  <c r="K248" i="6"/>
  <c r="F248" i="6"/>
  <c r="G248" i="6" s="1"/>
  <c r="H248" i="6" s="1"/>
  <c r="K247" i="6"/>
  <c r="F247" i="6"/>
  <c r="K246" i="6"/>
  <c r="F246" i="6"/>
  <c r="K245" i="6"/>
  <c r="F245" i="6"/>
  <c r="K244" i="6"/>
  <c r="F244" i="6"/>
  <c r="K243" i="6"/>
  <c r="F243" i="6"/>
  <c r="K242" i="6"/>
  <c r="F242" i="6"/>
  <c r="G242" i="6" s="1"/>
  <c r="H242" i="6" s="1"/>
  <c r="K241" i="6"/>
  <c r="F241" i="6"/>
  <c r="K240" i="6"/>
  <c r="F240" i="6"/>
  <c r="G240" i="6" s="1"/>
  <c r="H240" i="6" s="1"/>
  <c r="K239" i="6"/>
  <c r="F239" i="6"/>
  <c r="K238" i="6"/>
  <c r="F238" i="6"/>
  <c r="K237" i="6"/>
  <c r="F237" i="6"/>
  <c r="K236" i="6"/>
  <c r="F236" i="6"/>
  <c r="K235" i="6"/>
  <c r="F235" i="6"/>
  <c r="K234" i="6"/>
  <c r="F234" i="6"/>
  <c r="K233" i="6"/>
  <c r="F233" i="6"/>
  <c r="K232" i="6"/>
  <c r="F232" i="6"/>
  <c r="G231" i="6" s="1"/>
  <c r="H231" i="6" s="1"/>
  <c r="K231" i="6"/>
  <c r="F231" i="6"/>
  <c r="K230" i="6"/>
  <c r="F230" i="6"/>
  <c r="G230" i="6" s="1"/>
  <c r="H230" i="6" s="1"/>
  <c r="K229" i="6"/>
  <c r="F229" i="6"/>
  <c r="K228" i="6"/>
  <c r="F228" i="6"/>
  <c r="K227" i="6"/>
  <c r="F227" i="6"/>
  <c r="K226" i="6"/>
  <c r="F226" i="6"/>
  <c r="G226" i="6" s="1"/>
  <c r="H226" i="6" s="1"/>
  <c r="K225" i="6"/>
  <c r="F225" i="6"/>
  <c r="K224" i="6"/>
  <c r="F224" i="6"/>
  <c r="G224" i="6" s="1"/>
  <c r="H224" i="6" s="1"/>
  <c r="K223" i="6"/>
  <c r="F223" i="6"/>
  <c r="K222" i="6"/>
  <c r="F222" i="6"/>
  <c r="K221" i="6"/>
  <c r="F221" i="6"/>
  <c r="K220" i="6"/>
  <c r="G220" i="6"/>
  <c r="H220" i="6" s="1"/>
  <c r="F220" i="6"/>
  <c r="K219" i="6"/>
  <c r="F219" i="6"/>
  <c r="K218" i="6"/>
  <c r="F218" i="6"/>
  <c r="K217" i="6"/>
  <c r="F217" i="6"/>
  <c r="K216" i="6"/>
  <c r="F216" i="6"/>
  <c r="G216" i="6" s="1"/>
  <c r="H216" i="6" s="1"/>
  <c r="K215" i="6"/>
  <c r="G215" i="6"/>
  <c r="H215" i="6" s="1"/>
  <c r="F215" i="6"/>
  <c r="K214" i="6"/>
  <c r="F214" i="6"/>
  <c r="K213" i="6"/>
  <c r="F213" i="6"/>
  <c r="K212" i="6"/>
  <c r="F212" i="6"/>
  <c r="K211" i="6"/>
  <c r="F211" i="6"/>
  <c r="K210" i="6"/>
  <c r="F210" i="6"/>
  <c r="K209" i="6"/>
  <c r="F209" i="6"/>
  <c r="K208" i="6"/>
  <c r="F208" i="6"/>
  <c r="G208" i="6" s="1"/>
  <c r="H208" i="6" s="1"/>
  <c r="K207" i="6"/>
  <c r="F207" i="6"/>
  <c r="K206" i="6"/>
  <c r="F206" i="6"/>
  <c r="G206" i="6" s="1"/>
  <c r="H206" i="6" s="1"/>
  <c r="K205" i="6"/>
  <c r="F205" i="6"/>
  <c r="K204" i="6"/>
  <c r="G204" i="6"/>
  <c r="H204" i="6" s="1"/>
  <c r="F204" i="6"/>
  <c r="K203" i="6"/>
  <c r="F203" i="6"/>
  <c r="K202" i="6"/>
  <c r="F202" i="6"/>
  <c r="G202" i="6" s="1"/>
  <c r="H202" i="6" s="1"/>
  <c r="K201" i="6"/>
  <c r="F201" i="6"/>
  <c r="K200" i="6"/>
  <c r="G200" i="6"/>
  <c r="H200" i="6" s="1"/>
  <c r="F200" i="6"/>
  <c r="K199" i="6"/>
  <c r="G199" i="6"/>
  <c r="H199" i="6" s="1"/>
  <c r="F199" i="6"/>
  <c r="K198" i="6"/>
  <c r="F198" i="6"/>
  <c r="K197" i="6"/>
  <c r="F197" i="6"/>
  <c r="K196" i="6"/>
  <c r="F196" i="6"/>
  <c r="K195" i="6"/>
  <c r="F195" i="6"/>
  <c r="G195" i="6" s="1"/>
  <c r="H195" i="6" s="1"/>
  <c r="K194" i="6"/>
  <c r="F194" i="6"/>
  <c r="K193" i="6"/>
  <c r="F193" i="6"/>
  <c r="G193" i="6" s="1"/>
  <c r="H193" i="6" s="1"/>
  <c r="K192" i="6"/>
  <c r="F192" i="6"/>
  <c r="K191" i="6"/>
  <c r="F191" i="6"/>
  <c r="K190" i="6"/>
  <c r="F190" i="6"/>
  <c r="G190" i="6" s="1"/>
  <c r="H190" i="6" s="1"/>
  <c r="K189" i="6"/>
  <c r="F189" i="6"/>
  <c r="K188" i="6"/>
  <c r="F188" i="6"/>
  <c r="G188" i="6" s="1"/>
  <c r="H188" i="6" s="1"/>
  <c r="K187" i="6"/>
  <c r="F187" i="6"/>
  <c r="G187" i="6" s="1"/>
  <c r="H187" i="6" s="1"/>
  <c r="K186" i="6"/>
  <c r="F186" i="6"/>
  <c r="K185" i="6"/>
  <c r="F185" i="6"/>
  <c r="K184" i="6"/>
  <c r="F184" i="6"/>
  <c r="K183" i="6"/>
  <c r="F183" i="6"/>
  <c r="G183" i="6" s="1"/>
  <c r="H183" i="6" s="1"/>
  <c r="K182" i="6"/>
  <c r="F182" i="6"/>
  <c r="K181" i="6"/>
  <c r="F181" i="6"/>
  <c r="K180" i="6"/>
  <c r="F180" i="6"/>
  <c r="K179" i="6"/>
  <c r="F179" i="6"/>
  <c r="G179" i="6" s="1"/>
  <c r="H179" i="6" s="1"/>
  <c r="K178" i="6"/>
  <c r="F178" i="6"/>
  <c r="K177" i="6"/>
  <c r="F177" i="6"/>
  <c r="G177" i="6" s="1"/>
  <c r="H177" i="6" s="1"/>
  <c r="K176" i="6"/>
  <c r="F176" i="6"/>
  <c r="K175" i="6"/>
  <c r="F175" i="6"/>
  <c r="K174" i="6"/>
  <c r="F174" i="6"/>
  <c r="K173" i="6"/>
  <c r="F173" i="6"/>
  <c r="K172" i="6"/>
  <c r="F172" i="6"/>
  <c r="K171" i="6"/>
  <c r="F171" i="6"/>
  <c r="G170" i="6" s="1"/>
  <c r="H170" i="6" s="1"/>
  <c r="K170" i="6"/>
  <c r="F170" i="6"/>
  <c r="K169" i="6"/>
  <c r="F169" i="6"/>
  <c r="G168" i="6" s="1"/>
  <c r="H168" i="6" s="1"/>
  <c r="K168" i="6"/>
  <c r="F168" i="6"/>
  <c r="K167" i="6"/>
  <c r="H167" i="6"/>
  <c r="G167" i="6"/>
  <c r="F167" i="6"/>
  <c r="K166" i="6"/>
  <c r="F166" i="6"/>
  <c r="G166" i="6" s="1"/>
  <c r="H166" i="6" s="1"/>
  <c r="K165" i="6"/>
  <c r="F165" i="6"/>
  <c r="K164" i="6"/>
  <c r="F164" i="6"/>
  <c r="G164" i="6" s="1"/>
  <c r="H164" i="6" s="1"/>
  <c r="K163" i="6"/>
  <c r="F163" i="6"/>
  <c r="K162" i="6"/>
  <c r="G162" i="6"/>
  <c r="H162" i="6" s="1"/>
  <c r="F162" i="6"/>
  <c r="K161" i="6"/>
  <c r="F161" i="6"/>
  <c r="G161" i="6" s="1"/>
  <c r="H161" i="6" s="1"/>
  <c r="K160" i="6"/>
  <c r="F160" i="6"/>
  <c r="K159" i="6"/>
  <c r="F159" i="6"/>
  <c r="G158" i="6" s="1"/>
  <c r="H158" i="6" s="1"/>
  <c r="K158" i="6"/>
  <c r="F158" i="6"/>
  <c r="K157" i="6"/>
  <c r="G157" i="6"/>
  <c r="H157" i="6" s="1"/>
  <c r="F157" i="6"/>
  <c r="K156" i="6"/>
  <c r="F156" i="6"/>
  <c r="K155" i="6"/>
  <c r="F155" i="6"/>
  <c r="K154" i="6"/>
  <c r="F154" i="6"/>
  <c r="K153" i="6"/>
  <c r="F153" i="6"/>
  <c r="K152" i="6"/>
  <c r="F152" i="6"/>
  <c r="G152" i="6" s="1"/>
  <c r="H152" i="6" s="1"/>
  <c r="K151" i="6"/>
  <c r="F151" i="6"/>
  <c r="K150" i="6"/>
  <c r="G150" i="6"/>
  <c r="H150" i="6" s="1"/>
  <c r="F150" i="6"/>
  <c r="K149" i="6"/>
  <c r="F149" i="6"/>
  <c r="K148" i="6"/>
  <c r="F148" i="6"/>
  <c r="K147" i="6"/>
  <c r="F147" i="6"/>
  <c r="K146" i="6"/>
  <c r="F146" i="6"/>
  <c r="K145" i="6"/>
  <c r="F145" i="6"/>
  <c r="K144" i="6"/>
  <c r="F144" i="6"/>
  <c r="G144" i="6" s="1"/>
  <c r="H144" i="6" s="1"/>
  <c r="K143" i="6"/>
  <c r="F143" i="6"/>
  <c r="K142" i="6"/>
  <c r="F142" i="6"/>
  <c r="G141" i="6" s="1"/>
  <c r="H141" i="6" s="1"/>
  <c r="K141" i="6"/>
  <c r="F141" i="6"/>
  <c r="K140" i="6"/>
  <c r="F140" i="6"/>
  <c r="G140" i="6" s="1"/>
  <c r="H140" i="6" s="1"/>
  <c r="K139" i="6"/>
  <c r="F139" i="6"/>
  <c r="K138" i="6"/>
  <c r="F138" i="6"/>
  <c r="K137" i="6"/>
  <c r="F137" i="6"/>
  <c r="K136" i="6"/>
  <c r="F136" i="6"/>
  <c r="K135" i="6"/>
  <c r="F135" i="6"/>
  <c r="K134" i="6"/>
  <c r="F134" i="6"/>
  <c r="G134" i="6" s="1"/>
  <c r="H134" i="6" s="1"/>
  <c r="K133" i="6"/>
  <c r="F133" i="6"/>
  <c r="K132" i="6"/>
  <c r="F132" i="6"/>
  <c r="G132" i="6" s="1"/>
  <c r="H132" i="6" s="1"/>
  <c r="K131" i="6"/>
  <c r="F131" i="6"/>
  <c r="K130" i="6"/>
  <c r="G130" i="6"/>
  <c r="H130" i="6" s="1"/>
  <c r="F130" i="6"/>
  <c r="K129" i="6"/>
  <c r="F129" i="6"/>
  <c r="K128" i="6"/>
  <c r="F128" i="6"/>
  <c r="K127" i="6"/>
  <c r="F127" i="6"/>
  <c r="K126" i="6"/>
  <c r="F126" i="6"/>
  <c r="K125" i="6"/>
  <c r="F125" i="6"/>
  <c r="G124" i="6" s="1"/>
  <c r="H124" i="6" s="1"/>
  <c r="K124" i="6"/>
  <c r="F124" i="6"/>
  <c r="K123" i="6"/>
  <c r="F123" i="6"/>
  <c r="K122" i="6"/>
  <c r="F122" i="6"/>
  <c r="K121" i="6"/>
  <c r="F121" i="6"/>
  <c r="G121" i="6" s="1"/>
  <c r="H121" i="6" s="1"/>
  <c r="K120" i="6"/>
  <c r="F120" i="6"/>
  <c r="K119" i="6"/>
  <c r="F119" i="6"/>
  <c r="G119" i="6" s="1"/>
  <c r="H119" i="6" s="1"/>
  <c r="K118" i="6"/>
  <c r="F118" i="6"/>
  <c r="K117" i="6"/>
  <c r="F117" i="6"/>
  <c r="K116" i="6"/>
  <c r="F116" i="6"/>
  <c r="K115" i="6"/>
  <c r="F115" i="6"/>
  <c r="G114" i="6" s="1"/>
  <c r="H114" i="6" s="1"/>
  <c r="K114" i="6"/>
  <c r="F114" i="6"/>
  <c r="K113" i="6"/>
  <c r="G113" i="6"/>
  <c r="H113" i="6" s="1"/>
  <c r="F113" i="6"/>
  <c r="K112" i="6"/>
  <c r="F112" i="6"/>
  <c r="K111" i="6"/>
  <c r="F111" i="6"/>
  <c r="K110" i="6"/>
  <c r="F110" i="6"/>
  <c r="G109" i="6" s="1"/>
  <c r="H109" i="6" s="1"/>
  <c r="K109" i="6"/>
  <c r="F109" i="6"/>
  <c r="K108" i="6"/>
  <c r="G108" i="6"/>
  <c r="H108" i="6" s="1"/>
  <c r="F108" i="6"/>
  <c r="K107" i="6"/>
  <c r="F107" i="6"/>
  <c r="K106" i="6"/>
  <c r="F106" i="6"/>
  <c r="K105" i="6"/>
  <c r="F105" i="6"/>
  <c r="K104" i="6"/>
  <c r="F104" i="6"/>
  <c r="K103" i="6"/>
  <c r="F103" i="6"/>
  <c r="G103" i="6" s="1"/>
  <c r="H103" i="6" s="1"/>
  <c r="K102" i="6"/>
  <c r="F102" i="6"/>
  <c r="K101" i="6"/>
  <c r="F101" i="6"/>
  <c r="G100" i="6" s="1"/>
  <c r="H100" i="6" s="1"/>
  <c r="K100" i="6"/>
  <c r="F100" i="6"/>
  <c r="K99" i="6"/>
  <c r="G99" i="6"/>
  <c r="H99" i="6" s="1"/>
  <c r="F99" i="6"/>
  <c r="K98" i="6"/>
  <c r="F98" i="6"/>
  <c r="K97" i="6"/>
  <c r="F97" i="6"/>
  <c r="K96" i="6"/>
  <c r="F96" i="6"/>
  <c r="K95" i="6"/>
  <c r="F95" i="6"/>
  <c r="K94" i="6"/>
  <c r="F94" i="6"/>
  <c r="K93" i="6"/>
  <c r="F93" i="6"/>
  <c r="K92" i="6"/>
  <c r="F92" i="6"/>
  <c r="K91" i="6"/>
  <c r="F91" i="6"/>
  <c r="G91" i="6" s="1"/>
  <c r="H91" i="6" s="1"/>
  <c r="K90" i="6"/>
  <c r="F90" i="6"/>
  <c r="K89" i="6"/>
  <c r="F89" i="6"/>
  <c r="G88" i="6" s="1"/>
  <c r="H88" i="6" s="1"/>
  <c r="K88" i="6"/>
  <c r="F88" i="6"/>
  <c r="K87" i="6"/>
  <c r="G87" i="6"/>
  <c r="H87" i="6" s="1"/>
  <c r="F87" i="6"/>
  <c r="K86" i="6"/>
  <c r="F86" i="6"/>
  <c r="K85" i="6"/>
  <c r="F85" i="6"/>
  <c r="K84" i="6"/>
  <c r="F84" i="6"/>
  <c r="G83" i="6" s="1"/>
  <c r="H83" i="6" s="1"/>
  <c r="K83" i="6"/>
  <c r="F83" i="6"/>
  <c r="K82" i="6"/>
  <c r="F82" i="6"/>
  <c r="G82" i="6" s="1"/>
  <c r="H82" i="6" s="1"/>
  <c r="K81" i="6"/>
  <c r="F81" i="6"/>
  <c r="K80" i="6"/>
  <c r="F80" i="6"/>
  <c r="G80" i="6" s="1"/>
  <c r="H80" i="6" s="1"/>
  <c r="K79" i="6"/>
  <c r="F79" i="6"/>
  <c r="K78" i="6"/>
  <c r="F78" i="6"/>
  <c r="K77" i="6"/>
  <c r="F77" i="6"/>
  <c r="K76" i="6"/>
  <c r="F76" i="6"/>
  <c r="G75" i="6" s="1"/>
  <c r="H75" i="6" s="1"/>
  <c r="K75" i="6"/>
  <c r="F75" i="6"/>
  <c r="K74" i="6"/>
  <c r="F74" i="6"/>
  <c r="K73" i="6"/>
  <c r="F73" i="6"/>
  <c r="K72" i="6"/>
  <c r="F72" i="6"/>
  <c r="K71" i="6"/>
  <c r="F71" i="6"/>
  <c r="G71" i="6" s="1"/>
  <c r="H71" i="6" s="1"/>
  <c r="K70" i="6"/>
  <c r="F70" i="6"/>
  <c r="K69" i="6"/>
  <c r="F69" i="6"/>
  <c r="K68" i="6"/>
  <c r="F68" i="6"/>
  <c r="K67" i="6"/>
  <c r="F67" i="6"/>
  <c r="G67" i="6" s="1"/>
  <c r="H67" i="6" s="1"/>
  <c r="K66" i="6"/>
  <c r="F66" i="6"/>
  <c r="K65" i="6"/>
  <c r="F65" i="6"/>
  <c r="K64" i="6"/>
  <c r="F64" i="6"/>
  <c r="K63" i="6"/>
  <c r="G63" i="6"/>
  <c r="H63" i="6" s="1"/>
  <c r="F63" i="6"/>
  <c r="K62" i="6"/>
  <c r="F62" i="6"/>
  <c r="K61" i="6"/>
  <c r="F61" i="6"/>
  <c r="K60" i="6"/>
  <c r="F60" i="6"/>
  <c r="G59" i="6" s="1"/>
  <c r="H59" i="6" s="1"/>
  <c r="K59" i="6"/>
  <c r="F59" i="6"/>
  <c r="K58" i="6"/>
  <c r="F58" i="6"/>
  <c r="G58" i="6" s="1"/>
  <c r="H58" i="6" s="1"/>
  <c r="K57" i="6"/>
  <c r="F57" i="6"/>
  <c r="K56" i="6"/>
  <c r="F56" i="6"/>
  <c r="G56" i="6" s="1"/>
  <c r="H56" i="6" s="1"/>
  <c r="K55" i="6"/>
  <c r="F55" i="6"/>
  <c r="K54" i="6"/>
  <c r="F54" i="6"/>
  <c r="G54" i="6" s="1"/>
  <c r="H54" i="6" s="1"/>
  <c r="K53" i="6"/>
  <c r="F53" i="6"/>
  <c r="K52" i="6"/>
  <c r="H52" i="6"/>
  <c r="F52" i="6"/>
  <c r="G52" i="6" s="1"/>
  <c r="K51" i="6"/>
  <c r="G51" i="6"/>
  <c r="H51" i="6" s="1"/>
  <c r="F51" i="6"/>
  <c r="K50" i="6"/>
  <c r="F50" i="6"/>
  <c r="K49" i="6"/>
  <c r="F49" i="6"/>
  <c r="K48" i="6"/>
  <c r="F48" i="6"/>
  <c r="K47" i="6"/>
  <c r="G47" i="6"/>
  <c r="H47" i="6" s="1"/>
  <c r="F47" i="6"/>
  <c r="K46" i="6"/>
  <c r="F46" i="6"/>
  <c r="G46" i="6" s="1"/>
  <c r="H46" i="6" s="1"/>
  <c r="K45" i="6"/>
  <c r="F45" i="6"/>
  <c r="K44" i="6"/>
  <c r="F44" i="6"/>
  <c r="G44" i="6" s="1"/>
  <c r="H44" i="6" s="1"/>
  <c r="K43" i="6"/>
  <c r="F43" i="6"/>
  <c r="K42" i="6"/>
  <c r="F42" i="6"/>
  <c r="G42" i="6" s="1"/>
  <c r="H42" i="6" s="1"/>
  <c r="K41" i="6"/>
  <c r="F41" i="6"/>
  <c r="K40" i="6"/>
  <c r="F40" i="6"/>
  <c r="G40" i="6" s="1"/>
  <c r="H40" i="6" s="1"/>
  <c r="K39" i="6"/>
  <c r="F39" i="6"/>
  <c r="K38" i="6"/>
  <c r="F38" i="6"/>
  <c r="K37" i="6"/>
  <c r="F37" i="6"/>
  <c r="K36" i="6"/>
  <c r="F36" i="6"/>
  <c r="G35" i="6" s="1"/>
  <c r="H35" i="6" s="1"/>
  <c r="K35" i="6"/>
  <c r="F35" i="6"/>
  <c r="K34" i="6"/>
  <c r="F34" i="6"/>
  <c r="G34" i="6" s="1"/>
  <c r="H34" i="6" s="1"/>
  <c r="K33" i="6"/>
  <c r="F33" i="6"/>
  <c r="K32" i="6"/>
  <c r="F32" i="6"/>
  <c r="G32" i="6" s="1"/>
  <c r="H32" i="6" s="1"/>
  <c r="K31" i="6"/>
  <c r="F31" i="6"/>
  <c r="K30" i="6"/>
  <c r="F30" i="6"/>
  <c r="G30" i="6" s="1"/>
  <c r="H30" i="6" s="1"/>
  <c r="K29" i="6"/>
  <c r="F29" i="6"/>
  <c r="K28" i="6"/>
  <c r="F28" i="6"/>
  <c r="G28" i="6" s="1"/>
  <c r="H28" i="6" s="1"/>
  <c r="K27" i="6"/>
  <c r="F27" i="6"/>
  <c r="K26" i="6"/>
  <c r="F26" i="6"/>
  <c r="K25" i="6"/>
  <c r="F25" i="6"/>
  <c r="K24" i="6"/>
  <c r="F24" i="6"/>
  <c r="K23" i="6"/>
  <c r="F23" i="6"/>
  <c r="G23" i="6" s="1"/>
  <c r="H23" i="6" s="1"/>
  <c r="K22" i="6"/>
  <c r="F22" i="6"/>
  <c r="K21" i="6"/>
  <c r="F21" i="6"/>
  <c r="K20" i="6"/>
  <c r="F20" i="6"/>
  <c r="K19" i="6"/>
  <c r="F19" i="6"/>
  <c r="K18" i="6"/>
  <c r="F18" i="6"/>
  <c r="K17" i="6"/>
  <c r="F17" i="6"/>
  <c r="K16" i="6"/>
  <c r="F16" i="6"/>
  <c r="K15" i="6"/>
  <c r="F15" i="6"/>
  <c r="K14" i="6"/>
  <c r="F14" i="6"/>
  <c r="K13" i="6"/>
  <c r="F13" i="6"/>
  <c r="K12" i="6"/>
  <c r="F12" i="6"/>
  <c r="K11" i="6"/>
  <c r="F11" i="6"/>
  <c r="K10" i="6"/>
  <c r="F10" i="6"/>
  <c r="K9" i="6"/>
  <c r="F9" i="6"/>
  <c r="K8" i="6"/>
  <c r="F8" i="6"/>
  <c r="K7" i="6"/>
  <c r="F7" i="6"/>
  <c r="K6" i="6"/>
  <c r="K5" i="6"/>
  <c r="K4" i="6"/>
  <c r="K3" i="6"/>
  <c r="K2" i="6"/>
  <c r="I4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2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2" i="1"/>
  <c r="E3" i="11"/>
  <c r="E7" i="11"/>
  <c r="E11" i="11"/>
  <c r="E15" i="11"/>
  <c r="E19" i="11"/>
  <c r="E23" i="11"/>
  <c r="E27" i="11"/>
  <c r="E31" i="11"/>
  <c r="E35" i="11"/>
  <c r="E39" i="11"/>
  <c r="E43" i="11"/>
  <c r="E47" i="11"/>
  <c r="E51" i="11"/>
  <c r="E55" i="11"/>
  <c r="E59" i="11"/>
  <c r="E63" i="11"/>
  <c r="E67" i="11"/>
  <c r="E71" i="11"/>
  <c r="E75" i="11"/>
  <c r="E79" i="11"/>
  <c r="E83" i="11"/>
  <c r="E87" i="11"/>
  <c r="E91" i="11"/>
  <c r="E95" i="11"/>
  <c r="E99" i="11"/>
  <c r="E103" i="11"/>
  <c r="E107" i="11"/>
  <c r="E111" i="11"/>
  <c r="E115" i="11"/>
  <c r="E119" i="11"/>
  <c r="E123" i="11"/>
  <c r="E127" i="11"/>
  <c r="E131" i="11"/>
  <c r="E135" i="11"/>
  <c r="E139" i="11"/>
  <c r="E143" i="11"/>
  <c r="E147" i="11"/>
  <c r="E151" i="11"/>
  <c r="E155" i="11"/>
  <c r="E159" i="11"/>
  <c r="E163" i="11"/>
  <c r="E167" i="11"/>
  <c r="E171" i="11"/>
  <c r="E175" i="11"/>
  <c r="E179" i="11"/>
  <c r="E183" i="11"/>
  <c r="E187" i="11"/>
  <c r="E191" i="11"/>
  <c r="E195" i="11"/>
  <c r="E199" i="11"/>
  <c r="E203" i="11"/>
  <c r="E207" i="11"/>
  <c r="E211" i="11"/>
  <c r="E215" i="11"/>
  <c r="E219" i="11"/>
  <c r="E223" i="11"/>
  <c r="E227" i="11"/>
  <c r="E231" i="11"/>
  <c r="E235" i="11"/>
  <c r="E239" i="11"/>
  <c r="E243" i="11"/>
  <c r="E247" i="11"/>
  <c r="E251" i="11"/>
  <c r="E255" i="11"/>
  <c r="E259" i="11"/>
  <c r="E263" i="11"/>
  <c r="E267" i="11"/>
  <c r="E271" i="11"/>
  <c r="E275" i="11"/>
  <c r="E279" i="11"/>
  <c r="E283" i="11"/>
  <c r="E287" i="11"/>
  <c r="E291" i="11"/>
  <c r="E295" i="11"/>
  <c r="E299" i="11"/>
  <c r="E303" i="11"/>
  <c r="E307" i="11"/>
  <c r="E311" i="11"/>
  <c r="E315" i="11"/>
  <c r="E319" i="11"/>
  <c r="E323" i="11"/>
  <c r="E327" i="11"/>
  <c r="E331" i="11"/>
  <c r="E335" i="11"/>
  <c r="E339" i="11"/>
  <c r="E343" i="11"/>
  <c r="E347" i="11"/>
  <c r="E351" i="11"/>
  <c r="E355" i="11"/>
  <c r="E359" i="11"/>
  <c r="E363" i="11"/>
  <c r="E367" i="11"/>
  <c r="E371" i="11"/>
  <c r="E375" i="11"/>
  <c r="E379" i="11"/>
  <c r="E383" i="11"/>
  <c r="E387" i="11"/>
  <c r="E391" i="11"/>
  <c r="E395" i="11"/>
  <c r="E399" i="11"/>
  <c r="E403" i="11"/>
  <c r="E407" i="11"/>
  <c r="E411" i="11"/>
  <c r="E415" i="11"/>
  <c r="E419" i="11"/>
  <c r="E423" i="11"/>
  <c r="E427" i="11"/>
  <c r="E431" i="11"/>
  <c r="E435" i="11"/>
  <c r="E439" i="11"/>
  <c r="E443" i="11"/>
  <c r="E447" i="11"/>
  <c r="E451" i="11"/>
  <c r="E455" i="11"/>
  <c r="E459" i="11"/>
  <c r="E463" i="11"/>
  <c r="E4" i="11"/>
  <c r="E8" i="11"/>
  <c r="E12" i="11"/>
  <c r="E16" i="11"/>
  <c r="E20" i="11"/>
  <c r="E24" i="11"/>
  <c r="E28" i="1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2" i="11"/>
  <c r="E156" i="11"/>
  <c r="E160" i="11"/>
  <c r="E164" i="11"/>
  <c r="E168" i="11"/>
  <c r="E172" i="11"/>
  <c r="E176" i="11"/>
  <c r="E180" i="11"/>
  <c r="E184" i="11"/>
  <c r="E188" i="11"/>
  <c r="E192" i="11"/>
  <c r="E196" i="11"/>
  <c r="E200" i="11"/>
  <c r="E204" i="11"/>
  <c r="E208" i="11"/>
  <c r="E212" i="11"/>
  <c r="E216" i="11"/>
  <c r="E220" i="11"/>
  <c r="E224" i="11"/>
  <c r="E228" i="11"/>
  <c r="E232" i="11"/>
  <c r="E236" i="11"/>
  <c r="E240" i="11"/>
  <c r="E244" i="11"/>
  <c r="E248" i="11"/>
  <c r="E252" i="11"/>
  <c r="E256" i="11"/>
  <c r="E260" i="11"/>
  <c r="E264" i="11"/>
  <c r="E268" i="11"/>
  <c r="E272" i="11"/>
  <c r="E276" i="11"/>
  <c r="E280" i="11"/>
  <c r="E284" i="11"/>
  <c r="E288" i="11"/>
  <c r="E292" i="11"/>
  <c r="E296" i="11"/>
  <c r="E300" i="11"/>
  <c r="E304" i="11"/>
  <c r="E308" i="11"/>
  <c r="E312" i="11"/>
  <c r="E316" i="11"/>
  <c r="E320" i="11"/>
  <c r="E324" i="11"/>
  <c r="E328" i="11"/>
  <c r="E332" i="11"/>
  <c r="E336" i="11"/>
  <c r="E340" i="11"/>
  <c r="E344" i="11"/>
  <c r="E348" i="11"/>
  <c r="E352" i="11"/>
  <c r="E356" i="11"/>
  <c r="E360" i="11"/>
  <c r="E364" i="11"/>
  <c r="E368" i="11"/>
  <c r="E372" i="11"/>
  <c r="E376" i="11"/>
  <c r="E380" i="11"/>
  <c r="E384" i="11"/>
  <c r="E388" i="11"/>
  <c r="E392" i="11"/>
  <c r="E396" i="11"/>
  <c r="E400" i="11"/>
  <c r="E404" i="11"/>
  <c r="E408" i="11"/>
  <c r="E412" i="11"/>
  <c r="E416" i="11"/>
  <c r="E420" i="11"/>
  <c r="E424" i="11"/>
  <c r="E428" i="11"/>
  <c r="E432" i="11"/>
  <c r="E436" i="11"/>
  <c r="E440" i="11"/>
  <c r="E444" i="11"/>
  <c r="E448" i="11"/>
  <c r="E452" i="11"/>
  <c r="E456" i="11"/>
  <c r="E460" i="11"/>
  <c r="E5" i="11"/>
  <c r="E13" i="11"/>
  <c r="E17" i="11"/>
  <c r="E21" i="11"/>
  <c r="E25" i="11"/>
  <c r="E29" i="11"/>
  <c r="E33" i="11"/>
  <c r="E37" i="11"/>
  <c r="E41" i="11"/>
  <c r="E45" i="11"/>
  <c r="E49" i="11"/>
  <c r="E53" i="11"/>
  <c r="E6" i="11"/>
  <c r="E18" i="11"/>
  <c r="E34" i="11"/>
  <c r="E50" i="11"/>
  <c r="E61" i="11"/>
  <c r="E69" i="11"/>
  <c r="E77" i="11"/>
  <c r="E85" i="11"/>
  <c r="E93" i="11"/>
  <c r="E101" i="11"/>
  <c r="E109" i="11"/>
  <c r="E117" i="11"/>
  <c r="E125" i="11"/>
  <c r="E133" i="11"/>
  <c r="E141" i="11"/>
  <c r="E149" i="11"/>
  <c r="E157" i="11"/>
  <c r="E165" i="11"/>
  <c r="E173" i="11"/>
  <c r="E181" i="11"/>
  <c r="E189" i="11"/>
  <c r="E197" i="11"/>
  <c r="E205" i="11"/>
  <c r="E213" i="11"/>
  <c r="E221" i="11"/>
  <c r="E229" i="11"/>
  <c r="E237" i="11"/>
  <c r="E245" i="11"/>
  <c r="E253" i="11"/>
  <c r="E261" i="11"/>
  <c r="E269" i="11"/>
  <c r="E277" i="11"/>
  <c r="E285" i="11"/>
  <c r="E293" i="11"/>
  <c r="E301" i="11"/>
  <c r="E309" i="11"/>
  <c r="E317" i="11"/>
  <c r="E325" i="11"/>
  <c r="E333" i="11"/>
  <c r="E341" i="11"/>
  <c r="E349" i="11"/>
  <c r="E357" i="11"/>
  <c r="E365" i="11"/>
  <c r="E373" i="11"/>
  <c r="E381" i="11"/>
  <c r="E389" i="11"/>
  <c r="E397" i="11"/>
  <c r="E405" i="11"/>
  <c r="E413" i="11"/>
  <c r="E421" i="11"/>
  <c r="E429" i="11"/>
  <c r="E437" i="11"/>
  <c r="E445" i="11"/>
  <c r="E453" i="11"/>
  <c r="E461" i="11"/>
  <c r="E9" i="11"/>
  <c r="E22" i="11"/>
  <c r="E38" i="11"/>
  <c r="E54" i="11"/>
  <c r="E62" i="11"/>
  <c r="E70" i="11"/>
  <c r="E78" i="11"/>
  <c r="E86" i="11"/>
  <c r="E94" i="11"/>
  <c r="E102" i="11"/>
  <c r="E110" i="11"/>
  <c r="E118" i="11"/>
  <c r="E126" i="11"/>
  <c r="E134" i="11"/>
  <c r="E142" i="11"/>
  <c r="E150" i="11"/>
  <c r="E158" i="11"/>
  <c r="E166" i="11"/>
  <c r="E174" i="11"/>
  <c r="E182" i="11"/>
  <c r="E190" i="11"/>
  <c r="E198" i="11"/>
  <c r="E206" i="11"/>
  <c r="E214" i="11"/>
  <c r="E222" i="11"/>
  <c r="E230" i="11"/>
  <c r="E238" i="11"/>
  <c r="E246" i="11"/>
  <c r="E254" i="11"/>
  <c r="E262" i="11"/>
  <c r="E270" i="11"/>
  <c r="E278" i="11"/>
  <c r="E286" i="11"/>
  <c r="E294" i="11"/>
  <c r="E302" i="11"/>
  <c r="E310" i="11"/>
  <c r="E318" i="11"/>
  <c r="E326" i="11"/>
  <c r="E334" i="11"/>
  <c r="E342" i="11"/>
  <c r="E350" i="11"/>
  <c r="E358" i="11"/>
  <c r="E366" i="11"/>
  <c r="E374" i="11"/>
  <c r="E382" i="11"/>
  <c r="E390" i="11"/>
  <c r="E398" i="11"/>
  <c r="E406" i="11"/>
  <c r="E414" i="11"/>
  <c r="E422" i="11"/>
  <c r="E430" i="11"/>
  <c r="E438" i="11"/>
  <c r="E446" i="11"/>
  <c r="E454" i="11"/>
  <c r="E462" i="11"/>
  <c r="E10" i="11"/>
  <c r="E26" i="11"/>
  <c r="E42" i="11"/>
  <c r="E57" i="11"/>
  <c r="E65" i="11"/>
  <c r="E73" i="11"/>
  <c r="E81" i="11"/>
  <c r="E89" i="11"/>
  <c r="E97" i="11"/>
  <c r="E105" i="11"/>
  <c r="E113" i="11"/>
  <c r="E121" i="11"/>
  <c r="E129" i="11"/>
  <c r="E137" i="11"/>
  <c r="E145" i="11"/>
  <c r="E153" i="11"/>
  <c r="E161" i="11"/>
  <c r="E169" i="11"/>
  <c r="E177" i="11"/>
  <c r="E185" i="11"/>
  <c r="E193" i="11"/>
  <c r="E201" i="11"/>
  <c r="E209" i="11"/>
  <c r="E217" i="11"/>
  <c r="E225" i="11"/>
  <c r="E233" i="11"/>
  <c r="E241" i="11"/>
  <c r="E249" i="11"/>
  <c r="E257" i="11"/>
  <c r="E265" i="11"/>
  <c r="E273" i="11"/>
  <c r="E281" i="11"/>
  <c r="E289" i="11"/>
  <c r="E297" i="11"/>
  <c r="E305" i="11"/>
  <c r="E313" i="11"/>
  <c r="E321" i="11"/>
  <c r="E329" i="11"/>
  <c r="E337" i="11"/>
  <c r="E345" i="11"/>
  <c r="E353" i="11"/>
  <c r="E361" i="11"/>
  <c r="E369" i="11"/>
  <c r="E377" i="11"/>
  <c r="E385" i="11"/>
  <c r="E393" i="11"/>
  <c r="E401" i="11"/>
  <c r="E409" i="11"/>
  <c r="E417" i="11"/>
  <c r="E425" i="11"/>
  <c r="E433" i="11"/>
  <c r="E441" i="11"/>
  <c r="E449" i="11"/>
  <c r="E457" i="11"/>
  <c r="E14" i="11"/>
  <c r="E30" i="11"/>
  <c r="E46" i="11"/>
  <c r="E58" i="11"/>
  <c r="E66" i="11"/>
  <c r="E74" i="11"/>
  <c r="E82" i="11"/>
  <c r="E90" i="11"/>
  <c r="E98" i="11"/>
  <c r="E106" i="11"/>
  <c r="E114" i="11"/>
  <c r="E122" i="11"/>
  <c r="E130" i="11"/>
  <c r="E138" i="11"/>
  <c r="E146" i="11"/>
  <c r="E154" i="11"/>
  <c r="E162" i="11"/>
  <c r="E170" i="11"/>
  <c r="E178" i="11"/>
  <c r="E186" i="11"/>
  <c r="E194" i="11"/>
  <c r="E202" i="11"/>
  <c r="E210" i="11"/>
  <c r="E218" i="11"/>
  <c r="E226" i="11"/>
  <c r="E234" i="11"/>
  <c r="E242" i="11"/>
  <c r="E250" i="11"/>
  <c r="E258" i="11"/>
  <c r="E266" i="11"/>
  <c r="E274" i="11"/>
  <c r="E282" i="11"/>
  <c r="E290" i="11"/>
  <c r="E298" i="11"/>
  <c r="E306" i="11"/>
  <c r="E314" i="11"/>
  <c r="E322" i="11"/>
  <c r="E330" i="11"/>
  <c r="E338" i="11"/>
  <c r="E346" i="11"/>
  <c r="E354" i="11"/>
  <c r="E362" i="11"/>
  <c r="E370" i="11"/>
  <c r="E378" i="11"/>
  <c r="E386" i="11"/>
  <c r="E394" i="11"/>
  <c r="E402" i="11"/>
  <c r="E410" i="11"/>
  <c r="E418" i="11"/>
  <c r="E426" i="11"/>
  <c r="E434" i="11"/>
  <c r="E442" i="11"/>
  <c r="E450" i="11"/>
  <c r="E458" i="11"/>
  <c r="E2" i="11"/>
  <c r="C464" i="10"/>
  <c r="C468" i="10"/>
  <c r="C472" i="10"/>
  <c r="C476" i="10"/>
  <c r="C480" i="10"/>
  <c r="C484" i="10"/>
  <c r="C488" i="10"/>
  <c r="C492" i="10"/>
  <c r="C496" i="10"/>
  <c r="C500" i="10"/>
  <c r="C504" i="10"/>
  <c r="C508" i="10"/>
  <c r="C512" i="10"/>
  <c r="C516" i="10"/>
  <c r="C520" i="10"/>
  <c r="C524" i="10"/>
  <c r="C528" i="10"/>
  <c r="C532" i="10"/>
  <c r="C536" i="10"/>
  <c r="C540" i="10"/>
  <c r="C544" i="10"/>
  <c r="C548" i="10"/>
  <c r="C552" i="10"/>
  <c r="C556" i="10"/>
  <c r="C560" i="10"/>
  <c r="C564" i="10"/>
  <c r="C568" i="10"/>
  <c r="C572" i="10"/>
  <c r="C576" i="10"/>
  <c r="C580" i="10"/>
  <c r="C584" i="10"/>
  <c r="C588" i="10"/>
  <c r="C592" i="10"/>
  <c r="C596" i="10"/>
  <c r="C600" i="10"/>
  <c r="C604" i="10"/>
  <c r="C608" i="10"/>
  <c r="C612" i="10"/>
  <c r="C616" i="10"/>
  <c r="C620" i="10"/>
  <c r="C624" i="10"/>
  <c r="C628" i="10"/>
  <c r="C465" i="10"/>
  <c r="C469" i="10"/>
  <c r="C473" i="10"/>
  <c r="C477" i="10"/>
  <c r="C481" i="10"/>
  <c r="C485" i="10"/>
  <c r="C489" i="10"/>
  <c r="C493" i="10"/>
  <c r="C497" i="10"/>
  <c r="C501" i="10"/>
  <c r="C505" i="10"/>
  <c r="C509" i="10"/>
  <c r="C513" i="10"/>
  <c r="C517" i="10"/>
  <c r="C521" i="10"/>
  <c r="C525" i="10"/>
  <c r="C529" i="10"/>
  <c r="C533" i="10"/>
  <c r="C537" i="10"/>
  <c r="C541" i="10"/>
  <c r="C545" i="10"/>
  <c r="C549" i="10"/>
  <c r="C553" i="10"/>
  <c r="C557" i="10"/>
  <c r="C561" i="10"/>
  <c r="C565" i="10"/>
  <c r="C569" i="10"/>
  <c r="C573" i="10"/>
  <c r="C577" i="10"/>
  <c r="C581" i="10"/>
  <c r="C585" i="10"/>
  <c r="C589" i="10"/>
  <c r="C593" i="10"/>
  <c r="C597" i="10"/>
  <c r="C601" i="10"/>
  <c r="C605" i="10"/>
  <c r="C609" i="10"/>
  <c r="C613" i="10"/>
  <c r="C617" i="10"/>
  <c r="C621" i="10"/>
  <c r="C625" i="10"/>
  <c r="C629" i="10"/>
  <c r="C466" i="10"/>
  <c r="C470" i="10"/>
  <c r="C474" i="10"/>
  <c r="C478" i="10"/>
  <c r="C482" i="10"/>
  <c r="C486" i="10"/>
  <c r="C490" i="10"/>
  <c r="C494" i="10"/>
  <c r="C498" i="10"/>
  <c r="C502" i="10"/>
  <c r="C506" i="10"/>
  <c r="C510" i="10"/>
  <c r="C514" i="10"/>
  <c r="C518" i="10"/>
  <c r="C522" i="10"/>
  <c r="C526" i="10"/>
  <c r="C530" i="10"/>
  <c r="C534" i="10"/>
  <c r="C538" i="10"/>
  <c r="C542" i="10"/>
  <c r="C546" i="10"/>
  <c r="C550" i="10"/>
  <c r="C554" i="10"/>
  <c r="C558" i="10"/>
  <c r="C562" i="10"/>
  <c r="C566" i="10"/>
  <c r="C570" i="10"/>
  <c r="C574" i="10"/>
  <c r="C578" i="10"/>
  <c r="C582" i="10"/>
  <c r="C586" i="10"/>
  <c r="C590" i="10"/>
  <c r="C594" i="10"/>
  <c r="C598" i="10"/>
  <c r="C602" i="10"/>
  <c r="C606" i="10"/>
  <c r="C610" i="10"/>
  <c r="C614" i="10"/>
  <c r="C618" i="10"/>
  <c r="C622" i="10"/>
  <c r="C626" i="10"/>
  <c r="C630" i="10"/>
  <c r="C467" i="10"/>
  <c r="C471" i="10"/>
  <c r="C475" i="10"/>
  <c r="C479" i="10"/>
  <c r="C483" i="10"/>
  <c r="C487" i="10"/>
  <c r="C491" i="10"/>
  <c r="C495" i="10"/>
  <c r="C499" i="10"/>
  <c r="C503" i="10"/>
  <c r="C507" i="10"/>
  <c r="C511" i="10"/>
  <c r="C515" i="10"/>
  <c r="C519" i="10"/>
  <c r="C523" i="10"/>
  <c r="C527" i="10"/>
  <c r="C531" i="10"/>
  <c r="C535" i="10"/>
  <c r="C539" i="10"/>
  <c r="C543" i="10"/>
  <c r="C547" i="10"/>
  <c r="C551" i="10"/>
  <c r="C555" i="10"/>
  <c r="C559" i="10"/>
  <c r="C563" i="10"/>
  <c r="C567" i="10"/>
  <c r="C571" i="10"/>
  <c r="C575" i="10"/>
  <c r="C579" i="10"/>
  <c r="C583" i="10"/>
  <c r="C587" i="10"/>
  <c r="C591" i="10"/>
  <c r="C595" i="10"/>
  <c r="C599" i="10"/>
  <c r="C603" i="10"/>
  <c r="C607" i="10"/>
  <c r="C611" i="10"/>
  <c r="C615" i="10"/>
  <c r="C619" i="10"/>
  <c r="C623" i="10"/>
  <c r="C627" i="10"/>
  <c r="C631" i="10"/>
  <c r="H5" i="10"/>
  <c r="H2" i="10"/>
  <c r="H6" i="10"/>
  <c r="H8" i="10"/>
  <c r="H3" i="10"/>
  <c r="H4" i="10"/>
  <c r="H7" i="10"/>
  <c r="F3" i="9"/>
  <c r="F7" i="9"/>
  <c r="F11" i="9"/>
  <c r="F15" i="9"/>
  <c r="F19" i="9"/>
  <c r="F23" i="9"/>
  <c r="F27" i="9"/>
  <c r="F31" i="9"/>
  <c r="F35" i="9"/>
  <c r="F39" i="9"/>
  <c r="F43" i="9"/>
  <c r="F47" i="9"/>
  <c r="F51" i="9"/>
  <c r="F55" i="9"/>
  <c r="F59" i="9"/>
  <c r="F63" i="9"/>
  <c r="F67" i="9"/>
  <c r="F71" i="9"/>
  <c r="F75" i="9"/>
  <c r="F79" i="9"/>
  <c r="F83" i="9"/>
  <c r="F87" i="9"/>
  <c r="F91" i="9"/>
  <c r="F95" i="9"/>
  <c r="F99" i="9"/>
  <c r="F103" i="9"/>
  <c r="F107" i="9"/>
  <c r="F111" i="9"/>
  <c r="F115" i="9"/>
  <c r="F119" i="9"/>
  <c r="F123" i="9"/>
  <c r="F127" i="9"/>
  <c r="F131" i="9"/>
  <c r="F135" i="9"/>
  <c r="F139" i="9"/>
  <c r="F143" i="9"/>
  <c r="F147" i="9"/>
  <c r="F151" i="9"/>
  <c r="F155" i="9"/>
  <c r="F159" i="9"/>
  <c r="F163" i="9"/>
  <c r="F167" i="9"/>
  <c r="F171" i="9"/>
  <c r="F175" i="9"/>
  <c r="F179" i="9"/>
  <c r="F183" i="9"/>
  <c r="F187" i="9"/>
  <c r="F191" i="9"/>
  <c r="F195" i="9"/>
  <c r="F199" i="9"/>
  <c r="F203" i="9"/>
  <c r="F207" i="9"/>
  <c r="F211" i="9"/>
  <c r="F215" i="9"/>
  <c r="F219" i="9"/>
  <c r="F223" i="9"/>
  <c r="F227" i="9"/>
  <c r="F231" i="9"/>
  <c r="F235" i="9"/>
  <c r="F239" i="9"/>
  <c r="F243" i="9"/>
  <c r="F247" i="9"/>
  <c r="F251" i="9"/>
  <c r="F255" i="9"/>
  <c r="F259" i="9"/>
  <c r="F263" i="9"/>
  <c r="F267" i="9"/>
  <c r="F271" i="9"/>
  <c r="F275" i="9"/>
  <c r="F279" i="9"/>
  <c r="F283" i="9"/>
  <c r="F287" i="9"/>
  <c r="F291" i="9"/>
  <c r="F295" i="9"/>
  <c r="F299" i="9"/>
  <c r="F303" i="9"/>
  <c r="F307" i="9"/>
  <c r="F311" i="9"/>
  <c r="F315" i="9"/>
  <c r="F319" i="9"/>
  <c r="F323" i="9"/>
  <c r="F327" i="9"/>
  <c r="F331" i="9"/>
  <c r="F335" i="9"/>
  <c r="F339" i="9"/>
  <c r="F343" i="9"/>
  <c r="F347" i="9"/>
  <c r="F351" i="9"/>
  <c r="F355" i="9"/>
  <c r="F359" i="9"/>
  <c r="F363" i="9"/>
  <c r="F367" i="9"/>
  <c r="F371" i="9"/>
  <c r="F375" i="9"/>
  <c r="F379" i="9"/>
  <c r="F383" i="9"/>
  <c r="F387" i="9"/>
  <c r="F391" i="9"/>
  <c r="F395" i="9"/>
  <c r="F399" i="9"/>
  <c r="F403" i="9"/>
  <c r="F407" i="9"/>
  <c r="F411" i="9"/>
  <c r="F415" i="9"/>
  <c r="F419" i="9"/>
  <c r="F423" i="9"/>
  <c r="F427" i="9"/>
  <c r="F431" i="9"/>
  <c r="F435" i="9"/>
  <c r="F439" i="9"/>
  <c r="F443" i="9"/>
  <c r="F447" i="9"/>
  <c r="F451" i="9"/>
  <c r="F455" i="9"/>
  <c r="F459" i="9"/>
  <c r="F463" i="9"/>
  <c r="F467" i="9"/>
  <c r="F471" i="9"/>
  <c r="F475" i="9"/>
  <c r="F479" i="9"/>
  <c r="F483" i="9"/>
  <c r="F487" i="9"/>
  <c r="F491" i="9"/>
  <c r="F495" i="9"/>
  <c r="F499" i="9"/>
  <c r="F503" i="9"/>
  <c r="F420" i="9"/>
  <c r="F4" i="9"/>
  <c r="F8" i="9"/>
  <c r="F12" i="9"/>
  <c r="F16" i="9"/>
  <c r="F20" i="9"/>
  <c r="F24" i="9"/>
  <c r="F28" i="9"/>
  <c r="F32" i="9"/>
  <c r="F36" i="9"/>
  <c r="F40" i="9"/>
  <c r="F44" i="9"/>
  <c r="F48" i="9"/>
  <c r="F52" i="9"/>
  <c r="F56" i="9"/>
  <c r="F60" i="9"/>
  <c r="F64" i="9"/>
  <c r="F68" i="9"/>
  <c r="F72" i="9"/>
  <c r="F76" i="9"/>
  <c r="F80" i="9"/>
  <c r="F84" i="9"/>
  <c r="F88" i="9"/>
  <c r="F92" i="9"/>
  <c r="F96" i="9"/>
  <c r="F100" i="9"/>
  <c r="F104" i="9"/>
  <c r="F108" i="9"/>
  <c r="F112" i="9"/>
  <c r="F116" i="9"/>
  <c r="F120" i="9"/>
  <c r="F124" i="9"/>
  <c r="F128" i="9"/>
  <c r="F132" i="9"/>
  <c r="F136" i="9"/>
  <c r="F140" i="9"/>
  <c r="F144" i="9"/>
  <c r="F148" i="9"/>
  <c r="F152" i="9"/>
  <c r="F156" i="9"/>
  <c r="F160" i="9"/>
  <c r="F164" i="9"/>
  <c r="F168" i="9"/>
  <c r="F172" i="9"/>
  <c r="F176" i="9"/>
  <c r="F180" i="9"/>
  <c r="F184" i="9"/>
  <c r="F188" i="9"/>
  <c r="F192" i="9"/>
  <c r="F196" i="9"/>
  <c r="F200" i="9"/>
  <c r="F204" i="9"/>
  <c r="F208" i="9"/>
  <c r="F212" i="9"/>
  <c r="F216" i="9"/>
  <c r="F220" i="9"/>
  <c r="F224" i="9"/>
  <c r="F228" i="9"/>
  <c r="F232" i="9"/>
  <c r="F236" i="9"/>
  <c r="F240" i="9"/>
  <c r="F244" i="9"/>
  <c r="F248" i="9"/>
  <c r="F252" i="9"/>
  <c r="F256" i="9"/>
  <c r="F260" i="9"/>
  <c r="F264" i="9"/>
  <c r="F268" i="9"/>
  <c r="F272" i="9"/>
  <c r="F276" i="9"/>
  <c r="F280" i="9"/>
  <c r="F284" i="9"/>
  <c r="F288" i="9"/>
  <c r="F292" i="9"/>
  <c r="F296" i="9"/>
  <c r="F300" i="9"/>
  <c r="F304" i="9"/>
  <c r="F308" i="9"/>
  <c r="F312" i="9"/>
  <c r="F316" i="9"/>
  <c r="F320" i="9"/>
  <c r="F324" i="9"/>
  <c r="F328" i="9"/>
  <c r="F332" i="9"/>
  <c r="F336" i="9"/>
  <c r="F340" i="9"/>
  <c r="F344" i="9"/>
  <c r="F348" i="9"/>
  <c r="F352" i="9"/>
  <c r="F356" i="9"/>
  <c r="F360" i="9"/>
  <c r="F364" i="9"/>
  <c r="F368" i="9"/>
  <c r="F372" i="9"/>
  <c r="F376" i="9"/>
  <c r="F380" i="9"/>
  <c r="F384" i="9"/>
  <c r="F388" i="9"/>
  <c r="F392" i="9"/>
  <c r="F396" i="9"/>
  <c r="F400" i="9"/>
  <c r="F404" i="9"/>
  <c r="F408" i="9"/>
  <c r="F412" i="9"/>
  <c r="F416" i="9"/>
  <c r="F424" i="9"/>
  <c r="F428" i="9"/>
  <c r="F432" i="9"/>
  <c r="F436" i="9"/>
  <c r="F440" i="9"/>
  <c r="F444" i="9"/>
  <c r="F448" i="9"/>
  <c r="F452" i="9"/>
  <c r="F456" i="9"/>
  <c r="F460" i="9"/>
  <c r="F464" i="9"/>
  <c r="F468" i="9"/>
  <c r="F472" i="9"/>
  <c r="F476" i="9"/>
  <c r="F480" i="9"/>
  <c r="F484" i="9"/>
  <c r="F488" i="9"/>
  <c r="F492" i="9"/>
  <c r="F496" i="9"/>
  <c r="F500" i="9"/>
  <c r="F504" i="9"/>
  <c r="F5" i="9"/>
  <c r="F13" i="9"/>
  <c r="F21" i="9"/>
  <c r="F29" i="9"/>
  <c r="F37" i="9"/>
  <c r="F45" i="9"/>
  <c r="F53" i="9"/>
  <c r="F61" i="9"/>
  <c r="F69" i="9"/>
  <c r="F77" i="9"/>
  <c r="F85" i="9"/>
  <c r="F93" i="9"/>
  <c r="F101" i="9"/>
  <c r="F109" i="9"/>
  <c r="F117" i="9"/>
  <c r="F125" i="9"/>
  <c r="F133" i="9"/>
  <c r="F141" i="9"/>
  <c r="F149" i="9"/>
  <c r="F157" i="9"/>
  <c r="F165" i="9"/>
  <c r="F173" i="9"/>
  <c r="F181" i="9"/>
  <c r="F189" i="9"/>
  <c r="F197" i="9"/>
  <c r="F205" i="9"/>
  <c r="F213" i="9"/>
  <c r="F221" i="9"/>
  <c r="F229" i="9"/>
  <c r="F237" i="9"/>
  <c r="F245" i="9"/>
  <c r="F253" i="9"/>
  <c r="F261" i="9"/>
  <c r="F269" i="9"/>
  <c r="F277" i="9"/>
  <c r="F285" i="9"/>
  <c r="F293" i="9"/>
  <c r="F301" i="9"/>
  <c r="F309" i="9"/>
  <c r="F317" i="9"/>
  <c r="F325" i="9"/>
  <c r="F333" i="9"/>
  <c r="F341" i="9"/>
  <c r="F349" i="9"/>
  <c r="F357" i="9"/>
  <c r="F365" i="9"/>
  <c r="F373" i="9"/>
  <c r="F381" i="9"/>
  <c r="F389" i="9"/>
  <c r="F397" i="9"/>
  <c r="F405" i="9"/>
  <c r="F413" i="9"/>
  <c r="F421" i="9"/>
  <c r="F429" i="9"/>
  <c r="F437" i="9"/>
  <c r="F445" i="9"/>
  <c r="F453" i="9"/>
  <c r="F461" i="9"/>
  <c r="F469" i="9"/>
  <c r="F477" i="9"/>
  <c r="F485" i="9"/>
  <c r="F493" i="9"/>
  <c r="F501" i="9"/>
  <c r="F26" i="9"/>
  <c r="F282" i="9"/>
  <c r="F330" i="9"/>
  <c r="F354" i="9"/>
  <c r="F394" i="9"/>
  <c r="F418" i="9"/>
  <c r="F442" i="9"/>
  <c r="F466" i="9"/>
  <c r="F490" i="9"/>
  <c r="F6" i="9"/>
  <c r="F14" i="9"/>
  <c r="F22" i="9"/>
  <c r="F30" i="9"/>
  <c r="F38" i="9"/>
  <c r="F46" i="9"/>
  <c r="F54" i="9"/>
  <c r="F62" i="9"/>
  <c r="F70" i="9"/>
  <c r="F78" i="9"/>
  <c r="F86" i="9"/>
  <c r="F94" i="9"/>
  <c r="F102" i="9"/>
  <c r="F110" i="9"/>
  <c r="F118" i="9"/>
  <c r="F126" i="9"/>
  <c r="F134" i="9"/>
  <c r="F142" i="9"/>
  <c r="F150" i="9"/>
  <c r="F158" i="9"/>
  <c r="F166" i="9"/>
  <c r="F174" i="9"/>
  <c r="F182" i="9"/>
  <c r="F190" i="9"/>
  <c r="F198" i="9"/>
  <c r="F206" i="9"/>
  <c r="F214" i="9"/>
  <c r="F222" i="9"/>
  <c r="F230" i="9"/>
  <c r="F238" i="9"/>
  <c r="F246" i="9"/>
  <c r="F254" i="9"/>
  <c r="F262" i="9"/>
  <c r="F270" i="9"/>
  <c r="F278" i="9"/>
  <c r="F286" i="9"/>
  <c r="F294" i="9"/>
  <c r="F302" i="9"/>
  <c r="F310" i="9"/>
  <c r="F318" i="9"/>
  <c r="F326" i="9"/>
  <c r="F334" i="9"/>
  <c r="F342" i="9"/>
  <c r="F350" i="9"/>
  <c r="F358" i="9"/>
  <c r="F366" i="9"/>
  <c r="F374" i="9"/>
  <c r="F382" i="9"/>
  <c r="F390" i="9"/>
  <c r="F398" i="9"/>
  <c r="F406" i="9"/>
  <c r="F414" i="9"/>
  <c r="F422" i="9"/>
  <c r="F430" i="9"/>
  <c r="F438" i="9"/>
  <c r="F446" i="9"/>
  <c r="F454" i="9"/>
  <c r="F462" i="9"/>
  <c r="F470" i="9"/>
  <c r="F478" i="9"/>
  <c r="F486" i="9"/>
  <c r="F494" i="9"/>
  <c r="F502" i="9"/>
  <c r="F18" i="9"/>
  <c r="F42" i="9"/>
  <c r="F58" i="9"/>
  <c r="F74" i="9"/>
  <c r="F90" i="9"/>
  <c r="F106" i="9"/>
  <c r="F122" i="9"/>
  <c r="F138" i="9"/>
  <c r="F154" i="9"/>
  <c r="F170" i="9"/>
  <c r="F186" i="9"/>
  <c r="F202" i="9"/>
  <c r="F218" i="9"/>
  <c r="F234" i="9"/>
  <c r="F250" i="9"/>
  <c r="F266" i="9"/>
  <c r="F290" i="9"/>
  <c r="F306" i="9"/>
  <c r="F322" i="9"/>
  <c r="F346" i="9"/>
  <c r="F370" i="9"/>
  <c r="F378" i="9"/>
  <c r="F402" i="9"/>
  <c r="F426" i="9"/>
  <c r="F450" i="9"/>
  <c r="F482" i="9"/>
  <c r="F498" i="9"/>
  <c r="F9" i="9"/>
  <c r="F17" i="9"/>
  <c r="F25" i="9"/>
  <c r="F33" i="9"/>
  <c r="F41" i="9"/>
  <c r="F49" i="9"/>
  <c r="F57" i="9"/>
  <c r="F65" i="9"/>
  <c r="F73" i="9"/>
  <c r="F81" i="9"/>
  <c r="F89" i="9"/>
  <c r="F97" i="9"/>
  <c r="F105" i="9"/>
  <c r="F113" i="9"/>
  <c r="F121" i="9"/>
  <c r="F129" i="9"/>
  <c r="F137" i="9"/>
  <c r="F145" i="9"/>
  <c r="F153" i="9"/>
  <c r="F161" i="9"/>
  <c r="F169" i="9"/>
  <c r="F177" i="9"/>
  <c r="F185" i="9"/>
  <c r="F193" i="9"/>
  <c r="F201" i="9"/>
  <c r="F209" i="9"/>
  <c r="F217" i="9"/>
  <c r="F225" i="9"/>
  <c r="F233" i="9"/>
  <c r="F241" i="9"/>
  <c r="F249" i="9"/>
  <c r="F257" i="9"/>
  <c r="F265" i="9"/>
  <c r="F273" i="9"/>
  <c r="F281" i="9"/>
  <c r="F289" i="9"/>
  <c r="F297" i="9"/>
  <c r="F305" i="9"/>
  <c r="F313" i="9"/>
  <c r="F321" i="9"/>
  <c r="F329" i="9"/>
  <c r="F337" i="9"/>
  <c r="F345" i="9"/>
  <c r="F353" i="9"/>
  <c r="F361" i="9"/>
  <c r="F369" i="9"/>
  <c r="F377" i="9"/>
  <c r="F385" i="9"/>
  <c r="F393" i="9"/>
  <c r="F401" i="9"/>
  <c r="F409" i="9"/>
  <c r="F417" i="9"/>
  <c r="F425" i="9"/>
  <c r="F433" i="9"/>
  <c r="F441" i="9"/>
  <c r="F449" i="9"/>
  <c r="F457" i="9"/>
  <c r="F465" i="9"/>
  <c r="F473" i="9"/>
  <c r="F481" i="9"/>
  <c r="F489" i="9"/>
  <c r="F497" i="9"/>
  <c r="F505" i="9"/>
  <c r="F10" i="9"/>
  <c r="F34" i="9"/>
  <c r="F50" i="9"/>
  <c r="F66" i="9"/>
  <c r="F82" i="9"/>
  <c r="F98" i="9"/>
  <c r="F114" i="9"/>
  <c r="F130" i="9"/>
  <c r="F146" i="9"/>
  <c r="F162" i="9"/>
  <c r="F178" i="9"/>
  <c r="F194" i="9"/>
  <c r="F210" i="9"/>
  <c r="F226" i="9"/>
  <c r="F242" i="9"/>
  <c r="F258" i="9"/>
  <c r="F274" i="9"/>
  <c r="F298" i="9"/>
  <c r="F314" i="9"/>
  <c r="F338" i="9"/>
  <c r="F362" i="9"/>
  <c r="F386" i="9"/>
  <c r="F410" i="9"/>
  <c r="F434" i="9"/>
  <c r="F458" i="9"/>
  <c r="F474" i="9"/>
  <c r="F2" i="9"/>
  <c r="C507" i="9"/>
  <c r="C511" i="9"/>
  <c r="C515" i="9"/>
  <c r="C519" i="9"/>
  <c r="C523" i="9"/>
  <c r="C527" i="9"/>
  <c r="C531" i="9"/>
  <c r="C535" i="9"/>
  <c r="C539" i="9"/>
  <c r="C543" i="9"/>
  <c r="C547" i="9"/>
  <c r="C551" i="9"/>
  <c r="C555" i="9"/>
  <c r="C559" i="9"/>
  <c r="C563" i="9"/>
  <c r="C567" i="9"/>
  <c r="C571" i="9"/>
  <c r="C575" i="9"/>
  <c r="C579" i="9"/>
  <c r="C583" i="9"/>
  <c r="C587" i="9"/>
  <c r="C591" i="9"/>
  <c r="C595" i="9"/>
  <c r="C599" i="9"/>
  <c r="C603" i="9"/>
  <c r="C607" i="9"/>
  <c r="C611" i="9"/>
  <c r="C615" i="9"/>
  <c r="C619" i="9"/>
  <c r="C623" i="9"/>
  <c r="C627" i="9"/>
  <c r="C631" i="9"/>
  <c r="C635" i="9"/>
  <c r="C639" i="9"/>
  <c r="C508" i="9"/>
  <c r="C512" i="9"/>
  <c r="C516" i="9"/>
  <c r="C520" i="9"/>
  <c r="C524" i="9"/>
  <c r="C528" i="9"/>
  <c r="C532" i="9"/>
  <c r="C536" i="9"/>
  <c r="C540" i="9"/>
  <c r="C544" i="9"/>
  <c r="C548" i="9"/>
  <c r="C552" i="9"/>
  <c r="C556" i="9"/>
  <c r="C560" i="9"/>
  <c r="C564" i="9"/>
  <c r="C568" i="9"/>
  <c r="C572" i="9"/>
  <c r="C576" i="9"/>
  <c r="C580" i="9"/>
  <c r="C584" i="9"/>
  <c r="C588" i="9"/>
  <c r="C592" i="9"/>
  <c r="C596" i="9"/>
  <c r="C600" i="9"/>
  <c r="C604" i="9"/>
  <c r="C608" i="9"/>
  <c r="C612" i="9"/>
  <c r="C616" i="9"/>
  <c r="C620" i="9"/>
  <c r="C624" i="9"/>
  <c r="C628" i="9"/>
  <c r="C632" i="9"/>
  <c r="C636" i="9"/>
  <c r="C640" i="9"/>
  <c r="C644" i="9"/>
  <c r="C648" i="9"/>
  <c r="C652" i="9"/>
  <c r="C656" i="9"/>
  <c r="C660" i="9"/>
  <c r="C664" i="9"/>
  <c r="C668" i="9"/>
  <c r="C672" i="9"/>
  <c r="C509" i="9"/>
  <c r="C513" i="9"/>
  <c r="C517" i="9"/>
  <c r="C521" i="9"/>
  <c r="C525" i="9"/>
  <c r="C529" i="9"/>
  <c r="C533" i="9"/>
  <c r="C537" i="9"/>
  <c r="C541" i="9"/>
  <c r="C545" i="9"/>
  <c r="C549" i="9"/>
  <c r="C553" i="9"/>
  <c r="C557" i="9"/>
  <c r="C561" i="9"/>
  <c r="C565" i="9"/>
  <c r="C569" i="9"/>
  <c r="C573" i="9"/>
  <c r="C577" i="9"/>
  <c r="C581" i="9"/>
  <c r="C585" i="9"/>
  <c r="C589" i="9"/>
  <c r="C593" i="9"/>
  <c r="C597" i="9"/>
  <c r="C601" i="9"/>
  <c r="C605" i="9"/>
  <c r="C609" i="9"/>
  <c r="C613" i="9"/>
  <c r="C617" i="9"/>
  <c r="C621" i="9"/>
  <c r="C625" i="9"/>
  <c r="C629" i="9"/>
  <c r="C633" i="9"/>
  <c r="C637" i="9"/>
  <c r="C641" i="9"/>
  <c r="C645" i="9"/>
  <c r="C649" i="9"/>
  <c r="C653" i="9"/>
  <c r="C657" i="9"/>
  <c r="C661" i="9"/>
  <c r="C665" i="9"/>
  <c r="C669" i="9"/>
  <c r="C673" i="9"/>
  <c r="C510" i="9"/>
  <c r="C526" i="9"/>
  <c r="C542" i="9"/>
  <c r="C558" i="9"/>
  <c r="C574" i="9"/>
  <c r="C590" i="9"/>
  <c r="C606" i="9"/>
  <c r="C622" i="9"/>
  <c r="C638" i="9"/>
  <c r="C647" i="9"/>
  <c r="C655" i="9"/>
  <c r="C663" i="9"/>
  <c r="C671" i="9"/>
  <c r="I2" i="9"/>
  <c r="I6" i="9"/>
  <c r="C514" i="9"/>
  <c r="C530" i="9"/>
  <c r="C546" i="9"/>
  <c r="C562" i="9"/>
  <c r="C578" i="9"/>
  <c r="C594" i="9"/>
  <c r="C610" i="9"/>
  <c r="C626" i="9"/>
  <c r="C642" i="9"/>
  <c r="C650" i="9"/>
  <c r="C658" i="9"/>
  <c r="C666" i="9"/>
  <c r="C674" i="9"/>
  <c r="I3" i="9"/>
  <c r="I7" i="9"/>
  <c r="C518" i="9"/>
  <c r="C534" i="9"/>
  <c r="C550" i="9"/>
  <c r="C566" i="9"/>
  <c r="C582" i="9"/>
  <c r="C598" i="9"/>
  <c r="C614" i="9"/>
  <c r="C630" i="9"/>
  <c r="C643" i="9"/>
  <c r="C651" i="9"/>
  <c r="C659" i="9"/>
  <c r="C667" i="9"/>
  <c r="I4" i="9"/>
  <c r="I8" i="9"/>
  <c r="C522" i="9"/>
  <c r="C538" i="9"/>
  <c r="C554" i="9"/>
  <c r="C570" i="9"/>
  <c r="C586" i="9"/>
  <c r="C602" i="9"/>
  <c r="C618" i="9"/>
  <c r="C634" i="9"/>
  <c r="C646" i="9"/>
  <c r="C654" i="9"/>
  <c r="C662" i="9"/>
  <c r="C670" i="9"/>
  <c r="I5" i="9"/>
  <c r="E20" i="5"/>
  <c r="E24" i="5"/>
  <c r="E28" i="5"/>
  <c r="E32" i="5"/>
  <c r="E36" i="5"/>
  <c r="E40" i="5"/>
  <c r="E44" i="5"/>
  <c r="E48" i="5"/>
  <c r="E52" i="5"/>
  <c r="E56" i="5"/>
  <c r="E60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52" i="5"/>
  <c r="E156" i="5"/>
  <c r="E160" i="5"/>
  <c r="E164" i="5"/>
  <c r="E168" i="5"/>
  <c r="E172" i="5"/>
  <c r="E176" i="5"/>
  <c r="E180" i="5"/>
  <c r="E184" i="5"/>
  <c r="E188" i="5"/>
  <c r="E192" i="5"/>
  <c r="E196" i="5"/>
  <c r="E200" i="5"/>
  <c r="E204" i="5"/>
  <c r="E208" i="5"/>
  <c r="E212" i="5"/>
  <c r="E216" i="5"/>
  <c r="E220" i="5"/>
  <c r="E224" i="5"/>
  <c r="E228" i="5"/>
  <c r="E232" i="5"/>
  <c r="E236" i="5"/>
  <c r="E240" i="5"/>
  <c r="E244" i="5"/>
  <c r="E248" i="5"/>
  <c r="E252" i="5"/>
  <c r="E256" i="5"/>
  <c r="E260" i="5"/>
  <c r="E264" i="5"/>
  <c r="E268" i="5"/>
  <c r="E272" i="5"/>
  <c r="E276" i="5"/>
  <c r="E280" i="5"/>
  <c r="E284" i="5"/>
  <c r="E288" i="5"/>
  <c r="E292" i="5"/>
  <c r="E296" i="5"/>
  <c r="E300" i="5"/>
  <c r="E304" i="5"/>
  <c r="E308" i="5"/>
  <c r="E312" i="5"/>
  <c r="E316" i="5"/>
  <c r="E320" i="5"/>
  <c r="E324" i="5"/>
  <c r="E328" i="5"/>
  <c r="E332" i="5"/>
  <c r="E336" i="5"/>
  <c r="E340" i="5"/>
  <c r="E344" i="5"/>
  <c r="E348" i="5"/>
  <c r="E352" i="5"/>
  <c r="E356" i="5"/>
  <c r="E360" i="5"/>
  <c r="E364" i="5"/>
  <c r="E368" i="5"/>
  <c r="E372" i="5"/>
  <c r="E376" i="5"/>
  <c r="E380" i="5"/>
  <c r="E384" i="5"/>
  <c r="E388" i="5"/>
  <c r="E392" i="5"/>
  <c r="E396" i="5"/>
  <c r="E400" i="5"/>
  <c r="E404" i="5"/>
  <c r="E408" i="5"/>
  <c r="E412" i="5"/>
  <c r="E416" i="5"/>
  <c r="E420" i="5"/>
  <c r="E424" i="5"/>
  <c r="E428" i="5"/>
  <c r="E432" i="5"/>
  <c r="E436" i="5"/>
  <c r="E440" i="5"/>
  <c r="E444" i="5"/>
  <c r="E448" i="5"/>
  <c r="E452" i="5"/>
  <c r="E456" i="5"/>
  <c r="E460" i="5"/>
  <c r="E464" i="5"/>
  <c r="E468" i="5"/>
  <c r="E472" i="5"/>
  <c r="E476" i="5"/>
  <c r="E480" i="5"/>
  <c r="E484" i="5"/>
  <c r="E488" i="5"/>
  <c r="E492" i="5"/>
  <c r="E496" i="5"/>
  <c r="E500" i="5"/>
  <c r="E504" i="5"/>
  <c r="E21" i="5"/>
  <c r="E25" i="5"/>
  <c r="E29" i="5"/>
  <c r="E33" i="5"/>
  <c r="E37" i="5"/>
  <c r="E41" i="5"/>
  <c r="E45" i="5"/>
  <c r="E49" i="5"/>
  <c r="E53" i="5"/>
  <c r="E57" i="5"/>
  <c r="E61" i="5"/>
  <c r="E65" i="5"/>
  <c r="E69" i="5"/>
  <c r="E73" i="5"/>
  <c r="E77" i="5"/>
  <c r="E81" i="5"/>
  <c r="E85" i="5"/>
  <c r="E89" i="5"/>
  <c r="E93" i="5"/>
  <c r="E97" i="5"/>
  <c r="E101" i="5"/>
  <c r="E105" i="5"/>
  <c r="E109" i="5"/>
  <c r="E113" i="5"/>
  <c r="E117" i="5"/>
  <c r="E121" i="5"/>
  <c r="E125" i="5"/>
  <c r="E129" i="5"/>
  <c r="E133" i="5"/>
  <c r="E137" i="5"/>
  <c r="E141" i="5"/>
  <c r="E145" i="5"/>
  <c r="E149" i="5"/>
  <c r="E153" i="5"/>
  <c r="E157" i="5"/>
  <c r="E161" i="5"/>
  <c r="E165" i="5"/>
  <c r="E169" i="5"/>
  <c r="E173" i="5"/>
  <c r="E177" i="5"/>
  <c r="E181" i="5"/>
  <c r="E185" i="5"/>
  <c r="E189" i="5"/>
  <c r="E193" i="5"/>
  <c r="E197" i="5"/>
  <c r="E201" i="5"/>
  <c r="E205" i="5"/>
  <c r="E209" i="5"/>
  <c r="E213" i="5"/>
  <c r="E217" i="5"/>
  <c r="E221" i="5"/>
  <c r="E225" i="5"/>
  <c r="E229" i="5"/>
  <c r="E233" i="5"/>
  <c r="E237" i="5"/>
  <c r="E241" i="5"/>
  <c r="E245" i="5"/>
  <c r="E249" i="5"/>
  <c r="E253" i="5"/>
  <c r="E257" i="5"/>
  <c r="E261" i="5"/>
  <c r="E265" i="5"/>
  <c r="E269" i="5"/>
  <c r="E273" i="5"/>
  <c r="E277" i="5"/>
  <c r="E281" i="5"/>
  <c r="E285" i="5"/>
  <c r="E289" i="5"/>
  <c r="E293" i="5"/>
  <c r="E297" i="5"/>
  <c r="E301" i="5"/>
  <c r="E305" i="5"/>
  <c r="E309" i="5"/>
  <c r="E313" i="5"/>
  <c r="E317" i="5"/>
  <c r="E321" i="5"/>
  <c r="E325" i="5"/>
  <c r="E329" i="5"/>
  <c r="E333" i="5"/>
  <c r="E337" i="5"/>
  <c r="E341" i="5"/>
  <c r="E345" i="5"/>
  <c r="E349" i="5"/>
  <c r="E353" i="5"/>
  <c r="E357" i="5"/>
  <c r="E361" i="5"/>
  <c r="E365" i="5"/>
  <c r="E369" i="5"/>
  <c r="E373" i="5"/>
  <c r="E377" i="5"/>
  <c r="E381" i="5"/>
  <c r="E385" i="5"/>
  <c r="E389" i="5"/>
  <c r="E393" i="5"/>
  <c r="E397" i="5"/>
  <c r="E401" i="5"/>
  <c r="E405" i="5"/>
  <c r="E409" i="5"/>
  <c r="E413" i="5"/>
  <c r="E417" i="5"/>
  <c r="E421" i="5"/>
  <c r="E425" i="5"/>
  <c r="E429" i="5"/>
  <c r="E433" i="5"/>
  <c r="E437" i="5"/>
  <c r="E441" i="5"/>
  <c r="E445" i="5"/>
  <c r="E449" i="5"/>
  <c r="E453" i="5"/>
  <c r="E457" i="5"/>
  <c r="E461" i="5"/>
  <c r="E465" i="5"/>
  <c r="E469" i="5"/>
  <c r="E473" i="5"/>
  <c r="E477" i="5"/>
  <c r="E481" i="5"/>
  <c r="E485" i="5"/>
  <c r="E489" i="5"/>
  <c r="E493" i="5"/>
  <c r="E497" i="5"/>
  <c r="E501" i="5"/>
  <c r="E505" i="5"/>
  <c r="E22" i="5"/>
  <c r="E26" i="5"/>
  <c r="E30" i="5"/>
  <c r="E34" i="5"/>
  <c r="E38" i="5"/>
  <c r="E42" i="5"/>
  <c r="E46" i="5"/>
  <c r="E50" i="5"/>
  <c r="E54" i="5"/>
  <c r="E58" i="5"/>
  <c r="E62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E118" i="5"/>
  <c r="E122" i="5"/>
  <c r="E126" i="5"/>
  <c r="E130" i="5"/>
  <c r="E134" i="5"/>
  <c r="E138" i="5"/>
  <c r="E142" i="5"/>
  <c r="E146" i="5"/>
  <c r="E150" i="5"/>
  <c r="E154" i="5"/>
  <c r="E158" i="5"/>
  <c r="E162" i="5"/>
  <c r="E166" i="5"/>
  <c r="E170" i="5"/>
  <c r="E174" i="5"/>
  <c r="E178" i="5"/>
  <c r="E182" i="5"/>
  <c r="E186" i="5"/>
  <c r="E190" i="5"/>
  <c r="E194" i="5"/>
  <c r="E198" i="5"/>
  <c r="E202" i="5"/>
  <c r="E206" i="5"/>
  <c r="E210" i="5"/>
  <c r="E214" i="5"/>
  <c r="E218" i="5"/>
  <c r="E222" i="5"/>
  <c r="E226" i="5"/>
  <c r="E230" i="5"/>
  <c r="E234" i="5"/>
  <c r="E238" i="5"/>
  <c r="E242" i="5"/>
  <c r="E246" i="5"/>
  <c r="E250" i="5"/>
  <c r="E254" i="5"/>
  <c r="E258" i="5"/>
  <c r="E262" i="5"/>
  <c r="E266" i="5"/>
  <c r="E270" i="5"/>
  <c r="E274" i="5"/>
  <c r="E278" i="5"/>
  <c r="E282" i="5"/>
  <c r="E286" i="5"/>
  <c r="E290" i="5"/>
  <c r="E294" i="5"/>
  <c r="E298" i="5"/>
  <c r="E302" i="5"/>
  <c r="E306" i="5"/>
  <c r="E310" i="5"/>
  <c r="E314" i="5"/>
  <c r="E318" i="5"/>
  <c r="E322" i="5"/>
  <c r="E326" i="5"/>
  <c r="E330" i="5"/>
  <c r="E334" i="5"/>
  <c r="E338" i="5"/>
  <c r="E342" i="5"/>
  <c r="E346" i="5"/>
  <c r="E350" i="5"/>
  <c r="E354" i="5"/>
  <c r="E358" i="5"/>
  <c r="E362" i="5"/>
  <c r="E366" i="5"/>
  <c r="E370" i="5"/>
  <c r="E374" i="5"/>
  <c r="E378" i="5"/>
  <c r="E382" i="5"/>
  <c r="E386" i="5"/>
  <c r="E390" i="5"/>
  <c r="E394" i="5"/>
  <c r="E398" i="5"/>
  <c r="E402" i="5"/>
  <c r="E406" i="5"/>
  <c r="E410" i="5"/>
  <c r="E414" i="5"/>
  <c r="E418" i="5"/>
  <c r="E422" i="5"/>
  <c r="E426" i="5"/>
  <c r="E430" i="5"/>
  <c r="E434" i="5"/>
  <c r="E438" i="5"/>
  <c r="E442" i="5"/>
  <c r="E446" i="5"/>
  <c r="E450" i="5"/>
  <c r="E454" i="5"/>
  <c r="E458" i="5"/>
  <c r="E462" i="5"/>
  <c r="E466" i="5"/>
  <c r="E470" i="5"/>
  <c r="E474" i="5"/>
  <c r="E478" i="5"/>
  <c r="E482" i="5"/>
  <c r="E486" i="5"/>
  <c r="E490" i="5"/>
  <c r="E494" i="5"/>
  <c r="E498" i="5"/>
  <c r="E502" i="5"/>
  <c r="E506" i="5"/>
  <c r="E23" i="5"/>
  <c r="E27" i="5"/>
  <c r="E31" i="5"/>
  <c r="E35" i="5"/>
  <c r="E47" i="5"/>
  <c r="E39" i="5"/>
  <c r="E59" i="5"/>
  <c r="E75" i="5"/>
  <c r="E91" i="5"/>
  <c r="E107" i="5"/>
  <c r="E123" i="5"/>
  <c r="E139" i="5"/>
  <c r="E155" i="5"/>
  <c r="E171" i="5"/>
  <c r="E187" i="5"/>
  <c r="E203" i="5"/>
  <c r="E219" i="5"/>
  <c r="E235" i="5"/>
  <c r="E251" i="5"/>
  <c r="E267" i="5"/>
  <c r="E283" i="5"/>
  <c r="E299" i="5"/>
  <c r="E315" i="5"/>
  <c r="E331" i="5"/>
  <c r="E347" i="5"/>
  <c r="E363" i="5"/>
  <c r="E379" i="5"/>
  <c r="E395" i="5"/>
  <c r="E411" i="5"/>
  <c r="E427" i="5"/>
  <c r="E443" i="5"/>
  <c r="E459" i="5"/>
  <c r="E475" i="5"/>
  <c r="E491" i="5"/>
  <c r="E87" i="5"/>
  <c r="E183" i="5"/>
  <c r="E247" i="5"/>
  <c r="E295" i="5"/>
  <c r="E343" i="5"/>
  <c r="E407" i="5"/>
  <c r="E471" i="5"/>
  <c r="E43" i="5"/>
  <c r="E63" i="5"/>
  <c r="E79" i="5"/>
  <c r="E95" i="5"/>
  <c r="E111" i="5"/>
  <c r="E127" i="5"/>
  <c r="E143" i="5"/>
  <c r="E159" i="5"/>
  <c r="E175" i="5"/>
  <c r="E191" i="5"/>
  <c r="E207" i="5"/>
  <c r="E223" i="5"/>
  <c r="E239" i="5"/>
  <c r="E255" i="5"/>
  <c r="E271" i="5"/>
  <c r="E287" i="5"/>
  <c r="E303" i="5"/>
  <c r="E319" i="5"/>
  <c r="E335" i="5"/>
  <c r="E351" i="5"/>
  <c r="E367" i="5"/>
  <c r="E383" i="5"/>
  <c r="E399" i="5"/>
  <c r="E415" i="5"/>
  <c r="E431" i="5"/>
  <c r="E447" i="5"/>
  <c r="E463" i="5"/>
  <c r="E479" i="5"/>
  <c r="E495" i="5"/>
  <c r="E71" i="5"/>
  <c r="E119" i="5"/>
  <c r="E151" i="5"/>
  <c r="E199" i="5"/>
  <c r="E231" i="5"/>
  <c r="E279" i="5"/>
  <c r="E327" i="5"/>
  <c r="E375" i="5"/>
  <c r="E423" i="5"/>
  <c r="E455" i="5"/>
  <c r="E503" i="5"/>
  <c r="E51" i="5"/>
  <c r="E67" i="5"/>
  <c r="E83" i="5"/>
  <c r="E99" i="5"/>
  <c r="E115" i="5"/>
  <c r="E131" i="5"/>
  <c r="E147" i="5"/>
  <c r="E163" i="5"/>
  <c r="E179" i="5"/>
  <c r="E195" i="5"/>
  <c r="E211" i="5"/>
  <c r="E227" i="5"/>
  <c r="E243" i="5"/>
  <c r="E259" i="5"/>
  <c r="E275" i="5"/>
  <c r="E291" i="5"/>
  <c r="E307" i="5"/>
  <c r="E323" i="5"/>
  <c r="E339" i="5"/>
  <c r="E355" i="5"/>
  <c r="E371" i="5"/>
  <c r="E387" i="5"/>
  <c r="E403" i="5"/>
  <c r="E419" i="5"/>
  <c r="E435" i="5"/>
  <c r="E451" i="5"/>
  <c r="E467" i="5"/>
  <c r="E483" i="5"/>
  <c r="E499" i="5"/>
  <c r="E55" i="5"/>
  <c r="E103" i="5"/>
  <c r="E135" i="5"/>
  <c r="E167" i="5"/>
  <c r="E215" i="5"/>
  <c r="E263" i="5"/>
  <c r="E311" i="5"/>
  <c r="E359" i="5"/>
  <c r="E391" i="5"/>
  <c r="E439" i="5"/>
  <c r="E487" i="5"/>
  <c r="E3" i="5"/>
  <c r="E7" i="5"/>
  <c r="E11" i="5"/>
  <c r="E15" i="5"/>
  <c r="E19" i="5"/>
  <c r="E13" i="5"/>
  <c r="E17" i="5"/>
  <c r="E4" i="5"/>
  <c r="E8" i="5"/>
  <c r="E12" i="5"/>
  <c r="E16" i="5"/>
  <c r="E9" i="5"/>
  <c r="E5" i="5"/>
  <c r="E6" i="5"/>
  <c r="E10" i="5"/>
  <c r="E14" i="5"/>
  <c r="E18" i="5"/>
  <c r="E2" i="5"/>
  <c r="D512" i="5"/>
  <c r="D528" i="5"/>
  <c r="D513" i="5"/>
  <c r="D529" i="5"/>
  <c r="D514" i="5"/>
  <c r="D511" i="5"/>
  <c r="D523" i="5"/>
  <c r="D527" i="5"/>
  <c r="D508" i="5"/>
  <c r="D525" i="5"/>
  <c r="D516" i="5"/>
  <c r="D519" i="5"/>
  <c r="D517" i="5"/>
  <c r="D515" i="5"/>
  <c r="D518" i="5"/>
  <c r="D520" i="5"/>
  <c r="D522" i="5"/>
  <c r="D524" i="5"/>
  <c r="D510" i="5"/>
  <c r="D521" i="5"/>
  <c r="D509" i="5"/>
  <c r="D526" i="5"/>
  <c r="D507" i="5"/>
  <c r="G316" i="6" l="1"/>
  <c r="H316" i="6" s="1"/>
  <c r="G25" i="6"/>
  <c r="H25" i="6" s="1"/>
  <c r="G27" i="6"/>
  <c r="H27" i="6" s="1"/>
  <c r="G68" i="6"/>
  <c r="H68" i="6" s="1"/>
  <c r="G73" i="6"/>
  <c r="H73" i="6" s="1"/>
  <c r="G94" i="6"/>
  <c r="H94" i="6" s="1"/>
  <c r="G95" i="6"/>
  <c r="H95" i="6" s="1"/>
  <c r="G98" i="6"/>
  <c r="H98" i="6" s="1"/>
  <c r="G135" i="6"/>
  <c r="H135" i="6" s="1"/>
  <c r="G137" i="6"/>
  <c r="H137" i="6" s="1"/>
  <c r="G145" i="6"/>
  <c r="H145" i="6" s="1"/>
  <c r="G146" i="6"/>
  <c r="H146" i="6" s="1"/>
  <c r="G149" i="6"/>
  <c r="H149" i="6" s="1"/>
  <c r="G156" i="6"/>
  <c r="H156" i="6" s="1"/>
  <c r="G192" i="6"/>
  <c r="H192" i="6" s="1"/>
  <c r="G225" i="6"/>
  <c r="H225" i="6" s="1"/>
  <c r="G227" i="6"/>
  <c r="H227" i="6" s="1"/>
  <c r="G236" i="6"/>
  <c r="H236" i="6" s="1"/>
  <c r="G241" i="6"/>
  <c r="H241" i="6" s="1"/>
  <c r="G264" i="6"/>
  <c r="H264" i="6" s="1"/>
  <c r="G265" i="6"/>
  <c r="H265" i="6" s="1"/>
  <c r="G268" i="6"/>
  <c r="H268" i="6" s="1"/>
  <c r="G272" i="6"/>
  <c r="H272" i="6" s="1"/>
  <c r="G274" i="6"/>
  <c r="H274" i="6" s="1"/>
  <c r="G291" i="6"/>
  <c r="H291" i="6" s="1"/>
  <c r="G293" i="6"/>
  <c r="H293" i="6" s="1"/>
  <c r="G295" i="6"/>
  <c r="H295" i="6" s="1"/>
  <c r="G297" i="6"/>
  <c r="H297" i="6" s="1"/>
  <c r="G299" i="6"/>
  <c r="H299" i="6" s="1"/>
  <c r="G331" i="6"/>
  <c r="H331" i="6" s="1"/>
  <c r="G357" i="6"/>
  <c r="H357" i="6" s="1"/>
  <c r="G361" i="6"/>
  <c r="H361" i="6" s="1"/>
  <c r="G18" i="6"/>
  <c r="H18" i="6" s="1"/>
  <c r="G20" i="6"/>
  <c r="H20" i="6" s="1"/>
  <c r="G39" i="6"/>
  <c r="H39" i="6" s="1"/>
  <c r="G70" i="6"/>
  <c r="H70" i="6" s="1"/>
  <c r="G79" i="6"/>
  <c r="H79" i="6" s="1"/>
  <c r="G110" i="6"/>
  <c r="H110" i="6" s="1"/>
  <c r="G116" i="6"/>
  <c r="H116" i="6" s="1"/>
  <c r="G118" i="6"/>
  <c r="H118" i="6" s="1"/>
  <c r="G128" i="6"/>
  <c r="H128" i="6" s="1"/>
  <c r="G174" i="6"/>
  <c r="H174" i="6" s="1"/>
  <c r="G176" i="6"/>
  <c r="H176" i="6" s="1"/>
  <c r="G184" i="6"/>
  <c r="H184" i="6" s="1"/>
  <c r="G209" i="6"/>
  <c r="H209" i="6" s="1"/>
  <c r="G218" i="6"/>
  <c r="H218" i="6" s="1"/>
  <c r="G247" i="6"/>
  <c r="H247" i="6" s="1"/>
  <c r="G253" i="6"/>
  <c r="H253" i="6" s="1"/>
  <c r="G257" i="6"/>
  <c r="H257" i="6" s="1"/>
  <c r="G280" i="6"/>
  <c r="H280" i="6" s="1"/>
  <c r="G282" i="6"/>
  <c r="H282" i="6" s="1"/>
  <c r="G288" i="6"/>
  <c r="H288" i="6" s="1"/>
  <c r="G301" i="6"/>
  <c r="H301" i="6" s="1"/>
  <c r="G303" i="6"/>
  <c r="H303" i="6" s="1"/>
  <c r="G305" i="6"/>
  <c r="H305" i="6" s="1"/>
  <c r="G312" i="6"/>
  <c r="H312" i="6" s="1"/>
  <c r="G324" i="6"/>
  <c r="H324" i="6" s="1"/>
  <c r="G326" i="6"/>
  <c r="H326" i="6" s="1"/>
  <c r="G328" i="6"/>
  <c r="H328" i="6" s="1"/>
  <c r="G333" i="6"/>
  <c r="H333" i="6" s="1"/>
  <c r="G336" i="6"/>
  <c r="H336" i="6" s="1"/>
  <c r="G7" i="6"/>
  <c r="H7" i="6" s="1"/>
  <c r="G11" i="6"/>
  <c r="H11" i="6" s="1"/>
  <c r="G15" i="6"/>
  <c r="H15" i="6" s="1"/>
  <c r="G22" i="6"/>
  <c r="H22" i="6" s="1"/>
  <c r="G36" i="6"/>
  <c r="H36" i="6" s="1"/>
  <c r="G41" i="6"/>
  <c r="H41" i="6" s="1"/>
  <c r="G48" i="6"/>
  <c r="H48" i="6" s="1"/>
  <c r="G50" i="6"/>
  <c r="H50" i="6" s="1"/>
  <c r="G60" i="6"/>
  <c r="H60" i="6" s="1"/>
  <c r="G62" i="6"/>
  <c r="H62" i="6" s="1"/>
  <c r="G72" i="6"/>
  <c r="H72" i="6" s="1"/>
  <c r="G74" i="6"/>
  <c r="H74" i="6" s="1"/>
  <c r="G86" i="6"/>
  <c r="H86" i="6" s="1"/>
  <c r="G92" i="6"/>
  <c r="H92" i="6" s="1"/>
  <c r="G112" i="6"/>
  <c r="H112" i="6" s="1"/>
  <c r="G125" i="6"/>
  <c r="H125" i="6" s="1"/>
  <c r="G126" i="6"/>
  <c r="H126" i="6" s="1"/>
  <c r="G129" i="6"/>
  <c r="H129" i="6" s="1"/>
  <c r="G151" i="6"/>
  <c r="H151" i="6" s="1"/>
  <c r="G165" i="6"/>
  <c r="H165" i="6" s="1"/>
  <c r="G171" i="6"/>
  <c r="H171" i="6" s="1"/>
  <c r="G186" i="6"/>
  <c r="H186" i="6" s="1"/>
  <c r="G198" i="6"/>
  <c r="H198" i="6" s="1"/>
  <c r="G203" i="6"/>
  <c r="H203" i="6" s="1"/>
  <c r="G214" i="6"/>
  <c r="H214" i="6" s="1"/>
  <c r="G219" i="6"/>
  <c r="H219" i="6" s="1"/>
  <c r="G232" i="6"/>
  <c r="H232" i="6" s="1"/>
  <c r="G237" i="6"/>
  <c r="H237" i="6" s="1"/>
  <c r="G285" i="6"/>
  <c r="H285" i="6" s="1"/>
  <c r="G317" i="6"/>
  <c r="H317" i="6" s="1"/>
  <c r="G325" i="6"/>
  <c r="H325" i="6" s="1"/>
  <c r="G337" i="6"/>
  <c r="H337" i="6" s="1"/>
  <c r="G19" i="6"/>
  <c r="H19" i="6" s="1"/>
  <c r="G24" i="6"/>
  <c r="H24" i="6" s="1"/>
  <c r="G26" i="6"/>
  <c r="H26" i="6" s="1"/>
  <c r="G31" i="6"/>
  <c r="H31" i="6" s="1"/>
  <c r="G38" i="6"/>
  <c r="H38" i="6" s="1"/>
  <c r="G43" i="6"/>
  <c r="H43" i="6" s="1"/>
  <c r="G55" i="6"/>
  <c r="H55" i="6" s="1"/>
  <c r="G57" i="6"/>
  <c r="H57" i="6" s="1"/>
  <c r="G64" i="6"/>
  <c r="H64" i="6" s="1"/>
  <c r="G66" i="6"/>
  <c r="H66" i="6" s="1"/>
  <c r="G76" i="6"/>
  <c r="H76" i="6" s="1"/>
  <c r="G78" i="6"/>
  <c r="H78" i="6" s="1"/>
  <c r="G90" i="6"/>
  <c r="H90" i="6" s="1"/>
  <c r="G96" i="6"/>
  <c r="H96" i="6" s="1"/>
  <c r="G102" i="6"/>
  <c r="H102" i="6" s="1"/>
  <c r="G117" i="6"/>
  <c r="H117" i="6" s="1"/>
  <c r="G133" i="6"/>
  <c r="H133" i="6" s="1"/>
  <c r="G136" i="6"/>
  <c r="H136" i="6" s="1"/>
  <c r="G142" i="6"/>
  <c r="H142" i="6" s="1"/>
  <c r="G148" i="6"/>
  <c r="H148" i="6" s="1"/>
  <c r="G153" i="6"/>
  <c r="H153" i="6" s="1"/>
  <c r="G160" i="6"/>
  <c r="H160" i="6" s="1"/>
  <c r="G173" i="6"/>
  <c r="H173" i="6" s="1"/>
  <c r="G175" i="6"/>
  <c r="H175" i="6" s="1"/>
  <c r="G182" i="6"/>
  <c r="H182" i="6" s="1"/>
  <c r="G191" i="6"/>
  <c r="H191" i="6" s="1"/>
  <c r="G207" i="6"/>
  <c r="H207" i="6" s="1"/>
  <c r="G223" i="6"/>
  <c r="H223" i="6" s="1"/>
  <c r="G239" i="6"/>
  <c r="H239" i="6" s="1"/>
  <c r="G251" i="6"/>
  <c r="H251" i="6" s="1"/>
  <c r="G255" i="6"/>
  <c r="H255" i="6" s="1"/>
  <c r="G267" i="6"/>
  <c r="H267" i="6" s="1"/>
  <c r="G287" i="6"/>
  <c r="H287" i="6" s="1"/>
  <c r="G290" i="6"/>
  <c r="H290" i="6" s="1"/>
  <c r="G307" i="6"/>
  <c r="H307" i="6" s="1"/>
  <c r="G344" i="6"/>
  <c r="H344" i="6" s="1"/>
  <c r="G352" i="6"/>
  <c r="H352" i="6" s="1"/>
  <c r="G360" i="6"/>
  <c r="H360" i="6" s="1"/>
  <c r="G84" i="6"/>
  <c r="H84" i="6" s="1"/>
  <c r="G235" i="6"/>
  <c r="H235" i="6" s="1"/>
  <c r="G107" i="6"/>
  <c r="H107" i="6" s="1"/>
  <c r="G106" i="6"/>
  <c r="H106" i="6" s="1"/>
  <c r="G213" i="6"/>
  <c r="H213" i="6" s="1"/>
  <c r="G212" i="6"/>
  <c r="H212" i="6" s="1"/>
  <c r="G10" i="6"/>
  <c r="H10" i="6" s="1"/>
  <c r="G14" i="6"/>
  <c r="H14" i="6" s="1"/>
  <c r="G29" i="6"/>
  <c r="H29" i="6" s="1"/>
  <c r="G77" i="6"/>
  <c r="H77" i="6" s="1"/>
  <c r="G9" i="6"/>
  <c r="H9" i="6" s="1"/>
  <c r="G13" i="6"/>
  <c r="H13" i="6" s="1"/>
  <c r="G17" i="6"/>
  <c r="H17" i="6" s="1"/>
  <c r="G33" i="6"/>
  <c r="H33" i="6" s="1"/>
  <c r="G49" i="6"/>
  <c r="H49" i="6" s="1"/>
  <c r="G65" i="6"/>
  <c r="H65" i="6" s="1"/>
  <c r="G81" i="6"/>
  <c r="H81" i="6" s="1"/>
  <c r="G123" i="6"/>
  <c r="H123" i="6" s="1"/>
  <c r="G122" i="6"/>
  <c r="H122" i="6" s="1"/>
  <c r="G172" i="6"/>
  <c r="H172" i="6" s="1"/>
  <c r="G155" i="6"/>
  <c r="H155" i="6" s="1"/>
  <c r="G154" i="6"/>
  <c r="H154" i="6" s="1"/>
  <c r="G211" i="6"/>
  <c r="H211" i="6" s="1"/>
  <c r="G210" i="6"/>
  <c r="H210" i="6" s="1"/>
  <c r="G244" i="6"/>
  <c r="H244" i="6" s="1"/>
  <c r="G243" i="6"/>
  <c r="H243" i="6" s="1"/>
  <c r="G45" i="6"/>
  <c r="H45" i="6" s="1"/>
  <c r="G61" i="6"/>
  <c r="H61" i="6" s="1"/>
  <c r="G8" i="6"/>
  <c r="H8" i="6" s="1"/>
  <c r="G12" i="6"/>
  <c r="H12" i="6" s="1"/>
  <c r="R16" i="6" s="1"/>
  <c r="G16" i="6"/>
  <c r="H16" i="6" s="1"/>
  <c r="G21" i="6"/>
  <c r="H21" i="6" s="1"/>
  <c r="G37" i="6"/>
  <c r="H37" i="6" s="1"/>
  <c r="G53" i="6"/>
  <c r="H53" i="6" s="1"/>
  <c r="G69" i="6"/>
  <c r="H69" i="6" s="1"/>
  <c r="G104" i="6"/>
  <c r="H104" i="6" s="1"/>
  <c r="G105" i="6"/>
  <c r="H105" i="6" s="1"/>
  <c r="G120" i="6"/>
  <c r="H120" i="6" s="1"/>
  <c r="G139" i="6"/>
  <c r="H139" i="6" s="1"/>
  <c r="G138" i="6"/>
  <c r="H138" i="6" s="1"/>
  <c r="G222" i="6"/>
  <c r="H222" i="6" s="1"/>
  <c r="G276" i="6"/>
  <c r="H276" i="6" s="1"/>
  <c r="G275" i="6"/>
  <c r="H275" i="6" s="1"/>
  <c r="G197" i="6"/>
  <c r="H197" i="6" s="1"/>
  <c r="G196" i="6"/>
  <c r="H196" i="6" s="1"/>
  <c r="G278" i="6"/>
  <c r="H278" i="6" s="1"/>
  <c r="G277" i="6"/>
  <c r="H277" i="6" s="1"/>
  <c r="G85" i="6"/>
  <c r="H85" i="6" s="1"/>
  <c r="G89" i="6"/>
  <c r="H89" i="6" s="1"/>
  <c r="G93" i="6"/>
  <c r="H93" i="6" s="1"/>
  <c r="G97" i="6"/>
  <c r="H97" i="6" s="1"/>
  <c r="G101" i="6"/>
  <c r="H101" i="6" s="1"/>
  <c r="G115" i="6"/>
  <c r="H115" i="6" s="1"/>
  <c r="G131" i="6"/>
  <c r="H131" i="6" s="1"/>
  <c r="G147" i="6"/>
  <c r="H147" i="6" s="1"/>
  <c r="G163" i="6"/>
  <c r="H163" i="6" s="1"/>
  <c r="G181" i="6"/>
  <c r="H181" i="6" s="1"/>
  <c r="G180" i="6"/>
  <c r="H180" i="6" s="1"/>
  <c r="G194" i="6"/>
  <c r="H194" i="6" s="1"/>
  <c r="G260" i="6"/>
  <c r="H260" i="6" s="1"/>
  <c r="G259" i="6"/>
  <c r="H259" i="6" s="1"/>
  <c r="G246" i="6"/>
  <c r="H246" i="6" s="1"/>
  <c r="G245" i="6"/>
  <c r="H245" i="6" s="1"/>
  <c r="G111" i="6"/>
  <c r="H111" i="6" s="1"/>
  <c r="G127" i="6"/>
  <c r="H127" i="6" s="1"/>
  <c r="G143" i="6"/>
  <c r="H143" i="6" s="1"/>
  <c r="G159" i="6"/>
  <c r="H159" i="6" s="1"/>
  <c r="G178" i="6"/>
  <c r="H178" i="6" s="1"/>
  <c r="G229" i="6"/>
  <c r="H229" i="6" s="1"/>
  <c r="G228" i="6"/>
  <c r="H228" i="6" s="1"/>
  <c r="G262" i="6"/>
  <c r="H262" i="6" s="1"/>
  <c r="G261" i="6"/>
  <c r="H261" i="6" s="1"/>
  <c r="G189" i="6"/>
  <c r="H189" i="6" s="1"/>
  <c r="G205" i="6"/>
  <c r="H205" i="6" s="1"/>
  <c r="G221" i="6"/>
  <c r="H221" i="6" s="1"/>
  <c r="G169" i="6"/>
  <c r="H169" i="6" s="1"/>
  <c r="G185" i="6"/>
  <c r="H185" i="6" s="1"/>
  <c r="G201" i="6"/>
  <c r="H201" i="6" s="1"/>
  <c r="G217" i="6"/>
  <c r="H217" i="6" s="1"/>
  <c r="G234" i="6"/>
  <c r="H234" i="6" s="1"/>
  <c r="G233" i="6"/>
  <c r="H233" i="6" s="1"/>
  <c r="G358" i="6"/>
  <c r="H358" i="6" s="1"/>
  <c r="G359" i="6"/>
  <c r="H359" i="6" s="1"/>
  <c r="G238" i="6"/>
  <c r="H238" i="6" s="1"/>
  <c r="G254" i="6"/>
  <c r="H254" i="6" s="1"/>
  <c r="G270" i="6"/>
  <c r="H270" i="6" s="1"/>
  <c r="G335" i="6"/>
  <c r="H335" i="6" s="1"/>
  <c r="G334" i="6"/>
  <c r="H334" i="6" s="1"/>
  <c r="G342" i="6"/>
  <c r="H342" i="6" s="1"/>
  <c r="G343" i="6"/>
  <c r="H343" i="6" s="1"/>
  <c r="R11" i="6" s="1"/>
  <c r="G350" i="6"/>
  <c r="H350" i="6" s="1"/>
  <c r="G351" i="6"/>
  <c r="H351" i="6" s="1"/>
  <c r="G250" i="6"/>
  <c r="H250" i="6" s="1"/>
  <c r="G266" i="6"/>
  <c r="H266" i="6" s="1"/>
  <c r="G286" i="6"/>
  <c r="H286" i="6" s="1"/>
  <c r="G294" i="6"/>
  <c r="H294" i="6" s="1"/>
  <c r="G302" i="6"/>
  <c r="H302" i="6" s="1"/>
  <c r="G310" i="6"/>
  <c r="H310" i="6" s="1"/>
  <c r="G319" i="6"/>
  <c r="H319" i="6" s="1"/>
  <c r="G318" i="6"/>
  <c r="H318" i="6" s="1"/>
  <c r="G327" i="6"/>
  <c r="H327" i="6" s="1"/>
  <c r="G338" i="6"/>
  <c r="H338" i="6" s="1"/>
  <c r="G339" i="6"/>
  <c r="H339" i="6" s="1"/>
  <c r="G346" i="6"/>
  <c r="H346" i="6" s="1"/>
  <c r="G347" i="6"/>
  <c r="H347" i="6" s="1"/>
  <c r="G354" i="6"/>
  <c r="H354" i="6" s="1"/>
  <c r="G355" i="6"/>
  <c r="H355" i="6" s="1"/>
  <c r="G362" i="6"/>
  <c r="H362" i="6" s="1"/>
  <c r="G363" i="6"/>
  <c r="H363" i="6" s="1"/>
  <c r="G323" i="6"/>
  <c r="H323" i="6" s="1"/>
  <c r="I3" i="5" a="1"/>
  <c r="I3" i="5" s="1"/>
  <c r="D631" i="10"/>
  <c r="D623" i="10"/>
  <c r="D615" i="10"/>
  <c r="D607" i="10"/>
  <c r="D599" i="10"/>
  <c r="D591" i="10"/>
  <c r="D583" i="10"/>
  <c r="D575" i="10"/>
  <c r="D567" i="10"/>
  <c r="D559" i="10"/>
  <c r="D551" i="10"/>
  <c r="D543" i="10"/>
  <c r="D535" i="10"/>
  <c r="D527" i="10"/>
  <c r="D519" i="10"/>
  <c r="D511" i="10"/>
  <c r="D503" i="10"/>
  <c r="D495" i="10"/>
  <c r="D487" i="10"/>
  <c r="D479" i="10"/>
  <c r="D471" i="10"/>
  <c r="D630" i="10"/>
  <c r="D622" i="10"/>
  <c r="D614" i="10"/>
  <c r="D606" i="10"/>
  <c r="D598" i="10"/>
  <c r="D590" i="10"/>
  <c r="D582" i="10"/>
  <c r="D574" i="10"/>
  <c r="D566" i="10"/>
  <c r="D558" i="10"/>
  <c r="D550" i="10"/>
  <c r="D542" i="10"/>
  <c r="D534" i="10"/>
  <c r="D526" i="10"/>
  <c r="E518" i="10"/>
  <c r="E510" i="10"/>
  <c r="D502" i="10"/>
  <c r="D494" i="10"/>
  <c r="D486" i="10"/>
  <c r="D478" i="10"/>
  <c r="D470" i="10"/>
  <c r="D629" i="10"/>
  <c r="D621" i="10"/>
  <c r="D613" i="10"/>
  <c r="D605" i="10"/>
  <c r="D597" i="10"/>
  <c r="D589" i="10"/>
  <c r="D581" i="10"/>
  <c r="D573" i="10"/>
  <c r="D565" i="10"/>
  <c r="D557" i="10"/>
  <c r="D549" i="10"/>
  <c r="D541" i="10"/>
  <c r="D533" i="10"/>
  <c r="D525" i="10"/>
  <c r="D517" i="10"/>
  <c r="D509" i="10"/>
  <c r="D501" i="10"/>
  <c r="D493" i="10"/>
  <c r="D485" i="10"/>
  <c r="D477" i="10"/>
  <c r="D469" i="10"/>
  <c r="D628" i="10"/>
  <c r="D620" i="10"/>
  <c r="D612" i="10"/>
  <c r="D604" i="10"/>
  <c r="D596" i="10"/>
  <c r="D588" i="10"/>
  <c r="D580" i="10"/>
  <c r="D572" i="10"/>
  <c r="D564" i="10"/>
  <c r="D556" i="10"/>
  <c r="D548" i="10"/>
  <c r="D540" i="10"/>
  <c r="D532" i="10"/>
  <c r="D524" i="10"/>
  <c r="D516" i="10"/>
  <c r="D508" i="10"/>
  <c r="D500" i="10"/>
  <c r="D492" i="10"/>
  <c r="D484" i="10"/>
  <c r="D476" i="10"/>
  <c r="D468" i="10"/>
  <c r="E611" i="10"/>
  <c r="E595" i="10"/>
  <c r="E579" i="10"/>
  <c r="E571" i="10"/>
  <c r="E547" i="10"/>
  <c r="E515" i="10"/>
  <c r="E491" i="10"/>
  <c r="E475" i="10"/>
  <c r="D618" i="10"/>
  <c r="E594" i="10"/>
  <c r="E562" i="10"/>
  <c r="E538" i="10"/>
  <c r="E506" i="10"/>
  <c r="D482" i="10"/>
  <c r="E625" i="10"/>
  <c r="E601" i="10"/>
  <c r="E569" i="10"/>
  <c r="E545" i="10"/>
  <c r="E521" i="10"/>
  <c r="E489" i="10"/>
  <c r="E465" i="10"/>
  <c r="E608" i="10"/>
  <c r="E576" i="10"/>
  <c r="E544" i="10"/>
  <c r="E528" i="10"/>
  <c r="E496" i="10"/>
  <c r="D472" i="10"/>
  <c r="E631" i="10"/>
  <c r="E623" i="10"/>
  <c r="E615" i="10"/>
  <c r="E607" i="10"/>
  <c r="E599" i="10"/>
  <c r="E591" i="10"/>
  <c r="E583" i="10"/>
  <c r="E575" i="10"/>
  <c r="E567" i="10"/>
  <c r="E559" i="10"/>
  <c r="E551" i="10"/>
  <c r="E543" i="10"/>
  <c r="E535" i="10"/>
  <c r="E527" i="10"/>
  <c r="E519" i="10"/>
  <c r="E511" i="10"/>
  <c r="E503" i="10"/>
  <c r="E495" i="10"/>
  <c r="E487" i="10"/>
  <c r="E479" i="10"/>
  <c r="E471" i="10"/>
  <c r="E630" i="10"/>
  <c r="E622" i="10"/>
  <c r="E614" i="10"/>
  <c r="E606" i="10"/>
  <c r="E598" i="10"/>
  <c r="E590" i="10"/>
  <c r="E582" i="10"/>
  <c r="E574" i="10"/>
  <c r="E566" i="10"/>
  <c r="E558" i="10"/>
  <c r="E550" i="10"/>
  <c r="E542" i="10"/>
  <c r="E534" i="10"/>
  <c r="E526" i="10"/>
  <c r="D518" i="10"/>
  <c r="D510" i="10"/>
  <c r="E502" i="10"/>
  <c r="E494" i="10"/>
  <c r="E486" i="10"/>
  <c r="E478" i="10"/>
  <c r="E470" i="10"/>
  <c r="E629" i="10"/>
  <c r="E621" i="10"/>
  <c r="E613" i="10"/>
  <c r="E605" i="10"/>
  <c r="E597" i="10"/>
  <c r="E589" i="10"/>
  <c r="E581" i="10"/>
  <c r="E573" i="10"/>
  <c r="E565" i="10"/>
  <c r="E557" i="10"/>
  <c r="E549" i="10"/>
  <c r="E541" i="10"/>
  <c r="E533" i="10"/>
  <c r="E525" i="10"/>
  <c r="E517" i="10"/>
  <c r="E509" i="10"/>
  <c r="E501" i="10"/>
  <c r="E493" i="10"/>
  <c r="E485" i="10"/>
  <c r="E477" i="10"/>
  <c r="E469" i="10"/>
  <c r="E628" i="10"/>
  <c r="E620" i="10"/>
  <c r="E612" i="10"/>
  <c r="E604" i="10"/>
  <c r="E596" i="10"/>
  <c r="E588" i="10"/>
  <c r="E580" i="10"/>
  <c r="E572" i="10"/>
  <c r="E564" i="10"/>
  <c r="E556" i="10"/>
  <c r="E548" i="10"/>
  <c r="E540" i="10"/>
  <c r="E532" i="10"/>
  <c r="E524" i="10"/>
  <c r="E516" i="10"/>
  <c r="E508" i="10"/>
  <c r="E500" i="10"/>
  <c r="E492" i="10"/>
  <c r="E484" i="10"/>
  <c r="E476" i="10"/>
  <c r="E468" i="10"/>
  <c r="E619" i="10"/>
  <c r="E603" i="10"/>
  <c r="E587" i="10"/>
  <c r="E563" i="10"/>
  <c r="E539" i="10"/>
  <c r="E523" i="10"/>
  <c r="E499" i="10"/>
  <c r="E467" i="10"/>
  <c r="E610" i="10"/>
  <c r="E578" i="10"/>
  <c r="D554" i="10"/>
  <c r="E530" i="10"/>
  <c r="D514" i="10"/>
  <c r="D490" i="10"/>
  <c r="E617" i="10"/>
  <c r="E593" i="10"/>
  <c r="E561" i="10"/>
  <c r="E537" i="10"/>
  <c r="E513" i="10"/>
  <c r="E481" i="10"/>
  <c r="E624" i="10"/>
  <c r="E600" i="10"/>
  <c r="E584" i="10"/>
  <c r="E552" i="10"/>
  <c r="E520" i="10"/>
  <c r="E504" i="10"/>
  <c r="E480" i="10"/>
  <c r="D627" i="10"/>
  <c r="D619" i="10"/>
  <c r="D611" i="10"/>
  <c r="D603" i="10"/>
  <c r="D595" i="10"/>
  <c r="D587" i="10"/>
  <c r="D579" i="10"/>
  <c r="D571" i="10"/>
  <c r="D563" i="10"/>
  <c r="D555" i="10"/>
  <c r="D547" i="10"/>
  <c r="D539" i="10"/>
  <c r="D531" i="10"/>
  <c r="D523" i="10"/>
  <c r="D515" i="10"/>
  <c r="D507" i="10"/>
  <c r="D499" i="10"/>
  <c r="D491" i="10"/>
  <c r="D483" i="10"/>
  <c r="D475" i="10"/>
  <c r="D467" i="10"/>
  <c r="D626" i="10"/>
  <c r="E618" i="10"/>
  <c r="D610" i="10"/>
  <c r="D602" i="10"/>
  <c r="D594" i="10"/>
  <c r="E586" i="10"/>
  <c r="D578" i="10"/>
  <c r="D570" i="10"/>
  <c r="D562" i="10"/>
  <c r="E554" i="10"/>
  <c r="D546" i="10"/>
  <c r="D538" i="10"/>
  <c r="D530" i="10"/>
  <c r="E522" i="10"/>
  <c r="E514" i="10"/>
  <c r="D506" i="10"/>
  <c r="D498" i="10"/>
  <c r="E490" i="10"/>
  <c r="E482" i="10"/>
  <c r="D474" i="10"/>
  <c r="D466" i="10"/>
  <c r="D625" i="10"/>
  <c r="D617" i="10"/>
  <c r="D609" i="10"/>
  <c r="D601" i="10"/>
  <c r="D593" i="10"/>
  <c r="D585" i="10"/>
  <c r="D577" i="10"/>
  <c r="D569" i="10"/>
  <c r="D561" i="10"/>
  <c r="D553" i="10"/>
  <c r="D545" i="10"/>
  <c r="D537" i="10"/>
  <c r="D529" i="10"/>
  <c r="D521" i="10"/>
  <c r="D513" i="10"/>
  <c r="D505" i="10"/>
  <c r="D497" i="10"/>
  <c r="D489" i="10"/>
  <c r="D481" i="10"/>
  <c r="D473" i="10"/>
  <c r="D465" i="10"/>
  <c r="D624" i="10"/>
  <c r="D616" i="10"/>
  <c r="D608" i="10"/>
  <c r="D600" i="10"/>
  <c r="D592" i="10"/>
  <c r="D584" i="10"/>
  <c r="D576" i="10"/>
  <c r="D568" i="10"/>
  <c r="D560" i="10"/>
  <c r="D552" i="10"/>
  <c r="D544" i="10"/>
  <c r="D536" i="10"/>
  <c r="D528" i="10"/>
  <c r="D520" i="10"/>
  <c r="E512" i="10"/>
  <c r="D504" i="10"/>
  <c r="D496" i="10"/>
  <c r="D488" i="10"/>
  <c r="D480" i="10"/>
  <c r="E472" i="10"/>
  <c r="D464" i="10"/>
  <c r="E627" i="10"/>
  <c r="E555" i="10"/>
  <c r="E531" i="10"/>
  <c r="E507" i="10"/>
  <c r="E483" i="10"/>
  <c r="E626" i="10"/>
  <c r="E602" i="10"/>
  <c r="D586" i="10"/>
  <c r="E570" i="10"/>
  <c r="E546" i="10"/>
  <c r="D522" i="10"/>
  <c r="E498" i="10"/>
  <c r="E474" i="10"/>
  <c r="E466" i="10"/>
  <c r="E609" i="10"/>
  <c r="E585" i="10"/>
  <c r="E577" i="10"/>
  <c r="E553" i="10"/>
  <c r="E529" i="10"/>
  <c r="E505" i="10"/>
  <c r="E497" i="10"/>
  <c r="E473" i="10"/>
  <c r="E616" i="10"/>
  <c r="E592" i="10"/>
  <c r="E568" i="10"/>
  <c r="E560" i="10"/>
  <c r="E536" i="10"/>
  <c r="D512" i="10"/>
  <c r="E488" i="10"/>
  <c r="E464" i="10"/>
  <c r="D670" i="9"/>
  <c r="D654" i="9"/>
  <c r="D634" i="9"/>
  <c r="D602" i="9"/>
  <c r="D570" i="9"/>
  <c r="D538" i="9"/>
  <c r="E667" i="9"/>
  <c r="E651" i="9"/>
  <c r="D630" i="9"/>
  <c r="D598" i="9"/>
  <c r="D566" i="9"/>
  <c r="D534" i="9"/>
  <c r="D674" i="9"/>
  <c r="D658" i="9"/>
  <c r="D642" i="9"/>
  <c r="D610" i="9"/>
  <c r="D578" i="9"/>
  <c r="D546" i="9"/>
  <c r="D514" i="9"/>
  <c r="D663" i="9"/>
  <c r="D647" i="9"/>
  <c r="D622" i="9"/>
  <c r="D590" i="9"/>
  <c r="D558" i="9"/>
  <c r="D526" i="9"/>
  <c r="D673" i="9"/>
  <c r="D665" i="9"/>
  <c r="D657" i="9"/>
  <c r="D649" i="9"/>
  <c r="D641" i="9"/>
  <c r="D633" i="9"/>
  <c r="D625" i="9"/>
  <c r="D617" i="9"/>
  <c r="D609" i="9"/>
  <c r="D601" i="9"/>
  <c r="D593" i="9"/>
  <c r="D585" i="9"/>
  <c r="D577" i="9"/>
  <c r="D569" i="9"/>
  <c r="D561" i="9"/>
  <c r="D553" i="9"/>
  <c r="D545" i="9"/>
  <c r="D537" i="9"/>
  <c r="D529" i="9"/>
  <c r="D521" i="9"/>
  <c r="D513" i="9"/>
  <c r="D672" i="9"/>
  <c r="D664" i="9"/>
  <c r="D656" i="9"/>
  <c r="D648" i="9"/>
  <c r="D640" i="9"/>
  <c r="D632" i="9"/>
  <c r="D624" i="9"/>
  <c r="D616" i="9"/>
  <c r="D608" i="9"/>
  <c r="D600" i="9"/>
  <c r="D592" i="9"/>
  <c r="D584" i="9"/>
  <c r="D576" i="9"/>
  <c r="D568" i="9"/>
  <c r="D560" i="9"/>
  <c r="D552" i="9"/>
  <c r="D544" i="9"/>
  <c r="D536" i="9"/>
  <c r="D528" i="9"/>
  <c r="D520" i="9"/>
  <c r="D512" i="9"/>
  <c r="D639" i="9"/>
  <c r="D631" i="9"/>
  <c r="D623" i="9"/>
  <c r="D615" i="9"/>
  <c r="D607" i="9"/>
  <c r="D599" i="9"/>
  <c r="D591" i="9"/>
  <c r="D583" i="9"/>
  <c r="D575" i="9"/>
  <c r="D567" i="9"/>
  <c r="D559" i="9"/>
  <c r="D551" i="9"/>
  <c r="D543" i="9"/>
  <c r="D535" i="9"/>
  <c r="D527" i="9"/>
  <c r="D519" i="9"/>
  <c r="D511" i="9"/>
  <c r="E670" i="9"/>
  <c r="E654" i="9"/>
  <c r="E634" i="9"/>
  <c r="E602" i="9"/>
  <c r="E570" i="9"/>
  <c r="E538" i="9"/>
  <c r="D667" i="9"/>
  <c r="D651" i="9"/>
  <c r="E630" i="9"/>
  <c r="E598" i="9"/>
  <c r="E566" i="9"/>
  <c r="E534" i="9"/>
  <c r="E674" i="9"/>
  <c r="E658" i="9"/>
  <c r="E642" i="9"/>
  <c r="E610" i="9"/>
  <c r="E578" i="9"/>
  <c r="E546" i="9"/>
  <c r="E514" i="9"/>
  <c r="E663" i="9"/>
  <c r="E647" i="9"/>
  <c r="E622" i="9"/>
  <c r="E590" i="9"/>
  <c r="E558" i="9"/>
  <c r="E526" i="9"/>
  <c r="E673" i="9"/>
  <c r="E665" i="9"/>
  <c r="E657" i="9"/>
  <c r="E649" i="9"/>
  <c r="E641" i="9"/>
  <c r="E633" i="9"/>
  <c r="E625" i="9"/>
  <c r="E617" i="9"/>
  <c r="E609" i="9"/>
  <c r="E601" i="9"/>
  <c r="E593" i="9"/>
  <c r="E585" i="9"/>
  <c r="E577" i="9"/>
  <c r="E569" i="9"/>
  <c r="E561" i="9"/>
  <c r="E553" i="9"/>
  <c r="E545" i="9"/>
  <c r="E537" i="9"/>
  <c r="D662" i="9"/>
  <c r="D618" i="9"/>
  <c r="D554" i="9"/>
  <c r="E659" i="9"/>
  <c r="D614" i="9"/>
  <c r="D550" i="9"/>
  <c r="D666" i="9"/>
  <c r="D626" i="9"/>
  <c r="D562" i="9"/>
  <c r="D671" i="9"/>
  <c r="D638" i="9"/>
  <c r="D574" i="9"/>
  <c r="D510" i="9"/>
  <c r="D661" i="9"/>
  <c r="D645" i="9"/>
  <c r="D629" i="9"/>
  <c r="D613" i="9"/>
  <c r="D597" i="9"/>
  <c r="D581" i="9"/>
  <c r="D565" i="9"/>
  <c r="D549" i="9"/>
  <c r="D533" i="9"/>
  <c r="E525" i="9"/>
  <c r="E513" i="9"/>
  <c r="D668" i="9"/>
  <c r="E660" i="9"/>
  <c r="E648" i="9"/>
  <c r="D636" i="9"/>
  <c r="E628" i="9"/>
  <c r="E616" i="9"/>
  <c r="D604" i="9"/>
  <c r="E596" i="9"/>
  <c r="E584" i="9"/>
  <c r="D572" i="9"/>
  <c r="E564" i="9"/>
  <c r="E552" i="9"/>
  <c r="D540" i="9"/>
  <c r="E532" i="9"/>
  <c r="E520" i="9"/>
  <c r="D508" i="9"/>
  <c r="D635" i="9"/>
  <c r="E623" i="9"/>
  <c r="E611" i="9"/>
  <c r="D603" i="9"/>
  <c r="E591" i="9"/>
  <c r="E579" i="9"/>
  <c r="D571" i="9"/>
  <c r="E559" i="9"/>
  <c r="D547" i="9"/>
  <c r="E539" i="9"/>
  <c r="E527" i="9"/>
  <c r="D515" i="9"/>
  <c r="E507" i="9"/>
  <c r="E662" i="9"/>
  <c r="E618" i="9"/>
  <c r="E554" i="9"/>
  <c r="D659" i="9"/>
  <c r="E614" i="9"/>
  <c r="E550" i="9"/>
  <c r="E666" i="9"/>
  <c r="E626" i="9"/>
  <c r="E562" i="9"/>
  <c r="E671" i="9"/>
  <c r="E638" i="9"/>
  <c r="E574" i="9"/>
  <c r="E510" i="9"/>
  <c r="E661" i="9"/>
  <c r="E645" i="9"/>
  <c r="E629" i="9"/>
  <c r="E613" i="9"/>
  <c r="E597" i="9"/>
  <c r="E581" i="9"/>
  <c r="E565" i="9"/>
  <c r="E549" i="9"/>
  <c r="E521" i="9"/>
  <c r="D509" i="9"/>
  <c r="E668" i="9"/>
  <c r="E656" i="9"/>
  <c r="D644" i="9"/>
  <c r="E624" i="9"/>
  <c r="E604" i="9"/>
  <c r="D580" i="9"/>
  <c r="E560" i="9"/>
  <c r="D548" i="9"/>
  <c r="E528" i="9"/>
  <c r="E508" i="9"/>
  <c r="E619" i="9"/>
  <c r="E599" i="9"/>
  <c r="D579" i="9"/>
  <c r="D555" i="9"/>
  <c r="E535" i="9"/>
  <c r="E515" i="9"/>
  <c r="D586" i="9"/>
  <c r="D522" i="9"/>
  <c r="D582" i="9"/>
  <c r="D650" i="9"/>
  <c r="D530" i="9"/>
  <c r="D606" i="9"/>
  <c r="D669" i="9"/>
  <c r="D637" i="9"/>
  <c r="D605" i="9"/>
  <c r="D573" i="9"/>
  <c r="D541" i="9"/>
  <c r="D517" i="9"/>
  <c r="E664" i="9"/>
  <c r="E644" i="9"/>
  <c r="D620" i="9"/>
  <c r="E600" i="9"/>
  <c r="E580" i="9"/>
  <c r="D556" i="9"/>
  <c r="E536" i="9"/>
  <c r="E516" i="9"/>
  <c r="D619" i="9"/>
  <c r="E595" i="9"/>
  <c r="E575" i="9"/>
  <c r="E555" i="9"/>
  <c r="E543" i="9"/>
  <c r="E523" i="9"/>
  <c r="E646" i="9"/>
  <c r="E586" i="9"/>
  <c r="E522" i="9"/>
  <c r="D643" i="9"/>
  <c r="E582" i="9"/>
  <c r="E518" i="9"/>
  <c r="E650" i="9"/>
  <c r="E594" i="9"/>
  <c r="E530" i="9"/>
  <c r="E655" i="9"/>
  <c r="E606" i="9"/>
  <c r="E542" i="9"/>
  <c r="E669" i="9"/>
  <c r="E653" i="9"/>
  <c r="E637" i="9"/>
  <c r="E621" i="9"/>
  <c r="E605" i="9"/>
  <c r="E589" i="9"/>
  <c r="E573" i="9"/>
  <c r="E557" i="9"/>
  <c r="E541" i="9"/>
  <c r="D525" i="9"/>
  <c r="E517" i="9"/>
  <c r="E672" i="9"/>
  <c r="D660" i="9"/>
  <c r="E652" i="9"/>
  <c r="E640" i="9"/>
  <c r="D628" i="9"/>
  <c r="E620" i="9"/>
  <c r="E608" i="9"/>
  <c r="D596" i="9"/>
  <c r="E588" i="9"/>
  <c r="E576" i="9"/>
  <c r="D564" i="9"/>
  <c r="E556" i="9"/>
  <c r="E544" i="9"/>
  <c r="D532" i="9"/>
  <c r="E524" i="9"/>
  <c r="E512" i="9"/>
  <c r="E635" i="9"/>
  <c r="D627" i="9"/>
  <c r="E615" i="9"/>
  <c r="E603" i="9"/>
  <c r="D595" i="9"/>
  <c r="E583" i="9"/>
  <c r="E571" i="9"/>
  <c r="E563" i="9"/>
  <c r="E551" i="9"/>
  <c r="D539" i="9"/>
  <c r="E531" i="9"/>
  <c r="E519" i="9"/>
  <c r="D507" i="9"/>
  <c r="E533" i="9"/>
  <c r="E636" i="9"/>
  <c r="D612" i="9"/>
  <c r="E592" i="9"/>
  <c r="E572" i="9"/>
  <c r="E540" i="9"/>
  <c r="D516" i="9"/>
  <c r="E631" i="9"/>
  <c r="D611" i="9"/>
  <c r="E587" i="9"/>
  <c r="E567" i="9"/>
  <c r="E547" i="9"/>
  <c r="D523" i="9"/>
  <c r="D646" i="9"/>
  <c r="E643" i="9"/>
  <c r="D518" i="9"/>
  <c r="D594" i="9"/>
  <c r="D655" i="9"/>
  <c r="D542" i="9"/>
  <c r="D653" i="9"/>
  <c r="D621" i="9"/>
  <c r="D589" i="9"/>
  <c r="D557" i="9"/>
  <c r="E529" i="9"/>
  <c r="E509" i="9"/>
  <c r="D652" i="9"/>
  <c r="E632" i="9"/>
  <c r="E612" i="9"/>
  <c r="D588" i="9"/>
  <c r="E568" i="9"/>
  <c r="E548" i="9"/>
  <c r="D524" i="9"/>
  <c r="E639" i="9"/>
  <c r="E627" i="9"/>
  <c r="E607" i="9"/>
  <c r="D587" i="9"/>
  <c r="D563" i="9"/>
  <c r="D531" i="9"/>
  <c r="E511" i="9"/>
  <c r="R12" i="6" l="1"/>
  <c r="R15" i="6"/>
  <c r="R7" i="6"/>
  <c r="R10" i="6"/>
  <c r="I498" i="6" s="1"/>
  <c r="N498" i="6" s="1"/>
  <c r="R8" i="6"/>
  <c r="I531" i="6"/>
  <c r="N531" i="6" s="1"/>
  <c r="I507" i="6"/>
  <c r="N507" i="6" s="1"/>
  <c r="I483" i="6"/>
  <c r="N483" i="6" s="1"/>
  <c r="I459" i="6"/>
  <c r="N459" i="6" s="1"/>
  <c r="I435" i="6"/>
  <c r="N435" i="6" s="1"/>
  <c r="I411" i="6"/>
  <c r="N411" i="6" s="1"/>
  <c r="I387" i="6"/>
  <c r="N387" i="6" s="1"/>
  <c r="I519" i="6"/>
  <c r="N519" i="6" s="1"/>
  <c r="I495" i="6"/>
  <c r="N495" i="6" s="1"/>
  <c r="I471" i="6"/>
  <c r="N471" i="6" s="1"/>
  <c r="I423" i="6"/>
  <c r="N423" i="6" s="1"/>
  <c r="I375" i="6"/>
  <c r="N375" i="6" s="1"/>
  <c r="I363" i="6"/>
  <c r="I339" i="6"/>
  <c r="I447" i="6"/>
  <c r="N447" i="6" s="1"/>
  <c r="I399" i="6"/>
  <c r="N399" i="6" s="1"/>
  <c r="I351" i="6"/>
  <c r="I315" i="6"/>
  <c r="I291" i="6"/>
  <c r="I267" i="6"/>
  <c r="I255" i="6"/>
  <c r="I231" i="6"/>
  <c r="I219" i="6"/>
  <c r="I207" i="6"/>
  <c r="I195" i="6"/>
  <c r="I183" i="6"/>
  <c r="I171" i="6"/>
  <c r="I327" i="6"/>
  <c r="I279" i="6"/>
  <c r="I243" i="6"/>
  <c r="I135" i="6"/>
  <c r="I15" i="6"/>
  <c r="I3" i="6"/>
  <c r="I159" i="6"/>
  <c r="I303" i="6"/>
  <c r="I123" i="6"/>
  <c r="I99" i="6"/>
  <c r="I87" i="6"/>
  <c r="I75" i="6"/>
  <c r="I63" i="6"/>
  <c r="I51" i="6"/>
  <c r="I39" i="6"/>
  <c r="I27" i="6"/>
  <c r="I111" i="6"/>
  <c r="I147" i="6"/>
  <c r="I523" i="6"/>
  <c r="N523" i="6" s="1"/>
  <c r="I499" i="6"/>
  <c r="N499" i="6" s="1"/>
  <c r="I475" i="6"/>
  <c r="N475" i="6" s="1"/>
  <c r="I451" i="6"/>
  <c r="N451" i="6" s="1"/>
  <c r="I427" i="6"/>
  <c r="N427" i="6" s="1"/>
  <c r="I403" i="6"/>
  <c r="N403" i="6" s="1"/>
  <c r="I379" i="6"/>
  <c r="N379" i="6" s="1"/>
  <c r="I367" i="6"/>
  <c r="I535" i="6"/>
  <c r="N535" i="6" s="1"/>
  <c r="I511" i="6"/>
  <c r="N511" i="6" s="1"/>
  <c r="I487" i="6"/>
  <c r="N487" i="6" s="1"/>
  <c r="I439" i="6"/>
  <c r="N439" i="6" s="1"/>
  <c r="I391" i="6"/>
  <c r="N391" i="6" s="1"/>
  <c r="I355" i="6"/>
  <c r="I331" i="6"/>
  <c r="I319" i="6"/>
  <c r="I463" i="6"/>
  <c r="N463" i="6" s="1"/>
  <c r="I415" i="6"/>
  <c r="N415" i="6" s="1"/>
  <c r="I343" i="6"/>
  <c r="I307" i="6"/>
  <c r="I283" i="6"/>
  <c r="I271" i="6"/>
  <c r="I223" i="6"/>
  <c r="I211" i="6"/>
  <c r="I199" i="6"/>
  <c r="I187" i="6"/>
  <c r="I175" i="6"/>
  <c r="I259" i="6"/>
  <c r="I247" i="6"/>
  <c r="I151" i="6"/>
  <c r="I7" i="6"/>
  <c r="I235" i="6"/>
  <c r="I139" i="6"/>
  <c r="I103" i="6"/>
  <c r="I91" i="6"/>
  <c r="I79" i="6"/>
  <c r="I67" i="6"/>
  <c r="I55" i="6"/>
  <c r="I43" i="6"/>
  <c r="I31" i="6"/>
  <c r="I19" i="6"/>
  <c r="I295" i="6"/>
  <c r="I127" i="6"/>
  <c r="I163" i="6"/>
  <c r="I115" i="6"/>
  <c r="I539" i="6"/>
  <c r="N539" i="6" s="1"/>
  <c r="I515" i="6"/>
  <c r="N515" i="6" s="1"/>
  <c r="I491" i="6"/>
  <c r="N491" i="6" s="1"/>
  <c r="I467" i="6"/>
  <c r="N467" i="6" s="1"/>
  <c r="I443" i="6"/>
  <c r="N443" i="6" s="1"/>
  <c r="I419" i="6"/>
  <c r="N419" i="6" s="1"/>
  <c r="I395" i="6"/>
  <c r="N395" i="6" s="1"/>
  <c r="I371" i="6"/>
  <c r="I527" i="6"/>
  <c r="N527" i="6" s="1"/>
  <c r="I503" i="6"/>
  <c r="N503" i="6" s="1"/>
  <c r="I455" i="6"/>
  <c r="N455" i="6" s="1"/>
  <c r="I407" i="6"/>
  <c r="N407" i="6" s="1"/>
  <c r="I347" i="6"/>
  <c r="I335" i="6"/>
  <c r="I479" i="6"/>
  <c r="N479" i="6" s="1"/>
  <c r="I431" i="6"/>
  <c r="N431" i="6" s="1"/>
  <c r="I383" i="6"/>
  <c r="N383" i="6" s="1"/>
  <c r="I359" i="6"/>
  <c r="I299" i="6"/>
  <c r="I251" i="6"/>
  <c r="I323" i="6"/>
  <c r="I239" i="6"/>
  <c r="I227" i="6"/>
  <c r="I215" i="6"/>
  <c r="I203" i="6"/>
  <c r="I191" i="6"/>
  <c r="I179" i="6"/>
  <c r="I167" i="6"/>
  <c r="I275" i="6"/>
  <c r="I263" i="6"/>
  <c r="I311" i="6"/>
  <c r="I119" i="6"/>
  <c r="I11" i="6"/>
  <c r="I287" i="6"/>
  <c r="I155" i="6"/>
  <c r="I107" i="6"/>
  <c r="I95" i="6"/>
  <c r="I83" i="6"/>
  <c r="I71" i="6"/>
  <c r="I59" i="6"/>
  <c r="I47" i="6"/>
  <c r="I35" i="6"/>
  <c r="I23" i="6"/>
  <c r="I143" i="6"/>
  <c r="I131" i="6"/>
  <c r="I536" i="6"/>
  <c r="N536" i="6" s="1"/>
  <c r="I524" i="6"/>
  <c r="N524" i="6" s="1"/>
  <c r="I512" i="6"/>
  <c r="N512" i="6" s="1"/>
  <c r="I500" i="6"/>
  <c r="N500" i="6" s="1"/>
  <c r="I488" i="6"/>
  <c r="N488" i="6" s="1"/>
  <c r="I476" i="6"/>
  <c r="N476" i="6" s="1"/>
  <c r="I464" i="6"/>
  <c r="N464" i="6" s="1"/>
  <c r="I452" i="6"/>
  <c r="N452" i="6" s="1"/>
  <c r="I440" i="6"/>
  <c r="N440" i="6" s="1"/>
  <c r="I428" i="6"/>
  <c r="N428" i="6" s="1"/>
  <c r="I416" i="6"/>
  <c r="N416" i="6" s="1"/>
  <c r="I404" i="6"/>
  <c r="N404" i="6" s="1"/>
  <c r="I392" i="6"/>
  <c r="N392" i="6" s="1"/>
  <c r="I380" i="6"/>
  <c r="N380" i="6" s="1"/>
  <c r="I356" i="6"/>
  <c r="I344" i="6"/>
  <c r="I368" i="6"/>
  <c r="I308" i="6"/>
  <c r="I296" i="6"/>
  <c r="I284" i="6"/>
  <c r="I272" i="6"/>
  <c r="I260" i="6"/>
  <c r="I248" i="6"/>
  <c r="I236" i="6"/>
  <c r="I188" i="6"/>
  <c r="I332" i="6"/>
  <c r="I224" i="6"/>
  <c r="I176" i="6"/>
  <c r="I320" i="6"/>
  <c r="I128" i="6"/>
  <c r="I8" i="6"/>
  <c r="I92" i="6"/>
  <c r="I80" i="6"/>
  <c r="I44" i="6"/>
  <c r="I32" i="6"/>
  <c r="I20" i="6"/>
  <c r="I212" i="6"/>
  <c r="I164" i="6"/>
  <c r="I116" i="6"/>
  <c r="I152" i="6"/>
  <c r="I104" i="6"/>
  <c r="I68" i="6"/>
  <c r="I56" i="6"/>
  <c r="I200" i="6"/>
  <c r="I140" i="6"/>
  <c r="R17" i="6"/>
  <c r="R6" i="6"/>
  <c r="R9" i="6"/>
  <c r="R13" i="6"/>
  <c r="R14" i="6"/>
  <c r="I540" i="6"/>
  <c r="N540" i="6" s="1"/>
  <c r="I528" i="6"/>
  <c r="N528" i="6" s="1"/>
  <c r="I516" i="6"/>
  <c r="N516" i="6" s="1"/>
  <c r="I504" i="6"/>
  <c r="N504" i="6" s="1"/>
  <c r="I492" i="6"/>
  <c r="N492" i="6" s="1"/>
  <c r="I480" i="6"/>
  <c r="N480" i="6" s="1"/>
  <c r="I468" i="6"/>
  <c r="N468" i="6" s="1"/>
  <c r="I456" i="6"/>
  <c r="N456" i="6" s="1"/>
  <c r="I444" i="6"/>
  <c r="N444" i="6" s="1"/>
  <c r="I432" i="6"/>
  <c r="N432" i="6" s="1"/>
  <c r="I420" i="6"/>
  <c r="N420" i="6" s="1"/>
  <c r="I408" i="6"/>
  <c r="N408" i="6" s="1"/>
  <c r="I396" i="6"/>
  <c r="N396" i="6" s="1"/>
  <c r="I384" i="6"/>
  <c r="N384" i="6" s="1"/>
  <c r="I360" i="6"/>
  <c r="I348" i="6"/>
  <c r="I372" i="6"/>
  <c r="I324" i="6"/>
  <c r="I312" i="6"/>
  <c r="I300" i="6"/>
  <c r="I288" i="6"/>
  <c r="I276" i="6"/>
  <c r="I264" i="6"/>
  <c r="I252" i="6"/>
  <c r="I240" i="6"/>
  <c r="I204" i="6"/>
  <c r="I336" i="6"/>
  <c r="I192" i="6"/>
  <c r="I216" i="6"/>
  <c r="I144" i="6"/>
  <c r="I12" i="6"/>
  <c r="I24" i="6"/>
  <c r="I168" i="6"/>
  <c r="I132" i="6"/>
  <c r="I228" i="6"/>
  <c r="I120" i="6"/>
  <c r="I96" i="6"/>
  <c r="I84" i="6"/>
  <c r="I48" i="6"/>
  <c r="I36" i="6"/>
  <c r="I72" i="6"/>
  <c r="I60" i="6"/>
  <c r="I180" i="6"/>
  <c r="I108" i="6"/>
  <c r="I156" i="6"/>
  <c r="I532" i="6"/>
  <c r="N532" i="6" s="1"/>
  <c r="I520" i="6"/>
  <c r="N520" i="6" s="1"/>
  <c r="I508" i="6"/>
  <c r="N508" i="6" s="1"/>
  <c r="I496" i="6"/>
  <c r="N496" i="6" s="1"/>
  <c r="I484" i="6"/>
  <c r="N484" i="6" s="1"/>
  <c r="I472" i="6"/>
  <c r="N472" i="6" s="1"/>
  <c r="I460" i="6"/>
  <c r="N460" i="6" s="1"/>
  <c r="I448" i="6"/>
  <c r="N448" i="6" s="1"/>
  <c r="I436" i="6"/>
  <c r="N436" i="6" s="1"/>
  <c r="I424" i="6"/>
  <c r="N424" i="6" s="1"/>
  <c r="I412" i="6"/>
  <c r="N412" i="6" s="1"/>
  <c r="I400" i="6"/>
  <c r="N400" i="6" s="1"/>
  <c r="I388" i="6"/>
  <c r="N388" i="6" s="1"/>
  <c r="I376" i="6"/>
  <c r="N376" i="6" s="1"/>
  <c r="I364" i="6"/>
  <c r="I352" i="6"/>
  <c r="I340" i="6"/>
  <c r="I316" i="6"/>
  <c r="I304" i="6"/>
  <c r="I292" i="6"/>
  <c r="I280" i="6"/>
  <c r="I268" i="6"/>
  <c r="I256" i="6"/>
  <c r="I244" i="6"/>
  <c r="I328" i="6"/>
  <c r="I220" i="6"/>
  <c r="I172" i="6"/>
  <c r="I208" i="6"/>
  <c r="I196" i="6"/>
  <c r="I160" i="6"/>
  <c r="I112" i="6"/>
  <c r="I16" i="6"/>
  <c r="I4" i="6"/>
  <c r="I88" i="6"/>
  <c r="I76" i="6"/>
  <c r="I52" i="6"/>
  <c r="I28" i="6"/>
  <c r="I232" i="6"/>
  <c r="I148" i="6"/>
  <c r="I184" i="6"/>
  <c r="I136" i="6"/>
  <c r="I100" i="6"/>
  <c r="I64" i="6"/>
  <c r="I40" i="6"/>
  <c r="I124" i="6"/>
  <c r="I234" i="6" l="1"/>
  <c r="I78" i="6"/>
  <c r="I318" i="6"/>
  <c r="I354" i="6"/>
  <c r="M354" i="6" s="1"/>
  <c r="I414" i="6"/>
  <c r="N414" i="6" s="1"/>
  <c r="I510" i="6"/>
  <c r="N510" i="6" s="1"/>
  <c r="I150" i="6"/>
  <c r="I138" i="6"/>
  <c r="J138" i="6" s="1"/>
  <c r="I42" i="6"/>
  <c r="I90" i="6"/>
  <c r="I174" i="6"/>
  <c r="I186" i="6"/>
  <c r="M186" i="6" s="1"/>
  <c r="I306" i="6"/>
  <c r="I378" i="6"/>
  <c r="N378" i="6" s="1"/>
  <c r="I426" i="6"/>
  <c r="N426" i="6" s="1"/>
  <c r="I474" i="6"/>
  <c r="N474" i="6" s="1"/>
  <c r="I522" i="6"/>
  <c r="N522" i="6" s="1"/>
  <c r="I126" i="6"/>
  <c r="I198" i="6"/>
  <c r="I6" i="6"/>
  <c r="J6" i="6" s="1"/>
  <c r="I54" i="6"/>
  <c r="I102" i="6"/>
  <c r="I222" i="6"/>
  <c r="I246" i="6"/>
  <c r="M246" i="6" s="1"/>
  <c r="I366" i="6"/>
  <c r="I390" i="6"/>
  <c r="N390" i="6" s="1"/>
  <c r="I438" i="6"/>
  <c r="N438" i="6" s="1"/>
  <c r="I486" i="6"/>
  <c r="N486" i="6" s="1"/>
  <c r="I534" i="6"/>
  <c r="N534" i="6" s="1"/>
  <c r="I342" i="6"/>
  <c r="I30" i="6"/>
  <c r="I162" i="6"/>
  <c r="M162" i="6" s="1"/>
  <c r="I282" i="6"/>
  <c r="I462" i="6"/>
  <c r="N462" i="6" s="1"/>
  <c r="I270" i="6"/>
  <c r="I210" i="6"/>
  <c r="M210" i="6" s="1"/>
  <c r="I18" i="6"/>
  <c r="M18" i="6" s="1"/>
  <c r="I66" i="6"/>
  <c r="I114" i="6"/>
  <c r="I294" i="6"/>
  <c r="J294" i="6" s="1"/>
  <c r="I258" i="6"/>
  <c r="M258" i="6" s="1"/>
  <c r="I330" i="6"/>
  <c r="I402" i="6"/>
  <c r="N402" i="6" s="1"/>
  <c r="I450" i="6"/>
  <c r="N450" i="6" s="1"/>
  <c r="J60" i="6"/>
  <c r="M60" i="6"/>
  <c r="M132" i="6"/>
  <c r="J132" i="6"/>
  <c r="J204" i="6"/>
  <c r="M204" i="6"/>
  <c r="M324" i="6"/>
  <c r="J324" i="6"/>
  <c r="J200" i="6"/>
  <c r="M200" i="6"/>
  <c r="J176" i="6"/>
  <c r="M176" i="6"/>
  <c r="M344" i="6"/>
  <c r="J344" i="6"/>
  <c r="J47" i="6"/>
  <c r="M47" i="6"/>
  <c r="M275" i="6"/>
  <c r="J275" i="6"/>
  <c r="J103" i="6"/>
  <c r="M103" i="6"/>
  <c r="M187" i="6"/>
  <c r="J187" i="6"/>
  <c r="M271" i="6"/>
  <c r="J271" i="6"/>
  <c r="M355" i="6"/>
  <c r="J355" i="6"/>
  <c r="J27" i="6"/>
  <c r="M27" i="6"/>
  <c r="M303" i="6"/>
  <c r="J303" i="6"/>
  <c r="M171" i="6"/>
  <c r="J171" i="6"/>
  <c r="M270" i="6"/>
  <c r="J270" i="6"/>
  <c r="J114" i="6"/>
  <c r="M114" i="6"/>
  <c r="J330" i="6"/>
  <c r="M330" i="6"/>
  <c r="J184" i="6"/>
  <c r="M184" i="6"/>
  <c r="M16" i="6"/>
  <c r="J16" i="6"/>
  <c r="M292" i="6"/>
  <c r="J292" i="6"/>
  <c r="M352" i="6"/>
  <c r="J352" i="6"/>
  <c r="M156" i="6"/>
  <c r="J156" i="6"/>
  <c r="J96" i="6"/>
  <c r="M96" i="6"/>
  <c r="J216" i="6"/>
  <c r="M216" i="6"/>
  <c r="M288" i="6"/>
  <c r="J288" i="6"/>
  <c r="M116" i="6"/>
  <c r="J116" i="6"/>
  <c r="J224" i="6"/>
  <c r="M224" i="6"/>
  <c r="M296" i="6"/>
  <c r="J296" i="6"/>
  <c r="J143" i="6"/>
  <c r="M143" i="6"/>
  <c r="M119" i="6"/>
  <c r="J119" i="6"/>
  <c r="J371" i="6"/>
  <c r="M371" i="6"/>
  <c r="M115" i="6"/>
  <c r="J115" i="6"/>
  <c r="J67" i="6"/>
  <c r="M67" i="6"/>
  <c r="M247" i="6"/>
  <c r="J247" i="6"/>
  <c r="J39" i="6"/>
  <c r="M39" i="6"/>
  <c r="M243" i="6"/>
  <c r="J243" i="6"/>
  <c r="J231" i="6"/>
  <c r="M231" i="6"/>
  <c r="M339" i="6"/>
  <c r="J339" i="6"/>
  <c r="J342" i="6"/>
  <c r="M342" i="6"/>
  <c r="M78" i="6"/>
  <c r="J78" i="6"/>
  <c r="J318" i="6"/>
  <c r="M318" i="6"/>
  <c r="M124" i="6"/>
  <c r="J124" i="6"/>
  <c r="M136" i="6"/>
  <c r="J136" i="6"/>
  <c r="J28" i="6"/>
  <c r="M28" i="6"/>
  <c r="M4" i="6"/>
  <c r="J4" i="6"/>
  <c r="J196" i="6"/>
  <c r="M196" i="6"/>
  <c r="M328" i="6"/>
  <c r="J328" i="6"/>
  <c r="M280" i="6"/>
  <c r="J280" i="6"/>
  <c r="M340" i="6"/>
  <c r="J340" i="6"/>
  <c r="J84" i="6"/>
  <c r="M84" i="6"/>
  <c r="M144" i="6"/>
  <c r="J144" i="6"/>
  <c r="J276" i="6"/>
  <c r="M276" i="6"/>
  <c r="M152" i="6"/>
  <c r="J152" i="6"/>
  <c r="J92" i="6"/>
  <c r="M92" i="6"/>
  <c r="M284" i="6"/>
  <c r="J284" i="6"/>
  <c r="J95" i="6"/>
  <c r="M95" i="6"/>
  <c r="M203" i="6"/>
  <c r="J203" i="6"/>
  <c r="J55" i="6"/>
  <c r="M55" i="6"/>
  <c r="M151" i="6"/>
  <c r="J151" i="6"/>
  <c r="J75" i="6"/>
  <c r="M75" i="6"/>
  <c r="M135" i="6"/>
  <c r="J135" i="6"/>
  <c r="M291" i="6"/>
  <c r="J291" i="6"/>
  <c r="M66" i="6"/>
  <c r="J66" i="6"/>
  <c r="J40" i="6"/>
  <c r="M40" i="6"/>
  <c r="J52" i="6"/>
  <c r="M52" i="6"/>
  <c r="J208" i="6"/>
  <c r="M208" i="6"/>
  <c r="J244" i="6"/>
  <c r="M244" i="6"/>
  <c r="J72" i="6"/>
  <c r="M72" i="6"/>
  <c r="J168" i="6"/>
  <c r="M168" i="6"/>
  <c r="M240" i="6"/>
  <c r="J240" i="6"/>
  <c r="J372" i="6"/>
  <c r="M372" i="6"/>
  <c r="J56" i="6"/>
  <c r="M56" i="6"/>
  <c r="J32" i="6"/>
  <c r="M32" i="6"/>
  <c r="J248" i="6"/>
  <c r="M248" i="6"/>
  <c r="J59" i="6"/>
  <c r="M59" i="6"/>
  <c r="J215" i="6"/>
  <c r="M215" i="6"/>
  <c r="M283" i="6"/>
  <c r="J283" i="6"/>
  <c r="I541" i="6"/>
  <c r="N541" i="6" s="1"/>
  <c r="I529" i="6"/>
  <c r="N529" i="6" s="1"/>
  <c r="I517" i="6"/>
  <c r="N517" i="6" s="1"/>
  <c r="I505" i="6"/>
  <c r="N505" i="6" s="1"/>
  <c r="I493" i="6"/>
  <c r="N493" i="6" s="1"/>
  <c r="I481" i="6"/>
  <c r="N481" i="6" s="1"/>
  <c r="I469" i="6"/>
  <c r="N469" i="6" s="1"/>
  <c r="I457" i="6"/>
  <c r="N457" i="6" s="1"/>
  <c r="I445" i="6"/>
  <c r="N445" i="6" s="1"/>
  <c r="I433" i="6"/>
  <c r="N433" i="6" s="1"/>
  <c r="I421" i="6"/>
  <c r="N421" i="6" s="1"/>
  <c r="I409" i="6"/>
  <c r="N409" i="6" s="1"/>
  <c r="I397" i="6"/>
  <c r="N397" i="6" s="1"/>
  <c r="I385" i="6"/>
  <c r="N385" i="6" s="1"/>
  <c r="I373" i="6"/>
  <c r="I361" i="6"/>
  <c r="I349" i="6"/>
  <c r="I337" i="6"/>
  <c r="I325" i="6"/>
  <c r="I313" i="6"/>
  <c r="I301" i="6"/>
  <c r="I289" i="6"/>
  <c r="I253" i="6"/>
  <c r="I241" i="6"/>
  <c r="I277" i="6"/>
  <c r="I193" i="6"/>
  <c r="I157" i="6"/>
  <c r="I145" i="6"/>
  <c r="I133" i="6"/>
  <c r="I121" i="6"/>
  <c r="I109" i="6"/>
  <c r="I229" i="6"/>
  <c r="I181" i="6"/>
  <c r="I265" i="6"/>
  <c r="I217" i="6"/>
  <c r="I205" i="6"/>
  <c r="I169" i="6"/>
  <c r="I13" i="6"/>
  <c r="I97" i="6"/>
  <c r="I49" i="6"/>
  <c r="I85" i="6"/>
  <c r="I61" i="6"/>
  <c r="I73" i="6"/>
  <c r="I25" i="6"/>
  <c r="I37" i="6"/>
  <c r="J68" i="6"/>
  <c r="M68" i="6"/>
  <c r="M164" i="6"/>
  <c r="J164" i="6"/>
  <c r="J44" i="6"/>
  <c r="M44" i="6"/>
  <c r="M128" i="6"/>
  <c r="J128" i="6"/>
  <c r="M332" i="6"/>
  <c r="J332" i="6"/>
  <c r="J260" i="6"/>
  <c r="M260" i="6"/>
  <c r="M308" i="6"/>
  <c r="J308" i="6"/>
  <c r="J23" i="6"/>
  <c r="M23" i="6"/>
  <c r="J71" i="6"/>
  <c r="M71" i="6"/>
  <c r="J155" i="6"/>
  <c r="M155" i="6"/>
  <c r="M311" i="6"/>
  <c r="J311" i="6"/>
  <c r="J179" i="6"/>
  <c r="M179" i="6"/>
  <c r="J227" i="6"/>
  <c r="M227" i="6"/>
  <c r="M299" i="6"/>
  <c r="J299" i="6"/>
  <c r="M163" i="6"/>
  <c r="J163" i="6"/>
  <c r="J31" i="6"/>
  <c r="M31" i="6"/>
  <c r="J79" i="6"/>
  <c r="M79" i="6"/>
  <c r="M235" i="6"/>
  <c r="J235" i="6"/>
  <c r="M259" i="6"/>
  <c r="J259" i="6"/>
  <c r="J211" i="6"/>
  <c r="M211" i="6"/>
  <c r="M307" i="6"/>
  <c r="J307" i="6"/>
  <c r="J319" i="6"/>
  <c r="M319" i="6"/>
  <c r="J367" i="6"/>
  <c r="M367" i="6"/>
  <c r="M147" i="6"/>
  <c r="J147" i="6"/>
  <c r="J51" i="6"/>
  <c r="M51" i="6"/>
  <c r="J99" i="6"/>
  <c r="M99" i="6"/>
  <c r="M3" i="6"/>
  <c r="J3" i="6"/>
  <c r="M279" i="6"/>
  <c r="J279" i="6"/>
  <c r="J195" i="6"/>
  <c r="M195" i="6"/>
  <c r="M255" i="6"/>
  <c r="J255" i="6"/>
  <c r="M351" i="6"/>
  <c r="J351" i="6"/>
  <c r="M363" i="6"/>
  <c r="J363" i="6"/>
  <c r="J150" i="6"/>
  <c r="M150" i="6"/>
  <c r="M42" i="6"/>
  <c r="J42" i="6"/>
  <c r="M90" i="6"/>
  <c r="J90" i="6"/>
  <c r="M174" i="6"/>
  <c r="J174" i="6"/>
  <c r="J306" i="6"/>
  <c r="M306" i="6"/>
  <c r="I533" i="6"/>
  <c r="N533" i="6" s="1"/>
  <c r="I521" i="6"/>
  <c r="N521" i="6" s="1"/>
  <c r="I509" i="6"/>
  <c r="N509" i="6" s="1"/>
  <c r="I497" i="6"/>
  <c r="N497" i="6" s="1"/>
  <c r="I485" i="6"/>
  <c r="N485" i="6" s="1"/>
  <c r="I473" i="6"/>
  <c r="N473" i="6" s="1"/>
  <c r="I461" i="6"/>
  <c r="N461" i="6" s="1"/>
  <c r="I449" i="6"/>
  <c r="N449" i="6" s="1"/>
  <c r="I437" i="6"/>
  <c r="N437" i="6" s="1"/>
  <c r="I425" i="6"/>
  <c r="N425" i="6" s="1"/>
  <c r="I413" i="6"/>
  <c r="N413" i="6" s="1"/>
  <c r="I401" i="6"/>
  <c r="N401" i="6" s="1"/>
  <c r="I389" i="6"/>
  <c r="N389" i="6" s="1"/>
  <c r="I377" i="6"/>
  <c r="N377" i="6" s="1"/>
  <c r="I365" i="6"/>
  <c r="I353" i="6"/>
  <c r="I341" i="6"/>
  <c r="I329" i="6"/>
  <c r="I317" i="6"/>
  <c r="I305" i="6"/>
  <c r="I293" i="6"/>
  <c r="I281" i="6"/>
  <c r="I269" i="6"/>
  <c r="I257" i="6"/>
  <c r="I245" i="6"/>
  <c r="I209" i="6"/>
  <c r="I161" i="6"/>
  <c r="I149" i="6"/>
  <c r="I137" i="6"/>
  <c r="I125" i="6"/>
  <c r="I113" i="6"/>
  <c r="I197" i="6"/>
  <c r="I17" i="6"/>
  <c r="I5" i="6"/>
  <c r="I185" i="6"/>
  <c r="I173" i="6"/>
  <c r="I233" i="6"/>
  <c r="I221" i="6"/>
  <c r="I65" i="6"/>
  <c r="I41" i="6"/>
  <c r="I101" i="6"/>
  <c r="I53" i="6"/>
  <c r="I77" i="6"/>
  <c r="I29" i="6"/>
  <c r="I89" i="6"/>
  <c r="J20" i="6"/>
  <c r="M20" i="6"/>
  <c r="J236" i="6"/>
  <c r="M236" i="6"/>
  <c r="M131" i="6"/>
  <c r="J131" i="6"/>
  <c r="M11" i="6"/>
  <c r="J11" i="6"/>
  <c r="J323" i="6"/>
  <c r="M323" i="6"/>
  <c r="M347" i="6"/>
  <c r="J347" i="6"/>
  <c r="M295" i="6"/>
  <c r="J295" i="6"/>
  <c r="M219" i="6"/>
  <c r="J219" i="6"/>
  <c r="I530" i="6"/>
  <c r="N530" i="6" s="1"/>
  <c r="I518" i="6"/>
  <c r="N518" i="6" s="1"/>
  <c r="I506" i="6"/>
  <c r="N506" i="6" s="1"/>
  <c r="I494" i="6"/>
  <c r="N494" i="6" s="1"/>
  <c r="I482" i="6"/>
  <c r="N482" i="6" s="1"/>
  <c r="I470" i="6"/>
  <c r="N470" i="6" s="1"/>
  <c r="I458" i="6"/>
  <c r="N458" i="6" s="1"/>
  <c r="I446" i="6"/>
  <c r="N446" i="6" s="1"/>
  <c r="I434" i="6"/>
  <c r="N434" i="6" s="1"/>
  <c r="I422" i="6"/>
  <c r="N422" i="6" s="1"/>
  <c r="I410" i="6"/>
  <c r="N410" i="6" s="1"/>
  <c r="I398" i="6"/>
  <c r="N398" i="6" s="1"/>
  <c r="I386" i="6"/>
  <c r="N386" i="6" s="1"/>
  <c r="I374" i="6"/>
  <c r="N374" i="6" s="1"/>
  <c r="I362" i="6"/>
  <c r="I338" i="6"/>
  <c r="I326" i="6"/>
  <c r="I314" i="6"/>
  <c r="I290" i="6"/>
  <c r="I242" i="6"/>
  <c r="I278" i="6"/>
  <c r="I218" i="6"/>
  <c r="I170" i="6"/>
  <c r="I302" i="6"/>
  <c r="I206" i="6"/>
  <c r="I194" i="6"/>
  <c r="I182" i="6"/>
  <c r="I146" i="6"/>
  <c r="I98" i="6"/>
  <c r="I86" i="6"/>
  <c r="I74" i="6"/>
  <c r="I62" i="6"/>
  <c r="I50" i="6"/>
  <c r="I38" i="6"/>
  <c r="I26" i="6"/>
  <c r="I14" i="6"/>
  <c r="I2" i="6"/>
  <c r="I122" i="6"/>
  <c r="I350" i="6"/>
  <c r="I266" i="6"/>
  <c r="I254" i="6"/>
  <c r="I134" i="6"/>
  <c r="I158" i="6"/>
  <c r="I110" i="6"/>
  <c r="I230" i="6"/>
  <c r="M8" i="6"/>
  <c r="J8" i="6"/>
  <c r="M356" i="6"/>
  <c r="J356" i="6"/>
  <c r="J107" i="6"/>
  <c r="M107" i="6"/>
  <c r="M167" i="6"/>
  <c r="J167" i="6"/>
  <c r="M251" i="6"/>
  <c r="J251" i="6"/>
  <c r="J19" i="6"/>
  <c r="M19" i="6"/>
  <c r="J139" i="6"/>
  <c r="M139" i="6"/>
  <c r="J199" i="6"/>
  <c r="M199" i="6"/>
  <c r="J87" i="6"/>
  <c r="M87" i="6"/>
  <c r="J159" i="6"/>
  <c r="M159" i="6"/>
  <c r="J183" i="6"/>
  <c r="M183" i="6"/>
  <c r="M315" i="6"/>
  <c r="J315" i="6"/>
  <c r="J234" i="6"/>
  <c r="M234" i="6"/>
  <c r="M30" i="6"/>
  <c r="J30" i="6"/>
  <c r="J162" i="6"/>
  <c r="J282" i="6"/>
  <c r="M282" i="6"/>
  <c r="J354" i="6"/>
  <c r="J64" i="6"/>
  <c r="M64" i="6"/>
  <c r="M148" i="6"/>
  <c r="J148" i="6"/>
  <c r="J76" i="6"/>
  <c r="M76" i="6"/>
  <c r="M112" i="6"/>
  <c r="J112" i="6"/>
  <c r="J172" i="6"/>
  <c r="M172" i="6"/>
  <c r="M256" i="6"/>
  <c r="J256" i="6"/>
  <c r="M304" i="6"/>
  <c r="J304" i="6"/>
  <c r="M364" i="6"/>
  <c r="J364" i="6"/>
  <c r="M108" i="6"/>
  <c r="J108" i="6"/>
  <c r="J36" i="6"/>
  <c r="M36" i="6"/>
  <c r="M120" i="6"/>
  <c r="J120" i="6"/>
  <c r="J24" i="6"/>
  <c r="M24" i="6"/>
  <c r="J192" i="6"/>
  <c r="M192" i="6"/>
  <c r="M252" i="6"/>
  <c r="J252" i="6"/>
  <c r="M300" i="6"/>
  <c r="J300" i="6"/>
  <c r="M348" i="6"/>
  <c r="J348" i="6"/>
  <c r="I538" i="6"/>
  <c r="N538" i="6" s="1"/>
  <c r="I526" i="6"/>
  <c r="N526" i="6" s="1"/>
  <c r="I514" i="6"/>
  <c r="N514" i="6" s="1"/>
  <c r="I502" i="6"/>
  <c r="N502" i="6" s="1"/>
  <c r="I490" i="6"/>
  <c r="N490" i="6" s="1"/>
  <c r="I478" i="6"/>
  <c r="N478" i="6" s="1"/>
  <c r="I466" i="6"/>
  <c r="N466" i="6" s="1"/>
  <c r="I454" i="6"/>
  <c r="N454" i="6" s="1"/>
  <c r="I442" i="6"/>
  <c r="N442" i="6" s="1"/>
  <c r="I430" i="6"/>
  <c r="N430" i="6" s="1"/>
  <c r="I418" i="6"/>
  <c r="N418" i="6" s="1"/>
  <c r="I406" i="6"/>
  <c r="N406" i="6" s="1"/>
  <c r="I394" i="6"/>
  <c r="N394" i="6" s="1"/>
  <c r="I382" i="6"/>
  <c r="N382" i="6" s="1"/>
  <c r="I370" i="6"/>
  <c r="I346" i="6"/>
  <c r="I358" i="6"/>
  <c r="I298" i="6"/>
  <c r="I274" i="6"/>
  <c r="I322" i="6"/>
  <c r="I262" i="6"/>
  <c r="I202" i="6"/>
  <c r="I310" i="6"/>
  <c r="I286" i="6"/>
  <c r="I190" i="6"/>
  <c r="I334" i="6"/>
  <c r="I166" i="6"/>
  <c r="I130" i="6"/>
  <c r="I94" i="6"/>
  <c r="I82" i="6"/>
  <c r="I70" i="6"/>
  <c r="I58" i="6"/>
  <c r="I46" i="6"/>
  <c r="I34" i="6"/>
  <c r="I22" i="6"/>
  <c r="I10" i="6"/>
  <c r="I226" i="6"/>
  <c r="I154" i="6"/>
  <c r="I106" i="6"/>
  <c r="I118" i="6"/>
  <c r="I214" i="6"/>
  <c r="I178" i="6"/>
  <c r="I238" i="6"/>
  <c r="I142" i="6"/>
  <c r="I250" i="6"/>
  <c r="J100" i="6"/>
  <c r="M100" i="6"/>
  <c r="J232" i="6"/>
  <c r="M232" i="6"/>
  <c r="J88" i="6"/>
  <c r="M88" i="6"/>
  <c r="M160" i="6"/>
  <c r="J160" i="6"/>
  <c r="J220" i="6"/>
  <c r="M220" i="6"/>
  <c r="M268" i="6"/>
  <c r="J268" i="6"/>
  <c r="M316" i="6"/>
  <c r="J316" i="6"/>
  <c r="J180" i="6"/>
  <c r="M180" i="6"/>
  <c r="J48" i="6"/>
  <c r="M48" i="6"/>
  <c r="J228" i="6"/>
  <c r="M228" i="6"/>
  <c r="M12" i="6"/>
  <c r="J12" i="6"/>
  <c r="M336" i="6"/>
  <c r="J336" i="6"/>
  <c r="J264" i="6"/>
  <c r="M264" i="6"/>
  <c r="M312" i="6"/>
  <c r="J312" i="6"/>
  <c r="M360" i="6"/>
  <c r="J360" i="6"/>
  <c r="I537" i="6"/>
  <c r="N537" i="6" s="1"/>
  <c r="I525" i="6"/>
  <c r="N525" i="6" s="1"/>
  <c r="I513" i="6"/>
  <c r="N513" i="6" s="1"/>
  <c r="I501" i="6"/>
  <c r="N501" i="6" s="1"/>
  <c r="I489" i="6"/>
  <c r="N489" i="6" s="1"/>
  <c r="I477" i="6"/>
  <c r="N477" i="6" s="1"/>
  <c r="I465" i="6"/>
  <c r="N465" i="6" s="1"/>
  <c r="I453" i="6"/>
  <c r="N453" i="6" s="1"/>
  <c r="I441" i="6"/>
  <c r="N441" i="6" s="1"/>
  <c r="I429" i="6"/>
  <c r="N429" i="6" s="1"/>
  <c r="I417" i="6"/>
  <c r="N417" i="6" s="1"/>
  <c r="I405" i="6"/>
  <c r="N405" i="6" s="1"/>
  <c r="I393" i="6"/>
  <c r="N393" i="6" s="1"/>
  <c r="I381" i="6"/>
  <c r="N381" i="6" s="1"/>
  <c r="I369" i="6"/>
  <c r="I357" i="6"/>
  <c r="I345" i="6"/>
  <c r="I333" i="6"/>
  <c r="I321" i="6"/>
  <c r="I309" i="6"/>
  <c r="I297" i="6"/>
  <c r="I285" i="6"/>
  <c r="I273" i="6"/>
  <c r="I261" i="6"/>
  <c r="I225" i="6"/>
  <c r="I177" i="6"/>
  <c r="I153" i="6"/>
  <c r="I141" i="6"/>
  <c r="I129" i="6"/>
  <c r="I117" i="6"/>
  <c r="I105" i="6"/>
  <c r="I213" i="6"/>
  <c r="I165" i="6"/>
  <c r="I9" i="6"/>
  <c r="I249" i="6"/>
  <c r="I237" i="6"/>
  <c r="I81" i="6"/>
  <c r="I33" i="6"/>
  <c r="I21" i="6"/>
  <c r="I201" i="6"/>
  <c r="I189" i="6"/>
  <c r="I93" i="6"/>
  <c r="I45" i="6"/>
  <c r="I57" i="6"/>
  <c r="I69" i="6"/>
  <c r="M140" i="6"/>
  <c r="J140" i="6"/>
  <c r="M104" i="6"/>
  <c r="J104" i="6"/>
  <c r="J212" i="6"/>
  <c r="M212" i="6"/>
  <c r="J80" i="6"/>
  <c r="M80" i="6"/>
  <c r="M320" i="6"/>
  <c r="J320" i="6"/>
  <c r="J188" i="6"/>
  <c r="M188" i="6"/>
  <c r="M272" i="6"/>
  <c r="J272" i="6"/>
  <c r="J368" i="6"/>
  <c r="M368" i="6"/>
  <c r="J35" i="6"/>
  <c r="M35" i="6"/>
  <c r="J83" i="6"/>
  <c r="M83" i="6"/>
  <c r="M287" i="6"/>
  <c r="J287" i="6"/>
  <c r="M263" i="6"/>
  <c r="J263" i="6"/>
  <c r="M191" i="6"/>
  <c r="J191" i="6"/>
  <c r="M239" i="6"/>
  <c r="J239" i="6"/>
  <c r="M359" i="6"/>
  <c r="J359" i="6"/>
  <c r="J335" i="6"/>
  <c r="M335" i="6"/>
  <c r="J127" i="6"/>
  <c r="M127" i="6"/>
  <c r="J43" i="6"/>
  <c r="M43" i="6"/>
  <c r="J91" i="6"/>
  <c r="M91" i="6"/>
  <c r="M7" i="6"/>
  <c r="J7" i="6"/>
  <c r="M175" i="6"/>
  <c r="J175" i="6"/>
  <c r="M223" i="6"/>
  <c r="J223" i="6"/>
  <c r="M343" i="6"/>
  <c r="J343" i="6"/>
  <c r="M331" i="6"/>
  <c r="J331" i="6"/>
  <c r="J111" i="6"/>
  <c r="M111" i="6"/>
  <c r="J63" i="6"/>
  <c r="M63" i="6"/>
  <c r="J123" i="6"/>
  <c r="M123" i="6"/>
  <c r="M15" i="6"/>
  <c r="J15" i="6"/>
  <c r="M327" i="6"/>
  <c r="J327" i="6"/>
  <c r="M207" i="6"/>
  <c r="J207" i="6"/>
  <c r="M267" i="6"/>
  <c r="J267" i="6"/>
  <c r="J126" i="6"/>
  <c r="M126" i="6"/>
  <c r="M198" i="6"/>
  <c r="J198" i="6"/>
  <c r="M6" i="6"/>
  <c r="M54" i="6"/>
  <c r="J54" i="6"/>
  <c r="M102" i="6"/>
  <c r="J102" i="6"/>
  <c r="M222" i="6"/>
  <c r="J222" i="6"/>
  <c r="J246" i="6"/>
  <c r="J366" i="6"/>
  <c r="M366" i="6"/>
  <c r="E500" i="1"/>
  <c r="E499" i="1"/>
  <c r="F499" i="1" s="1"/>
  <c r="G499" i="1" s="1"/>
  <c r="E495" i="1"/>
  <c r="E496" i="1"/>
  <c r="E497" i="1"/>
  <c r="E498" i="1"/>
  <c r="F498" i="1" s="1"/>
  <c r="G498" i="1" s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F101" i="1" s="1"/>
  <c r="G101" i="1" s="1"/>
  <c r="E102" i="1"/>
  <c r="E103" i="1"/>
  <c r="E104" i="1"/>
  <c r="E105" i="1"/>
  <c r="F105" i="1" s="1"/>
  <c r="G105" i="1" s="1"/>
  <c r="E106" i="1"/>
  <c r="E107" i="1"/>
  <c r="E108" i="1"/>
  <c r="E109" i="1"/>
  <c r="F109" i="1" s="1"/>
  <c r="G109" i="1" s="1"/>
  <c r="E110" i="1"/>
  <c r="E111" i="1"/>
  <c r="E112" i="1"/>
  <c r="E113" i="1"/>
  <c r="F113" i="1" s="1"/>
  <c r="G113" i="1" s="1"/>
  <c r="E114" i="1"/>
  <c r="E115" i="1"/>
  <c r="E116" i="1"/>
  <c r="E117" i="1"/>
  <c r="F117" i="1" s="1"/>
  <c r="G117" i="1" s="1"/>
  <c r="E118" i="1"/>
  <c r="E119" i="1"/>
  <c r="E120" i="1"/>
  <c r="E121" i="1"/>
  <c r="F121" i="1" s="1"/>
  <c r="G121" i="1" s="1"/>
  <c r="E122" i="1"/>
  <c r="E123" i="1"/>
  <c r="E124" i="1"/>
  <c r="E125" i="1"/>
  <c r="F125" i="1" s="1"/>
  <c r="G125" i="1" s="1"/>
  <c r="E126" i="1"/>
  <c r="E127" i="1"/>
  <c r="E128" i="1"/>
  <c r="E129" i="1"/>
  <c r="F129" i="1" s="1"/>
  <c r="G129" i="1" s="1"/>
  <c r="E130" i="1"/>
  <c r="E131" i="1"/>
  <c r="E132" i="1"/>
  <c r="E133" i="1"/>
  <c r="F133" i="1" s="1"/>
  <c r="G133" i="1" s="1"/>
  <c r="E134" i="1"/>
  <c r="E135" i="1"/>
  <c r="E136" i="1"/>
  <c r="E137" i="1"/>
  <c r="F137" i="1" s="1"/>
  <c r="G137" i="1" s="1"/>
  <c r="E138" i="1"/>
  <c r="E139" i="1"/>
  <c r="E140" i="1"/>
  <c r="E141" i="1"/>
  <c r="F141" i="1" s="1"/>
  <c r="G141" i="1" s="1"/>
  <c r="E142" i="1"/>
  <c r="E143" i="1"/>
  <c r="E144" i="1"/>
  <c r="E145" i="1"/>
  <c r="F145" i="1" s="1"/>
  <c r="G145" i="1" s="1"/>
  <c r="E146" i="1"/>
  <c r="E147" i="1"/>
  <c r="E148" i="1"/>
  <c r="E149" i="1"/>
  <c r="F149" i="1" s="1"/>
  <c r="G149" i="1" s="1"/>
  <c r="E150" i="1"/>
  <c r="E151" i="1"/>
  <c r="E152" i="1"/>
  <c r="E153" i="1"/>
  <c r="F153" i="1" s="1"/>
  <c r="G153" i="1" s="1"/>
  <c r="E154" i="1"/>
  <c r="E155" i="1"/>
  <c r="E156" i="1"/>
  <c r="E157" i="1"/>
  <c r="F157" i="1" s="1"/>
  <c r="G157" i="1" s="1"/>
  <c r="E158" i="1"/>
  <c r="E159" i="1"/>
  <c r="E160" i="1"/>
  <c r="E161" i="1"/>
  <c r="F161" i="1" s="1"/>
  <c r="G161" i="1" s="1"/>
  <c r="E162" i="1"/>
  <c r="E163" i="1"/>
  <c r="E164" i="1"/>
  <c r="E165" i="1"/>
  <c r="F165" i="1" s="1"/>
  <c r="G165" i="1" s="1"/>
  <c r="E166" i="1"/>
  <c r="E167" i="1"/>
  <c r="E168" i="1"/>
  <c r="E169" i="1"/>
  <c r="F169" i="1" s="1"/>
  <c r="G169" i="1" s="1"/>
  <c r="E170" i="1"/>
  <c r="E171" i="1"/>
  <c r="E172" i="1"/>
  <c r="E173" i="1"/>
  <c r="F173" i="1" s="1"/>
  <c r="G173" i="1" s="1"/>
  <c r="E174" i="1"/>
  <c r="E175" i="1"/>
  <c r="E176" i="1"/>
  <c r="E177" i="1"/>
  <c r="F177" i="1" s="1"/>
  <c r="G177" i="1" s="1"/>
  <c r="E178" i="1"/>
  <c r="E179" i="1"/>
  <c r="E180" i="1"/>
  <c r="E181" i="1"/>
  <c r="F181" i="1" s="1"/>
  <c r="G181" i="1" s="1"/>
  <c r="E182" i="1"/>
  <c r="E183" i="1"/>
  <c r="E184" i="1"/>
  <c r="E185" i="1"/>
  <c r="F185" i="1" s="1"/>
  <c r="G185" i="1" s="1"/>
  <c r="E186" i="1"/>
  <c r="E187" i="1"/>
  <c r="E188" i="1"/>
  <c r="E189" i="1"/>
  <c r="F189" i="1" s="1"/>
  <c r="G189" i="1" s="1"/>
  <c r="E190" i="1"/>
  <c r="E191" i="1"/>
  <c r="E192" i="1"/>
  <c r="E193" i="1"/>
  <c r="F193" i="1" s="1"/>
  <c r="G193" i="1" s="1"/>
  <c r="E194" i="1"/>
  <c r="E195" i="1"/>
  <c r="E196" i="1"/>
  <c r="E197" i="1"/>
  <c r="F197" i="1" s="1"/>
  <c r="G197" i="1" s="1"/>
  <c r="E198" i="1"/>
  <c r="E199" i="1"/>
  <c r="E200" i="1"/>
  <c r="E201" i="1"/>
  <c r="F201" i="1" s="1"/>
  <c r="G201" i="1" s="1"/>
  <c r="E202" i="1"/>
  <c r="E203" i="1"/>
  <c r="E204" i="1"/>
  <c r="E205" i="1"/>
  <c r="F205" i="1" s="1"/>
  <c r="G205" i="1" s="1"/>
  <c r="E206" i="1"/>
  <c r="E207" i="1"/>
  <c r="E208" i="1"/>
  <c r="E209" i="1"/>
  <c r="F209" i="1" s="1"/>
  <c r="G209" i="1" s="1"/>
  <c r="E210" i="1"/>
  <c r="E211" i="1"/>
  <c r="E212" i="1"/>
  <c r="E213" i="1"/>
  <c r="F213" i="1" s="1"/>
  <c r="G213" i="1" s="1"/>
  <c r="E214" i="1"/>
  <c r="E215" i="1"/>
  <c r="E216" i="1"/>
  <c r="E217" i="1"/>
  <c r="F217" i="1" s="1"/>
  <c r="G217" i="1" s="1"/>
  <c r="E218" i="1"/>
  <c r="E219" i="1"/>
  <c r="E220" i="1"/>
  <c r="E221" i="1"/>
  <c r="F221" i="1" s="1"/>
  <c r="G221" i="1" s="1"/>
  <c r="E222" i="1"/>
  <c r="E223" i="1"/>
  <c r="E224" i="1"/>
  <c r="E225" i="1"/>
  <c r="F225" i="1" s="1"/>
  <c r="G225" i="1" s="1"/>
  <c r="E226" i="1"/>
  <c r="E227" i="1"/>
  <c r="E228" i="1"/>
  <c r="E229" i="1"/>
  <c r="F229" i="1" s="1"/>
  <c r="G229" i="1" s="1"/>
  <c r="E230" i="1"/>
  <c r="E231" i="1"/>
  <c r="E232" i="1"/>
  <c r="E233" i="1"/>
  <c r="F233" i="1" s="1"/>
  <c r="G233" i="1" s="1"/>
  <c r="E234" i="1"/>
  <c r="E235" i="1"/>
  <c r="E236" i="1"/>
  <c r="E237" i="1"/>
  <c r="F237" i="1" s="1"/>
  <c r="G237" i="1" s="1"/>
  <c r="E238" i="1"/>
  <c r="E239" i="1"/>
  <c r="E240" i="1"/>
  <c r="E241" i="1"/>
  <c r="F241" i="1" s="1"/>
  <c r="G241" i="1" s="1"/>
  <c r="E242" i="1"/>
  <c r="E243" i="1"/>
  <c r="E244" i="1"/>
  <c r="E245" i="1"/>
  <c r="F245" i="1" s="1"/>
  <c r="G245" i="1" s="1"/>
  <c r="E246" i="1"/>
  <c r="E247" i="1"/>
  <c r="E248" i="1"/>
  <c r="E249" i="1"/>
  <c r="F249" i="1" s="1"/>
  <c r="G249" i="1" s="1"/>
  <c r="E250" i="1"/>
  <c r="E251" i="1"/>
  <c r="E252" i="1"/>
  <c r="E253" i="1"/>
  <c r="F253" i="1" s="1"/>
  <c r="G253" i="1" s="1"/>
  <c r="E254" i="1"/>
  <c r="E255" i="1"/>
  <c r="E256" i="1"/>
  <c r="E257" i="1"/>
  <c r="F257" i="1" s="1"/>
  <c r="G257" i="1" s="1"/>
  <c r="E258" i="1"/>
  <c r="E259" i="1"/>
  <c r="E260" i="1"/>
  <c r="E261" i="1"/>
  <c r="F261" i="1" s="1"/>
  <c r="G261" i="1" s="1"/>
  <c r="E262" i="1"/>
  <c r="E263" i="1"/>
  <c r="E264" i="1"/>
  <c r="E265" i="1"/>
  <c r="F265" i="1" s="1"/>
  <c r="G265" i="1" s="1"/>
  <c r="E266" i="1"/>
  <c r="E267" i="1"/>
  <c r="E268" i="1"/>
  <c r="E269" i="1"/>
  <c r="F269" i="1" s="1"/>
  <c r="G269" i="1" s="1"/>
  <c r="E270" i="1"/>
  <c r="E271" i="1"/>
  <c r="E272" i="1"/>
  <c r="E273" i="1"/>
  <c r="F273" i="1" s="1"/>
  <c r="G273" i="1" s="1"/>
  <c r="E274" i="1"/>
  <c r="E275" i="1"/>
  <c r="E276" i="1"/>
  <c r="E277" i="1"/>
  <c r="F277" i="1" s="1"/>
  <c r="G277" i="1" s="1"/>
  <c r="E278" i="1"/>
  <c r="E279" i="1"/>
  <c r="E280" i="1"/>
  <c r="E281" i="1"/>
  <c r="F281" i="1" s="1"/>
  <c r="G281" i="1" s="1"/>
  <c r="E282" i="1"/>
  <c r="E283" i="1"/>
  <c r="E284" i="1"/>
  <c r="E285" i="1"/>
  <c r="F285" i="1" s="1"/>
  <c r="G285" i="1" s="1"/>
  <c r="E286" i="1"/>
  <c r="E287" i="1"/>
  <c r="E288" i="1"/>
  <c r="E289" i="1"/>
  <c r="F289" i="1" s="1"/>
  <c r="G289" i="1" s="1"/>
  <c r="E290" i="1"/>
  <c r="E291" i="1"/>
  <c r="E292" i="1"/>
  <c r="E293" i="1"/>
  <c r="F293" i="1" s="1"/>
  <c r="G293" i="1" s="1"/>
  <c r="E294" i="1"/>
  <c r="E295" i="1"/>
  <c r="E296" i="1"/>
  <c r="E297" i="1"/>
  <c r="F297" i="1" s="1"/>
  <c r="G297" i="1" s="1"/>
  <c r="E298" i="1"/>
  <c r="E299" i="1"/>
  <c r="E300" i="1"/>
  <c r="E301" i="1"/>
  <c r="F301" i="1" s="1"/>
  <c r="G301" i="1" s="1"/>
  <c r="E302" i="1"/>
  <c r="E303" i="1"/>
  <c r="E304" i="1"/>
  <c r="E305" i="1"/>
  <c r="F305" i="1" s="1"/>
  <c r="G305" i="1" s="1"/>
  <c r="E306" i="1"/>
  <c r="E307" i="1"/>
  <c r="E308" i="1"/>
  <c r="E309" i="1"/>
  <c r="F309" i="1" s="1"/>
  <c r="G309" i="1" s="1"/>
  <c r="E310" i="1"/>
  <c r="E311" i="1"/>
  <c r="E312" i="1"/>
  <c r="E313" i="1"/>
  <c r="F313" i="1" s="1"/>
  <c r="G313" i="1" s="1"/>
  <c r="E314" i="1"/>
  <c r="E315" i="1"/>
  <c r="E316" i="1"/>
  <c r="E317" i="1"/>
  <c r="F317" i="1" s="1"/>
  <c r="G317" i="1" s="1"/>
  <c r="E318" i="1"/>
  <c r="E319" i="1"/>
  <c r="E320" i="1"/>
  <c r="E321" i="1"/>
  <c r="F321" i="1" s="1"/>
  <c r="G321" i="1" s="1"/>
  <c r="E322" i="1"/>
  <c r="E323" i="1"/>
  <c r="E324" i="1"/>
  <c r="E325" i="1"/>
  <c r="F325" i="1" s="1"/>
  <c r="G325" i="1" s="1"/>
  <c r="E326" i="1"/>
  <c r="E327" i="1"/>
  <c r="E328" i="1"/>
  <c r="E329" i="1"/>
  <c r="F329" i="1" s="1"/>
  <c r="G329" i="1" s="1"/>
  <c r="E330" i="1"/>
  <c r="E331" i="1"/>
  <c r="E332" i="1"/>
  <c r="E333" i="1"/>
  <c r="F333" i="1" s="1"/>
  <c r="G333" i="1" s="1"/>
  <c r="E334" i="1"/>
  <c r="E335" i="1"/>
  <c r="E336" i="1"/>
  <c r="E337" i="1"/>
  <c r="F337" i="1" s="1"/>
  <c r="G337" i="1" s="1"/>
  <c r="E338" i="1"/>
  <c r="E339" i="1"/>
  <c r="E340" i="1"/>
  <c r="E341" i="1"/>
  <c r="F341" i="1" s="1"/>
  <c r="G341" i="1" s="1"/>
  <c r="E342" i="1"/>
  <c r="E343" i="1"/>
  <c r="E344" i="1"/>
  <c r="E345" i="1"/>
  <c r="F345" i="1" s="1"/>
  <c r="G345" i="1" s="1"/>
  <c r="E346" i="1"/>
  <c r="E347" i="1"/>
  <c r="E348" i="1"/>
  <c r="E349" i="1"/>
  <c r="F349" i="1" s="1"/>
  <c r="G349" i="1" s="1"/>
  <c r="E350" i="1"/>
  <c r="E351" i="1"/>
  <c r="E352" i="1"/>
  <c r="E353" i="1"/>
  <c r="F353" i="1" s="1"/>
  <c r="G353" i="1" s="1"/>
  <c r="E354" i="1"/>
  <c r="E355" i="1"/>
  <c r="E356" i="1"/>
  <c r="E357" i="1"/>
  <c r="F357" i="1" s="1"/>
  <c r="G357" i="1" s="1"/>
  <c r="E358" i="1"/>
  <c r="E359" i="1"/>
  <c r="E360" i="1"/>
  <c r="E361" i="1"/>
  <c r="F361" i="1" s="1"/>
  <c r="G361" i="1" s="1"/>
  <c r="E362" i="1"/>
  <c r="E363" i="1"/>
  <c r="E364" i="1"/>
  <c r="E365" i="1"/>
  <c r="F365" i="1" s="1"/>
  <c r="G365" i="1" s="1"/>
  <c r="E366" i="1"/>
  <c r="E367" i="1"/>
  <c r="E368" i="1"/>
  <c r="E369" i="1"/>
  <c r="F369" i="1" s="1"/>
  <c r="G369" i="1" s="1"/>
  <c r="E370" i="1"/>
  <c r="E371" i="1"/>
  <c r="E372" i="1"/>
  <c r="E373" i="1"/>
  <c r="F373" i="1" s="1"/>
  <c r="G373" i="1" s="1"/>
  <c r="E374" i="1"/>
  <c r="E375" i="1"/>
  <c r="E376" i="1"/>
  <c r="E377" i="1"/>
  <c r="F377" i="1" s="1"/>
  <c r="G377" i="1" s="1"/>
  <c r="E378" i="1"/>
  <c r="E379" i="1"/>
  <c r="E380" i="1"/>
  <c r="E381" i="1"/>
  <c r="F381" i="1" s="1"/>
  <c r="G381" i="1" s="1"/>
  <c r="E382" i="1"/>
  <c r="E383" i="1"/>
  <c r="E384" i="1"/>
  <c r="E385" i="1"/>
  <c r="F385" i="1" s="1"/>
  <c r="G385" i="1" s="1"/>
  <c r="E386" i="1"/>
  <c r="E387" i="1"/>
  <c r="E388" i="1"/>
  <c r="E389" i="1"/>
  <c r="F389" i="1" s="1"/>
  <c r="G389" i="1" s="1"/>
  <c r="E390" i="1"/>
  <c r="E391" i="1"/>
  <c r="E392" i="1"/>
  <c r="E393" i="1"/>
  <c r="F393" i="1" s="1"/>
  <c r="G393" i="1" s="1"/>
  <c r="E394" i="1"/>
  <c r="E395" i="1"/>
  <c r="E396" i="1"/>
  <c r="E397" i="1"/>
  <c r="F397" i="1" s="1"/>
  <c r="G397" i="1" s="1"/>
  <c r="E398" i="1"/>
  <c r="E399" i="1"/>
  <c r="E400" i="1"/>
  <c r="E401" i="1"/>
  <c r="F401" i="1" s="1"/>
  <c r="G401" i="1" s="1"/>
  <c r="E402" i="1"/>
  <c r="E403" i="1"/>
  <c r="E404" i="1"/>
  <c r="E405" i="1"/>
  <c r="F405" i="1" s="1"/>
  <c r="G405" i="1" s="1"/>
  <c r="E406" i="1"/>
  <c r="E407" i="1"/>
  <c r="E408" i="1"/>
  <c r="E409" i="1"/>
  <c r="F409" i="1" s="1"/>
  <c r="G409" i="1" s="1"/>
  <c r="E410" i="1"/>
  <c r="E411" i="1"/>
  <c r="E412" i="1"/>
  <c r="E413" i="1"/>
  <c r="F413" i="1" s="1"/>
  <c r="G413" i="1" s="1"/>
  <c r="E414" i="1"/>
  <c r="E415" i="1"/>
  <c r="E416" i="1"/>
  <c r="E417" i="1"/>
  <c r="F417" i="1" s="1"/>
  <c r="G417" i="1" s="1"/>
  <c r="E418" i="1"/>
  <c r="E419" i="1"/>
  <c r="E420" i="1"/>
  <c r="E421" i="1"/>
  <c r="F421" i="1" s="1"/>
  <c r="G421" i="1" s="1"/>
  <c r="E422" i="1"/>
  <c r="E423" i="1"/>
  <c r="E424" i="1"/>
  <c r="E425" i="1"/>
  <c r="F425" i="1" s="1"/>
  <c r="G425" i="1" s="1"/>
  <c r="E426" i="1"/>
  <c r="E427" i="1"/>
  <c r="E428" i="1"/>
  <c r="E429" i="1"/>
  <c r="F429" i="1" s="1"/>
  <c r="G429" i="1" s="1"/>
  <c r="E430" i="1"/>
  <c r="E431" i="1"/>
  <c r="E432" i="1"/>
  <c r="E433" i="1"/>
  <c r="F433" i="1" s="1"/>
  <c r="G433" i="1" s="1"/>
  <c r="E434" i="1"/>
  <c r="E435" i="1"/>
  <c r="E436" i="1"/>
  <c r="E437" i="1"/>
  <c r="F437" i="1" s="1"/>
  <c r="G437" i="1" s="1"/>
  <c r="E438" i="1"/>
  <c r="E439" i="1"/>
  <c r="E440" i="1"/>
  <c r="E441" i="1"/>
  <c r="F441" i="1" s="1"/>
  <c r="G441" i="1" s="1"/>
  <c r="E442" i="1"/>
  <c r="E443" i="1"/>
  <c r="E444" i="1"/>
  <c r="E445" i="1"/>
  <c r="F445" i="1" s="1"/>
  <c r="G445" i="1" s="1"/>
  <c r="E446" i="1"/>
  <c r="E447" i="1"/>
  <c r="E448" i="1"/>
  <c r="E449" i="1"/>
  <c r="F449" i="1" s="1"/>
  <c r="G449" i="1" s="1"/>
  <c r="E450" i="1"/>
  <c r="E451" i="1"/>
  <c r="E452" i="1"/>
  <c r="E453" i="1"/>
  <c r="F453" i="1" s="1"/>
  <c r="G453" i="1" s="1"/>
  <c r="E454" i="1"/>
  <c r="E455" i="1"/>
  <c r="E456" i="1"/>
  <c r="E457" i="1"/>
  <c r="F457" i="1" s="1"/>
  <c r="G457" i="1" s="1"/>
  <c r="E458" i="1"/>
  <c r="E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2" i="1"/>
  <c r="J258" i="6" l="1"/>
  <c r="J18" i="6"/>
  <c r="J186" i="6"/>
  <c r="M138" i="6"/>
  <c r="M294" i="6"/>
  <c r="J210" i="6"/>
  <c r="J237" i="6"/>
  <c r="M237" i="6"/>
  <c r="J309" i="6"/>
  <c r="M309" i="6"/>
  <c r="M70" i="6"/>
  <c r="J70" i="6"/>
  <c r="M38" i="6"/>
  <c r="J38" i="6"/>
  <c r="J314" i="6"/>
  <c r="M314" i="6"/>
  <c r="M77" i="6"/>
  <c r="J77" i="6"/>
  <c r="M161" i="6"/>
  <c r="J161" i="6"/>
  <c r="M61" i="6"/>
  <c r="J61" i="6"/>
  <c r="M13" i="6"/>
  <c r="J13" i="6"/>
  <c r="J265" i="6"/>
  <c r="M265" i="6"/>
  <c r="J121" i="6"/>
  <c r="M121" i="6"/>
  <c r="M193" i="6"/>
  <c r="J193" i="6"/>
  <c r="J289" i="6"/>
  <c r="M289" i="6"/>
  <c r="J201" i="6"/>
  <c r="M201" i="6"/>
  <c r="J261" i="6"/>
  <c r="M261" i="6"/>
  <c r="M22" i="6"/>
  <c r="J22" i="6"/>
  <c r="M274" i="6"/>
  <c r="J274" i="6"/>
  <c r="M86" i="6"/>
  <c r="J86" i="6"/>
  <c r="M65" i="6"/>
  <c r="J65" i="6"/>
  <c r="J365" i="6"/>
  <c r="M365" i="6"/>
  <c r="J337" i="6"/>
  <c r="M337" i="6"/>
  <c r="M21" i="6"/>
  <c r="J21" i="6"/>
  <c r="J249" i="6"/>
  <c r="M249" i="6"/>
  <c r="J105" i="6"/>
  <c r="M105" i="6"/>
  <c r="J153" i="6"/>
  <c r="M153" i="6"/>
  <c r="J273" i="6"/>
  <c r="M273" i="6"/>
  <c r="J321" i="6"/>
  <c r="M321" i="6"/>
  <c r="J369" i="6"/>
  <c r="M369" i="6"/>
  <c r="M178" i="6"/>
  <c r="J178" i="6"/>
  <c r="J154" i="6"/>
  <c r="M154" i="6"/>
  <c r="M34" i="6"/>
  <c r="J34" i="6"/>
  <c r="M82" i="6"/>
  <c r="J82" i="6"/>
  <c r="J334" i="6"/>
  <c r="M334" i="6"/>
  <c r="M202" i="6"/>
  <c r="J202" i="6"/>
  <c r="J298" i="6"/>
  <c r="M298" i="6"/>
  <c r="M230" i="6"/>
  <c r="J230" i="6"/>
  <c r="M254" i="6"/>
  <c r="J254" i="6"/>
  <c r="M2" i="6"/>
  <c r="J2" i="6"/>
  <c r="M50" i="6"/>
  <c r="J50" i="6"/>
  <c r="M98" i="6"/>
  <c r="J98" i="6"/>
  <c r="M206" i="6"/>
  <c r="J206" i="6"/>
  <c r="J278" i="6"/>
  <c r="M278" i="6"/>
  <c r="J326" i="6"/>
  <c r="M326" i="6"/>
  <c r="M53" i="6"/>
  <c r="J53" i="6"/>
  <c r="M221" i="6"/>
  <c r="J221" i="6"/>
  <c r="M5" i="6"/>
  <c r="J5" i="6"/>
  <c r="J125" i="6"/>
  <c r="M125" i="6"/>
  <c r="M209" i="6"/>
  <c r="J209" i="6"/>
  <c r="J281" i="6"/>
  <c r="M281" i="6"/>
  <c r="M329" i="6"/>
  <c r="J329" i="6"/>
  <c r="M37" i="6"/>
  <c r="J37" i="6"/>
  <c r="M85" i="6"/>
  <c r="J85" i="6"/>
  <c r="M169" i="6"/>
  <c r="J169" i="6"/>
  <c r="J181" i="6"/>
  <c r="M181" i="6"/>
  <c r="M133" i="6"/>
  <c r="J133" i="6"/>
  <c r="J277" i="6"/>
  <c r="M277" i="6"/>
  <c r="J301" i="6"/>
  <c r="M301" i="6"/>
  <c r="J349" i="6"/>
  <c r="M349" i="6"/>
  <c r="J213" i="6"/>
  <c r="M213" i="6"/>
  <c r="J106" i="6"/>
  <c r="M106" i="6"/>
  <c r="M166" i="6"/>
  <c r="J166" i="6"/>
  <c r="J370" i="6"/>
  <c r="M370" i="6"/>
  <c r="J134" i="6"/>
  <c r="M134" i="6"/>
  <c r="M194" i="6"/>
  <c r="J194" i="6"/>
  <c r="J185" i="6"/>
  <c r="M185" i="6"/>
  <c r="J269" i="6"/>
  <c r="M269" i="6"/>
  <c r="M45" i="6"/>
  <c r="J45" i="6"/>
  <c r="M93" i="6"/>
  <c r="J93" i="6"/>
  <c r="M33" i="6"/>
  <c r="J33" i="6"/>
  <c r="M9" i="6"/>
  <c r="J9" i="6"/>
  <c r="M117" i="6"/>
  <c r="J117" i="6"/>
  <c r="M177" i="6"/>
  <c r="J177" i="6"/>
  <c r="J285" i="6"/>
  <c r="M285" i="6"/>
  <c r="J333" i="6"/>
  <c r="M333" i="6"/>
  <c r="J250" i="6"/>
  <c r="M250" i="6"/>
  <c r="M214" i="6"/>
  <c r="J214" i="6"/>
  <c r="M226" i="6"/>
  <c r="J226" i="6"/>
  <c r="M46" i="6"/>
  <c r="J46" i="6"/>
  <c r="M94" i="6"/>
  <c r="J94" i="6"/>
  <c r="M190" i="6"/>
  <c r="J190" i="6"/>
  <c r="J262" i="6"/>
  <c r="M262" i="6"/>
  <c r="J358" i="6"/>
  <c r="M358" i="6"/>
  <c r="J110" i="6"/>
  <c r="M110" i="6"/>
  <c r="J266" i="6"/>
  <c r="M266" i="6"/>
  <c r="M14" i="6"/>
  <c r="J14" i="6"/>
  <c r="M62" i="6"/>
  <c r="J62" i="6"/>
  <c r="J146" i="6"/>
  <c r="M146" i="6"/>
  <c r="J302" i="6"/>
  <c r="M302" i="6"/>
  <c r="M242" i="6"/>
  <c r="J242" i="6"/>
  <c r="J338" i="6"/>
  <c r="M338" i="6"/>
  <c r="M89" i="6"/>
  <c r="J89" i="6"/>
  <c r="M101" i="6"/>
  <c r="J101" i="6"/>
  <c r="J233" i="6"/>
  <c r="M233" i="6"/>
  <c r="M17" i="6"/>
  <c r="J17" i="6"/>
  <c r="J137" i="6"/>
  <c r="M137" i="6"/>
  <c r="J245" i="6"/>
  <c r="M245" i="6"/>
  <c r="J293" i="6"/>
  <c r="M293" i="6"/>
  <c r="J341" i="6"/>
  <c r="M341" i="6"/>
  <c r="M25" i="6"/>
  <c r="J25" i="6"/>
  <c r="M49" i="6"/>
  <c r="J49" i="6"/>
  <c r="M205" i="6"/>
  <c r="J205" i="6"/>
  <c r="J229" i="6"/>
  <c r="M229" i="6"/>
  <c r="M145" i="6"/>
  <c r="J145" i="6"/>
  <c r="J241" i="6"/>
  <c r="M241" i="6"/>
  <c r="J313" i="6"/>
  <c r="M313" i="6"/>
  <c r="J361" i="6"/>
  <c r="M361" i="6"/>
  <c r="M57" i="6"/>
  <c r="J57" i="6"/>
  <c r="J141" i="6"/>
  <c r="M141" i="6"/>
  <c r="J357" i="6"/>
  <c r="M357" i="6"/>
  <c r="M238" i="6"/>
  <c r="J238" i="6"/>
  <c r="J310" i="6"/>
  <c r="M310" i="6"/>
  <c r="J122" i="6"/>
  <c r="M122" i="6"/>
  <c r="M218" i="6"/>
  <c r="J218" i="6"/>
  <c r="M113" i="6"/>
  <c r="J113" i="6"/>
  <c r="J317" i="6"/>
  <c r="M317" i="6"/>
  <c r="M69" i="6"/>
  <c r="J69" i="6"/>
  <c r="M189" i="6"/>
  <c r="J189" i="6"/>
  <c r="M81" i="6"/>
  <c r="J81" i="6"/>
  <c r="J165" i="6"/>
  <c r="M165" i="6"/>
  <c r="M129" i="6"/>
  <c r="J129" i="6"/>
  <c r="M225" i="6"/>
  <c r="J225" i="6"/>
  <c r="J297" i="6"/>
  <c r="M297" i="6"/>
  <c r="J345" i="6"/>
  <c r="M345" i="6"/>
  <c r="J142" i="6"/>
  <c r="M142" i="6"/>
  <c r="J118" i="6"/>
  <c r="M118" i="6"/>
  <c r="M10" i="6"/>
  <c r="J10" i="6"/>
  <c r="M58" i="6"/>
  <c r="J58" i="6"/>
  <c r="J130" i="6"/>
  <c r="M130" i="6"/>
  <c r="J286" i="6"/>
  <c r="M286" i="6"/>
  <c r="J322" i="6"/>
  <c r="M322" i="6"/>
  <c r="J346" i="6"/>
  <c r="M346" i="6"/>
  <c r="J158" i="6"/>
  <c r="M158" i="6"/>
  <c r="J350" i="6"/>
  <c r="M350" i="6"/>
  <c r="M26" i="6"/>
  <c r="J26" i="6"/>
  <c r="M74" i="6"/>
  <c r="J74" i="6"/>
  <c r="M182" i="6"/>
  <c r="J182" i="6"/>
  <c r="M170" i="6"/>
  <c r="J170" i="6"/>
  <c r="J290" i="6"/>
  <c r="M290" i="6"/>
  <c r="J362" i="6"/>
  <c r="M362" i="6"/>
  <c r="M29" i="6"/>
  <c r="J29" i="6"/>
  <c r="M41" i="6"/>
  <c r="J41" i="6"/>
  <c r="M173" i="6"/>
  <c r="J173" i="6"/>
  <c r="J197" i="6"/>
  <c r="M197" i="6"/>
  <c r="M149" i="6"/>
  <c r="J149" i="6"/>
  <c r="J257" i="6"/>
  <c r="M257" i="6"/>
  <c r="J305" i="6"/>
  <c r="M305" i="6"/>
  <c r="J353" i="6"/>
  <c r="M353" i="6"/>
  <c r="M73" i="6"/>
  <c r="J73" i="6"/>
  <c r="M97" i="6"/>
  <c r="J97" i="6"/>
  <c r="J217" i="6"/>
  <c r="M217" i="6"/>
  <c r="J109" i="6"/>
  <c r="M109" i="6"/>
  <c r="J157" i="6"/>
  <c r="M157" i="6"/>
  <c r="J253" i="6"/>
  <c r="M253" i="6"/>
  <c r="M325" i="6"/>
  <c r="J325" i="6"/>
  <c r="J373" i="6"/>
  <c r="M373" i="6"/>
  <c r="F452" i="1"/>
  <c r="G452" i="1" s="1"/>
  <c r="F444" i="1"/>
  <c r="G444" i="1" s="1"/>
  <c r="F436" i="1"/>
  <c r="G436" i="1" s="1"/>
  <c r="F428" i="1"/>
  <c r="G428" i="1" s="1"/>
  <c r="F420" i="1"/>
  <c r="G420" i="1" s="1"/>
  <c r="F412" i="1"/>
  <c r="G412" i="1" s="1"/>
  <c r="F404" i="1"/>
  <c r="G404" i="1" s="1"/>
  <c r="F396" i="1"/>
  <c r="G396" i="1" s="1"/>
  <c r="F388" i="1"/>
  <c r="G388" i="1" s="1"/>
  <c r="F380" i="1"/>
  <c r="G380" i="1" s="1"/>
  <c r="F372" i="1"/>
  <c r="G372" i="1" s="1"/>
  <c r="F364" i="1"/>
  <c r="G364" i="1" s="1"/>
  <c r="F356" i="1"/>
  <c r="G356" i="1" s="1"/>
  <c r="F348" i="1"/>
  <c r="G348" i="1" s="1"/>
  <c r="F340" i="1"/>
  <c r="G340" i="1" s="1"/>
  <c r="F332" i="1"/>
  <c r="G332" i="1" s="1"/>
  <c r="F324" i="1"/>
  <c r="G324" i="1" s="1"/>
  <c r="F316" i="1"/>
  <c r="G316" i="1" s="1"/>
  <c r="F308" i="1"/>
  <c r="G308" i="1" s="1"/>
  <c r="F300" i="1"/>
  <c r="G300" i="1" s="1"/>
  <c r="F292" i="1"/>
  <c r="G292" i="1" s="1"/>
  <c r="F284" i="1"/>
  <c r="G284" i="1" s="1"/>
  <c r="F276" i="1"/>
  <c r="G276" i="1" s="1"/>
  <c r="F268" i="1"/>
  <c r="G268" i="1" s="1"/>
  <c r="F260" i="1"/>
  <c r="G260" i="1" s="1"/>
  <c r="F252" i="1"/>
  <c r="G252" i="1" s="1"/>
  <c r="F244" i="1"/>
  <c r="G244" i="1" s="1"/>
  <c r="F236" i="1"/>
  <c r="G236" i="1" s="1"/>
  <c r="F228" i="1"/>
  <c r="G228" i="1" s="1"/>
  <c r="F220" i="1"/>
  <c r="G220" i="1" s="1"/>
  <c r="F212" i="1"/>
  <c r="G212" i="1" s="1"/>
  <c r="F204" i="1"/>
  <c r="G204" i="1" s="1"/>
  <c r="F196" i="1"/>
  <c r="G196" i="1" s="1"/>
  <c r="F188" i="1"/>
  <c r="G188" i="1" s="1"/>
  <c r="F180" i="1"/>
  <c r="G180" i="1" s="1"/>
  <c r="F172" i="1"/>
  <c r="G172" i="1" s="1"/>
  <c r="F164" i="1"/>
  <c r="G164" i="1" s="1"/>
  <c r="F156" i="1"/>
  <c r="G156" i="1" s="1"/>
  <c r="F148" i="1"/>
  <c r="G148" i="1" s="1"/>
  <c r="F140" i="1"/>
  <c r="G140" i="1" s="1"/>
  <c r="F132" i="1"/>
  <c r="G132" i="1" s="1"/>
  <c r="F92" i="1"/>
  <c r="G92" i="1" s="1"/>
  <c r="F84" i="1"/>
  <c r="G84" i="1" s="1"/>
  <c r="F76" i="1"/>
  <c r="G76" i="1" s="1"/>
  <c r="F68" i="1"/>
  <c r="G68" i="1" s="1"/>
  <c r="F60" i="1"/>
  <c r="G60" i="1" s="1"/>
  <c r="F52" i="1"/>
  <c r="G52" i="1" s="1"/>
  <c r="F44" i="1"/>
  <c r="G44" i="1" s="1"/>
  <c r="F36" i="1"/>
  <c r="G36" i="1" s="1"/>
  <c r="F28" i="1"/>
  <c r="G28" i="1" s="1"/>
  <c r="F20" i="1"/>
  <c r="G20" i="1" s="1"/>
  <c r="F12" i="1"/>
  <c r="G12" i="1" s="1"/>
  <c r="F491" i="1"/>
  <c r="G491" i="1" s="1"/>
  <c r="F483" i="1"/>
  <c r="G483" i="1" s="1"/>
  <c r="F475" i="1"/>
  <c r="G475" i="1" s="1"/>
  <c r="F467" i="1"/>
  <c r="G467" i="1" s="1"/>
  <c r="F459" i="1"/>
  <c r="G459" i="1" s="1"/>
  <c r="F7" i="1"/>
  <c r="G7" i="1" s="1"/>
  <c r="F455" i="1"/>
  <c r="G455" i="1" s="1"/>
  <c r="F451" i="1"/>
  <c r="G451" i="1" s="1"/>
  <c r="F447" i="1"/>
  <c r="G447" i="1" s="1"/>
  <c r="F443" i="1"/>
  <c r="G443" i="1" s="1"/>
  <c r="F439" i="1"/>
  <c r="G439" i="1" s="1"/>
  <c r="F435" i="1"/>
  <c r="G435" i="1" s="1"/>
  <c r="F431" i="1"/>
  <c r="G431" i="1" s="1"/>
  <c r="F427" i="1"/>
  <c r="G427" i="1" s="1"/>
  <c r="F423" i="1"/>
  <c r="G423" i="1" s="1"/>
  <c r="F419" i="1"/>
  <c r="G419" i="1" s="1"/>
  <c r="F415" i="1"/>
  <c r="G415" i="1" s="1"/>
  <c r="F411" i="1"/>
  <c r="G411" i="1" s="1"/>
  <c r="F456" i="1"/>
  <c r="G456" i="1" s="1"/>
  <c r="F448" i="1"/>
  <c r="G448" i="1" s="1"/>
  <c r="F440" i="1"/>
  <c r="G440" i="1" s="1"/>
  <c r="F432" i="1"/>
  <c r="G432" i="1" s="1"/>
  <c r="F424" i="1"/>
  <c r="G424" i="1" s="1"/>
  <c r="F416" i="1"/>
  <c r="G416" i="1" s="1"/>
  <c r="F408" i="1"/>
  <c r="G408" i="1" s="1"/>
  <c r="F400" i="1"/>
  <c r="G400" i="1" s="1"/>
  <c r="F392" i="1"/>
  <c r="G392" i="1" s="1"/>
  <c r="F384" i="1"/>
  <c r="G384" i="1" s="1"/>
  <c r="F376" i="1"/>
  <c r="G376" i="1" s="1"/>
  <c r="F368" i="1"/>
  <c r="G368" i="1" s="1"/>
  <c r="F360" i="1"/>
  <c r="G360" i="1" s="1"/>
  <c r="F352" i="1"/>
  <c r="G352" i="1" s="1"/>
  <c r="F344" i="1"/>
  <c r="G344" i="1" s="1"/>
  <c r="F336" i="1"/>
  <c r="G336" i="1" s="1"/>
  <c r="F328" i="1"/>
  <c r="G328" i="1" s="1"/>
  <c r="F320" i="1"/>
  <c r="G320" i="1" s="1"/>
  <c r="F312" i="1"/>
  <c r="G312" i="1" s="1"/>
  <c r="F304" i="1"/>
  <c r="G304" i="1" s="1"/>
  <c r="F296" i="1"/>
  <c r="G296" i="1" s="1"/>
  <c r="F288" i="1"/>
  <c r="G288" i="1" s="1"/>
  <c r="F280" i="1"/>
  <c r="G280" i="1" s="1"/>
  <c r="F272" i="1"/>
  <c r="G272" i="1" s="1"/>
  <c r="F264" i="1"/>
  <c r="G264" i="1" s="1"/>
  <c r="F256" i="1"/>
  <c r="G256" i="1" s="1"/>
  <c r="F248" i="1"/>
  <c r="G248" i="1" s="1"/>
  <c r="F240" i="1"/>
  <c r="G240" i="1" s="1"/>
  <c r="F232" i="1"/>
  <c r="G232" i="1" s="1"/>
  <c r="F224" i="1"/>
  <c r="G224" i="1" s="1"/>
  <c r="F216" i="1"/>
  <c r="G216" i="1" s="1"/>
  <c r="F208" i="1"/>
  <c r="G208" i="1" s="1"/>
  <c r="F200" i="1"/>
  <c r="G200" i="1" s="1"/>
  <c r="F192" i="1"/>
  <c r="G192" i="1" s="1"/>
  <c r="F184" i="1"/>
  <c r="G184" i="1" s="1"/>
  <c r="F176" i="1"/>
  <c r="G176" i="1" s="1"/>
  <c r="F168" i="1"/>
  <c r="G168" i="1" s="1"/>
  <c r="F160" i="1"/>
  <c r="G160" i="1" s="1"/>
  <c r="F152" i="1"/>
  <c r="G152" i="1" s="1"/>
  <c r="F144" i="1"/>
  <c r="G144" i="1" s="1"/>
  <c r="F136" i="1"/>
  <c r="G136" i="1" s="1"/>
  <c r="F96" i="1"/>
  <c r="G96" i="1" s="1"/>
  <c r="F88" i="1"/>
  <c r="G88" i="1" s="1"/>
  <c r="F80" i="1"/>
  <c r="G80" i="1" s="1"/>
  <c r="F72" i="1"/>
  <c r="G72" i="1" s="1"/>
  <c r="F64" i="1"/>
  <c r="G64" i="1" s="1"/>
  <c r="F56" i="1"/>
  <c r="G56" i="1" s="1"/>
  <c r="F48" i="1"/>
  <c r="G48" i="1" s="1"/>
  <c r="F40" i="1"/>
  <c r="G40" i="1" s="1"/>
  <c r="F32" i="1"/>
  <c r="G32" i="1" s="1"/>
  <c r="F24" i="1"/>
  <c r="G24" i="1" s="1"/>
  <c r="F16" i="1"/>
  <c r="G16" i="1" s="1"/>
  <c r="F8" i="1"/>
  <c r="G8" i="1" s="1"/>
  <c r="F487" i="1"/>
  <c r="G487" i="1" s="1"/>
  <c r="F479" i="1"/>
  <c r="G479" i="1" s="1"/>
  <c r="F471" i="1"/>
  <c r="G471" i="1" s="1"/>
  <c r="F463" i="1"/>
  <c r="G463" i="1" s="1"/>
  <c r="F495" i="1"/>
  <c r="G495" i="1" s="1"/>
  <c r="F458" i="1"/>
  <c r="G458" i="1" s="1"/>
  <c r="F454" i="1"/>
  <c r="G454" i="1" s="1"/>
  <c r="F450" i="1"/>
  <c r="G450" i="1" s="1"/>
  <c r="F446" i="1"/>
  <c r="G446" i="1" s="1"/>
  <c r="F442" i="1"/>
  <c r="G442" i="1" s="1"/>
  <c r="F438" i="1"/>
  <c r="G438" i="1" s="1"/>
  <c r="F434" i="1"/>
  <c r="G434" i="1" s="1"/>
  <c r="F407" i="1"/>
  <c r="G407" i="1" s="1"/>
  <c r="F403" i="1"/>
  <c r="G403" i="1" s="1"/>
  <c r="F399" i="1"/>
  <c r="G399" i="1" s="1"/>
  <c r="F395" i="1"/>
  <c r="G395" i="1" s="1"/>
  <c r="F391" i="1"/>
  <c r="G391" i="1" s="1"/>
  <c r="F387" i="1"/>
  <c r="G387" i="1" s="1"/>
  <c r="F383" i="1"/>
  <c r="G383" i="1" s="1"/>
  <c r="F379" i="1"/>
  <c r="G379" i="1" s="1"/>
  <c r="F375" i="1"/>
  <c r="G375" i="1" s="1"/>
  <c r="F371" i="1"/>
  <c r="G371" i="1" s="1"/>
  <c r="F367" i="1"/>
  <c r="G367" i="1" s="1"/>
  <c r="F363" i="1"/>
  <c r="G363" i="1" s="1"/>
  <c r="F359" i="1"/>
  <c r="G359" i="1" s="1"/>
  <c r="F355" i="1"/>
  <c r="G355" i="1" s="1"/>
  <c r="F351" i="1"/>
  <c r="G351" i="1" s="1"/>
  <c r="F347" i="1"/>
  <c r="G347" i="1" s="1"/>
  <c r="F343" i="1"/>
  <c r="G343" i="1" s="1"/>
  <c r="F339" i="1"/>
  <c r="G339" i="1" s="1"/>
  <c r="F335" i="1"/>
  <c r="G335" i="1" s="1"/>
  <c r="F331" i="1"/>
  <c r="G331" i="1" s="1"/>
  <c r="F327" i="1"/>
  <c r="G327" i="1" s="1"/>
  <c r="F323" i="1"/>
  <c r="G323" i="1" s="1"/>
  <c r="F319" i="1"/>
  <c r="G319" i="1" s="1"/>
  <c r="F315" i="1"/>
  <c r="G315" i="1" s="1"/>
  <c r="F311" i="1"/>
  <c r="G311" i="1" s="1"/>
  <c r="F307" i="1"/>
  <c r="G307" i="1" s="1"/>
  <c r="F303" i="1"/>
  <c r="G303" i="1" s="1"/>
  <c r="F299" i="1"/>
  <c r="G299" i="1" s="1"/>
  <c r="F295" i="1"/>
  <c r="G295" i="1" s="1"/>
  <c r="F291" i="1"/>
  <c r="G291" i="1" s="1"/>
  <c r="F287" i="1"/>
  <c r="G287" i="1" s="1"/>
  <c r="F283" i="1"/>
  <c r="G283" i="1" s="1"/>
  <c r="F279" i="1"/>
  <c r="G279" i="1" s="1"/>
  <c r="F275" i="1"/>
  <c r="G275" i="1" s="1"/>
  <c r="F271" i="1"/>
  <c r="G271" i="1" s="1"/>
  <c r="F267" i="1"/>
  <c r="G267" i="1" s="1"/>
  <c r="F263" i="1"/>
  <c r="G263" i="1" s="1"/>
  <c r="F259" i="1"/>
  <c r="G259" i="1" s="1"/>
  <c r="F255" i="1"/>
  <c r="G255" i="1" s="1"/>
  <c r="F251" i="1"/>
  <c r="G251" i="1" s="1"/>
  <c r="F247" i="1"/>
  <c r="G247" i="1" s="1"/>
  <c r="F243" i="1"/>
  <c r="G243" i="1" s="1"/>
  <c r="F239" i="1"/>
  <c r="G239" i="1" s="1"/>
  <c r="F235" i="1"/>
  <c r="G235" i="1" s="1"/>
  <c r="F231" i="1"/>
  <c r="G231" i="1" s="1"/>
  <c r="F227" i="1"/>
  <c r="G227" i="1" s="1"/>
  <c r="F223" i="1"/>
  <c r="G223" i="1" s="1"/>
  <c r="F219" i="1"/>
  <c r="G219" i="1" s="1"/>
  <c r="F215" i="1"/>
  <c r="G215" i="1" s="1"/>
  <c r="F211" i="1"/>
  <c r="G211" i="1" s="1"/>
  <c r="F207" i="1"/>
  <c r="G207" i="1" s="1"/>
  <c r="F203" i="1"/>
  <c r="G203" i="1" s="1"/>
  <c r="F199" i="1"/>
  <c r="G199" i="1" s="1"/>
  <c r="F195" i="1"/>
  <c r="G195" i="1" s="1"/>
  <c r="F191" i="1"/>
  <c r="G191" i="1" s="1"/>
  <c r="F187" i="1"/>
  <c r="G187" i="1" s="1"/>
  <c r="F127" i="1"/>
  <c r="G127" i="1" s="1"/>
  <c r="F115" i="1"/>
  <c r="G115" i="1" s="1"/>
  <c r="F107" i="1"/>
  <c r="G107" i="1" s="1"/>
  <c r="F99" i="1"/>
  <c r="G99" i="1" s="1"/>
  <c r="F91" i="1"/>
  <c r="G91" i="1" s="1"/>
  <c r="F83" i="1"/>
  <c r="G83" i="1" s="1"/>
  <c r="F75" i="1"/>
  <c r="G75" i="1" s="1"/>
  <c r="F67" i="1"/>
  <c r="G67" i="1" s="1"/>
  <c r="F59" i="1"/>
  <c r="G59" i="1" s="1"/>
  <c r="F51" i="1"/>
  <c r="G51" i="1" s="1"/>
  <c r="F47" i="1"/>
  <c r="G47" i="1" s="1"/>
  <c r="F43" i="1"/>
  <c r="G43" i="1" s="1"/>
  <c r="F39" i="1"/>
  <c r="G39" i="1" s="1"/>
  <c r="F35" i="1"/>
  <c r="G35" i="1" s="1"/>
  <c r="F31" i="1"/>
  <c r="G31" i="1" s="1"/>
  <c r="F27" i="1"/>
  <c r="G27" i="1" s="1"/>
  <c r="F23" i="1"/>
  <c r="G23" i="1" s="1"/>
  <c r="F19" i="1"/>
  <c r="G19" i="1" s="1"/>
  <c r="F15" i="1"/>
  <c r="G15" i="1" s="1"/>
  <c r="F11" i="1"/>
  <c r="G11" i="1" s="1"/>
  <c r="F494" i="1"/>
  <c r="G494" i="1" s="1"/>
  <c r="F490" i="1"/>
  <c r="G490" i="1" s="1"/>
  <c r="F486" i="1"/>
  <c r="G486" i="1" s="1"/>
  <c r="F482" i="1"/>
  <c r="G482" i="1" s="1"/>
  <c r="F478" i="1"/>
  <c r="G478" i="1" s="1"/>
  <c r="F474" i="1"/>
  <c r="G474" i="1" s="1"/>
  <c r="F470" i="1"/>
  <c r="G470" i="1" s="1"/>
  <c r="F466" i="1"/>
  <c r="G466" i="1" s="1"/>
  <c r="F462" i="1"/>
  <c r="G462" i="1" s="1"/>
  <c r="F430" i="1"/>
  <c r="G430" i="1" s="1"/>
  <c r="F426" i="1"/>
  <c r="G426" i="1" s="1"/>
  <c r="F422" i="1"/>
  <c r="G422" i="1" s="1"/>
  <c r="F418" i="1"/>
  <c r="G418" i="1" s="1"/>
  <c r="F414" i="1"/>
  <c r="G414" i="1" s="1"/>
  <c r="F410" i="1"/>
  <c r="G410" i="1" s="1"/>
  <c r="F406" i="1"/>
  <c r="G406" i="1" s="1"/>
  <c r="F402" i="1"/>
  <c r="G402" i="1" s="1"/>
  <c r="F398" i="1"/>
  <c r="G398" i="1" s="1"/>
  <c r="F394" i="1"/>
  <c r="G394" i="1" s="1"/>
  <c r="F390" i="1"/>
  <c r="G390" i="1" s="1"/>
  <c r="F386" i="1"/>
  <c r="G386" i="1" s="1"/>
  <c r="F382" i="1"/>
  <c r="G382" i="1" s="1"/>
  <c r="F378" i="1"/>
  <c r="G378" i="1" s="1"/>
  <c r="F374" i="1"/>
  <c r="G374" i="1" s="1"/>
  <c r="F370" i="1"/>
  <c r="G370" i="1" s="1"/>
  <c r="F366" i="1"/>
  <c r="G366" i="1" s="1"/>
  <c r="F362" i="1"/>
  <c r="G362" i="1" s="1"/>
  <c r="F358" i="1"/>
  <c r="G358" i="1" s="1"/>
  <c r="F354" i="1"/>
  <c r="G354" i="1" s="1"/>
  <c r="F350" i="1"/>
  <c r="G350" i="1" s="1"/>
  <c r="F346" i="1"/>
  <c r="G346" i="1" s="1"/>
  <c r="F342" i="1"/>
  <c r="G342" i="1" s="1"/>
  <c r="F338" i="1"/>
  <c r="G338" i="1" s="1"/>
  <c r="F334" i="1"/>
  <c r="G334" i="1" s="1"/>
  <c r="F330" i="1"/>
  <c r="G330" i="1" s="1"/>
  <c r="F326" i="1"/>
  <c r="G326" i="1" s="1"/>
  <c r="F322" i="1"/>
  <c r="G322" i="1" s="1"/>
  <c r="F318" i="1"/>
  <c r="G318" i="1" s="1"/>
  <c r="F314" i="1"/>
  <c r="G314" i="1" s="1"/>
  <c r="F310" i="1"/>
  <c r="G310" i="1" s="1"/>
  <c r="F306" i="1"/>
  <c r="G306" i="1" s="1"/>
  <c r="F302" i="1"/>
  <c r="G302" i="1" s="1"/>
  <c r="F298" i="1"/>
  <c r="G298" i="1" s="1"/>
  <c r="F294" i="1"/>
  <c r="G294" i="1" s="1"/>
  <c r="F290" i="1"/>
  <c r="G290" i="1" s="1"/>
  <c r="F286" i="1"/>
  <c r="G286" i="1" s="1"/>
  <c r="F282" i="1"/>
  <c r="G282" i="1" s="1"/>
  <c r="F128" i="1"/>
  <c r="G128" i="1" s="1"/>
  <c r="F124" i="1"/>
  <c r="G124" i="1" s="1"/>
  <c r="F120" i="1"/>
  <c r="G120" i="1" s="1"/>
  <c r="Q13" i="1" s="1"/>
  <c r="H336" i="1" s="1"/>
  <c r="F116" i="1"/>
  <c r="G116" i="1" s="1"/>
  <c r="F112" i="1"/>
  <c r="G112" i="1" s="1"/>
  <c r="F108" i="1"/>
  <c r="G108" i="1" s="1"/>
  <c r="F104" i="1"/>
  <c r="G104" i="1" s="1"/>
  <c r="F100" i="1"/>
  <c r="G100" i="1" s="1"/>
  <c r="F183" i="1"/>
  <c r="G183" i="1" s="1"/>
  <c r="F179" i="1"/>
  <c r="G179" i="1" s="1"/>
  <c r="F175" i="1"/>
  <c r="G175" i="1" s="1"/>
  <c r="Q8" i="1" s="1"/>
  <c r="F171" i="1"/>
  <c r="G171" i="1" s="1"/>
  <c r="F167" i="1"/>
  <c r="G167" i="1" s="1"/>
  <c r="F163" i="1"/>
  <c r="G163" i="1" s="1"/>
  <c r="F159" i="1"/>
  <c r="G159" i="1" s="1"/>
  <c r="F155" i="1"/>
  <c r="G155" i="1" s="1"/>
  <c r="F151" i="1"/>
  <c r="G151" i="1" s="1"/>
  <c r="F147" i="1"/>
  <c r="G147" i="1" s="1"/>
  <c r="F143" i="1"/>
  <c r="G143" i="1" s="1"/>
  <c r="F139" i="1"/>
  <c r="G139" i="1" s="1"/>
  <c r="F135" i="1"/>
  <c r="G135" i="1" s="1"/>
  <c r="F131" i="1"/>
  <c r="G131" i="1" s="1"/>
  <c r="F123" i="1"/>
  <c r="G123" i="1" s="1"/>
  <c r="F119" i="1"/>
  <c r="G119" i="1" s="1"/>
  <c r="F111" i="1"/>
  <c r="G111" i="1" s="1"/>
  <c r="F103" i="1"/>
  <c r="G103" i="1" s="1"/>
  <c r="F95" i="1"/>
  <c r="G95" i="1" s="1"/>
  <c r="F87" i="1"/>
  <c r="G87" i="1" s="1"/>
  <c r="F79" i="1"/>
  <c r="G79" i="1" s="1"/>
  <c r="F71" i="1"/>
  <c r="G71" i="1" s="1"/>
  <c r="F63" i="1"/>
  <c r="G63" i="1" s="1"/>
  <c r="Q4" i="1" s="1"/>
  <c r="F55" i="1"/>
  <c r="G55" i="1" s="1"/>
  <c r="F278" i="1"/>
  <c r="G278" i="1" s="1"/>
  <c r="F274" i="1"/>
  <c r="G274" i="1" s="1"/>
  <c r="F270" i="1"/>
  <c r="G270" i="1" s="1"/>
  <c r="F266" i="1"/>
  <c r="G266" i="1" s="1"/>
  <c r="F262" i="1"/>
  <c r="G262" i="1" s="1"/>
  <c r="F258" i="1"/>
  <c r="G258" i="1" s="1"/>
  <c r="F254" i="1"/>
  <c r="G254" i="1" s="1"/>
  <c r="F250" i="1"/>
  <c r="G250" i="1" s="1"/>
  <c r="F246" i="1"/>
  <c r="G246" i="1" s="1"/>
  <c r="F242" i="1"/>
  <c r="G242" i="1" s="1"/>
  <c r="F238" i="1"/>
  <c r="G238" i="1" s="1"/>
  <c r="F234" i="1"/>
  <c r="G234" i="1" s="1"/>
  <c r="F230" i="1"/>
  <c r="G230" i="1" s="1"/>
  <c r="F226" i="1"/>
  <c r="G226" i="1" s="1"/>
  <c r="F222" i="1"/>
  <c r="G222" i="1" s="1"/>
  <c r="F218" i="1"/>
  <c r="G218" i="1" s="1"/>
  <c r="F214" i="1"/>
  <c r="G214" i="1" s="1"/>
  <c r="F210" i="1"/>
  <c r="G210" i="1" s="1"/>
  <c r="F206" i="1"/>
  <c r="G206" i="1" s="1"/>
  <c r="F202" i="1"/>
  <c r="G202" i="1" s="1"/>
  <c r="F198" i="1"/>
  <c r="G198" i="1" s="1"/>
  <c r="F194" i="1"/>
  <c r="G194" i="1" s="1"/>
  <c r="F190" i="1"/>
  <c r="G190" i="1" s="1"/>
  <c r="F186" i="1"/>
  <c r="G186" i="1" s="1"/>
  <c r="F182" i="1"/>
  <c r="G182" i="1" s="1"/>
  <c r="F178" i="1"/>
  <c r="G178" i="1" s="1"/>
  <c r="F174" i="1"/>
  <c r="G174" i="1" s="1"/>
  <c r="F170" i="1"/>
  <c r="G170" i="1" s="1"/>
  <c r="F166" i="1"/>
  <c r="G166" i="1" s="1"/>
  <c r="F162" i="1"/>
  <c r="G162" i="1" s="1"/>
  <c r="F158" i="1"/>
  <c r="G158" i="1" s="1"/>
  <c r="F154" i="1"/>
  <c r="G154" i="1" s="1"/>
  <c r="F150" i="1"/>
  <c r="G150" i="1" s="1"/>
  <c r="F146" i="1"/>
  <c r="G146" i="1" s="1"/>
  <c r="F142" i="1"/>
  <c r="G142" i="1" s="1"/>
  <c r="F138" i="1"/>
  <c r="G138" i="1" s="1"/>
  <c r="F134" i="1"/>
  <c r="G134" i="1" s="1"/>
  <c r="F130" i="1"/>
  <c r="G130" i="1" s="1"/>
  <c r="F126" i="1"/>
  <c r="G126" i="1" s="1"/>
  <c r="F122" i="1"/>
  <c r="G122" i="1" s="1"/>
  <c r="F118" i="1"/>
  <c r="G118" i="1" s="1"/>
  <c r="F114" i="1"/>
  <c r="G114" i="1" s="1"/>
  <c r="F110" i="1"/>
  <c r="G110" i="1" s="1"/>
  <c r="F106" i="1"/>
  <c r="G106" i="1" s="1"/>
  <c r="F102" i="1"/>
  <c r="G102" i="1" s="1"/>
  <c r="F98" i="1"/>
  <c r="G98" i="1" s="1"/>
  <c r="F94" i="1"/>
  <c r="G94" i="1" s="1"/>
  <c r="F90" i="1"/>
  <c r="G90" i="1" s="1"/>
  <c r="F86" i="1"/>
  <c r="G86" i="1" s="1"/>
  <c r="F82" i="1"/>
  <c r="G82" i="1" s="1"/>
  <c r="F78" i="1"/>
  <c r="G78" i="1" s="1"/>
  <c r="F74" i="1"/>
  <c r="G74" i="1" s="1"/>
  <c r="F70" i="1"/>
  <c r="G70" i="1" s="1"/>
  <c r="F66" i="1"/>
  <c r="G66" i="1" s="1"/>
  <c r="F62" i="1"/>
  <c r="G62" i="1" s="1"/>
  <c r="F58" i="1"/>
  <c r="G58" i="1" s="1"/>
  <c r="F54" i="1"/>
  <c r="G54" i="1" s="1"/>
  <c r="F50" i="1"/>
  <c r="G50" i="1" s="1"/>
  <c r="F46" i="1"/>
  <c r="G46" i="1" s="1"/>
  <c r="F42" i="1"/>
  <c r="G42" i="1" s="1"/>
  <c r="F38" i="1"/>
  <c r="G38" i="1" s="1"/>
  <c r="F34" i="1"/>
  <c r="G34" i="1" s="1"/>
  <c r="F30" i="1"/>
  <c r="G30" i="1" s="1"/>
  <c r="F26" i="1"/>
  <c r="G26" i="1" s="1"/>
  <c r="F22" i="1"/>
  <c r="G22" i="1" s="1"/>
  <c r="F18" i="1"/>
  <c r="G18" i="1" s="1"/>
  <c r="F14" i="1"/>
  <c r="G14" i="1" s="1"/>
  <c r="Q3" i="1" s="1"/>
  <c r="H74" i="1" s="1"/>
  <c r="F10" i="1"/>
  <c r="G10" i="1" s="1"/>
  <c r="F493" i="1"/>
  <c r="G493" i="1" s="1"/>
  <c r="F489" i="1"/>
  <c r="G489" i="1" s="1"/>
  <c r="F485" i="1"/>
  <c r="G485" i="1" s="1"/>
  <c r="F481" i="1"/>
  <c r="G481" i="1" s="1"/>
  <c r="F477" i="1"/>
  <c r="G477" i="1" s="1"/>
  <c r="F473" i="1"/>
  <c r="G473" i="1" s="1"/>
  <c r="F469" i="1"/>
  <c r="G469" i="1" s="1"/>
  <c r="F465" i="1"/>
  <c r="G465" i="1" s="1"/>
  <c r="F461" i="1"/>
  <c r="G461" i="1" s="1"/>
  <c r="F497" i="1"/>
  <c r="G497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F57" i="1"/>
  <c r="G57" i="1" s="1"/>
  <c r="F53" i="1"/>
  <c r="G53" i="1" s="1"/>
  <c r="F49" i="1"/>
  <c r="G49" i="1" s="1"/>
  <c r="F45" i="1"/>
  <c r="G45" i="1" s="1"/>
  <c r="F41" i="1"/>
  <c r="G41" i="1" s="1"/>
  <c r="F37" i="1"/>
  <c r="G37" i="1" s="1"/>
  <c r="F33" i="1"/>
  <c r="G33" i="1" s="1"/>
  <c r="F29" i="1"/>
  <c r="G29" i="1" s="1"/>
  <c r="F25" i="1"/>
  <c r="G25" i="1" s="1"/>
  <c r="F21" i="1"/>
  <c r="G21" i="1" s="1"/>
  <c r="F17" i="1"/>
  <c r="G17" i="1" s="1"/>
  <c r="Q6" i="1" s="1"/>
  <c r="H329" i="1" s="1"/>
  <c r="F13" i="1"/>
  <c r="G13" i="1" s="1"/>
  <c r="F9" i="1"/>
  <c r="G9" i="1" s="1"/>
  <c r="F492" i="1"/>
  <c r="G492" i="1" s="1"/>
  <c r="F488" i="1"/>
  <c r="G488" i="1" s="1"/>
  <c r="F484" i="1"/>
  <c r="G484" i="1" s="1"/>
  <c r="F480" i="1"/>
  <c r="G480" i="1" s="1"/>
  <c r="F476" i="1"/>
  <c r="G476" i="1" s="1"/>
  <c r="F472" i="1"/>
  <c r="G472" i="1" s="1"/>
  <c r="F468" i="1"/>
  <c r="G468" i="1" s="1"/>
  <c r="F464" i="1"/>
  <c r="G464" i="1" s="1"/>
  <c r="F460" i="1"/>
  <c r="G460" i="1" s="1"/>
  <c r="F496" i="1"/>
  <c r="G496" i="1" s="1"/>
  <c r="H24" i="1"/>
  <c r="H72" i="1"/>
  <c r="H120" i="1"/>
  <c r="H168" i="1"/>
  <c r="H216" i="1"/>
  <c r="H264" i="1"/>
  <c r="H504" i="1"/>
  <c r="H456" i="1"/>
  <c r="H408" i="1"/>
  <c r="H360" i="1"/>
  <c r="H38" i="1"/>
  <c r="H230" i="1" l="1"/>
  <c r="H372" i="1"/>
  <c r="H420" i="1"/>
  <c r="H468" i="1"/>
  <c r="H516" i="1"/>
  <c r="M516" i="1" s="1"/>
  <c r="H252" i="1"/>
  <c r="H204" i="1"/>
  <c r="H156" i="1"/>
  <c r="H108" i="1"/>
  <c r="H60" i="1"/>
  <c r="H12" i="1"/>
  <c r="H324" i="1"/>
  <c r="H384" i="1"/>
  <c r="H432" i="1"/>
  <c r="H480" i="1"/>
  <c r="H528" i="1"/>
  <c r="M528" i="1" s="1"/>
  <c r="H240" i="1"/>
  <c r="H192" i="1"/>
  <c r="H144" i="1"/>
  <c r="H96" i="1"/>
  <c r="H48" i="1"/>
  <c r="H348" i="1"/>
  <c r="H396" i="1"/>
  <c r="H444" i="1"/>
  <c r="H492" i="1"/>
  <c r="H276" i="1"/>
  <c r="H228" i="1"/>
  <c r="H180" i="1"/>
  <c r="H132" i="1"/>
  <c r="H84" i="1"/>
  <c r="H36" i="1"/>
  <c r="Q7" i="1"/>
  <c r="Q12" i="1"/>
  <c r="Q10" i="1"/>
  <c r="Q5" i="1"/>
  <c r="Q14" i="1"/>
  <c r="H289" i="1" s="1"/>
  <c r="I289" i="1" s="1"/>
  <c r="Q11" i="1"/>
  <c r="H586" i="1" s="1"/>
  <c r="M586" i="1" s="1"/>
  <c r="Q9" i="1"/>
  <c r="H596" i="1" s="1"/>
  <c r="M596" i="1" s="1"/>
  <c r="H530" i="1"/>
  <c r="M530" i="1" s="1"/>
  <c r="H578" i="1"/>
  <c r="M578" i="1" s="1"/>
  <c r="H626" i="1"/>
  <c r="M626" i="1" s="1"/>
  <c r="H338" i="1"/>
  <c r="H146" i="1"/>
  <c r="I146" i="1" s="1"/>
  <c r="H482" i="1"/>
  <c r="H434" i="1"/>
  <c r="H386" i="1"/>
  <c r="L386" i="1" s="1"/>
  <c r="N386" i="1" s="1"/>
  <c r="H206" i="1"/>
  <c r="I206" i="1" s="1"/>
  <c r="H542" i="1"/>
  <c r="M542" i="1" s="1"/>
  <c r="H590" i="1"/>
  <c r="M590" i="1" s="1"/>
  <c r="H638" i="1"/>
  <c r="M638" i="1" s="1"/>
  <c r="H290" i="1"/>
  <c r="L290" i="1" s="1"/>
  <c r="N290" i="1" s="1"/>
  <c r="H50" i="1"/>
  <c r="H494" i="1"/>
  <c r="H446" i="1"/>
  <c r="I446" i="1" s="1"/>
  <c r="H398" i="1"/>
  <c r="L398" i="1" s="1"/>
  <c r="N398" i="1" s="1"/>
  <c r="H350" i="1"/>
  <c r="H254" i="1"/>
  <c r="H62" i="1"/>
  <c r="I62" i="1" s="1"/>
  <c r="H554" i="1"/>
  <c r="M554" i="1" s="1"/>
  <c r="H602" i="1"/>
  <c r="M602" i="1" s="1"/>
  <c r="H650" i="1"/>
  <c r="M650" i="1" s="1"/>
  <c r="H194" i="1"/>
  <c r="H242" i="1"/>
  <c r="H506" i="1"/>
  <c r="H2" i="1"/>
  <c r="I2" i="1" s="1"/>
  <c r="H566" i="1"/>
  <c r="M566" i="1" s="1"/>
  <c r="H614" i="1"/>
  <c r="M614" i="1" s="1"/>
  <c r="H662" i="1"/>
  <c r="M662" i="1" s="1"/>
  <c r="H98" i="1"/>
  <c r="H518" i="1"/>
  <c r="M518" i="1" s="1"/>
  <c r="H470" i="1"/>
  <c r="I470" i="1" s="1"/>
  <c r="H422" i="1"/>
  <c r="H374" i="1"/>
  <c r="H158" i="1"/>
  <c r="H86" i="1"/>
  <c r="H278" i="1"/>
  <c r="H302" i="1"/>
  <c r="H122" i="1"/>
  <c r="L122" i="1" s="1"/>
  <c r="N122" i="1" s="1"/>
  <c r="H365" i="1"/>
  <c r="I365" i="1" s="1"/>
  <c r="H413" i="1"/>
  <c r="H461" i="1"/>
  <c r="H509" i="1"/>
  <c r="M509" i="1" s="1"/>
  <c r="H257" i="1"/>
  <c r="H209" i="1"/>
  <c r="H161" i="1"/>
  <c r="H113" i="1"/>
  <c r="H17" i="1"/>
  <c r="H14" i="1"/>
  <c r="H326" i="1"/>
  <c r="H458" i="1"/>
  <c r="I458" i="1" s="1"/>
  <c r="H661" i="1"/>
  <c r="M661" i="1" s="1"/>
  <c r="H601" i="1"/>
  <c r="M601" i="1" s="1"/>
  <c r="H541" i="1"/>
  <c r="M541" i="1" s="1"/>
  <c r="H589" i="1"/>
  <c r="M589" i="1" s="1"/>
  <c r="H553" i="1"/>
  <c r="M553" i="1" s="1"/>
  <c r="H613" i="1"/>
  <c r="M613" i="1" s="1"/>
  <c r="H13" i="1"/>
  <c r="H61" i="1"/>
  <c r="H109" i="1"/>
  <c r="L109" i="1" s="1"/>
  <c r="N109" i="1" s="1"/>
  <c r="H205" i="1"/>
  <c r="H253" i="1"/>
  <c r="H625" i="1"/>
  <c r="M625" i="1" s="1"/>
  <c r="H637" i="1"/>
  <c r="M637" i="1" s="1"/>
  <c r="H649" i="1"/>
  <c r="M649" i="1" s="1"/>
  <c r="H577" i="1"/>
  <c r="M577" i="1" s="1"/>
  <c r="H37" i="1"/>
  <c r="H85" i="1"/>
  <c r="H133" i="1"/>
  <c r="I133" i="1" s="1"/>
  <c r="H229" i="1"/>
  <c r="H277" i="1"/>
  <c r="H538" i="1"/>
  <c r="M538" i="1" s="1"/>
  <c r="H634" i="1"/>
  <c r="M634" i="1" s="1"/>
  <c r="H322" i="1"/>
  <c r="H514" i="1"/>
  <c r="M514" i="1" s="1"/>
  <c r="H418" i="1"/>
  <c r="H370" i="1"/>
  <c r="H310" i="1"/>
  <c r="L310" i="1" s="1"/>
  <c r="N310" i="1" s="1"/>
  <c r="H598" i="1"/>
  <c r="M598" i="1" s="1"/>
  <c r="H646" i="1"/>
  <c r="M646" i="1" s="1"/>
  <c r="H226" i="1"/>
  <c r="L226" i="1" s="1"/>
  <c r="N226" i="1" s="1"/>
  <c r="H526" i="1"/>
  <c r="M526" i="1" s="1"/>
  <c r="H478" i="1"/>
  <c r="H430" i="1"/>
  <c r="H190" i="1"/>
  <c r="H562" i="1"/>
  <c r="M562" i="1" s="1"/>
  <c r="H610" i="1"/>
  <c r="M610" i="1" s="1"/>
  <c r="H274" i="1"/>
  <c r="H490" i="1"/>
  <c r="H22" i="1"/>
  <c r="I22" i="1" s="1"/>
  <c r="H622" i="1"/>
  <c r="M622" i="1" s="1"/>
  <c r="H670" i="1"/>
  <c r="M670" i="1" s="1"/>
  <c r="H34" i="1"/>
  <c r="L34" i="1" s="1"/>
  <c r="N34" i="1" s="1"/>
  <c r="H178" i="1"/>
  <c r="H502" i="1"/>
  <c r="H454" i="1"/>
  <c r="L454" i="1" s="1"/>
  <c r="N454" i="1" s="1"/>
  <c r="H358" i="1"/>
  <c r="H94" i="1"/>
  <c r="H555" i="1"/>
  <c r="M555" i="1" s="1"/>
  <c r="H603" i="1"/>
  <c r="M603" i="1" s="1"/>
  <c r="H651" i="1"/>
  <c r="M651" i="1" s="1"/>
  <c r="H15" i="1"/>
  <c r="H63" i="1"/>
  <c r="I63" i="1" s="1"/>
  <c r="H111" i="1"/>
  <c r="I111" i="1" s="1"/>
  <c r="H159" i="1"/>
  <c r="H207" i="1"/>
  <c r="H255" i="1"/>
  <c r="I255" i="1" s="1"/>
  <c r="H303" i="1"/>
  <c r="H351" i="1"/>
  <c r="H387" i="1"/>
  <c r="H519" i="1"/>
  <c r="M519" i="1" s="1"/>
  <c r="H507" i="1"/>
  <c r="M507" i="1" s="1"/>
  <c r="H567" i="1"/>
  <c r="M567" i="1" s="1"/>
  <c r="H615" i="1"/>
  <c r="M615" i="1" s="1"/>
  <c r="H663" i="1"/>
  <c r="M663" i="1" s="1"/>
  <c r="H27" i="1"/>
  <c r="I27" i="1" s="1"/>
  <c r="H75" i="1"/>
  <c r="H123" i="1"/>
  <c r="H171" i="1"/>
  <c r="L171" i="1" s="1"/>
  <c r="N171" i="1" s="1"/>
  <c r="H219" i="1"/>
  <c r="I219" i="1" s="1"/>
  <c r="H267" i="1"/>
  <c r="H315" i="1"/>
  <c r="H375" i="1"/>
  <c r="L375" i="1" s="1"/>
  <c r="N375" i="1" s="1"/>
  <c r="H399" i="1"/>
  <c r="I399" i="1" s="1"/>
  <c r="H447" i="1"/>
  <c r="H531" i="1"/>
  <c r="M531" i="1" s="1"/>
  <c r="H579" i="1"/>
  <c r="M579" i="1" s="1"/>
  <c r="H627" i="1"/>
  <c r="M627" i="1" s="1"/>
  <c r="H39" i="1"/>
  <c r="H87" i="1"/>
  <c r="H135" i="1"/>
  <c r="I135" i="1" s="1"/>
  <c r="H183" i="1"/>
  <c r="I183" i="1" s="1"/>
  <c r="H231" i="1"/>
  <c r="H279" i="1"/>
  <c r="H327" i="1"/>
  <c r="I327" i="1" s="1"/>
  <c r="H423" i="1"/>
  <c r="I423" i="1" s="1"/>
  <c r="H411" i="1"/>
  <c r="H483" i="1"/>
  <c r="H543" i="1"/>
  <c r="M543" i="1" s="1"/>
  <c r="H591" i="1"/>
  <c r="M591" i="1" s="1"/>
  <c r="H639" i="1"/>
  <c r="M639" i="1" s="1"/>
  <c r="H3" i="1"/>
  <c r="H51" i="1"/>
  <c r="L51" i="1" s="1"/>
  <c r="N51" i="1" s="1"/>
  <c r="H99" i="1"/>
  <c r="I99" i="1" s="1"/>
  <c r="H147" i="1"/>
  <c r="H195" i="1"/>
  <c r="H243" i="1"/>
  <c r="L243" i="1" s="1"/>
  <c r="N243" i="1" s="1"/>
  <c r="H291" i="1"/>
  <c r="L291" i="1" s="1"/>
  <c r="N291" i="1" s="1"/>
  <c r="H339" i="1"/>
  <c r="H363" i="1"/>
  <c r="H435" i="1"/>
  <c r="H471" i="1"/>
  <c r="L471" i="1" s="1"/>
  <c r="N471" i="1" s="1"/>
  <c r="H495" i="1"/>
  <c r="H459" i="1"/>
  <c r="H559" i="1"/>
  <c r="M559" i="1" s="1"/>
  <c r="H607" i="1"/>
  <c r="M607" i="1" s="1"/>
  <c r="H655" i="1"/>
  <c r="M655" i="1" s="1"/>
  <c r="H451" i="1"/>
  <c r="H31" i="1"/>
  <c r="H79" i="1"/>
  <c r="H127" i="1"/>
  <c r="H175" i="1"/>
  <c r="H223" i="1"/>
  <c r="H271" i="1"/>
  <c r="H319" i="1"/>
  <c r="H367" i="1"/>
  <c r="L367" i="1" s="1"/>
  <c r="N367" i="1" s="1"/>
  <c r="H415" i="1"/>
  <c r="H463" i="1"/>
  <c r="H571" i="1"/>
  <c r="M571" i="1" s="1"/>
  <c r="H619" i="1"/>
  <c r="M619" i="1" s="1"/>
  <c r="H667" i="1"/>
  <c r="M667" i="1" s="1"/>
  <c r="H499" i="1"/>
  <c r="I499" i="1" s="1"/>
  <c r="H43" i="1"/>
  <c r="H91" i="1"/>
  <c r="H139" i="1"/>
  <c r="I139" i="1" s="1"/>
  <c r="H187" i="1"/>
  <c r="L187" i="1" s="1"/>
  <c r="N187" i="1" s="1"/>
  <c r="H235" i="1"/>
  <c r="H283" i="1"/>
  <c r="H331" i="1"/>
  <c r="I331" i="1" s="1"/>
  <c r="H379" i="1"/>
  <c r="L379" i="1" s="1"/>
  <c r="N379" i="1" s="1"/>
  <c r="H427" i="1"/>
  <c r="H535" i="1"/>
  <c r="M535" i="1" s="1"/>
  <c r="H583" i="1"/>
  <c r="M583" i="1" s="1"/>
  <c r="H631" i="1"/>
  <c r="M631" i="1" s="1"/>
  <c r="H487" i="1"/>
  <c r="H511" i="1"/>
  <c r="M511" i="1" s="1"/>
  <c r="H7" i="1"/>
  <c r="I7" i="1" s="1"/>
  <c r="H55" i="1"/>
  <c r="I55" i="1" s="1"/>
  <c r="H103" i="1"/>
  <c r="H151" i="1"/>
  <c r="H199" i="1"/>
  <c r="I199" i="1" s="1"/>
  <c r="H247" i="1"/>
  <c r="H295" i="1"/>
  <c r="H343" i="1"/>
  <c r="H391" i="1"/>
  <c r="I391" i="1" s="1"/>
  <c r="H439" i="1"/>
  <c r="I439" i="1" s="1"/>
  <c r="H475" i="1"/>
  <c r="H547" i="1"/>
  <c r="M547" i="1" s="1"/>
  <c r="H595" i="1"/>
  <c r="M595" i="1" s="1"/>
  <c r="H643" i="1"/>
  <c r="M643" i="1" s="1"/>
  <c r="H19" i="1"/>
  <c r="H67" i="1"/>
  <c r="H115" i="1"/>
  <c r="I115" i="1" s="1"/>
  <c r="H163" i="1"/>
  <c r="H211" i="1"/>
  <c r="H259" i="1"/>
  <c r="H307" i="1"/>
  <c r="I307" i="1" s="1"/>
  <c r="H355" i="1"/>
  <c r="H403" i="1"/>
  <c r="H523" i="1"/>
  <c r="M523" i="1" s="1"/>
  <c r="H644" i="1"/>
  <c r="M644" i="1" s="1"/>
  <c r="H656" i="1"/>
  <c r="M656" i="1" s="1"/>
  <c r="H332" i="1"/>
  <c r="L332" i="1" s="1"/>
  <c r="N332" i="1" s="1"/>
  <c r="H572" i="1"/>
  <c r="M572" i="1" s="1"/>
  <c r="H632" i="1"/>
  <c r="M632" i="1" s="1"/>
  <c r="H288" i="1"/>
  <c r="I288" i="1" s="1"/>
  <c r="H672" i="1"/>
  <c r="M672" i="1" s="1"/>
  <c r="H588" i="1"/>
  <c r="M588" i="1" s="1"/>
  <c r="H660" i="1"/>
  <c r="M660" i="1" s="1"/>
  <c r="H312" i="1"/>
  <c r="I312" i="1" s="1"/>
  <c r="H552" i="1"/>
  <c r="M552" i="1" s="1"/>
  <c r="H540" i="1"/>
  <c r="M540" i="1" s="1"/>
  <c r="H600" i="1"/>
  <c r="M600" i="1" s="1"/>
  <c r="H300" i="1"/>
  <c r="I300" i="1" s="1"/>
  <c r="H624" i="1"/>
  <c r="M624" i="1" s="1"/>
  <c r="H564" i="1"/>
  <c r="M564" i="1" s="1"/>
  <c r="H612" i="1"/>
  <c r="M612" i="1" s="1"/>
  <c r="H648" i="1"/>
  <c r="M648" i="1" s="1"/>
  <c r="H576" i="1"/>
  <c r="M576" i="1" s="1"/>
  <c r="H636" i="1"/>
  <c r="M636" i="1" s="1"/>
  <c r="H545" i="1"/>
  <c r="M545" i="1" s="1"/>
  <c r="H605" i="1"/>
  <c r="M605" i="1" s="1"/>
  <c r="H629" i="1"/>
  <c r="M629" i="1" s="1"/>
  <c r="H557" i="1"/>
  <c r="M557" i="1" s="1"/>
  <c r="H617" i="1"/>
  <c r="M617" i="1" s="1"/>
  <c r="H653" i="1"/>
  <c r="M653" i="1" s="1"/>
  <c r="H29" i="1"/>
  <c r="I29" i="1" s="1"/>
  <c r="H77" i="1"/>
  <c r="H305" i="1"/>
  <c r="I305" i="1" s="1"/>
  <c r="H569" i="1"/>
  <c r="M569" i="1" s="1"/>
  <c r="H641" i="1"/>
  <c r="M641" i="1" s="1"/>
  <c r="H665" i="1"/>
  <c r="M665" i="1" s="1"/>
  <c r="H533" i="1"/>
  <c r="M533" i="1" s="1"/>
  <c r="H581" i="1"/>
  <c r="M581" i="1" s="1"/>
  <c r="H593" i="1"/>
  <c r="M593" i="1" s="1"/>
  <c r="H317" i="1"/>
  <c r="H5" i="1"/>
  <c r="H53" i="1"/>
  <c r="I53" i="1" s="1"/>
  <c r="H101" i="1"/>
  <c r="L101" i="1" s="1"/>
  <c r="N101" i="1" s="1"/>
  <c r="H182" i="1"/>
  <c r="H26" i="1"/>
  <c r="H218" i="1"/>
  <c r="L218" i="1" s="1"/>
  <c r="N218" i="1" s="1"/>
  <c r="H314" i="1"/>
  <c r="L314" i="1" s="1"/>
  <c r="N314" i="1" s="1"/>
  <c r="H341" i="1"/>
  <c r="H389" i="1"/>
  <c r="H437" i="1"/>
  <c r="I437" i="1" s="1"/>
  <c r="H485" i="1"/>
  <c r="I485" i="1" s="1"/>
  <c r="H281" i="1"/>
  <c r="H233" i="1"/>
  <c r="H185" i="1"/>
  <c r="L185" i="1" s="1"/>
  <c r="N185" i="1" s="1"/>
  <c r="H137" i="1"/>
  <c r="I137" i="1" s="1"/>
  <c r="H65" i="1"/>
  <c r="H362" i="1"/>
  <c r="H534" i="1"/>
  <c r="M534" i="1" s="1"/>
  <c r="H582" i="1"/>
  <c r="M582" i="1" s="1"/>
  <c r="H630" i="1"/>
  <c r="M630" i="1" s="1"/>
  <c r="H114" i="1"/>
  <c r="H498" i="1"/>
  <c r="I498" i="1" s="1"/>
  <c r="H450" i="1"/>
  <c r="I450" i="1" s="1"/>
  <c r="H402" i="1"/>
  <c r="H354" i="1"/>
  <c r="I354" i="1" s="1"/>
  <c r="H270" i="1"/>
  <c r="I270" i="1" s="1"/>
  <c r="H546" i="1"/>
  <c r="M546" i="1" s="1"/>
  <c r="H594" i="1"/>
  <c r="M594" i="1" s="1"/>
  <c r="H642" i="1"/>
  <c r="M642" i="1" s="1"/>
  <c r="H258" i="1"/>
  <c r="I258" i="1" s="1"/>
  <c r="H510" i="1"/>
  <c r="M510" i="1" s="1"/>
  <c r="H462" i="1"/>
  <c r="H414" i="1"/>
  <c r="H366" i="1"/>
  <c r="I366" i="1" s="1"/>
  <c r="H126" i="1"/>
  <c r="L126" i="1" s="1"/>
  <c r="N126" i="1" s="1"/>
  <c r="H558" i="1"/>
  <c r="M558" i="1" s="1"/>
  <c r="H606" i="1"/>
  <c r="M606" i="1" s="1"/>
  <c r="H654" i="1"/>
  <c r="M654" i="1" s="1"/>
  <c r="H66" i="1"/>
  <c r="H162" i="1"/>
  <c r="H18" i="1"/>
  <c r="H522" i="1"/>
  <c r="M522" i="1" s="1"/>
  <c r="H474" i="1"/>
  <c r="I474" i="1" s="1"/>
  <c r="H6" i="1"/>
  <c r="I6" i="1" s="1"/>
  <c r="H570" i="1"/>
  <c r="M570" i="1" s="1"/>
  <c r="H618" i="1"/>
  <c r="M618" i="1" s="1"/>
  <c r="H666" i="1"/>
  <c r="M666" i="1" s="1"/>
  <c r="H306" i="1"/>
  <c r="H210" i="1"/>
  <c r="H486" i="1"/>
  <c r="I486" i="1" s="1"/>
  <c r="H438" i="1"/>
  <c r="H390" i="1"/>
  <c r="H342" i="1"/>
  <c r="H222" i="1"/>
  <c r="L222" i="1" s="1"/>
  <c r="N222" i="1" s="1"/>
  <c r="H30" i="1"/>
  <c r="H455" i="1"/>
  <c r="H575" i="1"/>
  <c r="M575" i="1" s="1"/>
  <c r="H623" i="1"/>
  <c r="M623" i="1" s="1"/>
  <c r="H671" i="1"/>
  <c r="M671" i="1" s="1"/>
  <c r="H11" i="1"/>
  <c r="H59" i="1"/>
  <c r="H107" i="1"/>
  <c r="L107" i="1" s="1"/>
  <c r="N107" i="1" s="1"/>
  <c r="H155" i="1"/>
  <c r="L155" i="1" s="1"/>
  <c r="N155" i="1" s="1"/>
  <c r="H203" i="1"/>
  <c r="H251" i="1"/>
  <c r="I251" i="1" s="1"/>
  <c r="H299" i="1"/>
  <c r="L299" i="1" s="1"/>
  <c r="N299" i="1" s="1"/>
  <c r="H359" i="1"/>
  <c r="L359" i="1" s="1"/>
  <c r="N359" i="1" s="1"/>
  <c r="H431" i="1"/>
  <c r="H515" i="1"/>
  <c r="M515" i="1" s="1"/>
  <c r="H479" i="1"/>
  <c r="L479" i="1" s="1"/>
  <c r="N479" i="1" s="1"/>
  <c r="H443" i="1"/>
  <c r="H539" i="1"/>
  <c r="M539" i="1" s="1"/>
  <c r="H587" i="1"/>
  <c r="M587" i="1" s="1"/>
  <c r="H635" i="1"/>
  <c r="M635" i="1" s="1"/>
  <c r="H503" i="1"/>
  <c r="L503" i="1" s="1"/>
  <c r="N503" i="1" s="1"/>
  <c r="H23" i="1"/>
  <c r="H71" i="1"/>
  <c r="H119" i="1"/>
  <c r="L119" i="1" s="1"/>
  <c r="N119" i="1" s="1"/>
  <c r="H167" i="1"/>
  <c r="H215" i="1"/>
  <c r="H263" i="1"/>
  <c r="H311" i="1"/>
  <c r="L311" i="1" s="1"/>
  <c r="N311" i="1" s="1"/>
  <c r="H383" i="1"/>
  <c r="I383" i="1" s="1"/>
  <c r="H347" i="1"/>
  <c r="H527" i="1"/>
  <c r="M527" i="1" s="1"/>
  <c r="H491" i="1"/>
  <c r="L491" i="1" s="1"/>
  <c r="N491" i="1" s="1"/>
  <c r="H551" i="1"/>
  <c r="M551" i="1" s="1"/>
  <c r="H599" i="1"/>
  <c r="M599" i="1" s="1"/>
  <c r="H647" i="1"/>
  <c r="M647" i="1" s="1"/>
  <c r="H35" i="1"/>
  <c r="I35" i="1" s="1"/>
  <c r="H83" i="1"/>
  <c r="H131" i="1"/>
  <c r="H179" i="1"/>
  <c r="L179" i="1" s="1"/>
  <c r="N179" i="1" s="1"/>
  <c r="H227" i="1"/>
  <c r="I227" i="1" s="1"/>
  <c r="H275" i="1"/>
  <c r="I275" i="1" s="1"/>
  <c r="H323" i="1"/>
  <c r="H395" i="1"/>
  <c r="L395" i="1" s="1"/>
  <c r="N395" i="1" s="1"/>
  <c r="H371" i="1"/>
  <c r="I371" i="1" s="1"/>
  <c r="H563" i="1"/>
  <c r="M563" i="1" s="1"/>
  <c r="H611" i="1"/>
  <c r="M611" i="1" s="1"/>
  <c r="H659" i="1"/>
  <c r="M659" i="1" s="1"/>
  <c r="H47" i="1"/>
  <c r="L47" i="1" s="1"/>
  <c r="N47" i="1" s="1"/>
  <c r="H95" i="1"/>
  <c r="H143" i="1"/>
  <c r="H191" i="1"/>
  <c r="H239" i="1"/>
  <c r="L239" i="1" s="1"/>
  <c r="N239" i="1" s="1"/>
  <c r="H287" i="1"/>
  <c r="H335" i="1"/>
  <c r="H407" i="1"/>
  <c r="I407" i="1" s="1"/>
  <c r="H419" i="1"/>
  <c r="I419" i="1" s="1"/>
  <c r="H467" i="1"/>
  <c r="H266" i="1"/>
  <c r="H353" i="1"/>
  <c r="H401" i="1"/>
  <c r="I401" i="1" s="1"/>
  <c r="H449" i="1"/>
  <c r="I449" i="1" s="1"/>
  <c r="H497" i="1"/>
  <c r="H245" i="1"/>
  <c r="H197" i="1"/>
  <c r="I197" i="1" s="1"/>
  <c r="H149" i="1"/>
  <c r="H89" i="1"/>
  <c r="H410" i="1"/>
  <c r="H134" i="1"/>
  <c r="I134" i="1" s="1"/>
  <c r="H170" i="1"/>
  <c r="H293" i="1"/>
  <c r="H377" i="1"/>
  <c r="H425" i="1"/>
  <c r="L425" i="1" s="1"/>
  <c r="N425" i="1" s="1"/>
  <c r="H473" i="1"/>
  <c r="L473" i="1" s="1"/>
  <c r="N473" i="1" s="1"/>
  <c r="H521" i="1"/>
  <c r="M521" i="1" s="1"/>
  <c r="H269" i="1"/>
  <c r="H221" i="1"/>
  <c r="I221" i="1" s="1"/>
  <c r="H173" i="1"/>
  <c r="L173" i="1" s="1"/>
  <c r="N173" i="1" s="1"/>
  <c r="H125" i="1"/>
  <c r="H41" i="1"/>
  <c r="I41" i="1" s="1"/>
  <c r="H110" i="1"/>
  <c r="I110" i="1" s="1"/>
  <c r="H561" i="1"/>
  <c r="M561" i="1" s="1"/>
  <c r="H333" i="1"/>
  <c r="I333" i="1" s="1"/>
  <c r="H285" i="1"/>
  <c r="I285" i="1" s="1"/>
  <c r="H621" i="1"/>
  <c r="M621" i="1" s="1"/>
  <c r="H669" i="1"/>
  <c r="M669" i="1" s="1"/>
  <c r="H117" i="1"/>
  <c r="I117" i="1" s="1"/>
  <c r="H165" i="1"/>
  <c r="L165" i="1" s="1"/>
  <c r="N165" i="1" s="1"/>
  <c r="H537" i="1"/>
  <c r="M537" i="1" s="1"/>
  <c r="H585" i="1"/>
  <c r="M585" i="1" s="1"/>
  <c r="H597" i="1"/>
  <c r="M597" i="1" s="1"/>
  <c r="H645" i="1"/>
  <c r="M645" i="1" s="1"/>
  <c r="H141" i="1"/>
  <c r="I141" i="1" s="1"/>
  <c r="H189" i="1"/>
  <c r="L189" i="1" s="1"/>
  <c r="N189" i="1" s="1"/>
  <c r="H556" i="1"/>
  <c r="M556" i="1" s="1"/>
  <c r="L6" i="1"/>
  <c r="N6" i="1" s="1"/>
  <c r="L2" i="1"/>
  <c r="L288" i="1"/>
  <c r="N288" i="1" s="1"/>
  <c r="I278" i="1"/>
  <c r="L278" i="1"/>
  <c r="N278" i="1" s="1"/>
  <c r="I324" i="1"/>
  <c r="L324" i="1"/>
  <c r="N324" i="1" s="1"/>
  <c r="I360" i="1"/>
  <c r="L360" i="1"/>
  <c r="N360" i="1" s="1"/>
  <c r="I456" i="1"/>
  <c r="L456" i="1"/>
  <c r="N456" i="1" s="1"/>
  <c r="I204" i="1"/>
  <c r="L204" i="1"/>
  <c r="N204" i="1" s="1"/>
  <c r="I108" i="1"/>
  <c r="L108" i="1"/>
  <c r="N108" i="1" s="1"/>
  <c r="I12" i="1"/>
  <c r="L12" i="1"/>
  <c r="N12" i="1" s="1"/>
  <c r="I461" i="1"/>
  <c r="L461" i="1"/>
  <c r="N461" i="1" s="1"/>
  <c r="I161" i="1"/>
  <c r="L161" i="1"/>
  <c r="N161" i="1" s="1"/>
  <c r="I65" i="1"/>
  <c r="L65" i="1"/>
  <c r="N65" i="1" s="1"/>
  <c r="I14" i="1"/>
  <c r="L14" i="1"/>
  <c r="N14" i="1" s="1"/>
  <c r="L206" i="1"/>
  <c r="N206" i="1" s="1"/>
  <c r="L354" i="1"/>
  <c r="N354" i="1" s="1"/>
  <c r="I386" i="1"/>
  <c r="I418" i="1"/>
  <c r="L418" i="1"/>
  <c r="N418" i="1" s="1"/>
  <c r="I482" i="1"/>
  <c r="L482" i="1"/>
  <c r="N482" i="1" s="1"/>
  <c r="I367" i="1"/>
  <c r="I175" i="1"/>
  <c r="L175" i="1"/>
  <c r="N175" i="1" s="1"/>
  <c r="I479" i="1"/>
  <c r="L251" i="1"/>
  <c r="N251" i="1" s="1"/>
  <c r="I59" i="1"/>
  <c r="L59" i="1"/>
  <c r="N59" i="1" s="1"/>
  <c r="I11" i="1"/>
  <c r="L11" i="1"/>
  <c r="N11" i="1" s="1"/>
  <c r="I351" i="1"/>
  <c r="L351" i="1"/>
  <c r="N351" i="1" s="1"/>
  <c r="I207" i="1"/>
  <c r="L207" i="1"/>
  <c r="N207" i="1" s="1"/>
  <c r="I159" i="1"/>
  <c r="L159" i="1"/>
  <c r="N159" i="1" s="1"/>
  <c r="L111" i="1"/>
  <c r="N111" i="1" s="1"/>
  <c r="I15" i="1"/>
  <c r="L15" i="1"/>
  <c r="N15" i="1" s="1"/>
  <c r="I322" i="1"/>
  <c r="L322" i="1"/>
  <c r="N322" i="1" s="1"/>
  <c r="L285" i="1"/>
  <c r="N285" i="1" s="1"/>
  <c r="I114" i="1"/>
  <c r="L114" i="1"/>
  <c r="N114" i="1" s="1"/>
  <c r="I338" i="1"/>
  <c r="L338" i="1"/>
  <c r="N338" i="1" s="1"/>
  <c r="I230" i="1"/>
  <c r="L230" i="1"/>
  <c r="N230" i="1" s="1"/>
  <c r="I348" i="1"/>
  <c r="L348" i="1"/>
  <c r="N348" i="1" s="1"/>
  <c r="I396" i="1"/>
  <c r="L396" i="1"/>
  <c r="N396" i="1" s="1"/>
  <c r="I492" i="1"/>
  <c r="L492" i="1"/>
  <c r="N492" i="1" s="1"/>
  <c r="I192" i="1"/>
  <c r="L192" i="1"/>
  <c r="N192" i="1" s="1"/>
  <c r="I144" i="1"/>
  <c r="L144" i="1"/>
  <c r="N144" i="1" s="1"/>
  <c r="I48" i="1"/>
  <c r="L48" i="1"/>
  <c r="N48" i="1" s="1"/>
  <c r="I74" i="1"/>
  <c r="L74" i="1"/>
  <c r="N74" i="1" s="1"/>
  <c r="I353" i="1"/>
  <c r="L353" i="1"/>
  <c r="N353" i="1" s="1"/>
  <c r="I245" i="1"/>
  <c r="L245" i="1"/>
  <c r="N245" i="1" s="1"/>
  <c r="I229" i="1"/>
  <c r="L229" i="1"/>
  <c r="N229" i="1" s="1"/>
  <c r="I85" i="1"/>
  <c r="L85" i="1"/>
  <c r="N85" i="1" s="1"/>
  <c r="I158" i="1"/>
  <c r="L158" i="1"/>
  <c r="N158" i="1" s="1"/>
  <c r="I342" i="1"/>
  <c r="L342" i="1"/>
  <c r="N342" i="1" s="1"/>
  <c r="I374" i="1"/>
  <c r="L374" i="1"/>
  <c r="N374" i="1" s="1"/>
  <c r="I502" i="1"/>
  <c r="L502" i="1"/>
  <c r="N502" i="1" s="1"/>
  <c r="I459" i="1"/>
  <c r="L459" i="1"/>
  <c r="N459" i="1" s="1"/>
  <c r="I403" i="1"/>
  <c r="L403" i="1"/>
  <c r="N403" i="1" s="1"/>
  <c r="I211" i="1"/>
  <c r="L211" i="1"/>
  <c r="N211" i="1" s="1"/>
  <c r="I19" i="1"/>
  <c r="L19" i="1"/>
  <c r="N19" i="1" s="1"/>
  <c r="I335" i="1"/>
  <c r="L335" i="1"/>
  <c r="N335" i="1" s="1"/>
  <c r="I191" i="1"/>
  <c r="L191" i="1"/>
  <c r="N191" i="1" s="1"/>
  <c r="I471" i="1"/>
  <c r="I339" i="1"/>
  <c r="L339" i="1"/>
  <c r="N339" i="1" s="1"/>
  <c r="I243" i="1"/>
  <c r="I147" i="1"/>
  <c r="L147" i="1"/>
  <c r="N147" i="1" s="1"/>
  <c r="I51" i="1"/>
  <c r="I210" i="1"/>
  <c r="L210" i="1"/>
  <c r="N210" i="1" s="1"/>
  <c r="I98" i="1"/>
  <c r="L98" i="1"/>
  <c r="N98" i="1" s="1"/>
  <c r="I178" i="1"/>
  <c r="L178" i="1"/>
  <c r="N178" i="1" s="1"/>
  <c r="I384" i="1"/>
  <c r="L384" i="1"/>
  <c r="N384" i="1" s="1"/>
  <c r="I432" i="1"/>
  <c r="L432" i="1"/>
  <c r="N432" i="1" s="1"/>
  <c r="I480" i="1"/>
  <c r="L480" i="1"/>
  <c r="N480" i="1" s="1"/>
  <c r="I276" i="1"/>
  <c r="L276" i="1"/>
  <c r="N276" i="1" s="1"/>
  <c r="I228" i="1"/>
  <c r="L228" i="1"/>
  <c r="N228" i="1" s="1"/>
  <c r="I180" i="1"/>
  <c r="L180" i="1"/>
  <c r="N180" i="1" s="1"/>
  <c r="I132" i="1"/>
  <c r="L132" i="1"/>
  <c r="N132" i="1" s="1"/>
  <c r="I84" i="1"/>
  <c r="L84" i="1"/>
  <c r="N84" i="1" s="1"/>
  <c r="I36" i="1"/>
  <c r="L36" i="1"/>
  <c r="N36" i="1" s="1"/>
  <c r="I26" i="1"/>
  <c r="L26" i="1"/>
  <c r="N26" i="1" s="1"/>
  <c r="I341" i="1"/>
  <c r="L341" i="1"/>
  <c r="N341" i="1" s="1"/>
  <c r="I389" i="1"/>
  <c r="L389" i="1"/>
  <c r="N389" i="1" s="1"/>
  <c r="L485" i="1"/>
  <c r="N485" i="1" s="1"/>
  <c r="I281" i="1"/>
  <c r="L281" i="1"/>
  <c r="N281" i="1" s="1"/>
  <c r="I233" i="1"/>
  <c r="L233" i="1"/>
  <c r="N233" i="1" s="1"/>
  <c r="I89" i="1"/>
  <c r="L89" i="1"/>
  <c r="N89" i="1" s="1"/>
  <c r="L41" i="1"/>
  <c r="N41" i="1" s="1"/>
  <c r="I326" i="1"/>
  <c r="L326" i="1"/>
  <c r="N326" i="1" s="1"/>
  <c r="I362" i="1"/>
  <c r="L362" i="1"/>
  <c r="N362" i="1" s="1"/>
  <c r="I410" i="1"/>
  <c r="L410" i="1"/>
  <c r="N410" i="1" s="1"/>
  <c r="L474" i="1"/>
  <c r="N474" i="1" s="1"/>
  <c r="I490" i="1"/>
  <c r="L490" i="1"/>
  <c r="N490" i="1" s="1"/>
  <c r="I506" i="1"/>
  <c r="L506" i="1"/>
  <c r="N506" i="1" s="1"/>
  <c r="I475" i="1"/>
  <c r="L475" i="1"/>
  <c r="N475" i="1" s="1"/>
  <c r="L439" i="1"/>
  <c r="N439" i="1" s="1"/>
  <c r="I343" i="1"/>
  <c r="L343" i="1"/>
  <c r="N343" i="1" s="1"/>
  <c r="I295" i="1"/>
  <c r="L295" i="1"/>
  <c r="N295" i="1" s="1"/>
  <c r="I151" i="1"/>
  <c r="L151" i="1"/>
  <c r="N151" i="1" s="1"/>
  <c r="I103" i="1"/>
  <c r="L103" i="1"/>
  <c r="N103" i="1" s="1"/>
  <c r="I483" i="1"/>
  <c r="L483" i="1"/>
  <c r="N483" i="1" s="1"/>
  <c r="I395" i="1"/>
  <c r="I323" i="1"/>
  <c r="L323" i="1"/>
  <c r="N323" i="1" s="1"/>
  <c r="I179" i="1"/>
  <c r="I131" i="1"/>
  <c r="L131" i="1"/>
  <c r="N131" i="1" s="1"/>
  <c r="I487" i="1"/>
  <c r="L487" i="1"/>
  <c r="N487" i="1" s="1"/>
  <c r="I411" i="1"/>
  <c r="L411" i="1"/>
  <c r="N411" i="1" s="1"/>
  <c r="L423" i="1"/>
  <c r="N423" i="1" s="1"/>
  <c r="I279" i="1"/>
  <c r="L279" i="1"/>
  <c r="N279" i="1" s="1"/>
  <c r="I231" i="1"/>
  <c r="L231" i="1"/>
  <c r="N231" i="1" s="1"/>
  <c r="L135" i="1"/>
  <c r="N135" i="1" s="1"/>
  <c r="I87" i="1"/>
  <c r="L87" i="1"/>
  <c r="N87" i="1" s="1"/>
  <c r="I39" i="1"/>
  <c r="L39" i="1"/>
  <c r="N39" i="1" s="1"/>
  <c r="I18" i="1"/>
  <c r="L18" i="1"/>
  <c r="N18" i="1" s="1"/>
  <c r="I274" i="1"/>
  <c r="L274" i="1"/>
  <c r="N274" i="1" s="1"/>
  <c r="I162" i="1"/>
  <c r="L162" i="1"/>
  <c r="N162" i="1" s="1"/>
  <c r="I194" i="1"/>
  <c r="L194" i="1"/>
  <c r="N194" i="1" s="1"/>
  <c r="I302" i="1"/>
  <c r="L302" i="1"/>
  <c r="N302" i="1" s="1"/>
  <c r="I408" i="1"/>
  <c r="L408" i="1"/>
  <c r="N408" i="1" s="1"/>
  <c r="I504" i="1"/>
  <c r="L504" i="1"/>
  <c r="N504" i="1" s="1"/>
  <c r="I252" i="1"/>
  <c r="L252" i="1"/>
  <c r="N252" i="1" s="1"/>
  <c r="I156" i="1"/>
  <c r="L156" i="1"/>
  <c r="N156" i="1" s="1"/>
  <c r="I60" i="1"/>
  <c r="L60" i="1"/>
  <c r="N60" i="1" s="1"/>
  <c r="I413" i="1"/>
  <c r="L413" i="1"/>
  <c r="N413" i="1" s="1"/>
  <c r="I209" i="1"/>
  <c r="L209" i="1"/>
  <c r="N209" i="1" s="1"/>
  <c r="I113" i="1"/>
  <c r="L113" i="1"/>
  <c r="N113" i="1" s="1"/>
  <c r="I370" i="1"/>
  <c r="L370" i="1"/>
  <c r="N370" i="1" s="1"/>
  <c r="I402" i="1"/>
  <c r="L402" i="1"/>
  <c r="N402" i="1" s="1"/>
  <c r="I434" i="1"/>
  <c r="L434" i="1"/>
  <c r="N434" i="1" s="1"/>
  <c r="I415" i="1"/>
  <c r="L415" i="1"/>
  <c r="N415" i="1" s="1"/>
  <c r="I319" i="1"/>
  <c r="L319" i="1"/>
  <c r="N319" i="1" s="1"/>
  <c r="I223" i="1"/>
  <c r="L223" i="1"/>
  <c r="N223" i="1" s="1"/>
  <c r="I127" i="1"/>
  <c r="L127" i="1"/>
  <c r="N127" i="1" s="1"/>
  <c r="I31" i="1"/>
  <c r="L31" i="1"/>
  <c r="N31" i="1" s="1"/>
  <c r="I451" i="1"/>
  <c r="L451" i="1"/>
  <c r="N451" i="1" s="1"/>
  <c r="I431" i="1"/>
  <c r="L431" i="1"/>
  <c r="N431" i="1" s="1"/>
  <c r="I203" i="1"/>
  <c r="L203" i="1"/>
  <c r="N203" i="1" s="1"/>
  <c r="I387" i="1"/>
  <c r="L387" i="1"/>
  <c r="N387" i="1" s="1"/>
  <c r="I38" i="1"/>
  <c r="L38" i="1"/>
  <c r="N38" i="1" s="1"/>
  <c r="I329" i="1"/>
  <c r="L329" i="1"/>
  <c r="N329" i="1" s="1"/>
  <c r="I444" i="1"/>
  <c r="L444" i="1"/>
  <c r="N444" i="1" s="1"/>
  <c r="I240" i="1"/>
  <c r="L240" i="1"/>
  <c r="N240" i="1" s="1"/>
  <c r="I96" i="1"/>
  <c r="L96" i="1"/>
  <c r="N96" i="1" s="1"/>
  <c r="I266" i="1"/>
  <c r="L266" i="1"/>
  <c r="N266" i="1" s="1"/>
  <c r="I336" i="1"/>
  <c r="L336" i="1"/>
  <c r="N336" i="1" s="1"/>
  <c r="I497" i="1"/>
  <c r="L497" i="1"/>
  <c r="N497" i="1" s="1"/>
  <c r="I101" i="1"/>
  <c r="I5" i="1"/>
  <c r="L5" i="1"/>
  <c r="N5" i="1" s="1"/>
  <c r="I277" i="1"/>
  <c r="L277" i="1"/>
  <c r="N277" i="1" s="1"/>
  <c r="L133" i="1"/>
  <c r="N133" i="1" s="1"/>
  <c r="I37" i="1"/>
  <c r="L37" i="1"/>
  <c r="N37" i="1" s="1"/>
  <c r="I94" i="1"/>
  <c r="L94" i="1"/>
  <c r="N94" i="1" s="1"/>
  <c r="I358" i="1"/>
  <c r="L358" i="1"/>
  <c r="N358" i="1" s="1"/>
  <c r="I390" i="1"/>
  <c r="L390" i="1"/>
  <c r="N390" i="1" s="1"/>
  <c r="I422" i="1"/>
  <c r="L422" i="1"/>
  <c r="N422" i="1" s="1"/>
  <c r="L470" i="1"/>
  <c r="N470" i="1" s="1"/>
  <c r="I259" i="1"/>
  <c r="L259" i="1"/>
  <c r="N259" i="1" s="1"/>
  <c r="I67" i="1"/>
  <c r="L67" i="1"/>
  <c r="N67" i="1" s="1"/>
  <c r="I495" i="1"/>
  <c r="L495" i="1"/>
  <c r="N495" i="1" s="1"/>
  <c r="I467" i="1"/>
  <c r="L467" i="1"/>
  <c r="N467" i="1" s="1"/>
  <c r="L407" i="1"/>
  <c r="N407" i="1" s="1"/>
  <c r="I239" i="1"/>
  <c r="I143" i="1"/>
  <c r="L143" i="1"/>
  <c r="N143" i="1" s="1"/>
  <c r="I435" i="1"/>
  <c r="L435" i="1"/>
  <c r="N435" i="1" s="1"/>
  <c r="I363" i="1"/>
  <c r="L363" i="1"/>
  <c r="N363" i="1" s="1"/>
  <c r="I195" i="1"/>
  <c r="L195" i="1"/>
  <c r="N195" i="1" s="1"/>
  <c r="I3" i="1"/>
  <c r="L3" i="1"/>
  <c r="N3" i="1" s="1"/>
  <c r="I306" i="1"/>
  <c r="L306" i="1"/>
  <c r="N306" i="1" s="1"/>
  <c r="I317" i="1"/>
  <c r="L317" i="1"/>
  <c r="N317" i="1" s="1"/>
  <c r="I182" i="1"/>
  <c r="L182" i="1"/>
  <c r="N182" i="1" s="1"/>
  <c r="I372" i="1"/>
  <c r="L372" i="1"/>
  <c r="N372" i="1" s="1"/>
  <c r="I420" i="1"/>
  <c r="L420" i="1"/>
  <c r="N420" i="1" s="1"/>
  <c r="I468" i="1"/>
  <c r="L468" i="1"/>
  <c r="N468" i="1" s="1"/>
  <c r="I264" i="1"/>
  <c r="L264" i="1"/>
  <c r="N264" i="1" s="1"/>
  <c r="I216" i="1"/>
  <c r="L216" i="1"/>
  <c r="N216" i="1" s="1"/>
  <c r="I168" i="1"/>
  <c r="L168" i="1"/>
  <c r="N168" i="1" s="1"/>
  <c r="I120" i="1"/>
  <c r="L120" i="1"/>
  <c r="N120" i="1" s="1"/>
  <c r="I72" i="1"/>
  <c r="L72" i="1"/>
  <c r="N72" i="1" s="1"/>
  <c r="I24" i="1"/>
  <c r="L24" i="1"/>
  <c r="N24" i="1" s="1"/>
  <c r="I293" i="1"/>
  <c r="L293" i="1"/>
  <c r="N293" i="1" s="1"/>
  <c r="I377" i="1"/>
  <c r="L377" i="1"/>
  <c r="N377" i="1" s="1"/>
  <c r="I425" i="1"/>
  <c r="I473" i="1"/>
  <c r="I269" i="1"/>
  <c r="L269" i="1"/>
  <c r="N269" i="1" s="1"/>
  <c r="I125" i="1"/>
  <c r="L125" i="1"/>
  <c r="N125" i="1" s="1"/>
  <c r="I77" i="1"/>
  <c r="L77" i="1"/>
  <c r="N77" i="1" s="1"/>
  <c r="I165" i="1"/>
  <c r="I253" i="1"/>
  <c r="L253" i="1"/>
  <c r="N253" i="1" s="1"/>
  <c r="I205" i="1"/>
  <c r="L205" i="1"/>
  <c r="N205" i="1" s="1"/>
  <c r="I109" i="1"/>
  <c r="I61" i="1"/>
  <c r="L61" i="1"/>
  <c r="N61" i="1" s="1"/>
  <c r="I13" i="1"/>
  <c r="L13" i="1"/>
  <c r="N13" i="1" s="1"/>
  <c r="L62" i="1"/>
  <c r="N62" i="1" s="1"/>
  <c r="I190" i="1"/>
  <c r="L190" i="1"/>
  <c r="N190" i="1" s="1"/>
  <c r="I254" i="1"/>
  <c r="L254" i="1"/>
  <c r="N254" i="1" s="1"/>
  <c r="L300" i="1"/>
  <c r="N300" i="1" s="1"/>
  <c r="I332" i="1"/>
  <c r="I350" i="1"/>
  <c r="L350" i="1"/>
  <c r="N350" i="1" s="1"/>
  <c r="L366" i="1"/>
  <c r="N366" i="1" s="1"/>
  <c r="I398" i="1"/>
  <c r="I414" i="1"/>
  <c r="L414" i="1"/>
  <c r="N414" i="1" s="1"/>
  <c r="I430" i="1"/>
  <c r="L430" i="1"/>
  <c r="N430" i="1" s="1"/>
  <c r="I462" i="1"/>
  <c r="L462" i="1"/>
  <c r="N462" i="1" s="1"/>
  <c r="I478" i="1"/>
  <c r="L478" i="1"/>
  <c r="N478" i="1" s="1"/>
  <c r="I494" i="1"/>
  <c r="L494" i="1"/>
  <c r="N494" i="1" s="1"/>
  <c r="I427" i="1"/>
  <c r="L427" i="1"/>
  <c r="N427" i="1" s="1"/>
  <c r="L331" i="1"/>
  <c r="N331" i="1" s="1"/>
  <c r="I283" i="1"/>
  <c r="L283" i="1"/>
  <c r="N283" i="1" s="1"/>
  <c r="I235" i="1"/>
  <c r="L235" i="1"/>
  <c r="N235" i="1" s="1"/>
  <c r="I187" i="1"/>
  <c r="L139" i="1"/>
  <c r="N139" i="1" s="1"/>
  <c r="I91" i="1"/>
  <c r="L91" i="1"/>
  <c r="N91" i="1" s="1"/>
  <c r="I43" i="1"/>
  <c r="L43" i="1"/>
  <c r="N43" i="1" s="1"/>
  <c r="I447" i="1"/>
  <c r="L447" i="1"/>
  <c r="N447" i="1" s="1"/>
  <c r="L499" i="1"/>
  <c r="N499" i="1" s="1"/>
  <c r="I347" i="1"/>
  <c r="L347" i="1"/>
  <c r="N347" i="1" s="1"/>
  <c r="L383" i="1"/>
  <c r="N383" i="1" s="1"/>
  <c r="I263" i="1"/>
  <c r="L263" i="1"/>
  <c r="N263" i="1" s="1"/>
  <c r="I215" i="1"/>
  <c r="L215" i="1"/>
  <c r="N215" i="1" s="1"/>
  <c r="I119" i="1"/>
  <c r="I71" i="1"/>
  <c r="L71" i="1"/>
  <c r="N71" i="1" s="1"/>
  <c r="I23" i="1"/>
  <c r="L23" i="1"/>
  <c r="N23" i="1" s="1"/>
  <c r="I375" i="1"/>
  <c r="I315" i="1"/>
  <c r="L315" i="1"/>
  <c r="N315" i="1" s="1"/>
  <c r="I267" i="1"/>
  <c r="L267" i="1"/>
  <c r="N267" i="1" s="1"/>
  <c r="I171" i="1"/>
  <c r="I123" i="1"/>
  <c r="L123" i="1"/>
  <c r="N123" i="1" s="1"/>
  <c r="I75" i="1"/>
  <c r="L75" i="1"/>
  <c r="N75" i="1" s="1"/>
  <c r="I226" i="1"/>
  <c r="I50" i="1"/>
  <c r="L50" i="1"/>
  <c r="N50" i="1" s="1"/>
  <c r="L258" i="1"/>
  <c r="N258" i="1" s="1"/>
  <c r="I173" i="1" l="1"/>
  <c r="I311" i="1"/>
  <c r="I222" i="1"/>
  <c r="I189" i="1"/>
  <c r="I314" i="1"/>
  <c r="L449" i="1"/>
  <c r="N449" i="1" s="1"/>
  <c r="L305" i="1"/>
  <c r="N305" i="1" s="1"/>
  <c r="H584" i="1"/>
  <c r="M584" i="1" s="1"/>
  <c r="H608" i="1"/>
  <c r="M608" i="1" s="1"/>
  <c r="H406" i="1"/>
  <c r="I406" i="1" s="1"/>
  <c r="H130" i="1"/>
  <c r="H574" i="1"/>
  <c r="M574" i="1" s="1"/>
  <c r="H658" i="1"/>
  <c r="M658" i="1" s="1"/>
  <c r="H382" i="1"/>
  <c r="H82" i="1"/>
  <c r="H550" i="1"/>
  <c r="M550" i="1" s="1"/>
  <c r="H466" i="1"/>
  <c r="H181" i="1"/>
  <c r="H673" i="1"/>
  <c r="M673" i="1" s="1"/>
  <c r="H565" i="1"/>
  <c r="M565" i="1" s="1"/>
  <c r="H157" i="1"/>
  <c r="I157" i="1" s="1"/>
  <c r="H301" i="1"/>
  <c r="I301" i="1" s="1"/>
  <c r="H337" i="1"/>
  <c r="I163" i="1"/>
  <c r="L163" i="1"/>
  <c r="N163" i="1" s="1"/>
  <c r="H16" i="1"/>
  <c r="H64" i="1"/>
  <c r="H112" i="1"/>
  <c r="H160" i="1"/>
  <c r="H208" i="1"/>
  <c r="H256" i="1"/>
  <c r="H508" i="1"/>
  <c r="M508" i="1" s="1"/>
  <c r="H460" i="1"/>
  <c r="H412" i="1"/>
  <c r="H364" i="1"/>
  <c r="H28" i="1"/>
  <c r="H76" i="1"/>
  <c r="H124" i="1"/>
  <c r="H172" i="1"/>
  <c r="H220" i="1"/>
  <c r="H268" i="1"/>
  <c r="H520" i="1"/>
  <c r="M520" i="1" s="1"/>
  <c r="H472" i="1"/>
  <c r="H424" i="1"/>
  <c r="H376" i="1"/>
  <c r="H40" i="1"/>
  <c r="H88" i="1"/>
  <c r="H136" i="1"/>
  <c r="H184" i="1"/>
  <c r="H232" i="1"/>
  <c r="H280" i="1"/>
  <c r="H484" i="1"/>
  <c r="H436" i="1"/>
  <c r="H388" i="1"/>
  <c r="H340" i="1"/>
  <c r="H4" i="1"/>
  <c r="H52" i="1"/>
  <c r="H100" i="1"/>
  <c r="H148" i="1"/>
  <c r="H196" i="1"/>
  <c r="H244" i="1"/>
  <c r="H496" i="1"/>
  <c r="H448" i="1"/>
  <c r="H292" i="1"/>
  <c r="H352" i="1"/>
  <c r="H400" i="1"/>
  <c r="H592" i="1"/>
  <c r="M592" i="1" s="1"/>
  <c r="H604" i="1"/>
  <c r="M604" i="1" s="1"/>
  <c r="H568" i="1"/>
  <c r="M568" i="1" s="1"/>
  <c r="H628" i="1"/>
  <c r="M628" i="1" s="1"/>
  <c r="H580" i="1"/>
  <c r="M580" i="1" s="1"/>
  <c r="H664" i="1"/>
  <c r="M664" i="1" s="1"/>
  <c r="H532" i="1"/>
  <c r="M532" i="1" s="1"/>
  <c r="H616" i="1"/>
  <c r="M616" i="1" s="1"/>
  <c r="H640" i="1"/>
  <c r="M640" i="1" s="1"/>
  <c r="H652" i="1"/>
  <c r="M652" i="1" s="1"/>
  <c r="H544" i="1"/>
  <c r="M544" i="1" s="1"/>
  <c r="L99" i="1"/>
  <c r="N99" i="1" s="1"/>
  <c r="L289" i="1"/>
  <c r="N289" i="1" s="1"/>
  <c r="L287" i="1"/>
  <c r="N287" i="1" s="1"/>
  <c r="I287" i="1"/>
  <c r="I95" i="1"/>
  <c r="L95" i="1"/>
  <c r="N95" i="1" s="1"/>
  <c r="I83" i="1"/>
  <c r="L83" i="1"/>
  <c r="N83" i="1" s="1"/>
  <c r="I167" i="1"/>
  <c r="L167" i="1"/>
  <c r="N167" i="1" s="1"/>
  <c r="I66" i="1"/>
  <c r="L66" i="1"/>
  <c r="N66" i="1" s="1"/>
  <c r="I503" i="1"/>
  <c r="I379" i="1"/>
  <c r="I126" i="1"/>
  <c r="I291" i="1"/>
  <c r="L275" i="1"/>
  <c r="N275" i="1" s="1"/>
  <c r="L55" i="1"/>
  <c r="N55" i="1" s="1"/>
  <c r="L137" i="1"/>
  <c r="N137" i="1" s="1"/>
  <c r="I359" i="1"/>
  <c r="L450" i="1"/>
  <c r="N450" i="1" s="1"/>
  <c r="L365" i="1"/>
  <c r="N365" i="1" s="1"/>
  <c r="H328" i="1"/>
  <c r="I355" i="1"/>
  <c r="L355" i="1"/>
  <c r="N355" i="1" s="1"/>
  <c r="I247" i="1"/>
  <c r="L247" i="1"/>
  <c r="N247" i="1" s="1"/>
  <c r="I463" i="1"/>
  <c r="L463" i="1"/>
  <c r="N463" i="1" s="1"/>
  <c r="I271" i="1"/>
  <c r="L271" i="1"/>
  <c r="N271" i="1" s="1"/>
  <c r="I79" i="1"/>
  <c r="L79" i="1"/>
  <c r="N79" i="1" s="1"/>
  <c r="I303" i="1"/>
  <c r="L303" i="1"/>
  <c r="N303" i="1" s="1"/>
  <c r="I130" i="1"/>
  <c r="L130" i="1"/>
  <c r="N130" i="1" s="1"/>
  <c r="I382" i="1"/>
  <c r="L382" i="1"/>
  <c r="N382" i="1" s="1"/>
  <c r="I181" i="1"/>
  <c r="L181" i="1"/>
  <c r="N181" i="1" s="1"/>
  <c r="I17" i="1"/>
  <c r="L17" i="1"/>
  <c r="N17" i="1" s="1"/>
  <c r="I257" i="1"/>
  <c r="L257" i="1"/>
  <c r="N257" i="1" s="1"/>
  <c r="I86" i="1"/>
  <c r="L86" i="1"/>
  <c r="N86" i="1" s="1"/>
  <c r="I242" i="1"/>
  <c r="L242" i="1"/>
  <c r="N242" i="1" s="1"/>
  <c r="L27" i="1"/>
  <c r="N27" i="1" s="1"/>
  <c r="L399" i="1"/>
  <c r="N399" i="1" s="1"/>
  <c r="L157" i="1"/>
  <c r="N157" i="1" s="1"/>
  <c r="L146" i="1"/>
  <c r="N146" i="1" s="1"/>
  <c r="H316" i="1"/>
  <c r="I170" i="1"/>
  <c r="L170" i="1"/>
  <c r="N170" i="1" s="1"/>
  <c r="I149" i="1"/>
  <c r="L149" i="1"/>
  <c r="N149" i="1" s="1"/>
  <c r="I443" i="1"/>
  <c r="L443" i="1"/>
  <c r="N443" i="1" s="1"/>
  <c r="I30" i="1"/>
  <c r="L30" i="1"/>
  <c r="N30" i="1" s="1"/>
  <c r="I438" i="1"/>
  <c r="L438" i="1"/>
  <c r="N438" i="1" s="1"/>
  <c r="I290" i="1"/>
  <c r="L301" i="1"/>
  <c r="N301" i="1" s="1"/>
  <c r="L219" i="1"/>
  <c r="N219" i="1" s="1"/>
  <c r="L29" i="1"/>
  <c r="N29" i="1" s="1"/>
  <c r="L183" i="1"/>
  <c r="N183" i="1" s="1"/>
  <c r="L406" i="1"/>
  <c r="N406" i="1" s="1"/>
  <c r="I155" i="1"/>
  <c r="H304" i="1"/>
  <c r="H33" i="1"/>
  <c r="H129" i="1"/>
  <c r="H225" i="1"/>
  <c r="H525" i="1"/>
  <c r="M525" i="1" s="1"/>
  <c r="H501" i="1"/>
  <c r="H477" i="1"/>
  <c r="H453" i="1"/>
  <c r="H429" i="1"/>
  <c r="H405" i="1"/>
  <c r="H381" i="1"/>
  <c r="H357" i="1"/>
  <c r="H297" i="1"/>
  <c r="H57" i="1"/>
  <c r="H153" i="1"/>
  <c r="H249" i="1"/>
  <c r="H81" i="1"/>
  <c r="H177" i="1"/>
  <c r="H273" i="1"/>
  <c r="H513" i="1"/>
  <c r="M513" i="1" s="1"/>
  <c r="H489" i="1"/>
  <c r="H465" i="1"/>
  <c r="H441" i="1"/>
  <c r="H417" i="1"/>
  <c r="H393" i="1"/>
  <c r="H369" i="1"/>
  <c r="H345" i="1"/>
  <c r="H309" i="1"/>
  <c r="H9" i="1"/>
  <c r="H105" i="1"/>
  <c r="H201" i="1"/>
  <c r="H8" i="1"/>
  <c r="H56" i="1"/>
  <c r="H104" i="1"/>
  <c r="H152" i="1"/>
  <c r="H200" i="1"/>
  <c r="H248" i="1"/>
  <c r="H524" i="1"/>
  <c r="M524" i="1" s="1"/>
  <c r="H476" i="1"/>
  <c r="H428" i="1"/>
  <c r="H380" i="1"/>
  <c r="H20" i="1"/>
  <c r="H68" i="1"/>
  <c r="H116" i="1"/>
  <c r="H164" i="1"/>
  <c r="H212" i="1"/>
  <c r="H260" i="1"/>
  <c r="H488" i="1"/>
  <c r="H440" i="1"/>
  <c r="H392" i="1"/>
  <c r="H344" i="1"/>
  <c r="H32" i="1"/>
  <c r="H80" i="1"/>
  <c r="H128" i="1"/>
  <c r="H176" i="1"/>
  <c r="H224" i="1"/>
  <c r="H272" i="1"/>
  <c r="H500" i="1"/>
  <c r="H452" i="1"/>
  <c r="H404" i="1"/>
  <c r="H356" i="1"/>
  <c r="H44" i="1"/>
  <c r="H92" i="1"/>
  <c r="H140" i="1"/>
  <c r="H188" i="1"/>
  <c r="H236" i="1"/>
  <c r="H512" i="1"/>
  <c r="M512" i="1" s="1"/>
  <c r="H464" i="1"/>
  <c r="H416" i="1"/>
  <c r="H308" i="1"/>
  <c r="H368" i="1"/>
  <c r="L446" i="1"/>
  <c r="N446" i="1" s="1"/>
  <c r="I47" i="1"/>
  <c r="L458" i="1"/>
  <c r="N458" i="1" s="1"/>
  <c r="I185" i="1"/>
  <c r="I34" i="1"/>
  <c r="I107" i="1"/>
  <c r="I122" i="1"/>
  <c r="N2" i="1"/>
  <c r="H93" i="1"/>
  <c r="H549" i="1"/>
  <c r="M549" i="1" s="1"/>
  <c r="H261" i="1"/>
  <c r="H69" i="1"/>
  <c r="H573" i="1"/>
  <c r="M573" i="1" s="1"/>
  <c r="H657" i="1"/>
  <c r="M657" i="1" s="1"/>
  <c r="H284" i="1"/>
  <c r="H668" i="1"/>
  <c r="M668" i="1" s="1"/>
  <c r="H296" i="1"/>
  <c r="H320" i="1"/>
  <c r="H10" i="1"/>
  <c r="H166" i="1"/>
  <c r="H70" i="1"/>
  <c r="H346" i="1"/>
  <c r="H142" i="1"/>
  <c r="H250" i="1"/>
  <c r="H154" i="1"/>
  <c r="H442" i="1"/>
  <c r="H58" i="1"/>
  <c r="H286" i="1"/>
  <c r="H214" i="1"/>
  <c r="H118" i="1"/>
  <c r="H238" i="1"/>
  <c r="H46" i="1"/>
  <c r="H298" i="1"/>
  <c r="H202" i="1"/>
  <c r="H106" i="1"/>
  <c r="H394" i="1"/>
  <c r="H262" i="1"/>
  <c r="H334" i="1"/>
  <c r="I491" i="1"/>
  <c r="I299" i="1"/>
  <c r="L327" i="1"/>
  <c r="N327" i="1" s="1"/>
  <c r="I218" i="1"/>
  <c r="I454" i="1"/>
  <c r="I310" i="1"/>
  <c r="H237" i="1"/>
  <c r="H45" i="1"/>
  <c r="H633" i="1"/>
  <c r="M633" i="1" s="1"/>
  <c r="H213" i="1"/>
  <c r="H21" i="1"/>
  <c r="H321" i="1"/>
  <c r="H609" i="1"/>
  <c r="M609" i="1" s="1"/>
  <c r="H548" i="1"/>
  <c r="M548" i="1" s="1"/>
  <c r="H620" i="1"/>
  <c r="M620" i="1" s="1"/>
  <c r="H560" i="1"/>
  <c r="M560" i="1" s="1"/>
  <c r="H536" i="1"/>
  <c r="M536" i="1" s="1"/>
  <c r="H25" i="1"/>
  <c r="H121" i="1"/>
  <c r="H217" i="1"/>
  <c r="H49" i="1"/>
  <c r="H145" i="1"/>
  <c r="H241" i="1"/>
  <c r="H517" i="1"/>
  <c r="M517" i="1" s="1"/>
  <c r="H493" i="1"/>
  <c r="H469" i="1"/>
  <c r="H445" i="1"/>
  <c r="H421" i="1"/>
  <c r="H397" i="1"/>
  <c r="H373" i="1"/>
  <c r="H349" i="1"/>
  <c r="H325" i="1"/>
  <c r="H73" i="1"/>
  <c r="H169" i="1"/>
  <c r="H265" i="1"/>
  <c r="H313" i="1"/>
  <c r="H97" i="1"/>
  <c r="H193" i="1"/>
  <c r="H529" i="1"/>
  <c r="M529" i="1" s="1"/>
  <c r="H505" i="1"/>
  <c r="H481" i="1"/>
  <c r="H457" i="1"/>
  <c r="H433" i="1"/>
  <c r="H409" i="1"/>
  <c r="H385" i="1"/>
  <c r="H361" i="1"/>
  <c r="H378" i="1"/>
  <c r="H174" i="1"/>
  <c r="H330" i="1"/>
  <c r="H282" i="1"/>
  <c r="H186" i="1"/>
  <c r="H90" i="1"/>
  <c r="H246" i="1"/>
  <c r="H426" i="1"/>
  <c r="H294" i="1"/>
  <c r="H78" i="1"/>
  <c r="H234" i="1"/>
  <c r="H138" i="1"/>
  <c r="H42" i="1"/>
  <c r="H198" i="1"/>
  <c r="H318" i="1"/>
  <c r="H150" i="1"/>
  <c r="H102" i="1"/>
  <c r="H54" i="1"/>
  <c r="L117" i="1"/>
  <c r="N117" i="1" s="1"/>
  <c r="L221" i="1"/>
  <c r="N221" i="1" s="1"/>
  <c r="L134" i="1"/>
  <c r="N134" i="1" s="1"/>
  <c r="L197" i="1"/>
  <c r="N197" i="1" s="1"/>
  <c r="L401" i="1"/>
  <c r="N401" i="1" s="1"/>
  <c r="L498" i="1"/>
  <c r="N498" i="1" s="1"/>
  <c r="L270" i="1"/>
  <c r="N270" i="1" s="1"/>
  <c r="L35" i="1"/>
  <c r="N35" i="1" s="1"/>
  <c r="L227" i="1"/>
  <c r="N227" i="1" s="1"/>
  <c r="L371" i="1"/>
  <c r="N371" i="1" s="1"/>
  <c r="L7" i="1"/>
  <c r="N7" i="1" s="1"/>
  <c r="L199" i="1"/>
  <c r="N199" i="1" s="1"/>
  <c r="L391" i="1"/>
  <c r="N391" i="1" s="1"/>
  <c r="L110" i="1"/>
  <c r="N110" i="1" s="1"/>
  <c r="L437" i="1"/>
  <c r="N437" i="1" s="1"/>
  <c r="L419" i="1"/>
  <c r="N419" i="1" s="1"/>
  <c r="L115" i="1"/>
  <c r="N115" i="1" s="1"/>
  <c r="L307" i="1"/>
  <c r="N307" i="1" s="1"/>
  <c r="L486" i="1"/>
  <c r="N486" i="1" s="1"/>
  <c r="L141" i="1"/>
  <c r="N141" i="1" s="1"/>
  <c r="L53" i="1"/>
  <c r="N53" i="1" s="1"/>
  <c r="L312" i="1"/>
  <c r="N312" i="1" s="1"/>
  <c r="L333" i="1"/>
  <c r="N333" i="1" s="1"/>
  <c r="L63" i="1"/>
  <c r="N63" i="1" s="1"/>
  <c r="L255" i="1"/>
  <c r="N255" i="1" s="1"/>
  <c r="L22" i="1"/>
  <c r="N22" i="1" s="1"/>
  <c r="I455" i="1"/>
  <c r="L455" i="1"/>
  <c r="N455" i="1" s="1"/>
  <c r="I337" i="1" l="1"/>
  <c r="L337" i="1"/>
  <c r="N337" i="1" s="1"/>
  <c r="L82" i="1"/>
  <c r="N82" i="1" s="1"/>
  <c r="I82" i="1"/>
  <c r="I466" i="1"/>
  <c r="L466" i="1"/>
  <c r="N466" i="1" s="1"/>
  <c r="L234" i="1"/>
  <c r="N234" i="1" s="1"/>
  <c r="I234" i="1"/>
  <c r="I330" i="1"/>
  <c r="L330" i="1"/>
  <c r="N330" i="1" s="1"/>
  <c r="I385" i="1"/>
  <c r="L385" i="1"/>
  <c r="N385" i="1" s="1"/>
  <c r="I97" i="1"/>
  <c r="L97" i="1"/>
  <c r="N97" i="1" s="1"/>
  <c r="I397" i="1"/>
  <c r="L397" i="1"/>
  <c r="N397" i="1" s="1"/>
  <c r="I49" i="1"/>
  <c r="L49" i="1"/>
  <c r="N49" i="1" s="1"/>
  <c r="I238" i="1"/>
  <c r="L238" i="1"/>
  <c r="N238" i="1" s="1"/>
  <c r="I142" i="1"/>
  <c r="L142" i="1"/>
  <c r="N142" i="1" s="1"/>
  <c r="I368" i="1"/>
  <c r="L368" i="1"/>
  <c r="N368" i="1" s="1"/>
  <c r="I318" i="1"/>
  <c r="L318" i="1"/>
  <c r="N318" i="1" s="1"/>
  <c r="I246" i="1"/>
  <c r="L246" i="1"/>
  <c r="N246" i="1" s="1"/>
  <c r="I481" i="1"/>
  <c r="L481" i="1"/>
  <c r="N481" i="1" s="1"/>
  <c r="I73" i="1"/>
  <c r="L73" i="1"/>
  <c r="N73" i="1" s="1"/>
  <c r="I493" i="1"/>
  <c r="L493" i="1"/>
  <c r="N493" i="1" s="1"/>
  <c r="L106" i="1"/>
  <c r="N106" i="1" s="1"/>
  <c r="I106" i="1"/>
  <c r="I58" i="1"/>
  <c r="L58" i="1"/>
  <c r="N58" i="1" s="1"/>
  <c r="L10" i="1"/>
  <c r="N10" i="1" s="1"/>
  <c r="I10" i="1"/>
  <c r="I284" i="1"/>
  <c r="L284" i="1"/>
  <c r="N284" i="1" s="1"/>
  <c r="L261" i="1"/>
  <c r="N261" i="1" s="1"/>
  <c r="I261" i="1"/>
  <c r="I452" i="1"/>
  <c r="L452" i="1"/>
  <c r="N452" i="1" s="1"/>
  <c r="I344" i="1"/>
  <c r="L344" i="1"/>
  <c r="N344" i="1" s="1"/>
  <c r="I68" i="1"/>
  <c r="L68" i="1"/>
  <c r="N68" i="1" s="1"/>
  <c r="L152" i="1"/>
  <c r="N152" i="1" s="1"/>
  <c r="I152" i="1"/>
  <c r="I345" i="1"/>
  <c r="L345" i="1"/>
  <c r="N345" i="1" s="1"/>
  <c r="L441" i="1"/>
  <c r="N441" i="1" s="1"/>
  <c r="I441" i="1"/>
  <c r="I153" i="1"/>
  <c r="L153" i="1"/>
  <c r="N153" i="1" s="1"/>
  <c r="I477" i="1"/>
  <c r="L477" i="1"/>
  <c r="N477" i="1" s="1"/>
  <c r="I316" i="1"/>
  <c r="L316" i="1"/>
  <c r="N316" i="1" s="1"/>
  <c r="I148" i="1"/>
  <c r="L148" i="1"/>
  <c r="N148" i="1" s="1"/>
  <c r="I280" i="1"/>
  <c r="L280" i="1"/>
  <c r="N280" i="1" s="1"/>
  <c r="I88" i="1"/>
  <c r="L88" i="1"/>
  <c r="N88" i="1" s="1"/>
  <c r="I172" i="1"/>
  <c r="L172" i="1"/>
  <c r="N172" i="1" s="1"/>
  <c r="I256" i="1"/>
  <c r="L256" i="1"/>
  <c r="N256" i="1" s="1"/>
  <c r="L198" i="1"/>
  <c r="N198" i="1" s="1"/>
  <c r="I198" i="1"/>
  <c r="I78" i="1"/>
  <c r="L78" i="1"/>
  <c r="N78" i="1" s="1"/>
  <c r="I174" i="1"/>
  <c r="L174" i="1"/>
  <c r="N174" i="1" s="1"/>
  <c r="L505" i="1"/>
  <c r="N505" i="1" s="1"/>
  <c r="I505" i="1"/>
  <c r="L325" i="1"/>
  <c r="N325" i="1" s="1"/>
  <c r="I325" i="1"/>
  <c r="I45" i="1"/>
  <c r="L45" i="1"/>
  <c r="N45" i="1" s="1"/>
  <c r="I202" i="1"/>
  <c r="L202" i="1"/>
  <c r="N202" i="1" s="1"/>
  <c r="I442" i="1"/>
  <c r="L442" i="1"/>
  <c r="N442" i="1" s="1"/>
  <c r="I320" i="1"/>
  <c r="L320" i="1"/>
  <c r="N320" i="1" s="1"/>
  <c r="I308" i="1"/>
  <c r="L308" i="1"/>
  <c r="N308" i="1" s="1"/>
  <c r="I44" i="1"/>
  <c r="L44" i="1"/>
  <c r="N44" i="1" s="1"/>
  <c r="I128" i="1"/>
  <c r="L128" i="1"/>
  <c r="N128" i="1" s="1"/>
  <c r="I212" i="1"/>
  <c r="L212" i="1"/>
  <c r="N212" i="1" s="1"/>
  <c r="I20" i="1"/>
  <c r="L20" i="1"/>
  <c r="N20" i="1" s="1"/>
  <c r="I104" i="1"/>
  <c r="L104" i="1"/>
  <c r="N104" i="1" s="1"/>
  <c r="L369" i="1"/>
  <c r="N369" i="1" s="1"/>
  <c r="I369" i="1"/>
  <c r="I177" i="1"/>
  <c r="L177" i="1"/>
  <c r="N177" i="1" s="1"/>
  <c r="I405" i="1"/>
  <c r="L405" i="1"/>
  <c r="N405" i="1" s="1"/>
  <c r="I33" i="1"/>
  <c r="L33" i="1"/>
  <c r="N33" i="1" s="1"/>
  <c r="L496" i="1"/>
  <c r="N496" i="1" s="1"/>
  <c r="I496" i="1"/>
  <c r="I388" i="1"/>
  <c r="L388" i="1"/>
  <c r="N388" i="1" s="1"/>
  <c r="L40" i="1"/>
  <c r="N40" i="1" s="1"/>
  <c r="I40" i="1"/>
  <c r="L124" i="1"/>
  <c r="N124" i="1" s="1"/>
  <c r="I124" i="1"/>
  <c r="I412" i="1"/>
  <c r="L412" i="1"/>
  <c r="N412" i="1" s="1"/>
  <c r="I16" i="1"/>
  <c r="L16" i="1"/>
  <c r="N16" i="1" s="1"/>
  <c r="I102" i="1"/>
  <c r="L102" i="1"/>
  <c r="N102" i="1" s="1"/>
  <c r="I42" i="1"/>
  <c r="L42" i="1"/>
  <c r="N42" i="1" s="1"/>
  <c r="I294" i="1"/>
  <c r="L294" i="1"/>
  <c r="N294" i="1" s="1"/>
  <c r="I186" i="1"/>
  <c r="L186" i="1"/>
  <c r="N186" i="1" s="1"/>
  <c r="I378" i="1"/>
  <c r="L378" i="1"/>
  <c r="N378" i="1" s="1"/>
  <c r="I433" i="1"/>
  <c r="L433" i="1"/>
  <c r="N433" i="1" s="1"/>
  <c r="I265" i="1"/>
  <c r="L265" i="1"/>
  <c r="N265" i="1" s="1"/>
  <c r="I349" i="1"/>
  <c r="L349" i="1"/>
  <c r="N349" i="1" s="1"/>
  <c r="I445" i="1"/>
  <c r="L445" i="1"/>
  <c r="N445" i="1" s="1"/>
  <c r="I241" i="1"/>
  <c r="L241" i="1"/>
  <c r="N241" i="1" s="1"/>
  <c r="I121" i="1"/>
  <c r="L121" i="1"/>
  <c r="N121" i="1" s="1"/>
  <c r="L21" i="1"/>
  <c r="N21" i="1" s="1"/>
  <c r="I21" i="1"/>
  <c r="I237" i="1"/>
  <c r="L237" i="1"/>
  <c r="N237" i="1" s="1"/>
  <c r="I262" i="1"/>
  <c r="L262" i="1"/>
  <c r="N262" i="1" s="1"/>
  <c r="I298" i="1"/>
  <c r="L298" i="1"/>
  <c r="N298" i="1" s="1"/>
  <c r="I214" i="1"/>
  <c r="L214" i="1"/>
  <c r="N214" i="1" s="1"/>
  <c r="I154" i="1"/>
  <c r="L154" i="1"/>
  <c r="N154" i="1" s="1"/>
  <c r="I70" i="1"/>
  <c r="L70" i="1"/>
  <c r="N70" i="1" s="1"/>
  <c r="L296" i="1"/>
  <c r="N296" i="1" s="1"/>
  <c r="I296" i="1"/>
  <c r="I93" i="1"/>
  <c r="L93" i="1"/>
  <c r="N93" i="1" s="1"/>
  <c r="I416" i="1"/>
  <c r="L416" i="1"/>
  <c r="N416" i="1" s="1"/>
  <c r="L188" i="1"/>
  <c r="N188" i="1" s="1"/>
  <c r="I188" i="1"/>
  <c r="I356" i="1"/>
  <c r="L356" i="1"/>
  <c r="N356" i="1" s="1"/>
  <c r="I272" i="1"/>
  <c r="L272" i="1"/>
  <c r="N272" i="1" s="1"/>
  <c r="I80" i="1"/>
  <c r="L80" i="1"/>
  <c r="N80" i="1" s="1"/>
  <c r="I440" i="1"/>
  <c r="L440" i="1"/>
  <c r="N440" i="1" s="1"/>
  <c r="I164" i="1"/>
  <c r="L164" i="1"/>
  <c r="N164" i="1" s="1"/>
  <c r="L380" i="1"/>
  <c r="N380" i="1" s="1"/>
  <c r="I380" i="1"/>
  <c r="I248" i="1"/>
  <c r="L248" i="1"/>
  <c r="N248" i="1" s="1"/>
  <c r="I56" i="1"/>
  <c r="L56" i="1"/>
  <c r="N56" i="1" s="1"/>
  <c r="I9" i="1"/>
  <c r="L9" i="1"/>
  <c r="N9" i="1" s="1"/>
  <c r="I393" i="1"/>
  <c r="L393" i="1"/>
  <c r="N393" i="1" s="1"/>
  <c r="I489" i="1"/>
  <c r="L489" i="1"/>
  <c r="N489" i="1" s="1"/>
  <c r="I81" i="1"/>
  <c r="L81" i="1"/>
  <c r="N81" i="1" s="1"/>
  <c r="L297" i="1"/>
  <c r="N297" i="1" s="1"/>
  <c r="I297" i="1"/>
  <c r="I429" i="1"/>
  <c r="L429" i="1"/>
  <c r="N429" i="1" s="1"/>
  <c r="L304" i="1"/>
  <c r="N304" i="1" s="1"/>
  <c r="I304" i="1"/>
  <c r="I352" i="1"/>
  <c r="L352" i="1"/>
  <c r="N352" i="1" s="1"/>
  <c r="I244" i="1"/>
  <c r="L244" i="1"/>
  <c r="N244" i="1" s="1"/>
  <c r="I52" i="1"/>
  <c r="L52" i="1"/>
  <c r="N52" i="1" s="1"/>
  <c r="L436" i="1"/>
  <c r="N436" i="1" s="1"/>
  <c r="I436" i="1"/>
  <c r="I184" i="1"/>
  <c r="L184" i="1"/>
  <c r="N184" i="1" s="1"/>
  <c r="I376" i="1"/>
  <c r="L376" i="1"/>
  <c r="N376" i="1" s="1"/>
  <c r="I268" i="1"/>
  <c r="L268" i="1"/>
  <c r="N268" i="1" s="1"/>
  <c r="I76" i="1"/>
  <c r="L76" i="1"/>
  <c r="N76" i="1" s="1"/>
  <c r="I460" i="1"/>
  <c r="L460" i="1"/>
  <c r="N460" i="1" s="1"/>
  <c r="I160" i="1"/>
  <c r="L160" i="1"/>
  <c r="N160" i="1" s="1"/>
  <c r="I92" i="1"/>
  <c r="L92" i="1"/>
  <c r="N92" i="1" s="1"/>
  <c r="I176" i="1"/>
  <c r="L176" i="1"/>
  <c r="N176" i="1" s="1"/>
  <c r="I260" i="1"/>
  <c r="L260" i="1"/>
  <c r="N260" i="1" s="1"/>
  <c r="I476" i="1"/>
  <c r="L476" i="1"/>
  <c r="N476" i="1" s="1"/>
  <c r="I201" i="1"/>
  <c r="L201" i="1"/>
  <c r="N201" i="1" s="1"/>
  <c r="I273" i="1"/>
  <c r="L273" i="1"/>
  <c r="N273" i="1" s="1"/>
  <c r="I381" i="1"/>
  <c r="L381" i="1"/>
  <c r="N381" i="1" s="1"/>
  <c r="I129" i="1"/>
  <c r="L129" i="1"/>
  <c r="N129" i="1" s="1"/>
  <c r="I448" i="1"/>
  <c r="L448" i="1"/>
  <c r="N448" i="1" s="1"/>
  <c r="L340" i="1"/>
  <c r="N340" i="1" s="1"/>
  <c r="I340" i="1"/>
  <c r="I472" i="1"/>
  <c r="L472" i="1"/>
  <c r="N472" i="1" s="1"/>
  <c r="I364" i="1"/>
  <c r="L364" i="1"/>
  <c r="N364" i="1" s="1"/>
  <c r="L64" i="1"/>
  <c r="N64" i="1" s="1"/>
  <c r="I64" i="1"/>
  <c r="I54" i="1"/>
  <c r="L54" i="1"/>
  <c r="N54" i="1" s="1"/>
  <c r="I90" i="1"/>
  <c r="L90" i="1"/>
  <c r="N90" i="1" s="1"/>
  <c r="I409" i="1"/>
  <c r="L409" i="1"/>
  <c r="N409" i="1" s="1"/>
  <c r="I313" i="1"/>
  <c r="L313" i="1"/>
  <c r="N313" i="1" s="1"/>
  <c r="L421" i="1"/>
  <c r="N421" i="1" s="1"/>
  <c r="I421" i="1"/>
  <c r="I217" i="1"/>
  <c r="L217" i="1"/>
  <c r="N217" i="1" s="1"/>
  <c r="I321" i="1"/>
  <c r="L321" i="1"/>
  <c r="N321" i="1" s="1"/>
  <c r="I334" i="1"/>
  <c r="L334" i="1"/>
  <c r="N334" i="1" s="1"/>
  <c r="I118" i="1"/>
  <c r="L118" i="1"/>
  <c r="N118" i="1" s="1"/>
  <c r="I346" i="1"/>
  <c r="L346" i="1"/>
  <c r="N346" i="1" s="1"/>
  <c r="I236" i="1"/>
  <c r="L236" i="1"/>
  <c r="N236" i="1" s="1"/>
  <c r="L500" i="1"/>
  <c r="N500" i="1" s="1"/>
  <c r="I500" i="1"/>
  <c r="L392" i="1"/>
  <c r="N392" i="1" s="1"/>
  <c r="I392" i="1"/>
  <c r="I105" i="1"/>
  <c r="L105" i="1"/>
  <c r="N105" i="1" s="1"/>
  <c r="L465" i="1"/>
  <c r="N465" i="1" s="1"/>
  <c r="I465" i="1"/>
  <c r="I57" i="1"/>
  <c r="L57" i="1"/>
  <c r="N57" i="1" s="1"/>
  <c r="L501" i="1"/>
  <c r="N501" i="1" s="1"/>
  <c r="I501" i="1"/>
  <c r="L400" i="1"/>
  <c r="N400" i="1" s="1"/>
  <c r="I400" i="1"/>
  <c r="I100" i="1"/>
  <c r="L100" i="1"/>
  <c r="N100" i="1" s="1"/>
  <c r="I232" i="1"/>
  <c r="L232" i="1"/>
  <c r="N232" i="1" s="1"/>
  <c r="L208" i="1"/>
  <c r="N208" i="1" s="1"/>
  <c r="I208" i="1"/>
  <c r="L150" i="1"/>
  <c r="N150" i="1" s="1"/>
  <c r="I150" i="1"/>
  <c r="I138" i="1"/>
  <c r="L138" i="1"/>
  <c r="N138" i="1" s="1"/>
  <c r="I426" i="1"/>
  <c r="L426" i="1"/>
  <c r="N426" i="1" s="1"/>
  <c r="I282" i="1"/>
  <c r="L282" i="1"/>
  <c r="N282" i="1" s="1"/>
  <c r="L361" i="1"/>
  <c r="N361" i="1" s="1"/>
  <c r="I361" i="1"/>
  <c r="I457" i="1"/>
  <c r="L457" i="1"/>
  <c r="N457" i="1" s="1"/>
  <c r="I193" i="1"/>
  <c r="L193" i="1"/>
  <c r="N193" i="1" s="1"/>
  <c r="I169" i="1"/>
  <c r="L169" i="1"/>
  <c r="N169" i="1" s="1"/>
  <c r="I373" i="1"/>
  <c r="L373" i="1"/>
  <c r="N373" i="1" s="1"/>
  <c r="L469" i="1"/>
  <c r="N469" i="1" s="1"/>
  <c r="I469" i="1"/>
  <c r="I145" i="1"/>
  <c r="L145" i="1"/>
  <c r="N145" i="1" s="1"/>
  <c r="I25" i="1"/>
  <c r="L25" i="1"/>
  <c r="N25" i="1" s="1"/>
  <c r="I213" i="1"/>
  <c r="L213" i="1"/>
  <c r="N213" i="1" s="1"/>
  <c r="I394" i="1"/>
  <c r="L394" i="1"/>
  <c r="N394" i="1" s="1"/>
  <c r="I46" i="1"/>
  <c r="L46" i="1"/>
  <c r="N46" i="1" s="1"/>
  <c r="I286" i="1"/>
  <c r="L286" i="1"/>
  <c r="N286" i="1" s="1"/>
  <c r="I250" i="1"/>
  <c r="L250" i="1"/>
  <c r="N250" i="1" s="1"/>
  <c r="L166" i="1"/>
  <c r="N166" i="1" s="1"/>
  <c r="I166" i="1"/>
  <c r="I69" i="1"/>
  <c r="L69" i="1"/>
  <c r="N69" i="1" s="1"/>
  <c r="I464" i="1"/>
  <c r="L464" i="1"/>
  <c r="N464" i="1" s="1"/>
  <c r="I140" i="1"/>
  <c r="L140" i="1"/>
  <c r="N140" i="1" s="1"/>
  <c r="L404" i="1"/>
  <c r="N404" i="1" s="1"/>
  <c r="I404" i="1"/>
  <c r="L224" i="1"/>
  <c r="N224" i="1" s="1"/>
  <c r="I224" i="1"/>
  <c r="L32" i="1"/>
  <c r="N32" i="1" s="1"/>
  <c r="I32" i="1"/>
  <c r="I488" i="1"/>
  <c r="L488" i="1"/>
  <c r="N488" i="1" s="1"/>
  <c r="L116" i="1"/>
  <c r="N116" i="1" s="1"/>
  <c r="I116" i="1"/>
  <c r="I428" i="1"/>
  <c r="L428" i="1"/>
  <c r="N428" i="1" s="1"/>
  <c r="I200" i="1"/>
  <c r="L200" i="1"/>
  <c r="N200" i="1" s="1"/>
  <c r="I8" i="1"/>
  <c r="L8" i="1"/>
  <c r="N8" i="1" s="1"/>
  <c r="I309" i="1"/>
  <c r="L309" i="1"/>
  <c r="N309" i="1" s="1"/>
  <c r="I417" i="1"/>
  <c r="L417" i="1"/>
  <c r="N417" i="1" s="1"/>
  <c r="I249" i="1"/>
  <c r="L249" i="1"/>
  <c r="N249" i="1" s="1"/>
  <c r="L357" i="1"/>
  <c r="N357" i="1" s="1"/>
  <c r="I357" i="1"/>
  <c r="I453" i="1"/>
  <c r="L453" i="1"/>
  <c r="N453" i="1" s="1"/>
  <c r="I225" i="1"/>
  <c r="L225" i="1"/>
  <c r="N225" i="1" s="1"/>
  <c r="I328" i="1"/>
  <c r="L328" i="1"/>
  <c r="N328" i="1" s="1"/>
  <c r="L292" i="1"/>
  <c r="N292" i="1" s="1"/>
  <c r="I292" i="1"/>
  <c r="I196" i="1"/>
  <c r="L196" i="1"/>
  <c r="N196" i="1" s="1"/>
  <c r="I4" i="1"/>
  <c r="L4" i="1"/>
  <c r="I484" i="1"/>
  <c r="L484" i="1"/>
  <c r="N484" i="1" s="1"/>
  <c r="L136" i="1"/>
  <c r="N136" i="1" s="1"/>
  <c r="I136" i="1"/>
  <c r="L424" i="1"/>
  <c r="N424" i="1" s="1"/>
  <c r="I424" i="1"/>
  <c r="L220" i="1"/>
  <c r="N220" i="1" s="1"/>
  <c r="I220" i="1"/>
  <c r="L28" i="1"/>
  <c r="N28" i="1" s="1"/>
  <c r="I28" i="1"/>
  <c r="I112" i="1"/>
  <c r="L112" i="1"/>
  <c r="N112" i="1" s="1"/>
  <c r="N4" i="1" l="1"/>
  <c r="Q18" i="1" s="1"/>
  <c r="Q17" i="1" a="1"/>
  <c r="Q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590BB-343B-46EF-A0B2-B3853BF258AB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<sst xmlns="http://schemas.openxmlformats.org/spreadsheetml/2006/main" count="149" uniqueCount="70">
  <si>
    <t>t</t>
  </si>
  <si>
    <t>Date</t>
  </si>
  <si>
    <t>CO2 Average</t>
  </si>
  <si>
    <t>MA(12)</t>
  </si>
  <si>
    <t>CMA</t>
  </si>
  <si>
    <t>Y/CMA</t>
  </si>
  <si>
    <t>St</t>
  </si>
  <si>
    <t>Deseonalise</t>
  </si>
  <si>
    <t>Forecast</t>
  </si>
  <si>
    <t>Month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</si>
  <si>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</si>
  <si>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</si>
  <si>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</si>
  <si>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</si>
  <si>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</si>
  <si>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</si>
  <si>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</si>
  <si>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</si>
  <si>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</si>
  <si>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</si>
  <si>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</si>
  <si>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</si>
  <si>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</si>
  <si>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</si>
  <si>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</si>
  <si>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</si>
  <si>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</si>
  <si>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</si>
  <si>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</si>
  <si>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</si>
  <si>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</si>
  <si>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</si>
  <si>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</si>
  <si>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</si>
  <si>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Year</t>
  </si>
  <si>
    <t>trend</t>
  </si>
  <si>
    <t>RMSE</t>
  </si>
  <si>
    <t>Forecast2</t>
  </si>
  <si>
    <t>Forecast 1</t>
  </si>
  <si>
    <t xml:space="preserve">RMSE </t>
  </si>
  <si>
    <t>MAPE</t>
  </si>
  <si>
    <t>Absolute Error</t>
  </si>
  <si>
    <t>Absolute Erroe</t>
  </si>
  <si>
    <t>time</t>
  </si>
  <si>
    <t>Months</t>
  </si>
  <si>
    <t>Methane Average</t>
  </si>
  <si>
    <t>CMA(12)</t>
  </si>
  <si>
    <r>
      <rPr>
        <b/>
        <sz val="11"/>
        <color rgb="FF000000"/>
        <rFont val="Calibri"/>
        <family val="2"/>
      </rPr>
      <t>S</t>
    </r>
    <r>
      <rPr>
        <b/>
        <vertAlign val="subscript"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,I</t>
    </r>
    <r>
      <rPr>
        <b/>
        <vertAlign val="subscript"/>
        <sz val="11"/>
        <color rgb="FF000000"/>
        <rFont val="Calibri"/>
        <family val="2"/>
      </rPr>
      <t>t</t>
    </r>
  </si>
  <si>
    <r>
      <t>S</t>
    </r>
    <r>
      <rPr>
        <b/>
        <vertAlign val="subscript"/>
        <sz val="11"/>
        <color rgb="FF000000"/>
        <rFont val="Calibri"/>
        <family val="2"/>
      </rPr>
      <t>t</t>
    </r>
  </si>
  <si>
    <t>Deseasonlize</t>
  </si>
  <si>
    <t>Trend</t>
  </si>
  <si>
    <t>year</t>
  </si>
  <si>
    <t>date</t>
  </si>
  <si>
    <t>Trend 1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</si>
  <si>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</si>
  <si>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</si>
  <si>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</si>
  <si>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</si>
  <si>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</si>
  <si>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</si>
  <si>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</si>
  <si>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</si>
  <si>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Forecast(CO2 Average)</t>
  </si>
  <si>
    <t>Lower Confidence Bound(CO2 Average)</t>
  </si>
  <si>
    <t>Upper Confidence Bound(CO2 Average)</t>
  </si>
  <si>
    <t>Absolute error</t>
  </si>
  <si>
    <t>Forecast new</t>
  </si>
  <si>
    <t>Forecast(Methane Average)</t>
  </si>
  <si>
    <t>Lower Confidence Bound(Methane Average)</t>
  </si>
  <si>
    <t>Upper Confidence Bound(Methane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</si>
</sst>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2" xfId="0" applyBorder="1"/>
    <xf numFmtId="0" fontId="0" fillId="33" borderId="0" xfId="0" applyFill="1"/>
    <xf numFmtId="0" fontId="0" fillId="33" borderId="12" xfId="0" applyFill="1" applyBorder="1"/>
    <xf numFmtId="0" fontId="20" fillId="0" borderId="0" xfId="42" applyFont="1" applyAlignment="1">
      <alignment horizontal="center"/>
    </xf>
    <xf numFmtId="0" fontId="21" fillId="0" borderId="0" xfId="42" applyFont="1" applyAlignment="1">
      <alignment horizontal="center"/>
    </xf>
    <xf numFmtId="0" fontId="19" fillId="0" borderId="0" xfId="42"/>
    <xf numFmtId="2" fontId="19" fillId="0" borderId="0" xfId="42" applyNumberFormat="1"/>
    <xf numFmtId="0" fontId="20" fillId="0" borderId="12" xfId="42" applyFont="1" applyBorder="1"/>
    <xf numFmtId="0" fontId="19" fillId="0" borderId="12" xfId="42" applyBorder="1"/>
    <xf numFmtId="168" fontId="19" fillId="0" borderId="12" xfId="42" applyNumberFormat="1" applyBorder="1"/>
    <xf numFmtId="0" fontId="22" fillId="0" borderId="11" xfId="42" applyFont="1" applyBorder="1" applyAlignment="1">
      <alignment horizontal="centerContinuous"/>
    </xf>
    <xf numFmtId="0" fontId="19" fillId="0" borderId="10" xfId="42" applyBorder="1"/>
    <xf numFmtId="0" fontId="22" fillId="0" borderId="11" xfId="42" applyFont="1" applyBorder="1" applyAlignment="1">
      <alignment horizontal="center"/>
    </xf>
    <xf numFmtId="14" fontId="19" fillId="0" borderId="0" xfId="42" applyNumberFormat="1"/>
    <xf numFmtId="14" fontId="0" fillId="0" borderId="0" xfId="0" applyNumberFormat="1"/>
    <xf numFmtId="0" fontId="0" fillId="0" borderId="0" xfId="0"/>
    <xf numFmtId="2" fontId="0" fillId="0" borderId="0" xfId="0" applyNumberFormat="1"/>
    <xf numFmtId="4" fontId="0" fillId="0" borderId="0" xfId="0" applyNumberFormat="1"/>
    <xf numFmtId="0" fontId="19" fillId="0" borderId="0" xfId="42" applyFill="1"/>
    <xf numFmtId="0" fontId="19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D96B04-C021-4C98-AF31-E10C113D3B9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4" formatCode="#,##0.00"/>
    </dxf>
    <dxf>
      <numFmt numFmtId="2" formatCode="0.00"/>
    </dxf>
    <dxf>
      <numFmt numFmtId="2" formatCode="0.00"/>
    </dxf>
    <dxf>
      <numFmt numFmtId="19" formatCode="m/d/yyyy"/>
    </dxf>
    <dxf>
      <numFmt numFmtId="0" formatCode="General"/>
    </dxf>
    <dxf>
      <numFmt numFmtId="0" formatCode="General"/>
    </dxf>
    <dxf>
      <numFmt numFmtId="4" formatCode="#,##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Prediction'!$D$1</c:f>
              <c:strCache>
                <c:ptCount val="1"/>
                <c:pt idx="0">
                  <c:v>CO2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'CO2 Prediction'!$B$458:$B$506</c:f>
              <c:numCache>
                <c:formatCode>m/d/yyyy</c:formatCode>
                <c:ptCount val="49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</c:numCache>
            </c:numRef>
          </c:cat>
          <c:val>
            <c:numRef>
              <c:f>'CO2 Prediction'!$D$458:$D$500</c:f>
              <c:numCache>
                <c:formatCode>General</c:formatCode>
                <c:ptCount val="43"/>
                <c:pt idx="0">
                  <c:v>407.56</c:v>
                </c:pt>
                <c:pt idx="1">
                  <c:v>408.24</c:v>
                </c:pt>
                <c:pt idx="2">
                  <c:v>408.76</c:v>
                </c:pt>
                <c:pt idx="3">
                  <c:v>409.08</c:v>
                </c:pt>
                <c:pt idx="4">
                  <c:v>408.98</c:v>
                </c:pt>
                <c:pt idx="5">
                  <c:v>408.09</c:v>
                </c:pt>
                <c:pt idx="6">
                  <c:v>406.47</c:v>
                </c:pt>
                <c:pt idx="7">
                  <c:v>405.1</c:v>
                </c:pt>
                <c:pt idx="8">
                  <c:v>405.17</c:v>
                </c:pt>
                <c:pt idx="9">
                  <c:v>406.65</c:v>
                </c:pt>
                <c:pt idx="10">
                  <c:v>408.13</c:v>
                </c:pt>
                <c:pt idx="11">
                  <c:v>409.18</c:v>
                </c:pt>
                <c:pt idx="12">
                  <c:v>409.92</c:v>
                </c:pt>
                <c:pt idx="13">
                  <c:v>410.34</c:v>
                </c:pt>
                <c:pt idx="14">
                  <c:v>410.89</c:v>
                </c:pt>
                <c:pt idx="15">
                  <c:v>411.33</c:v>
                </c:pt>
                <c:pt idx="16">
                  <c:v>411.34</c:v>
                </c:pt>
                <c:pt idx="17">
                  <c:v>410.53</c:v>
                </c:pt>
                <c:pt idx="18">
                  <c:v>408.88</c:v>
                </c:pt>
                <c:pt idx="19">
                  <c:v>407.65</c:v>
                </c:pt>
                <c:pt idx="20">
                  <c:v>407.92</c:v>
                </c:pt>
                <c:pt idx="21">
                  <c:v>409.44</c:v>
                </c:pt>
                <c:pt idx="22">
                  <c:v>410.87</c:v>
                </c:pt>
                <c:pt idx="23">
                  <c:v>411.76</c:v>
                </c:pt>
                <c:pt idx="24">
                  <c:v>412.43</c:v>
                </c:pt>
                <c:pt idx="25">
                  <c:v>412.95</c:v>
                </c:pt>
                <c:pt idx="26">
                  <c:v>413.44</c:v>
                </c:pt>
                <c:pt idx="27">
                  <c:v>413.86</c:v>
                </c:pt>
                <c:pt idx="28">
                  <c:v>413.81</c:v>
                </c:pt>
                <c:pt idx="29">
                  <c:v>412.88</c:v>
                </c:pt>
                <c:pt idx="30">
                  <c:v>411.17</c:v>
                </c:pt>
                <c:pt idx="31">
                  <c:v>409.73</c:v>
                </c:pt>
                <c:pt idx="32">
                  <c:v>410</c:v>
                </c:pt>
                <c:pt idx="33">
                  <c:v>411.66</c:v>
                </c:pt>
                <c:pt idx="34">
                  <c:v>413.25</c:v>
                </c:pt>
                <c:pt idx="35">
                  <c:v>414.14</c:v>
                </c:pt>
                <c:pt idx="36">
                  <c:v>414.74</c:v>
                </c:pt>
                <c:pt idx="37">
                  <c:v>415.2</c:v>
                </c:pt>
                <c:pt idx="38">
                  <c:v>415.5</c:v>
                </c:pt>
                <c:pt idx="39">
                  <c:v>415.82</c:v>
                </c:pt>
                <c:pt idx="40">
                  <c:v>416.05</c:v>
                </c:pt>
                <c:pt idx="41">
                  <c:v>415.25</c:v>
                </c:pt>
                <c:pt idx="42">
                  <c:v>413.48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E-484C-A20B-ED196AD52556}"/>
            </c:ext>
          </c:extLst>
        </c:ser>
        <c:ser>
          <c:idx val="1"/>
          <c:order val="1"/>
          <c:tx>
            <c:strRef>
              <c:f>'CO2 Prediction'!$F$1</c:f>
              <c:strCache>
                <c:ptCount val="1"/>
                <c:pt idx="0">
                  <c:v>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Prediction'!$B$458:$B$506</c:f>
              <c:numCache>
                <c:formatCode>m/d/yyyy</c:formatCode>
                <c:ptCount val="49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</c:numCache>
            </c:numRef>
          </c:cat>
          <c:val>
            <c:numRef>
              <c:f>'CO2 Prediction'!$F$458:$F$499</c:f>
              <c:numCache>
                <c:formatCode>General</c:formatCode>
                <c:ptCount val="42"/>
                <c:pt idx="0">
                  <c:v>406.69041666666669</c:v>
                </c:pt>
                <c:pt idx="1">
                  <c:v>406.90041666666673</c:v>
                </c:pt>
                <c:pt idx="2">
                  <c:v>407.10874999999999</c:v>
                </c:pt>
                <c:pt idx="3">
                  <c:v>407.31374999999997</c:v>
                </c:pt>
                <c:pt idx="4">
                  <c:v>407.51625000000001</c:v>
                </c:pt>
                <c:pt idx="5">
                  <c:v>407.71583333333342</c:v>
                </c:pt>
                <c:pt idx="6">
                  <c:v>407.9016666666667</c:v>
                </c:pt>
                <c:pt idx="7">
                  <c:v>408.07791666666668</c:v>
                </c:pt>
                <c:pt idx="8">
                  <c:v>408.26041666666669</c:v>
                </c:pt>
                <c:pt idx="9">
                  <c:v>408.45250000000004</c:v>
                </c:pt>
                <c:pt idx="10">
                  <c:v>408.65250000000003</c:v>
                </c:pt>
                <c:pt idx="11">
                  <c:v>408.85458333333327</c:v>
                </c:pt>
                <c:pt idx="12">
                  <c:v>409.06124999999997</c:v>
                </c:pt>
                <c:pt idx="13">
                  <c:v>409.28208333333333</c:v>
                </c:pt>
                <c:pt idx="14">
                  <c:v>409.51291666666668</c:v>
                </c:pt>
                <c:pt idx="15">
                  <c:v>409.74333333333323</c:v>
                </c:pt>
                <c:pt idx="16">
                  <c:v>409.96499999999997</c:v>
                </c:pt>
                <c:pt idx="17">
                  <c:v>410.17708333333337</c:v>
                </c:pt>
                <c:pt idx="18">
                  <c:v>410.39041666666674</c:v>
                </c:pt>
                <c:pt idx="19">
                  <c:v>410.60541666666666</c:v>
                </c:pt>
                <c:pt idx="20">
                  <c:v>410.8170833333333</c:v>
                </c:pt>
                <c:pt idx="21">
                  <c:v>411.02541666666662</c:v>
                </c:pt>
                <c:pt idx="22">
                  <c:v>411.22625000000005</c:v>
                </c:pt>
                <c:pt idx="23">
                  <c:v>411.41958333333338</c:v>
                </c:pt>
                <c:pt idx="24">
                  <c:v>411.60166666666669</c:v>
                </c:pt>
                <c:pt idx="25">
                  <c:v>411.77499999999998</c:v>
                </c:pt>
                <c:pt idx="26">
                  <c:v>411.95416666666665</c:v>
                </c:pt>
                <c:pt idx="27">
                  <c:v>412.14583333333337</c:v>
                </c:pt>
                <c:pt idx="28">
                  <c:v>412.34416666666675</c:v>
                </c:pt>
                <c:pt idx="29">
                  <c:v>412.53958333333333</c:v>
                </c:pt>
                <c:pt idx="30">
                  <c:v>412.72958333333327</c:v>
                </c:pt>
                <c:pt idx="31">
                  <c:v>412.90916666666658</c:v>
                </c:pt>
                <c:pt idx="32">
                  <c:v>413.0766666666666</c:v>
                </c:pt>
                <c:pt idx="33">
                  <c:v>413.25166666666667</c:v>
                </c:pt>
                <c:pt idx="34">
                  <c:v>413.44375000000002</c:v>
                </c:pt>
                <c:pt idx="35">
                  <c:v>413.63874999999996</c:v>
                </c:pt>
                <c:pt idx="36">
                  <c:v>413.83666666666664</c:v>
                </c:pt>
                <c:pt idx="37">
                  <c:v>414.03791666666666</c:v>
                </c:pt>
                <c:pt idx="38">
                  <c:v>414.22791666666672</c:v>
                </c:pt>
                <c:pt idx="39">
                  <c:v>414.4162500000001</c:v>
                </c:pt>
                <c:pt idx="40">
                  <c:v>414.62333333333345</c:v>
                </c:pt>
                <c:pt idx="41">
                  <c:v>414.84458333333339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E-484C-A20B-ED196AD52556}"/>
            </c:ext>
          </c:extLst>
        </c:ser>
        <c:ser>
          <c:idx val="2"/>
          <c:order val="2"/>
          <c:tx>
            <c:strRef>
              <c:f>'CO2 Prediction'!$J$1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'CO2 Prediction'!$J$458:$J$506</c:f>
              <c:numCache>
                <c:formatCode>General</c:formatCode>
                <c:ptCount val="49"/>
                <c:pt idx="0">
                  <c:v>403.965343458897</c:v>
                </c:pt>
                <c:pt idx="1">
                  <c:v>404.11809294256102</c:v>
                </c:pt>
                <c:pt idx="2">
                  <c:v>404.27084242622504</c:v>
                </c:pt>
                <c:pt idx="3">
                  <c:v>404.42359190988913</c:v>
                </c:pt>
                <c:pt idx="4">
                  <c:v>404.57634139355315</c:v>
                </c:pt>
                <c:pt idx="5">
                  <c:v>404.72909087721717</c:v>
                </c:pt>
                <c:pt idx="6">
                  <c:v>404.8818403608812</c:v>
                </c:pt>
                <c:pt idx="7">
                  <c:v>405.03458984454528</c:v>
                </c:pt>
                <c:pt idx="8">
                  <c:v>405.1873393282093</c:v>
                </c:pt>
                <c:pt idx="9">
                  <c:v>405.34008881187333</c:v>
                </c:pt>
                <c:pt idx="10">
                  <c:v>405.49283829553735</c:v>
                </c:pt>
                <c:pt idx="11">
                  <c:v>405.64558777920138</c:v>
                </c:pt>
                <c:pt idx="12">
                  <c:v>405.79833726286546</c:v>
                </c:pt>
                <c:pt idx="13">
                  <c:v>405.95108674652948</c:v>
                </c:pt>
                <c:pt idx="14">
                  <c:v>406.10383623019351</c:v>
                </c:pt>
                <c:pt idx="15">
                  <c:v>406.25658571385759</c:v>
                </c:pt>
                <c:pt idx="16">
                  <c:v>406.40933519752161</c:v>
                </c:pt>
                <c:pt idx="17">
                  <c:v>406.56208468118564</c:v>
                </c:pt>
                <c:pt idx="18">
                  <c:v>406.71483416484966</c:v>
                </c:pt>
                <c:pt idx="19">
                  <c:v>406.86758364851369</c:v>
                </c:pt>
                <c:pt idx="20">
                  <c:v>407.02033313217777</c:v>
                </c:pt>
                <c:pt idx="21">
                  <c:v>407.17308261584179</c:v>
                </c:pt>
                <c:pt idx="22">
                  <c:v>407.32583209950582</c:v>
                </c:pt>
                <c:pt idx="23">
                  <c:v>407.4785815831699</c:v>
                </c:pt>
                <c:pt idx="24">
                  <c:v>407.63133106683392</c:v>
                </c:pt>
                <c:pt idx="25">
                  <c:v>407.78408055049795</c:v>
                </c:pt>
                <c:pt idx="26">
                  <c:v>407.93683003416197</c:v>
                </c:pt>
                <c:pt idx="27">
                  <c:v>408.089579517826</c:v>
                </c:pt>
                <c:pt idx="28">
                  <c:v>408.24232900149008</c:v>
                </c:pt>
                <c:pt idx="29">
                  <c:v>408.3950784851541</c:v>
                </c:pt>
                <c:pt idx="30">
                  <c:v>408.54782796881813</c:v>
                </c:pt>
                <c:pt idx="31">
                  <c:v>408.70057745248221</c:v>
                </c:pt>
                <c:pt idx="32">
                  <c:v>408.85332693614623</c:v>
                </c:pt>
                <c:pt idx="33">
                  <c:v>409.00607641981026</c:v>
                </c:pt>
                <c:pt idx="34">
                  <c:v>409.15882590347428</c:v>
                </c:pt>
                <c:pt idx="35">
                  <c:v>409.3115753871383</c:v>
                </c:pt>
                <c:pt idx="36">
                  <c:v>409.46432487080239</c:v>
                </c:pt>
                <c:pt idx="37">
                  <c:v>409.61707435446641</c:v>
                </c:pt>
                <c:pt idx="38">
                  <c:v>409.76982383813043</c:v>
                </c:pt>
                <c:pt idx="39">
                  <c:v>409.92257332179446</c:v>
                </c:pt>
                <c:pt idx="40">
                  <c:v>410.07532280545854</c:v>
                </c:pt>
                <c:pt idx="41">
                  <c:v>410.22807228912257</c:v>
                </c:pt>
                <c:pt idx="42">
                  <c:v>410.38082177278659</c:v>
                </c:pt>
                <c:pt idx="43">
                  <c:v>410.53357125645061</c:v>
                </c:pt>
                <c:pt idx="44">
                  <c:v>410.68632074011464</c:v>
                </c:pt>
                <c:pt idx="45">
                  <c:v>410.83907022377872</c:v>
                </c:pt>
                <c:pt idx="46">
                  <c:v>410.99181970744274</c:v>
                </c:pt>
                <c:pt idx="47">
                  <c:v>411.14456919110677</c:v>
                </c:pt>
                <c:pt idx="48">
                  <c:v>411.29731867477085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8E-484C-A20B-ED196AD52556}"/>
            </c:ext>
          </c:extLst>
        </c:ser>
        <c:ser>
          <c:idx val="3"/>
          <c:order val="3"/>
          <c:tx>
            <c:v>"Predict"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'CO2 Prediction'!$L$458:$L$500</c:f>
              <c:numCache>
                <c:formatCode>General</c:formatCode>
                <c:ptCount val="43"/>
                <c:pt idx="0">
                  <c:v>404.7844697297532</c:v>
                </c:pt>
                <c:pt idx="1">
                  <c:v>405.29187567337493</c:v>
                </c:pt>
                <c:pt idx="2">
                  <c:v>405.75013286444153</c:v>
                </c:pt>
                <c:pt idx="3">
                  <c:v>406.16434968842714</c:v>
                </c:pt>
                <c:pt idx="4">
                  <c:v>406.15125852897319</c:v>
                </c:pt>
                <c:pt idx="5">
                  <c:v>405.24552028160525</c:v>
                </c:pt>
                <c:pt idx="6">
                  <c:v>403.50346496019546</c:v>
                </c:pt>
                <c:pt idx="7">
                  <c:v>402.06778894612683</c:v>
                </c:pt>
                <c:pt idx="8">
                  <c:v>402.16002322288915</c:v>
                </c:pt>
                <c:pt idx="9">
                  <c:v>403.57415300544187</c:v>
                </c:pt>
                <c:pt idx="10">
                  <c:v>405.0124830543686</c:v>
                </c:pt>
                <c:pt idx="11">
                  <c:v>405.95364664239173</c:v>
                </c:pt>
                <c:pt idx="12">
                  <c:v>406.62118032132105</c:v>
                </c:pt>
                <c:pt idx="13">
                  <c:v>407.13019350640906</c:v>
                </c:pt>
                <c:pt idx="14">
                  <c:v>407.58983388031589</c:v>
                </c:pt>
                <c:pt idx="15">
                  <c:v>408.00523323544246</c:v>
                </c:pt>
                <c:pt idx="16">
                  <c:v>407.99138773127225</c:v>
                </c:pt>
                <c:pt idx="17">
                  <c:v>407.08085296340528</c:v>
                </c:pt>
                <c:pt idx="18">
                  <c:v>405.33021853969063</c:v>
                </c:pt>
                <c:pt idx="19">
                  <c:v>403.88735642108344</c:v>
                </c:pt>
                <c:pt idx="20">
                  <c:v>403.97932199958234</c:v>
                </c:pt>
                <c:pt idx="21">
                  <c:v>405.39916104762477</c:v>
                </c:pt>
                <c:pt idx="22">
                  <c:v>406.8433054557928</c:v>
                </c:pt>
                <c:pt idx="23">
                  <c:v>407.78803247428931</c:v>
                </c:pt>
                <c:pt idx="24">
                  <c:v>408.4578909128889</c:v>
                </c:pt>
                <c:pt idx="25">
                  <c:v>408.96851133944318</c:v>
                </c:pt>
                <c:pt idx="26">
                  <c:v>409.42953489619021</c:v>
                </c:pt>
                <c:pt idx="27">
                  <c:v>409.84611678245778</c:v>
                </c:pt>
                <c:pt idx="28">
                  <c:v>409.83151693357138</c:v>
                </c:pt>
                <c:pt idx="29">
                  <c:v>408.91618564520525</c:v>
                </c:pt>
                <c:pt idx="30">
                  <c:v>407.15697211918587</c:v>
                </c:pt>
                <c:pt idx="31">
                  <c:v>405.70692389604017</c:v>
                </c:pt>
                <c:pt idx="32">
                  <c:v>405.79862077627547</c:v>
                </c:pt>
                <c:pt idx="33">
                  <c:v>407.22416908980767</c:v>
                </c:pt>
                <c:pt idx="34">
                  <c:v>408.67412785721694</c:v>
                </c:pt>
                <c:pt idx="35">
                  <c:v>409.62241830618677</c:v>
                </c:pt>
                <c:pt idx="36">
                  <c:v>410.29460150445675</c:v>
                </c:pt>
                <c:pt idx="37">
                  <c:v>410.80682917247731</c:v>
                </c:pt>
                <c:pt idx="38">
                  <c:v>411.26923591206457</c:v>
                </c:pt>
                <c:pt idx="39">
                  <c:v>411.68700032947311</c:v>
                </c:pt>
                <c:pt idx="40">
                  <c:v>411.67164613587045</c:v>
                </c:pt>
                <c:pt idx="41">
                  <c:v>410.75151832700527</c:v>
                </c:pt>
                <c:pt idx="42">
                  <c:v>408.98372569868104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8E-484C-A20B-ED196AD52556}"/>
            </c:ext>
          </c:extLst>
        </c:ser>
        <c:ser>
          <c:idx val="4"/>
          <c:order val="4"/>
          <c:tx>
            <c:v>"Deseason"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'CO2 Prediction'!$I$458:$I$500</c:f>
              <c:numCache>
                <c:formatCode>General</c:formatCode>
                <c:ptCount val="43"/>
                <c:pt idx="0">
                  <c:v>406.73525713579613</c:v>
                </c:pt>
                <c:pt idx="1">
                  <c:v>407.05767908317603</c:v>
                </c:pt>
                <c:pt idx="2">
                  <c:v>407.26973613919336</c:v>
                </c:pt>
                <c:pt idx="3">
                  <c:v>407.32674619377451</c:v>
                </c:pt>
                <c:pt idx="4">
                  <c:v>407.39411396242633</c:v>
                </c:pt>
                <c:pt idx="5">
                  <c:v>407.56994569936199</c:v>
                </c:pt>
                <c:pt idx="6">
                  <c:v>407.85850913999468</c:v>
                </c:pt>
                <c:pt idx="7">
                  <c:v>408.0891751515324</c:v>
                </c:pt>
                <c:pt idx="8">
                  <c:v>408.2199741286139</c:v>
                </c:pt>
                <c:pt idx="9">
                  <c:v>408.42939491500499</c:v>
                </c:pt>
                <c:pt idx="10">
                  <c:v>408.6140526965977</c:v>
                </c:pt>
                <c:pt idx="11">
                  <c:v>408.86949281110594</c:v>
                </c:pt>
                <c:pt idx="12">
                  <c:v>409.09048141403855</c:v>
                </c:pt>
                <c:pt idx="13">
                  <c:v>409.15159718545567</c:v>
                </c:pt>
                <c:pt idx="14">
                  <c:v>409.39197055052637</c:v>
                </c:pt>
                <c:pt idx="15">
                  <c:v>409.56710304068957</c:v>
                </c:pt>
                <c:pt idx="16">
                  <c:v>409.744962681071</c:v>
                </c:pt>
                <c:pt idx="17">
                  <c:v>410.00683625660781</c:v>
                </c:pt>
                <c:pt idx="18">
                  <c:v>410.27674174517432</c:v>
                </c:pt>
                <c:pt idx="19">
                  <c:v>410.65799123802066</c:v>
                </c:pt>
                <c:pt idx="20">
                  <c:v>410.99067514017372</c:v>
                </c:pt>
                <c:pt idx="21">
                  <c:v>411.23160323127911</c:v>
                </c:pt>
                <c:pt idx="22">
                  <c:v>411.35730240720136</c:v>
                </c:pt>
                <c:pt idx="23">
                  <c:v>411.44753497214174</c:v>
                </c:pt>
                <c:pt idx="24">
                  <c:v>411.59540215064385</c:v>
                </c:pt>
                <c:pt idx="25">
                  <c:v>411.75403825543191</c:v>
                </c:pt>
                <c:pt idx="26">
                  <c:v>411.93267371902363</c:v>
                </c:pt>
                <c:pt idx="27">
                  <c:v>412.08625985077623</c:v>
                </c:pt>
                <c:pt idx="28">
                  <c:v>412.20538485694073</c:v>
                </c:pt>
                <c:pt idx="29">
                  <c:v>412.35384150641426</c:v>
                </c:pt>
                <c:pt idx="30">
                  <c:v>412.57456442810445</c:v>
                </c:pt>
                <c:pt idx="31">
                  <c:v>412.75333926150915</c:v>
                </c:pt>
                <c:pt idx="32">
                  <c:v>413.08633263255348</c:v>
                </c:pt>
                <c:pt idx="33">
                  <c:v>413.46131737541123</c:v>
                </c:pt>
                <c:pt idx="34">
                  <c:v>413.74012514852865</c:v>
                </c:pt>
                <c:pt idx="35">
                  <c:v>413.82572890363997</c:v>
                </c:pt>
                <c:pt idx="36">
                  <c:v>413.90072760943195</c:v>
                </c:pt>
                <c:pt idx="37">
                  <c:v>413.99752193644588</c:v>
                </c:pt>
                <c:pt idx="38">
                  <c:v>413.98516333749592</c:v>
                </c:pt>
                <c:pt idx="39">
                  <c:v>414.03785959297772</c:v>
                </c:pt>
                <c:pt idx="40">
                  <c:v>414.43669889497642</c:v>
                </c:pt>
                <c:pt idx="41">
                  <c:v>414.72082126898493</c:v>
                </c:pt>
                <c:pt idx="42">
                  <c:v>414.89245543140942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8E-484C-A20B-ED196AD52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663992"/>
        <c:axId val="1171657432"/>
      </c:lineChart>
      <c:dateAx>
        <c:axId val="1171663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57432"/>
        <c:crosses val="autoZero"/>
        <c:auto val="1"/>
        <c:lblOffset val="100"/>
        <c:baseTimeUnit val="months"/>
      </c:dateAx>
      <c:valAx>
        <c:axId val="1171657432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6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'CO2 Prediction'!$D$1</c:f>
              <c:strCache>
                <c:ptCount val="1"/>
                <c:pt idx="0">
                  <c:v>CO2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'CO2 Prediction'!$B$14:$B$25</c:f>
              <c:numCache>
                <c:formatCode>m/d/yyyy</c:formatCode>
                <c:ptCount val="12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</c:numCache>
            </c:numRef>
          </c:cat>
          <c:val>
            <c:numRef>
              <c:f>'CO2 Prediction'!$D$14:$D$25</c:f>
              <c:numCache>
                <c:formatCode>General</c:formatCode>
                <c:ptCount val="12"/>
                <c:pt idx="0">
                  <c:v>340.19</c:v>
                </c:pt>
                <c:pt idx="1">
                  <c:v>340.75</c:v>
                </c:pt>
                <c:pt idx="2">
                  <c:v>341.38</c:v>
                </c:pt>
                <c:pt idx="3">
                  <c:v>341.68</c:v>
                </c:pt>
                <c:pt idx="4">
                  <c:v>341.43</c:v>
                </c:pt>
                <c:pt idx="5">
                  <c:v>340.62</c:v>
                </c:pt>
                <c:pt idx="6">
                  <c:v>339.22</c:v>
                </c:pt>
                <c:pt idx="7">
                  <c:v>338.08</c:v>
                </c:pt>
                <c:pt idx="8">
                  <c:v>337.98</c:v>
                </c:pt>
                <c:pt idx="9">
                  <c:v>339.07</c:v>
                </c:pt>
                <c:pt idx="10">
                  <c:v>340.18</c:v>
                </c:pt>
                <c:pt idx="11">
                  <c:v>340.75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5-4B8A-9409-8B4C2C682C0B}"/>
            </c:ext>
          </c:extLst>
        </c:ser>
        <c:ser>
          <c:idx val="1"/>
          <c:order val="1"/>
          <c:tx>
            <c:strRef>
              <c:f>'CO2 Prediction'!$F$1</c:f>
              <c:strCache>
                <c:ptCount val="1"/>
                <c:pt idx="0">
                  <c:v>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'CO2 Prediction'!$B$14:$B$25</c:f>
              <c:numCache>
                <c:formatCode>m/d/yyyy</c:formatCode>
                <c:ptCount val="12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</c:numCache>
            </c:numRef>
          </c:cat>
          <c:val>
            <c:numRef>
              <c:f>'CO2 Prediction'!$F$14:$F$25</c:f>
              <c:numCache>
                <c:formatCode>General</c:formatCode>
                <c:ptCount val="12"/>
                <c:pt idx="0">
                  <c:v>339.69625000000002</c:v>
                </c:pt>
                <c:pt idx="1">
                  <c:v>339.77125000000001</c:v>
                </c:pt>
                <c:pt idx="2">
                  <c:v>339.86208333333332</c:v>
                </c:pt>
                <c:pt idx="3">
                  <c:v>339.96625</c:v>
                </c:pt>
                <c:pt idx="4">
                  <c:v>340.0645833333333</c:v>
                </c:pt>
                <c:pt idx="5">
                  <c:v>340.16</c:v>
                </c:pt>
                <c:pt idx="6">
                  <c:v>340.25916666666672</c:v>
                </c:pt>
                <c:pt idx="7">
                  <c:v>340.34458333333328</c:v>
                </c:pt>
                <c:pt idx="8">
                  <c:v>340.41499999999996</c:v>
                </c:pt>
                <c:pt idx="9">
                  <c:v>340.48874999999998</c:v>
                </c:pt>
                <c:pt idx="10">
                  <c:v>340.56374999999997</c:v>
                </c:pt>
                <c:pt idx="11">
                  <c:v>340.62208333333331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5-4B8A-9409-8B4C2C682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233664"/>
        <c:axId val="1161228416"/>
      </c:lineChart>
      <c:dateAx>
        <c:axId val="1161233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28416"/>
        <c:crosses val="autoZero"/>
        <c:auto val="1"/>
        <c:lblOffset val="100"/>
        <c:baseTimeUnit val="months"/>
      </c:dateAx>
      <c:valAx>
        <c:axId val="11612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3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gas emissions prediction</a:t>
            </a:r>
            <a:r>
              <a:rPr lang="en-US" baseline="0"/>
              <a:t> (till 2035) using ARIMA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Prediction'!$D$1</c:f>
              <c:strCache>
                <c:ptCount val="1"/>
                <c:pt idx="0">
                  <c:v>CO2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'CO2 Prediction'!$B$458:$B$673</c:f>
              <c:numCache>
                <c:formatCode>m/d/yyyy</c:formatCode>
                <c:ptCount val="21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'CO2 Prediction'!$D$458:$D$673</c:f>
              <c:numCache>
                <c:formatCode>General</c:formatCode>
                <c:ptCount val="216"/>
                <c:pt idx="0">
                  <c:v>407.56</c:v>
                </c:pt>
                <c:pt idx="1">
                  <c:v>408.24</c:v>
                </c:pt>
                <c:pt idx="2">
                  <c:v>408.76</c:v>
                </c:pt>
                <c:pt idx="3">
                  <c:v>409.08</c:v>
                </c:pt>
                <c:pt idx="4">
                  <c:v>408.98</c:v>
                </c:pt>
                <c:pt idx="5">
                  <c:v>408.09</c:v>
                </c:pt>
                <c:pt idx="6">
                  <c:v>406.47</c:v>
                </c:pt>
                <c:pt idx="7">
                  <c:v>405.1</c:v>
                </c:pt>
                <c:pt idx="8">
                  <c:v>405.17</c:v>
                </c:pt>
                <c:pt idx="9">
                  <c:v>406.65</c:v>
                </c:pt>
                <c:pt idx="10">
                  <c:v>408.13</c:v>
                </c:pt>
                <c:pt idx="11">
                  <c:v>409.18</c:v>
                </c:pt>
                <c:pt idx="12">
                  <c:v>409.92</c:v>
                </c:pt>
                <c:pt idx="13">
                  <c:v>410.34</c:v>
                </c:pt>
                <c:pt idx="14">
                  <c:v>410.89</c:v>
                </c:pt>
                <c:pt idx="15">
                  <c:v>411.33</c:v>
                </c:pt>
                <c:pt idx="16">
                  <c:v>411.34</c:v>
                </c:pt>
                <c:pt idx="17">
                  <c:v>410.53</c:v>
                </c:pt>
                <c:pt idx="18">
                  <c:v>408.88</c:v>
                </c:pt>
                <c:pt idx="19">
                  <c:v>407.65</c:v>
                </c:pt>
                <c:pt idx="20">
                  <c:v>407.92</c:v>
                </c:pt>
                <c:pt idx="21">
                  <c:v>409.44</c:v>
                </c:pt>
                <c:pt idx="22">
                  <c:v>410.87</c:v>
                </c:pt>
                <c:pt idx="23">
                  <c:v>411.76</c:v>
                </c:pt>
                <c:pt idx="24">
                  <c:v>412.43</c:v>
                </c:pt>
                <c:pt idx="25">
                  <c:v>412.95</c:v>
                </c:pt>
                <c:pt idx="26">
                  <c:v>413.44</c:v>
                </c:pt>
                <c:pt idx="27">
                  <c:v>413.86</c:v>
                </c:pt>
                <c:pt idx="28">
                  <c:v>413.81</c:v>
                </c:pt>
                <c:pt idx="29">
                  <c:v>412.88</c:v>
                </c:pt>
                <c:pt idx="30">
                  <c:v>411.17</c:v>
                </c:pt>
                <c:pt idx="31">
                  <c:v>409.73</c:v>
                </c:pt>
                <c:pt idx="32">
                  <c:v>410</c:v>
                </c:pt>
                <c:pt idx="33">
                  <c:v>411.66</c:v>
                </c:pt>
                <c:pt idx="34">
                  <c:v>413.25</c:v>
                </c:pt>
                <c:pt idx="35">
                  <c:v>414.14</c:v>
                </c:pt>
                <c:pt idx="36">
                  <c:v>414.74</c:v>
                </c:pt>
                <c:pt idx="37">
                  <c:v>415.2</c:v>
                </c:pt>
                <c:pt idx="38">
                  <c:v>415.5</c:v>
                </c:pt>
                <c:pt idx="39">
                  <c:v>415.82</c:v>
                </c:pt>
                <c:pt idx="40">
                  <c:v>416.05</c:v>
                </c:pt>
                <c:pt idx="41">
                  <c:v>415.25</c:v>
                </c:pt>
                <c:pt idx="42">
                  <c:v>413.48</c:v>
                </c:pt>
                <c:pt idx="43">
                  <c:v>412.17</c:v>
                </c:pt>
                <c:pt idx="44">
                  <c:v>412.39</c:v>
                </c:pt>
                <c:pt idx="45">
                  <c:v>413.83</c:v>
                </c:pt>
                <c:pt idx="46">
                  <c:v>415.6</c:v>
                </c:pt>
                <c:pt idx="47">
                  <c:v>416.76</c:v>
                </c:pt>
                <c:pt idx="48">
                  <c:v>417.43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7-4D43-BC0F-5AC48C96C378}"/>
            </c:ext>
          </c:extLst>
        </c:ser>
        <c:ser>
          <c:idx val="2"/>
          <c:order val="2"/>
          <c:tx>
            <c:strRef>
              <c:f>'CO2 Prediction'!$M$1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'CO2 Prediction'!$B$458:$B$673</c:f>
              <c:numCache>
                <c:formatCode>m/d/yyyy</c:formatCode>
                <c:ptCount val="21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'CO2 Prediction'!$M$459:$M$673</c:f>
              <c:numCache>
                <c:formatCode>General</c:formatCode>
                <c:ptCount val="215"/>
                <c:pt idx="48">
                  <c:v>412.64514700551143</c:v>
                </c:pt>
                <c:pt idx="49">
                  <c:v>413.10893692793888</c:v>
                </c:pt>
                <c:pt idx="50">
                  <c:v>413.52788387648849</c:v>
                </c:pt>
                <c:pt idx="51">
                  <c:v>413.51177533816946</c:v>
                </c:pt>
                <c:pt idx="52">
                  <c:v>412.58685100880524</c:v>
                </c:pt>
                <c:pt idx="53">
                  <c:v>410.81047927817622</c:v>
                </c:pt>
                <c:pt idx="54">
                  <c:v>409.34605884595345</c:v>
                </c:pt>
                <c:pt idx="55">
                  <c:v>409.43721832966179</c:v>
                </c:pt>
                <c:pt idx="56">
                  <c:v>410.87418517417342</c:v>
                </c:pt>
                <c:pt idx="57">
                  <c:v>412.33577266006529</c:v>
                </c:pt>
                <c:pt idx="58">
                  <c:v>413.29118996998182</c:v>
                </c:pt>
                <c:pt idx="59">
                  <c:v>413.96802268759239</c:v>
                </c:pt>
                <c:pt idx="60">
                  <c:v>414.48346483854556</c:v>
                </c:pt>
                <c:pt idx="61">
                  <c:v>414.94863794381325</c:v>
                </c:pt>
                <c:pt idx="62">
                  <c:v>415.36876742350381</c:v>
                </c:pt>
                <c:pt idx="63">
                  <c:v>415.35190454046864</c:v>
                </c:pt>
                <c:pt idx="64">
                  <c:v>414.42218369060527</c:v>
                </c:pt>
                <c:pt idx="65">
                  <c:v>412.63723285767145</c:v>
                </c:pt>
                <c:pt idx="66">
                  <c:v>411.16562632091012</c:v>
                </c:pt>
                <c:pt idx="67">
                  <c:v>411.25651710635492</c:v>
                </c:pt>
                <c:pt idx="68">
                  <c:v>412.69919321635632</c:v>
                </c:pt>
                <c:pt idx="69">
                  <c:v>414.16659506148949</c:v>
                </c:pt>
                <c:pt idx="70">
                  <c:v>415.12557580187934</c:v>
                </c:pt>
                <c:pt idx="71">
                  <c:v>415.8047332791603</c:v>
                </c:pt>
                <c:pt idx="72">
                  <c:v>416.32178267157968</c:v>
                </c:pt>
                <c:pt idx="73">
                  <c:v>416.78833895968756</c:v>
                </c:pt>
                <c:pt idx="74">
                  <c:v>417.20965097051919</c:v>
                </c:pt>
                <c:pt idx="75">
                  <c:v>417.19203374276765</c:v>
                </c:pt>
                <c:pt idx="76">
                  <c:v>416.25751637240518</c:v>
                </c:pt>
                <c:pt idx="77">
                  <c:v>414.46398643716662</c:v>
                </c:pt>
                <c:pt idx="78">
                  <c:v>412.98519379586679</c:v>
                </c:pt>
                <c:pt idx="79">
                  <c:v>413.07581588304811</c:v>
                </c:pt>
                <c:pt idx="80">
                  <c:v>414.52420125853922</c:v>
                </c:pt>
                <c:pt idx="81">
                  <c:v>415.99741746291369</c:v>
                </c:pt>
                <c:pt idx="82">
                  <c:v>416.95996163377686</c:v>
                </c:pt>
                <c:pt idx="83">
                  <c:v>417.6414438707281</c:v>
                </c:pt>
                <c:pt idx="84">
                  <c:v>418.16010050461375</c:v>
                </c:pt>
                <c:pt idx="85">
                  <c:v>418.62803997556193</c:v>
                </c:pt>
                <c:pt idx="86">
                  <c:v>419.05053451753452</c:v>
                </c:pt>
                <c:pt idx="87">
                  <c:v>419.03216294506672</c:v>
                </c:pt>
                <c:pt idx="88">
                  <c:v>418.09284905420526</c:v>
                </c:pt>
                <c:pt idx="89">
                  <c:v>416.29074001666186</c:v>
                </c:pt>
                <c:pt idx="90">
                  <c:v>414.80476127082346</c:v>
                </c:pt>
                <c:pt idx="91">
                  <c:v>414.89511465974124</c:v>
                </c:pt>
                <c:pt idx="92">
                  <c:v>416.34920930072207</c:v>
                </c:pt>
                <c:pt idx="93">
                  <c:v>417.82823986433783</c:v>
                </c:pt>
                <c:pt idx="94">
                  <c:v>418.79434746567438</c:v>
                </c:pt>
                <c:pt idx="95">
                  <c:v>419.47815446229589</c:v>
                </c:pt>
                <c:pt idx="96">
                  <c:v>419.99841833764793</c:v>
                </c:pt>
                <c:pt idx="97">
                  <c:v>420.46774099143624</c:v>
                </c:pt>
                <c:pt idx="98">
                  <c:v>420.8914180645499</c:v>
                </c:pt>
                <c:pt idx="99">
                  <c:v>420.87229214736584</c:v>
                </c:pt>
                <c:pt idx="100">
                  <c:v>419.92818173600517</c:v>
                </c:pt>
                <c:pt idx="101">
                  <c:v>418.11749359615703</c:v>
                </c:pt>
                <c:pt idx="102">
                  <c:v>416.62432874578013</c:v>
                </c:pt>
                <c:pt idx="103">
                  <c:v>416.71441343643443</c:v>
                </c:pt>
                <c:pt idx="104">
                  <c:v>418.17421734290502</c:v>
                </c:pt>
                <c:pt idx="105">
                  <c:v>419.65906226576203</c:v>
                </c:pt>
                <c:pt idx="106">
                  <c:v>420.6287332975719</c:v>
                </c:pt>
                <c:pt idx="107">
                  <c:v>421.31486505386374</c:v>
                </c:pt>
                <c:pt idx="108">
                  <c:v>421.836736170682</c:v>
                </c:pt>
                <c:pt idx="109">
                  <c:v>422.30744200731056</c:v>
                </c:pt>
                <c:pt idx="110">
                  <c:v>422.73230161156528</c:v>
                </c:pt>
                <c:pt idx="111">
                  <c:v>422.71242134966491</c:v>
                </c:pt>
                <c:pt idx="112">
                  <c:v>421.7635144178052</c:v>
                </c:pt>
                <c:pt idx="113">
                  <c:v>419.94424717565227</c:v>
                </c:pt>
                <c:pt idx="114">
                  <c:v>418.4438962207368</c:v>
                </c:pt>
                <c:pt idx="115">
                  <c:v>418.53371221312756</c:v>
                </c:pt>
                <c:pt idx="116">
                  <c:v>419.99922538508781</c:v>
                </c:pt>
                <c:pt idx="117">
                  <c:v>421.48988466718612</c:v>
                </c:pt>
                <c:pt idx="118">
                  <c:v>422.46311912946936</c:v>
                </c:pt>
                <c:pt idx="119">
                  <c:v>423.15157564543159</c:v>
                </c:pt>
                <c:pt idx="120">
                  <c:v>423.67505400371613</c:v>
                </c:pt>
                <c:pt idx="121">
                  <c:v>424.14714302318498</c:v>
                </c:pt>
                <c:pt idx="122">
                  <c:v>424.5731851585806</c:v>
                </c:pt>
                <c:pt idx="123">
                  <c:v>424.55255055196398</c:v>
                </c:pt>
                <c:pt idx="124">
                  <c:v>423.59884709960517</c:v>
                </c:pt>
                <c:pt idx="125">
                  <c:v>421.77100075514738</c:v>
                </c:pt>
                <c:pt idx="126">
                  <c:v>420.26346369569347</c:v>
                </c:pt>
                <c:pt idx="127">
                  <c:v>420.35301098982075</c:v>
                </c:pt>
                <c:pt idx="128">
                  <c:v>421.82423342727071</c:v>
                </c:pt>
                <c:pt idx="129">
                  <c:v>423.32070706861037</c:v>
                </c:pt>
                <c:pt idx="130">
                  <c:v>424.29750496136688</c:v>
                </c:pt>
                <c:pt idx="131">
                  <c:v>424.98828623699944</c:v>
                </c:pt>
                <c:pt idx="132">
                  <c:v>425.51337183675025</c:v>
                </c:pt>
                <c:pt idx="133">
                  <c:v>425.98684403905924</c:v>
                </c:pt>
                <c:pt idx="134">
                  <c:v>426.41406870559598</c:v>
                </c:pt>
                <c:pt idx="135">
                  <c:v>426.3926797542631</c:v>
                </c:pt>
                <c:pt idx="136">
                  <c:v>425.43417978140519</c:v>
                </c:pt>
                <c:pt idx="137">
                  <c:v>423.59775433464267</c:v>
                </c:pt>
                <c:pt idx="138">
                  <c:v>422.08303117065014</c:v>
                </c:pt>
                <c:pt idx="139">
                  <c:v>422.17230976651393</c:v>
                </c:pt>
                <c:pt idx="140">
                  <c:v>423.64924146945361</c:v>
                </c:pt>
                <c:pt idx="141">
                  <c:v>425.15152947003446</c:v>
                </c:pt>
                <c:pt idx="142">
                  <c:v>426.13189079326435</c:v>
                </c:pt>
                <c:pt idx="143">
                  <c:v>426.82499682856729</c:v>
                </c:pt>
                <c:pt idx="144">
                  <c:v>427.35168966978438</c:v>
                </c:pt>
                <c:pt idx="145">
                  <c:v>427.8265450549336</c:v>
                </c:pt>
                <c:pt idx="146">
                  <c:v>428.2549522526113</c:v>
                </c:pt>
                <c:pt idx="147">
                  <c:v>428.23280895656217</c:v>
                </c:pt>
                <c:pt idx="148">
                  <c:v>427.26951246320516</c:v>
                </c:pt>
                <c:pt idx="149">
                  <c:v>425.42450791413779</c:v>
                </c:pt>
                <c:pt idx="150">
                  <c:v>423.90259864560676</c:v>
                </c:pt>
                <c:pt idx="151">
                  <c:v>423.99160854320706</c:v>
                </c:pt>
                <c:pt idx="152">
                  <c:v>425.47424951163651</c:v>
                </c:pt>
                <c:pt idx="153">
                  <c:v>426.98235187145866</c:v>
                </c:pt>
                <c:pt idx="154">
                  <c:v>427.96627662516192</c:v>
                </c:pt>
                <c:pt idx="155">
                  <c:v>428.66170742013514</c:v>
                </c:pt>
                <c:pt idx="156">
                  <c:v>429.1900075028185</c:v>
                </c:pt>
                <c:pt idx="157">
                  <c:v>429.66624607080792</c:v>
                </c:pt>
                <c:pt idx="158">
                  <c:v>430.09583579962663</c:v>
                </c:pt>
                <c:pt idx="159">
                  <c:v>430.07293815886123</c:v>
                </c:pt>
                <c:pt idx="160">
                  <c:v>429.10484514500519</c:v>
                </c:pt>
                <c:pt idx="161">
                  <c:v>427.25126149363297</c:v>
                </c:pt>
                <c:pt idx="162">
                  <c:v>425.72216612056349</c:v>
                </c:pt>
                <c:pt idx="163">
                  <c:v>425.81090731990025</c:v>
                </c:pt>
                <c:pt idx="164">
                  <c:v>427.29925755381942</c:v>
                </c:pt>
                <c:pt idx="165">
                  <c:v>428.8131742728828</c:v>
                </c:pt>
                <c:pt idx="166">
                  <c:v>429.80066245705939</c:v>
                </c:pt>
                <c:pt idx="167">
                  <c:v>430.498418011703</c:v>
                </c:pt>
                <c:pt idx="168">
                  <c:v>431.02832533585263</c:v>
                </c:pt>
                <c:pt idx="169">
                  <c:v>431.50594708668228</c:v>
                </c:pt>
                <c:pt idx="170">
                  <c:v>431.93671934664201</c:v>
                </c:pt>
                <c:pt idx="171">
                  <c:v>431.91306736116036</c:v>
                </c:pt>
                <c:pt idx="172">
                  <c:v>430.94017782680521</c:v>
                </c:pt>
                <c:pt idx="173">
                  <c:v>429.0780150731282</c:v>
                </c:pt>
                <c:pt idx="174">
                  <c:v>427.5417335955201</c:v>
                </c:pt>
                <c:pt idx="175">
                  <c:v>427.63020609659333</c:v>
                </c:pt>
                <c:pt idx="176">
                  <c:v>429.12426559600226</c:v>
                </c:pt>
                <c:pt idx="177">
                  <c:v>430.643996674307</c:v>
                </c:pt>
                <c:pt idx="178">
                  <c:v>431.63504828895691</c:v>
                </c:pt>
                <c:pt idx="179">
                  <c:v>432.33512860327079</c:v>
                </c:pt>
                <c:pt idx="180">
                  <c:v>432.86664316888675</c:v>
                </c:pt>
                <c:pt idx="181">
                  <c:v>433.34564810255659</c:v>
                </c:pt>
                <c:pt idx="182">
                  <c:v>433.77760289365733</c:v>
                </c:pt>
                <c:pt idx="183">
                  <c:v>433.75319656345937</c:v>
                </c:pt>
                <c:pt idx="184">
                  <c:v>432.77551050860518</c:v>
                </c:pt>
                <c:pt idx="185">
                  <c:v>430.90476865262337</c:v>
                </c:pt>
                <c:pt idx="186">
                  <c:v>429.36130107047677</c:v>
                </c:pt>
                <c:pt idx="187">
                  <c:v>429.44950487328657</c:v>
                </c:pt>
                <c:pt idx="188">
                  <c:v>430.94927363818516</c:v>
                </c:pt>
                <c:pt idx="189">
                  <c:v>432.47481907573115</c:v>
                </c:pt>
                <c:pt idx="190">
                  <c:v>433.46943412085443</c:v>
                </c:pt>
                <c:pt idx="191">
                  <c:v>434.17183919483858</c:v>
                </c:pt>
                <c:pt idx="192">
                  <c:v>434.70496100192088</c:v>
                </c:pt>
                <c:pt idx="193">
                  <c:v>435.18534911843096</c:v>
                </c:pt>
                <c:pt idx="194">
                  <c:v>435.61848644067265</c:v>
                </c:pt>
                <c:pt idx="195">
                  <c:v>435.59332576575849</c:v>
                </c:pt>
                <c:pt idx="196">
                  <c:v>434.61084319040521</c:v>
                </c:pt>
                <c:pt idx="197">
                  <c:v>432.73152223211861</c:v>
                </c:pt>
                <c:pt idx="198">
                  <c:v>431.18086854543344</c:v>
                </c:pt>
                <c:pt idx="199">
                  <c:v>431.26880364997965</c:v>
                </c:pt>
                <c:pt idx="200">
                  <c:v>432.77428168036806</c:v>
                </c:pt>
                <c:pt idx="201">
                  <c:v>434.30564147715535</c:v>
                </c:pt>
                <c:pt idx="202">
                  <c:v>435.30381995275195</c:v>
                </c:pt>
                <c:pt idx="203">
                  <c:v>436.00854978640649</c:v>
                </c:pt>
                <c:pt idx="204">
                  <c:v>436.543278834955</c:v>
                </c:pt>
                <c:pt idx="205">
                  <c:v>437.02505013430527</c:v>
                </c:pt>
                <c:pt idx="206">
                  <c:v>437.45936998768804</c:v>
                </c:pt>
                <c:pt idx="207">
                  <c:v>437.43345496805756</c:v>
                </c:pt>
                <c:pt idx="208">
                  <c:v>436.44617587220512</c:v>
                </c:pt>
                <c:pt idx="209">
                  <c:v>434.55827581161378</c:v>
                </c:pt>
                <c:pt idx="210">
                  <c:v>433.00043602039011</c:v>
                </c:pt>
                <c:pt idx="211">
                  <c:v>433.08810242667283</c:v>
                </c:pt>
                <c:pt idx="212">
                  <c:v>434.59928972255096</c:v>
                </c:pt>
                <c:pt idx="213">
                  <c:v>436.13646387857955</c:v>
                </c:pt>
                <c:pt idx="214">
                  <c:v>437.13820578464947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E7-4D43-BC0F-5AC48C96C378}"/>
            </c:ext>
          </c:extLst>
        </c:ser>
        <c:ser>
          <c:idx val="3"/>
          <c:order val="3"/>
          <c:tx>
            <c:v>Trend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'CO2 Prediction'!$K$458:$K$673</c:f>
              <c:numCache>
                <c:formatCode>General</c:formatCode>
                <c:ptCount val="216"/>
                <c:pt idx="49">
                  <c:v>411.45006815843487</c:v>
                </c:pt>
                <c:pt idx="50">
                  <c:v>411.6028176420989</c:v>
                </c:pt>
                <c:pt idx="51">
                  <c:v>411.75556712576292</c:v>
                </c:pt>
                <c:pt idx="52">
                  <c:v>411.90831660942695</c:v>
                </c:pt>
                <c:pt idx="53">
                  <c:v>412.06106609309103</c:v>
                </c:pt>
                <c:pt idx="54">
                  <c:v>412.21381557675505</c:v>
                </c:pt>
                <c:pt idx="55">
                  <c:v>412.36656506041908</c:v>
                </c:pt>
                <c:pt idx="56">
                  <c:v>412.51931454408316</c:v>
                </c:pt>
                <c:pt idx="57">
                  <c:v>412.67206402774718</c:v>
                </c:pt>
                <c:pt idx="58">
                  <c:v>412.82481351141121</c:v>
                </c:pt>
                <c:pt idx="59">
                  <c:v>412.97756299507523</c:v>
                </c:pt>
                <c:pt idx="60">
                  <c:v>413.13031247873926</c:v>
                </c:pt>
                <c:pt idx="61">
                  <c:v>413.28306196240334</c:v>
                </c:pt>
                <c:pt idx="62">
                  <c:v>413.43581144606736</c:v>
                </c:pt>
                <c:pt idx="63">
                  <c:v>413.58856092973139</c:v>
                </c:pt>
                <c:pt idx="64">
                  <c:v>413.74131041339547</c:v>
                </c:pt>
                <c:pt idx="65">
                  <c:v>413.89405989705949</c:v>
                </c:pt>
                <c:pt idx="66">
                  <c:v>414.04680938072352</c:v>
                </c:pt>
                <c:pt idx="67">
                  <c:v>414.19955886438754</c:v>
                </c:pt>
                <c:pt idx="68">
                  <c:v>414.35230834805157</c:v>
                </c:pt>
                <c:pt idx="69">
                  <c:v>414.50505783171565</c:v>
                </c:pt>
                <c:pt idx="70">
                  <c:v>414.65780731537967</c:v>
                </c:pt>
                <c:pt idx="71">
                  <c:v>414.8105567990437</c:v>
                </c:pt>
                <c:pt idx="72">
                  <c:v>414.96330628270778</c:v>
                </c:pt>
                <c:pt idx="73">
                  <c:v>415.1160557663718</c:v>
                </c:pt>
                <c:pt idx="74">
                  <c:v>415.26880525003583</c:v>
                </c:pt>
                <c:pt idx="75">
                  <c:v>415.42155473369985</c:v>
                </c:pt>
                <c:pt idx="76">
                  <c:v>415.57430421736387</c:v>
                </c:pt>
                <c:pt idx="77">
                  <c:v>415.7270537010279</c:v>
                </c:pt>
                <c:pt idx="78">
                  <c:v>415.87980318469198</c:v>
                </c:pt>
                <c:pt idx="79">
                  <c:v>416.032552668356</c:v>
                </c:pt>
                <c:pt idx="80">
                  <c:v>416.18530215202003</c:v>
                </c:pt>
                <c:pt idx="81">
                  <c:v>416.33805163568411</c:v>
                </c:pt>
                <c:pt idx="82">
                  <c:v>416.49080111934813</c:v>
                </c:pt>
                <c:pt idx="83">
                  <c:v>416.64355060301216</c:v>
                </c:pt>
                <c:pt idx="84">
                  <c:v>416.79630008667618</c:v>
                </c:pt>
                <c:pt idx="85">
                  <c:v>416.94904957034021</c:v>
                </c:pt>
                <c:pt idx="86">
                  <c:v>417.10179905400429</c:v>
                </c:pt>
                <c:pt idx="87">
                  <c:v>417.25454853766831</c:v>
                </c:pt>
                <c:pt idx="88">
                  <c:v>417.40729802133234</c:v>
                </c:pt>
                <c:pt idx="89">
                  <c:v>417.56004750499642</c:v>
                </c:pt>
                <c:pt idx="90">
                  <c:v>417.71279698866044</c:v>
                </c:pt>
                <c:pt idx="91">
                  <c:v>417.86554647232447</c:v>
                </c:pt>
                <c:pt idx="92">
                  <c:v>418.01829595598849</c:v>
                </c:pt>
                <c:pt idx="93">
                  <c:v>418.17104543965252</c:v>
                </c:pt>
                <c:pt idx="94">
                  <c:v>418.3237949233166</c:v>
                </c:pt>
                <c:pt idx="95">
                  <c:v>418.47654440698062</c:v>
                </c:pt>
                <c:pt idx="96">
                  <c:v>418.62929389064465</c:v>
                </c:pt>
                <c:pt idx="97">
                  <c:v>418.78204337430873</c:v>
                </c:pt>
                <c:pt idx="98">
                  <c:v>418.93479285797275</c:v>
                </c:pt>
                <c:pt idx="99">
                  <c:v>419.08754234163678</c:v>
                </c:pt>
                <c:pt idx="100">
                  <c:v>419.2402918253008</c:v>
                </c:pt>
                <c:pt idx="101">
                  <c:v>419.39304130896483</c:v>
                </c:pt>
                <c:pt idx="102">
                  <c:v>419.54579079262891</c:v>
                </c:pt>
                <c:pt idx="103">
                  <c:v>419.69854027629293</c:v>
                </c:pt>
                <c:pt idx="104">
                  <c:v>419.85128975995696</c:v>
                </c:pt>
                <c:pt idx="105">
                  <c:v>420.00403924362104</c:v>
                </c:pt>
                <c:pt idx="106">
                  <c:v>420.15678872728506</c:v>
                </c:pt>
                <c:pt idx="107">
                  <c:v>420.30953821094909</c:v>
                </c:pt>
                <c:pt idx="108">
                  <c:v>420.46228769461311</c:v>
                </c:pt>
                <c:pt idx="109">
                  <c:v>420.61503717827713</c:v>
                </c:pt>
                <c:pt idx="110">
                  <c:v>420.76778666194116</c:v>
                </c:pt>
                <c:pt idx="111">
                  <c:v>420.92053614560524</c:v>
                </c:pt>
                <c:pt idx="112">
                  <c:v>421.07328562926926</c:v>
                </c:pt>
                <c:pt idx="113">
                  <c:v>421.22603511293329</c:v>
                </c:pt>
                <c:pt idx="114">
                  <c:v>421.37878459659737</c:v>
                </c:pt>
                <c:pt idx="115">
                  <c:v>421.53153408026139</c:v>
                </c:pt>
                <c:pt idx="116">
                  <c:v>421.68428356392542</c:v>
                </c:pt>
                <c:pt idx="117">
                  <c:v>421.83703304758944</c:v>
                </c:pt>
                <c:pt idx="118">
                  <c:v>421.98978253125347</c:v>
                </c:pt>
                <c:pt idx="119">
                  <c:v>422.14253201491755</c:v>
                </c:pt>
                <c:pt idx="120">
                  <c:v>422.29528149858157</c:v>
                </c:pt>
                <c:pt idx="121">
                  <c:v>422.4480309822456</c:v>
                </c:pt>
                <c:pt idx="122">
                  <c:v>422.60078046590968</c:v>
                </c:pt>
                <c:pt idx="123">
                  <c:v>422.7535299495737</c:v>
                </c:pt>
                <c:pt idx="124">
                  <c:v>422.90627943323773</c:v>
                </c:pt>
                <c:pt idx="125">
                  <c:v>423.05902891690175</c:v>
                </c:pt>
                <c:pt idx="126">
                  <c:v>423.21177840056578</c:v>
                </c:pt>
                <c:pt idx="127">
                  <c:v>423.36452788422986</c:v>
                </c:pt>
                <c:pt idx="128">
                  <c:v>423.51727736789388</c:v>
                </c:pt>
                <c:pt idx="129">
                  <c:v>423.67002685155791</c:v>
                </c:pt>
                <c:pt idx="130">
                  <c:v>423.82277633522199</c:v>
                </c:pt>
                <c:pt idx="131">
                  <c:v>423.97552581888601</c:v>
                </c:pt>
                <c:pt idx="132">
                  <c:v>424.12827530255004</c:v>
                </c:pt>
                <c:pt idx="133">
                  <c:v>424.28102478621406</c:v>
                </c:pt>
                <c:pt idx="134">
                  <c:v>424.43377426987809</c:v>
                </c:pt>
                <c:pt idx="135">
                  <c:v>424.58652375354217</c:v>
                </c:pt>
                <c:pt idx="136">
                  <c:v>424.73927323720619</c:v>
                </c:pt>
                <c:pt idx="137">
                  <c:v>424.89202272087022</c:v>
                </c:pt>
                <c:pt idx="138">
                  <c:v>425.0447722045343</c:v>
                </c:pt>
                <c:pt idx="139">
                  <c:v>425.19752168819832</c:v>
                </c:pt>
                <c:pt idx="140">
                  <c:v>425.35027117186235</c:v>
                </c:pt>
                <c:pt idx="141">
                  <c:v>425.50302065552637</c:v>
                </c:pt>
                <c:pt idx="142">
                  <c:v>425.65577013919039</c:v>
                </c:pt>
                <c:pt idx="143">
                  <c:v>425.80851962285442</c:v>
                </c:pt>
                <c:pt idx="144">
                  <c:v>425.9612691065185</c:v>
                </c:pt>
                <c:pt idx="145">
                  <c:v>426.11401859018252</c:v>
                </c:pt>
                <c:pt idx="146">
                  <c:v>426.26676807384655</c:v>
                </c:pt>
                <c:pt idx="147">
                  <c:v>426.41951755751063</c:v>
                </c:pt>
                <c:pt idx="148">
                  <c:v>426.57226704117465</c:v>
                </c:pt>
                <c:pt idx="149">
                  <c:v>426.72501652483868</c:v>
                </c:pt>
                <c:pt idx="150">
                  <c:v>426.8777660085027</c:v>
                </c:pt>
                <c:pt idx="151">
                  <c:v>427.03051549216673</c:v>
                </c:pt>
                <c:pt idx="152">
                  <c:v>427.18326497583081</c:v>
                </c:pt>
                <c:pt idx="153">
                  <c:v>427.33601445949483</c:v>
                </c:pt>
                <c:pt idx="154">
                  <c:v>427.48876394315886</c:v>
                </c:pt>
                <c:pt idx="155">
                  <c:v>427.64151342682294</c:v>
                </c:pt>
                <c:pt idx="156">
                  <c:v>427.79426291048696</c:v>
                </c:pt>
                <c:pt idx="157">
                  <c:v>427.94701239415099</c:v>
                </c:pt>
                <c:pt idx="158">
                  <c:v>428.09976187781501</c:v>
                </c:pt>
                <c:pt idx="159">
                  <c:v>428.25251136147904</c:v>
                </c:pt>
                <c:pt idx="160">
                  <c:v>428.40526084514312</c:v>
                </c:pt>
                <c:pt idx="161">
                  <c:v>428.55801032880714</c:v>
                </c:pt>
                <c:pt idx="162">
                  <c:v>428.71075981247117</c:v>
                </c:pt>
                <c:pt idx="163">
                  <c:v>428.86350929613525</c:v>
                </c:pt>
                <c:pt idx="164">
                  <c:v>429.01625877979927</c:v>
                </c:pt>
                <c:pt idx="165">
                  <c:v>429.1690082634633</c:v>
                </c:pt>
                <c:pt idx="166">
                  <c:v>429.32175774712732</c:v>
                </c:pt>
                <c:pt idx="167">
                  <c:v>429.47450723079135</c:v>
                </c:pt>
                <c:pt idx="168">
                  <c:v>429.62725671445543</c:v>
                </c:pt>
                <c:pt idx="169">
                  <c:v>429.78000619811945</c:v>
                </c:pt>
                <c:pt idx="170">
                  <c:v>429.93275568178348</c:v>
                </c:pt>
                <c:pt idx="171">
                  <c:v>430.08550516544756</c:v>
                </c:pt>
                <c:pt idx="172">
                  <c:v>430.23825464911158</c:v>
                </c:pt>
                <c:pt idx="173">
                  <c:v>430.39100413277561</c:v>
                </c:pt>
                <c:pt idx="174">
                  <c:v>430.54375361643963</c:v>
                </c:pt>
                <c:pt idx="175">
                  <c:v>430.69650310010366</c:v>
                </c:pt>
                <c:pt idx="176">
                  <c:v>430.84925258376768</c:v>
                </c:pt>
                <c:pt idx="177">
                  <c:v>431.00200206743176</c:v>
                </c:pt>
                <c:pt idx="178">
                  <c:v>431.15475155109579</c:v>
                </c:pt>
                <c:pt idx="179">
                  <c:v>431.30750103475981</c:v>
                </c:pt>
                <c:pt idx="180">
                  <c:v>431.46025051842389</c:v>
                </c:pt>
                <c:pt idx="181">
                  <c:v>431.61300000208792</c:v>
                </c:pt>
                <c:pt idx="182">
                  <c:v>431.76574948575194</c:v>
                </c:pt>
                <c:pt idx="183">
                  <c:v>431.91849896941596</c:v>
                </c:pt>
                <c:pt idx="184">
                  <c:v>432.07124845307999</c:v>
                </c:pt>
                <c:pt idx="185">
                  <c:v>432.22399793674407</c:v>
                </c:pt>
                <c:pt idx="186">
                  <c:v>432.37674742040809</c:v>
                </c:pt>
                <c:pt idx="187">
                  <c:v>432.52949690407212</c:v>
                </c:pt>
                <c:pt idx="188">
                  <c:v>432.6822463877362</c:v>
                </c:pt>
                <c:pt idx="189">
                  <c:v>432.83499587140022</c:v>
                </c:pt>
                <c:pt idx="190">
                  <c:v>432.98774535506425</c:v>
                </c:pt>
                <c:pt idx="191">
                  <c:v>433.14049483872827</c:v>
                </c:pt>
                <c:pt idx="192">
                  <c:v>433.2932443223923</c:v>
                </c:pt>
                <c:pt idx="193">
                  <c:v>433.44599380605638</c:v>
                </c:pt>
                <c:pt idx="194">
                  <c:v>433.5987432897204</c:v>
                </c:pt>
                <c:pt idx="195">
                  <c:v>433.75149277338443</c:v>
                </c:pt>
                <c:pt idx="196">
                  <c:v>433.90424225704851</c:v>
                </c:pt>
                <c:pt idx="197">
                  <c:v>434.05699174071253</c:v>
                </c:pt>
                <c:pt idx="198">
                  <c:v>434.20974122437656</c:v>
                </c:pt>
                <c:pt idx="199">
                  <c:v>434.36249070804058</c:v>
                </c:pt>
                <c:pt idx="200">
                  <c:v>434.51524019170461</c:v>
                </c:pt>
                <c:pt idx="201">
                  <c:v>434.66798967536869</c:v>
                </c:pt>
                <c:pt idx="202">
                  <c:v>434.82073915903271</c:v>
                </c:pt>
                <c:pt idx="203">
                  <c:v>434.97348864269674</c:v>
                </c:pt>
                <c:pt idx="204">
                  <c:v>435.12623812636082</c:v>
                </c:pt>
                <c:pt idx="205">
                  <c:v>435.27898761002484</c:v>
                </c:pt>
                <c:pt idx="206">
                  <c:v>435.43173709368887</c:v>
                </c:pt>
                <c:pt idx="207">
                  <c:v>435.58448657735289</c:v>
                </c:pt>
                <c:pt idx="208">
                  <c:v>435.73723606101692</c:v>
                </c:pt>
                <c:pt idx="209">
                  <c:v>435.88998554468094</c:v>
                </c:pt>
                <c:pt idx="210">
                  <c:v>436.04273502834502</c:v>
                </c:pt>
                <c:pt idx="211">
                  <c:v>436.19548451200905</c:v>
                </c:pt>
                <c:pt idx="212">
                  <c:v>436.34823399567307</c:v>
                </c:pt>
                <c:pt idx="213">
                  <c:v>436.50098347933715</c:v>
                </c:pt>
                <c:pt idx="214">
                  <c:v>436.65373296300118</c:v>
                </c:pt>
                <c:pt idx="215">
                  <c:v>436.8064824466652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E7-4D43-BC0F-5AC48C96C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846360"/>
        <c:axId val="1207319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'CO2 Prediction'!$L$1</c15:sqref>
                        </c15:formulaRef>
                      </c:ext>
                    </c:extLst>
                    <c:strCache>
                      <c:ptCount val="1"/>
                      <c:pt idx="0">
                        <c:v>Forecast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'CO2 Prediction'!$B$458:$B$673</c15:sqref>
                        </c15:formulaRef>
                      </c:ext>
                    </c:extLst>
                    <c:numCache>
                      <c:formatCode>m/d/yyyy</c:formatCode>
                      <c:ptCount val="216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  <c:pt idx="48">
                        <c:v>44562</c:v>
                      </c:pt>
                      <c:pt idx="49">
                        <c:v>44593</c:v>
                      </c:pt>
                      <c:pt idx="50">
                        <c:v>44621</c:v>
                      </c:pt>
                      <c:pt idx="51">
                        <c:v>44652</c:v>
                      </c:pt>
                      <c:pt idx="52">
                        <c:v>44682</c:v>
                      </c:pt>
                      <c:pt idx="53">
                        <c:v>44713</c:v>
                      </c:pt>
                      <c:pt idx="54">
                        <c:v>44743</c:v>
                      </c:pt>
                      <c:pt idx="55">
                        <c:v>44774</c:v>
                      </c:pt>
                      <c:pt idx="56">
                        <c:v>44805</c:v>
                      </c:pt>
                      <c:pt idx="57">
                        <c:v>44835</c:v>
                      </c:pt>
                      <c:pt idx="58">
                        <c:v>44866</c:v>
                      </c:pt>
                      <c:pt idx="59">
                        <c:v>44896</c:v>
                      </c:pt>
                      <c:pt idx="60">
                        <c:v>44927</c:v>
                      </c:pt>
                      <c:pt idx="61">
                        <c:v>44958</c:v>
                      </c:pt>
                      <c:pt idx="62">
                        <c:v>44986</c:v>
                      </c:pt>
                      <c:pt idx="63">
                        <c:v>45017</c:v>
                      </c:pt>
                      <c:pt idx="64">
                        <c:v>45047</c:v>
                      </c:pt>
                      <c:pt idx="65">
                        <c:v>45078</c:v>
                      </c:pt>
                      <c:pt idx="66">
                        <c:v>45108</c:v>
                      </c:pt>
                      <c:pt idx="67">
                        <c:v>45139</c:v>
                      </c:pt>
                      <c:pt idx="68">
                        <c:v>45170</c:v>
                      </c:pt>
                      <c:pt idx="69">
                        <c:v>45200</c:v>
                      </c:pt>
                      <c:pt idx="70">
                        <c:v>45231</c:v>
                      </c:pt>
                      <c:pt idx="71">
                        <c:v>45261</c:v>
                      </c:pt>
                      <c:pt idx="72">
                        <c:v>45292</c:v>
                      </c:pt>
                      <c:pt idx="73">
                        <c:v>45323</c:v>
                      </c:pt>
                      <c:pt idx="74">
                        <c:v>45352</c:v>
                      </c:pt>
                      <c:pt idx="75">
                        <c:v>45383</c:v>
                      </c:pt>
                      <c:pt idx="76">
                        <c:v>45413</c:v>
                      </c:pt>
                      <c:pt idx="77">
                        <c:v>45444</c:v>
                      </c:pt>
                      <c:pt idx="78">
                        <c:v>45474</c:v>
                      </c:pt>
                      <c:pt idx="79">
                        <c:v>45505</c:v>
                      </c:pt>
                      <c:pt idx="80">
                        <c:v>45536</c:v>
                      </c:pt>
                      <c:pt idx="81">
                        <c:v>45566</c:v>
                      </c:pt>
                      <c:pt idx="82">
                        <c:v>45597</c:v>
                      </c:pt>
                      <c:pt idx="83">
                        <c:v>45627</c:v>
                      </c:pt>
                      <c:pt idx="84">
                        <c:v>45658</c:v>
                      </c:pt>
                      <c:pt idx="85">
                        <c:v>45689</c:v>
                      </c:pt>
                      <c:pt idx="86">
                        <c:v>45717</c:v>
                      </c:pt>
                      <c:pt idx="87">
                        <c:v>45748</c:v>
                      </c:pt>
                      <c:pt idx="88">
                        <c:v>45778</c:v>
                      </c:pt>
                      <c:pt idx="89">
                        <c:v>45809</c:v>
                      </c:pt>
                      <c:pt idx="90">
                        <c:v>45839</c:v>
                      </c:pt>
                      <c:pt idx="91">
                        <c:v>45870</c:v>
                      </c:pt>
                      <c:pt idx="92">
                        <c:v>45901</c:v>
                      </c:pt>
                      <c:pt idx="93">
                        <c:v>45931</c:v>
                      </c:pt>
                      <c:pt idx="94">
                        <c:v>45962</c:v>
                      </c:pt>
                      <c:pt idx="95">
                        <c:v>45992</c:v>
                      </c:pt>
                      <c:pt idx="96">
                        <c:v>46023</c:v>
                      </c:pt>
                      <c:pt idx="97">
                        <c:v>46054</c:v>
                      </c:pt>
                      <c:pt idx="98">
                        <c:v>46082</c:v>
                      </c:pt>
                      <c:pt idx="99">
                        <c:v>46113</c:v>
                      </c:pt>
                      <c:pt idx="100">
                        <c:v>46143</c:v>
                      </c:pt>
                      <c:pt idx="101">
                        <c:v>46174</c:v>
                      </c:pt>
                      <c:pt idx="102">
                        <c:v>46204</c:v>
                      </c:pt>
                      <c:pt idx="103">
                        <c:v>46235</c:v>
                      </c:pt>
                      <c:pt idx="104">
                        <c:v>46266</c:v>
                      </c:pt>
                      <c:pt idx="105">
                        <c:v>46296</c:v>
                      </c:pt>
                      <c:pt idx="106">
                        <c:v>46327</c:v>
                      </c:pt>
                      <c:pt idx="107">
                        <c:v>46357</c:v>
                      </c:pt>
                      <c:pt idx="108">
                        <c:v>46388</c:v>
                      </c:pt>
                      <c:pt idx="109">
                        <c:v>46419</c:v>
                      </c:pt>
                      <c:pt idx="110">
                        <c:v>46447</c:v>
                      </c:pt>
                      <c:pt idx="111">
                        <c:v>46478</c:v>
                      </c:pt>
                      <c:pt idx="112">
                        <c:v>46508</c:v>
                      </c:pt>
                      <c:pt idx="113">
                        <c:v>46539</c:v>
                      </c:pt>
                      <c:pt idx="114">
                        <c:v>46569</c:v>
                      </c:pt>
                      <c:pt idx="115">
                        <c:v>46600</c:v>
                      </c:pt>
                      <c:pt idx="116">
                        <c:v>46631</c:v>
                      </c:pt>
                      <c:pt idx="117">
                        <c:v>46661</c:v>
                      </c:pt>
                      <c:pt idx="118">
                        <c:v>46692</c:v>
                      </c:pt>
                      <c:pt idx="119">
                        <c:v>46722</c:v>
                      </c:pt>
                      <c:pt idx="120">
                        <c:v>46753</c:v>
                      </c:pt>
                      <c:pt idx="121">
                        <c:v>46784</c:v>
                      </c:pt>
                      <c:pt idx="122">
                        <c:v>46813</c:v>
                      </c:pt>
                      <c:pt idx="123">
                        <c:v>46844</c:v>
                      </c:pt>
                      <c:pt idx="124">
                        <c:v>46874</c:v>
                      </c:pt>
                      <c:pt idx="125">
                        <c:v>46905</c:v>
                      </c:pt>
                      <c:pt idx="126">
                        <c:v>46935</c:v>
                      </c:pt>
                      <c:pt idx="127">
                        <c:v>46966</c:v>
                      </c:pt>
                      <c:pt idx="128">
                        <c:v>46997</c:v>
                      </c:pt>
                      <c:pt idx="129">
                        <c:v>47027</c:v>
                      </c:pt>
                      <c:pt idx="130">
                        <c:v>47058</c:v>
                      </c:pt>
                      <c:pt idx="131">
                        <c:v>47088</c:v>
                      </c:pt>
                      <c:pt idx="132">
                        <c:v>47119</c:v>
                      </c:pt>
                      <c:pt idx="133">
                        <c:v>47150</c:v>
                      </c:pt>
                      <c:pt idx="134">
                        <c:v>47178</c:v>
                      </c:pt>
                      <c:pt idx="135">
                        <c:v>47209</c:v>
                      </c:pt>
                      <c:pt idx="136">
                        <c:v>47239</c:v>
                      </c:pt>
                      <c:pt idx="137">
                        <c:v>47270</c:v>
                      </c:pt>
                      <c:pt idx="138">
                        <c:v>47300</c:v>
                      </c:pt>
                      <c:pt idx="139">
                        <c:v>47331</c:v>
                      </c:pt>
                      <c:pt idx="140">
                        <c:v>47362</c:v>
                      </c:pt>
                      <c:pt idx="141">
                        <c:v>47392</c:v>
                      </c:pt>
                      <c:pt idx="142">
                        <c:v>47423</c:v>
                      </c:pt>
                      <c:pt idx="143">
                        <c:v>47453</c:v>
                      </c:pt>
                      <c:pt idx="144">
                        <c:v>47484</c:v>
                      </c:pt>
                      <c:pt idx="145">
                        <c:v>47515</c:v>
                      </c:pt>
                      <c:pt idx="146">
                        <c:v>47543</c:v>
                      </c:pt>
                      <c:pt idx="147">
                        <c:v>47574</c:v>
                      </c:pt>
                      <c:pt idx="148">
                        <c:v>47604</c:v>
                      </c:pt>
                      <c:pt idx="149">
                        <c:v>47635</c:v>
                      </c:pt>
                      <c:pt idx="150">
                        <c:v>47665</c:v>
                      </c:pt>
                      <c:pt idx="151">
                        <c:v>47696</c:v>
                      </c:pt>
                      <c:pt idx="152">
                        <c:v>47727</c:v>
                      </c:pt>
                      <c:pt idx="153">
                        <c:v>47757</c:v>
                      </c:pt>
                      <c:pt idx="154">
                        <c:v>47788</c:v>
                      </c:pt>
                      <c:pt idx="155">
                        <c:v>47818</c:v>
                      </c:pt>
                      <c:pt idx="156">
                        <c:v>47849</c:v>
                      </c:pt>
                      <c:pt idx="157">
                        <c:v>47880</c:v>
                      </c:pt>
                      <c:pt idx="158">
                        <c:v>47908</c:v>
                      </c:pt>
                      <c:pt idx="159">
                        <c:v>47939</c:v>
                      </c:pt>
                      <c:pt idx="160">
                        <c:v>47969</c:v>
                      </c:pt>
                      <c:pt idx="161">
                        <c:v>48000</c:v>
                      </c:pt>
                      <c:pt idx="162">
                        <c:v>48030</c:v>
                      </c:pt>
                      <c:pt idx="163">
                        <c:v>48061</c:v>
                      </c:pt>
                      <c:pt idx="164">
                        <c:v>48092</c:v>
                      </c:pt>
                      <c:pt idx="165">
                        <c:v>48122</c:v>
                      </c:pt>
                      <c:pt idx="166">
                        <c:v>48153</c:v>
                      </c:pt>
                      <c:pt idx="167">
                        <c:v>48183</c:v>
                      </c:pt>
                      <c:pt idx="168">
                        <c:v>48214</c:v>
                      </c:pt>
                      <c:pt idx="169">
                        <c:v>48245</c:v>
                      </c:pt>
                      <c:pt idx="170">
                        <c:v>48274</c:v>
                      </c:pt>
                      <c:pt idx="171">
                        <c:v>48305</c:v>
                      </c:pt>
                      <c:pt idx="172">
                        <c:v>48335</c:v>
                      </c:pt>
                      <c:pt idx="173">
                        <c:v>48366</c:v>
                      </c:pt>
                      <c:pt idx="174">
                        <c:v>48396</c:v>
                      </c:pt>
                      <c:pt idx="175">
                        <c:v>48427</c:v>
                      </c:pt>
                      <c:pt idx="176">
                        <c:v>48458</c:v>
                      </c:pt>
                      <c:pt idx="177">
                        <c:v>48488</c:v>
                      </c:pt>
                      <c:pt idx="178">
                        <c:v>48519</c:v>
                      </c:pt>
                      <c:pt idx="179">
                        <c:v>48549</c:v>
                      </c:pt>
                      <c:pt idx="180">
                        <c:v>48580</c:v>
                      </c:pt>
                      <c:pt idx="181">
                        <c:v>48611</c:v>
                      </c:pt>
                      <c:pt idx="182">
                        <c:v>48639</c:v>
                      </c:pt>
                      <c:pt idx="183">
                        <c:v>48670</c:v>
                      </c:pt>
                      <c:pt idx="184">
                        <c:v>48700</c:v>
                      </c:pt>
                      <c:pt idx="185">
                        <c:v>48731</c:v>
                      </c:pt>
                      <c:pt idx="186">
                        <c:v>48761</c:v>
                      </c:pt>
                      <c:pt idx="187">
                        <c:v>48792</c:v>
                      </c:pt>
                      <c:pt idx="188">
                        <c:v>48823</c:v>
                      </c:pt>
                      <c:pt idx="189">
                        <c:v>48853</c:v>
                      </c:pt>
                      <c:pt idx="190">
                        <c:v>48884</c:v>
                      </c:pt>
                      <c:pt idx="191">
                        <c:v>48914</c:v>
                      </c:pt>
                      <c:pt idx="192">
                        <c:v>48945</c:v>
                      </c:pt>
                      <c:pt idx="193">
                        <c:v>48976</c:v>
                      </c:pt>
                      <c:pt idx="194">
                        <c:v>49004</c:v>
                      </c:pt>
                      <c:pt idx="195">
                        <c:v>49035</c:v>
                      </c:pt>
                      <c:pt idx="196">
                        <c:v>49065</c:v>
                      </c:pt>
                      <c:pt idx="197">
                        <c:v>49096</c:v>
                      </c:pt>
                      <c:pt idx="198">
                        <c:v>49126</c:v>
                      </c:pt>
                      <c:pt idx="199">
                        <c:v>49157</c:v>
                      </c:pt>
                      <c:pt idx="200">
                        <c:v>49188</c:v>
                      </c:pt>
                      <c:pt idx="201">
                        <c:v>49218</c:v>
                      </c:pt>
                      <c:pt idx="202">
                        <c:v>49249</c:v>
                      </c:pt>
                      <c:pt idx="203">
                        <c:v>49279</c:v>
                      </c:pt>
                      <c:pt idx="204">
                        <c:v>49310</c:v>
                      </c:pt>
                      <c:pt idx="205">
                        <c:v>49341</c:v>
                      </c:pt>
                      <c:pt idx="206">
                        <c:v>49369</c:v>
                      </c:pt>
                      <c:pt idx="207">
                        <c:v>49400</c:v>
                      </c:pt>
                      <c:pt idx="208">
                        <c:v>49430</c:v>
                      </c:pt>
                      <c:pt idx="209">
                        <c:v>49461</c:v>
                      </c:pt>
                      <c:pt idx="210">
                        <c:v>49491</c:v>
                      </c:pt>
                      <c:pt idx="211">
                        <c:v>49522</c:v>
                      </c:pt>
                      <c:pt idx="212">
                        <c:v>49553</c:v>
                      </c:pt>
                      <c:pt idx="213">
                        <c:v>49583</c:v>
                      </c:pt>
                      <c:pt idx="214">
                        <c:v>49614</c:v>
                      </c:pt>
                      <c:pt idx="215">
                        <c:v>49644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'CO2 Prediction'!$L$458:$L$673</c15:sqref>
                        </c15:formulaRef>
                      </c:ext>
                    </c:extLst>
                    <c:numCache>
                      <c:formatCode>General</c:formatCode>
                      <c:ptCount val="216"/>
                      <c:pt idx="0">
                        <c:v>404.7844697297532</c:v>
                      </c:pt>
                      <c:pt idx="1">
                        <c:v>405.29187567337493</c:v>
                      </c:pt>
                      <c:pt idx="2">
                        <c:v>405.75013286444153</c:v>
                      </c:pt>
                      <c:pt idx="3">
                        <c:v>406.16434968842714</c:v>
                      </c:pt>
                      <c:pt idx="4">
                        <c:v>406.15125852897319</c:v>
                      </c:pt>
                      <c:pt idx="5">
                        <c:v>405.24552028160525</c:v>
                      </c:pt>
                      <c:pt idx="6">
                        <c:v>403.50346496019546</c:v>
                      </c:pt>
                      <c:pt idx="7">
                        <c:v>402.06778894612683</c:v>
                      </c:pt>
                      <c:pt idx="8">
                        <c:v>402.16002322288915</c:v>
                      </c:pt>
                      <c:pt idx="9">
                        <c:v>403.57415300544187</c:v>
                      </c:pt>
                      <c:pt idx="10">
                        <c:v>405.0124830543686</c:v>
                      </c:pt>
                      <c:pt idx="11">
                        <c:v>405.95364664239173</c:v>
                      </c:pt>
                      <c:pt idx="12">
                        <c:v>406.62118032132105</c:v>
                      </c:pt>
                      <c:pt idx="13">
                        <c:v>407.13019350640906</c:v>
                      </c:pt>
                      <c:pt idx="14">
                        <c:v>407.58983388031589</c:v>
                      </c:pt>
                      <c:pt idx="15">
                        <c:v>408.00523323544246</c:v>
                      </c:pt>
                      <c:pt idx="16">
                        <c:v>407.99138773127225</c:v>
                      </c:pt>
                      <c:pt idx="17">
                        <c:v>407.08085296340528</c:v>
                      </c:pt>
                      <c:pt idx="18">
                        <c:v>405.33021853969063</c:v>
                      </c:pt>
                      <c:pt idx="19">
                        <c:v>403.88735642108344</c:v>
                      </c:pt>
                      <c:pt idx="20">
                        <c:v>403.97932199958234</c:v>
                      </c:pt>
                      <c:pt idx="21">
                        <c:v>405.39916104762477</c:v>
                      </c:pt>
                      <c:pt idx="22">
                        <c:v>406.8433054557928</c:v>
                      </c:pt>
                      <c:pt idx="23">
                        <c:v>407.78803247428931</c:v>
                      </c:pt>
                      <c:pt idx="24">
                        <c:v>408.4578909128889</c:v>
                      </c:pt>
                      <c:pt idx="25">
                        <c:v>408.96851133944318</c:v>
                      </c:pt>
                      <c:pt idx="26">
                        <c:v>409.42953489619021</c:v>
                      </c:pt>
                      <c:pt idx="27">
                        <c:v>409.84611678245778</c:v>
                      </c:pt>
                      <c:pt idx="28">
                        <c:v>409.83151693357138</c:v>
                      </c:pt>
                      <c:pt idx="29">
                        <c:v>408.91618564520525</c:v>
                      </c:pt>
                      <c:pt idx="30">
                        <c:v>407.15697211918587</c:v>
                      </c:pt>
                      <c:pt idx="31">
                        <c:v>405.70692389604017</c:v>
                      </c:pt>
                      <c:pt idx="32">
                        <c:v>405.79862077627547</c:v>
                      </c:pt>
                      <c:pt idx="33">
                        <c:v>407.22416908980767</c:v>
                      </c:pt>
                      <c:pt idx="34">
                        <c:v>408.67412785721694</c:v>
                      </c:pt>
                      <c:pt idx="35">
                        <c:v>409.62241830618677</c:v>
                      </c:pt>
                      <c:pt idx="36">
                        <c:v>410.29460150445675</c:v>
                      </c:pt>
                      <c:pt idx="37">
                        <c:v>410.80682917247731</c:v>
                      </c:pt>
                      <c:pt idx="38">
                        <c:v>411.26923591206457</c:v>
                      </c:pt>
                      <c:pt idx="39">
                        <c:v>411.68700032947311</c:v>
                      </c:pt>
                      <c:pt idx="40">
                        <c:v>411.67164613587045</c:v>
                      </c:pt>
                      <c:pt idx="41">
                        <c:v>410.75151832700527</c:v>
                      </c:pt>
                      <c:pt idx="42">
                        <c:v>408.98372569868104</c:v>
                      </c:pt>
                      <c:pt idx="43">
                        <c:v>407.52649137099678</c:v>
                      </c:pt>
                      <c:pt idx="44">
                        <c:v>407.6179195529686</c:v>
                      </c:pt>
                      <c:pt idx="45">
                        <c:v>409.04917713199058</c:v>
                      </c:pt>
                      <c:pt idx="46">
                        <c:v>410.50495025864114</c:v>
                      </c:pt>
                      <c:pt idx="47">
                        <c:v>411.45680413808429</c:v>
                      </c:pt>
                      <c:pt idx="48">
                        <c:v>412.1313120960246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8E7-4D43-BC0F-5AC48C96C378}"/>
                  </c:ext>
                </c:extLst>
              </c15:ser>
            </c15:filteredLineSeries>
          </c:ext>
        </c:extLst>
      </c:lineChart>
      <c:dateAx>
        <c:axId val="1062846360"/>
        <c:scaling>
          <c:orientation val="minMax"/>
        </c:scaling>
        <c:delete val="0"/>
        <c:axPos val="b"/>
        <c:numFmt formatCode="mmm\-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19168"/>
        <c:crosses val="autoZero"/>
        <c:auto val="0"/>
        <c:lblOffset val="100"/>
        <c:baseTimeUnit val="months"/>
      </c:dateAx>
      <c:valAx>
        <c:axId val="120731916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4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gas prediction till 2035 using 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'ETS CO2 with CI'!$B$1</c:f>
              <c:strCache>
                <c:ptCount val="1"/>
                <c:pt idx="0">
                  <c:v>CO2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'ETS CO2 with CI'!$A$458:$A$674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  <c:pt idx="216">
                  <c:v>49674</c:v>
                </c:pt>
              </c:numCache>
            </c:numRef>
          </c:cat>
          <c:val>
            <c:numRef>
              <c:f>'ETS CO2 with CI'!$B$458:$B$674</c:f>
              <c:numCache>
                <c:formatCode>General</c:formatCode>
                <c:ptCount val="217"/>
                <c:pt idx="0">
                  <c:v>407.56</c:v>
                </c:pt>
                <c:pt idx="1">
                  <c:v>408.24</c:v>
                </c:pt>
                <c:pt idx="2">
                  <c:v>408.76</c:v>
                </c:pt>
                <c:pt idx="3">
                  <c:v>409.08</c:v>
                </c:pt>
                <c:pt idx="4">
                  <c:v>408.98</c:v>
                </c:pt>
                <c:pt idx="5">
                  <c:v>408.09</c:v>
                </c:pt>
                <c:pt idx="6">
                  <c:v>406.47</c:v>
                </c:pt>
                <c:pt idx="7">
                  <c:v>405.1</c:v>
                </c:pt>
                <c:pt idx="8">
                  <c:v>405.17</c:v>
                </c:pt>
                <c:pt idx="9">
                  <c:v>406.65</c:v>
                </c:pt>
                <c:pt idx="10">
                  <c:v>408.13</c:v>
                </c:pt>
                <c:pt idx="11">
                  <c:v>409.18</c:v>
                </c:pt>
                <c:pt idx="12">
                  <c:v>409.92</c:v>
                </c:pt>
                <c:pt idx="13">
                  <c:v>410.34</c:v>
                </c:pt>
                <c:pt idx="14">
                  <c:v>410.89</c:v>
                </c:pt>
                <c:pt idx="15">
                  <c:v>411.33</c:v>
                </c:pt>
                <c:pt idx="16">
                  <c:v>411.34</c:v>
                </c:pt>
                <c:pt idx="17">
                  <c:v>410.53</c:v>
                </c:pt>
                <c:pt idx="18">
                  <c:v>408.88</c:v>
                </c:pt>
                <c:pt idx="19">
                  <c:v>407.65</c:v>
                </c:pt>
                <c:pt idx="20">
                  <c:v>407.92</c:v>
                </c:pt>
                <c:pt idx="21">
                  <c:v>409.44</c:v>
                </c:pt>
                <c:pt idx="22">
                  <c:v>410.87</c:v>
                </c:pt>
                <c:pt idx="23">
                  <c:v>411.76</c:v>
                </c:pt>
                <c:pt idx="24">
                  <c:v>412.43</c:v>
                </c:pt>
                <c:pt idx="25">
                  <c:v>412.95</c:v>
                </c:pt>
                <c:pt idx="26">
                  <c:v>413.44</c:v>
                </c:pt>
                <c:pt idx="27">
                  <c:v>413.86</c:v>
                </c:pt>
                <c:pt idx="28">
                  <c:v>413.81</c:v>
                </c:pt>
                <c:pt idx="29">
                  <c:v>412.88</c:v>
                </c:pt>
                <c:pt idx="30">
                  <c:v>411.17</c:v>
                </c:pt>
                <c:pt idx="31">
                  <c:v>409.73</c:v>
                </c:pt>
                <c:pt idx="32">
                  <c:v>410</c:v>
                </c:pt>
                <c:pt idx="33">
                  <c:v>411.66</c:v>
                </c:pt>
                <c:pt idx="34">
                  <c:v>413.25</c:v>
                </c:pt>
                <c:pt idx="35">
                  <c:v>414.14</c:v>
                </c:pt>
                <c:pt idx="36">
                  <c:v>414.74</c:v>
                </c:pt>
                <c:pt idx="37">
                  <c:v>415.2</c:v>
                </c:pt>
                <c:pt idx="38">
                  <c:v>415.5</c:v>
                </c:pt>
                <c:pt idx="39">
                  <c:v>415.82</c:v>
                </c:pt>
                <c:pt idx="40">
                  <c:v>416.05</c:v>
                </c:pt>
                <c:pt idx="41">
                  <c:v>415.25</c:v>
                </c:pt>
                <c:pt idx="42">
                  <c:v>413.48</c:v>
                </c:pt>
                <c:pt idx="43">
                  <c:v>412.17</c:v>
                </c:pt>
                <c:pt idx="44">
                  <c:v>412.39</c:v>
                </c:pt>
                <c:pt idx="45">
                  <c:v>413.83</c:v>
                </c:pt>
                <c:pt idx="46">
                  <c:v>415.6</c:v>
                </c:pt>
                <c:pt idx="47">
                  <c:v>416.76</c:v>
                </c:pt>
                <c:pt idx="48">
                  <c:v>417.43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9-4340-B603-7CF2AF72A7C5}"/>
            </c:ext>
          </c:extLst>
        </c:ser>
        <c:ser>
          <c:idx val="1"/>
          <c:order val="1"/>
          <c:tx>
            <c:strRef>
              <c:f>'ETS CO2 with CI'!$C$1</c:f>
              <c:strCache>
                <c:ptCount val="1"/>
                <c:pt idx="0">
                  <c:v>Forecast(CO2 Average)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'ETS CO2 with CI'!$A$458:$A$674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  <c:pt idx="216">
                  <c:v>49674</c:v>
                </c:pt>
              </c:numCache>
            </c:numRef>
          </c:cat>
          <c:val>
            <c:numRef>
              <c:f>'ETS CO2 with CI'!$C$458:$C$674</c:f>
              <c:numCache>
                <c:formatCode>General</c:formatCode>
                <c:ptCount val="217"/>
                <c:pt idx="48">
                  <c:v>417.43</c:v>
                </c:pt>
                <c:pt idx="49">
                  <c:v>417.82339257577917</c:v>
                </c:pt>
                <c:pt idx="50">
                  <c:v>418.19805502603037</c:v>
                </c:pt>
                <c:pt idx="51">
                  <c:v>418.57363631399119</c:v>
                </c:pt>
                <c:pt idx="52">
                  <c:v>418.65731481708417</c:v>
                </c:pt>
                <c:pt idx="53">
                  <c:v>417.9101751925067</c:v>
                </c:pt>
                <c:pt idx="54">
                  <c:v>416.42927117105222</c:v>
                </c:pt>
                <c:pt idx="55">
                  <c:v>415.37422058954962</c:v>
                </c:pt>
                <c:pt idx="56">
                  <c:v>415.80146485494669</c:v>
                </c:pt>
                <c:pt idx="57">
                  <c:v>417.36041315807478</c:v>
                </c:pt>
                <c:pt idx="58">
                  <c:v>418.81836257627151</c:v>
                </c:pt>
                <c:pt idx="59">
                  <c:v>419.6794425027262</c:v>
                </c:pt>
                <c:pt idx="60">
                  <c:v>420.24290654638628</c:v>
                </c:pt>
                <c:pt idx="61">
                  <c:v>420.65043953487663</c:v>
                </c:pt>
                <c:pt idx="62">
                  <c:v>421.02510198512783</c:v>
                </c:pt>
                <c:pt idx="63">
                  <c:v>421.40068327308865</c:v>
                </c:pt>
                <c:pt idx="64">
                  <c:v>421.48436177618169</c:v>
                </c:pt>
                <c:pt idx="65">
                  <c:v>420.73722215160416</c:v>
                </c:pt>
                <c:pt idx="66">
                  <c:v>419.25631813014968</c:v>
                </c:pt>
                <c:pt idx="67">
                  <c:v>418.20126754864708</c:v>
                </c:pt>
                <c:pt idx="68">
                  <c:v>418.62851181404415</c:v>
                </c:pt>
                <c:pt idx="69">
                  <c:v>420.18746011717229</c:v>
                </c:pt>
                <c:pt idx="70">
                  <c:v>421.64540953536897</c:v>
                </c:pt>
                <c:pt idx="71">
                  <c:v>422.50648946182366</c:v>
                </c:pt>
                <c:pt idx="72">
                  <c:v>423.06995350548374</c:v>
                </c:pt>
                <c:pt idx="73">
                  <c:v>423.47748649397408</c:v>
                </c:pt>
                <c:pt idx="74">
                  <c:v>423.85214894422535</c:v>
                </c:pt>
                <c:pt idx="75">
                  <c:v>424.2277302321861</c:v>
                </c:pt>
                <c:pt idx="76">
                  <c:v>424.31140873527914</c:v>
                </c:pt>
                <c:pt idx="77">
                  <c:v>423.56426911070162</c:v>
                </c:pt>
                <c:pt idx="78">
                  <c:v>422.08336508924714</c:v>
                </c:pt>
                <c:pt idx="79">
                  <c:v>421.0283145077446</c:v>
                </c:pt>
                <c:pt idx="80">
                  <c:v>421.4555587731416</c:v>
                </c:pt>
                <c:pt idx="81">
                  <c:v>423.01450707626975</c:v>
                </c:pt>
                <c:pt idx="82">
                  <c:v>424.47245649446643</c:v>
                </c:pt>
                <c:pt idx="83">
                  <c:v>425.33353642092112</c:v>
                </c:pt>
                <c:pt idx="84">
                  <c:v>425.89700046458125</c:v>
                </c:pt>
                <c:pt idx="85">
                  <c:v>426.30453345307154</c:v>
                </c:pt>
                <c:pt idx="86">
                  <c:v>426.67919590332281</c:v>
                </c:pt>
                <c:pt idx="87">
                  <c:v>427.05477719128356</c:v>
                </c:pt>
                <c:pt idx="88">
                  <c:v>427.1384556943766</c:v>
                </c:pt>
                <c:pt idx="89">
                  <c:v>426.39131606979913</c:v>
                </c:pt>
                <c:pt idx="90">
                  <c:v>424.9104120483446</c:v>
                </c:pt>
                <c:pt idx="91">
                  <c:v>423.85536146684206</c:v>
                </c:pt>
                <c:pt idx="92">
                  <c:v>424.28260573223906</c:v>
                </c:pt>
                <c:pt idx="93">
                  <c:v>425.84155403536721</c:v>
                </c:pt>
                <c:pt idx="94">
                  <c:v>427.29950345356394</c:v>
                </c:pt>
                <c:pt idx="95">
                  <c:v>428.16058338001858</c:v>
                </c:pt>
                <c:pt idx="96">
                  <c:v>428.72404742367871</c:v>
                </c:pt>
                <c:pt idx="97">
                  <c:v>429.131580412169</c:v>
                </c:pt>
                <c:pt idx="98">
                  <c:v>429.50624286242027</c:v>
                </c:pt>
                <c:pt idx="99">
                  <c:v>429.88182415038108</c:v>
                </c:pt>
                <c:pt idx="100">
                  <c:v>429.96550265347406</c:v>
                </c:pt>
                <c:pt idx="101">
                  <c:v>429.21836302889659</c:v>
                </c:pt>
                <c:pt idx="102">
                  <c:v>427.73745900744206</c:v>
                </c:pt>
                <c:pt idx="103">
                  <c:v>426.68240842593951</c:v>
                </c:pt>
                <c:pt idx="104">
                  <c:v>427.10965269133658</c:v>
                </c:pt>
                <c:pt idx="105">
                  <c:v>428.66860099446467</c:v>
                </c:pt>
                <c:pt idx="106">
                  <c:v>430.1265504126614</c:v>
                </c:pt>
                <c:pt idx="107">
                  <c:v>430.98763033911604</c:v>
                </c:pt>
                <c:pt idx="108">
                  <c:v>431.55109438277617</c:v>
                </c:pt>
                <c:pt idx="109">
                  <c:v>431.95862737126652</c:v>
                </c:pt>
                <c:pt idx="110">
                  <c:v>432.33328982151772</c:v>
                </c:pt>
                <c:pt idx="111">
                  <c:v>432.70887110947854</c:v>
                </c:pt>
                <c:pt idx="112">
                  <c:v>432.79254961257152</c:v>
                </c:pt>
                <c:pt idx="113">
                  <c:v>432.04540998799405</c:v>
                </c:pt>
                <c:pt idx="114">
                  <c:v>430.56450596653957</c:v>
                </c:pt>
                <c:pt idx="115">
                  <c:v>429.50945538503697</c:v>
                </c:pt>
                <c:pt idx="116">
                  <c:v>429.93669965043404</c:v>
                </c:pt>
                <c:pt idx="117">
                  <c:v>431.49564795356213</c:v>
                </c:pt>
                <c:pt idx="118">
                  <c:v>432.95359737175886</c:v>
                </c:pt>
                <c:pt idx="119">
                  <c:v>433.81467729821355</c:v>
                </c:pt>
                <c:pt idx="120">
                  <c:v>434.37814134187363</c:v>
                </c:pt>
                <c:pt idx="121">
                  <c:v>434.78567433036397</c:v>
                </c:pt>
                <c:pt idx="122">
                  <c:v>435.16033678061524</c:v>
                </c:pt>
                <c:pt idx="123">
                  <c:v>435.535918068576</c:v>
                </c:pt>
                <c:pt idx="124">
                  <c:v>435.61959657166904</c:v>
                </c:pt>
                <c:pt idx="125">
                  <c:v>434.87245694709151</c:v>
                </c:pt>
                <c:pt idx="126">
                  <c:v>433.39155292563703</c:v>
                </c:pt>
                <c:pt idx="127">
                  <c:v>432.33650234413443</c:v>
                </c:pt>
                <c:pt idx="128">
                  <c:v>432.76374660953149</c:v>
                </c:pt>
                <c:pt idx="129">
                  <c:v>434.32269491265964</c:v>
                </c:pt>
                <c:pt idx="130">
                  <c:v>435.78064433085632</c:v>
                </c:pt>
                <c:pt idx="131">
                  <c:v>436.64172425731101</c:v>
                </c:pt>
                <c:pt idx="132">
                  <c:v>437.20518830097114</c:v>
                </c:pt>
                <c:pt idx="133">
                  <c:v>437.61272128946143</c:v>
                </c:pt>
                <c:pt idx="134">
                  <c:v>437.9873837397127</c:v>
                </c:pt>
                <c:pt idx="135">
                  <c:v>438.36296502767345</c:v>
                </c:pt>
                <c:pt idx="136">
                  <c:v>438.44664353076649</c:v>
                </c:pt>
                <c:pt idx="137">
                  <c:v>437.69950390618897</c:v>
                </c:pt>
                <c:pt idx="138">
                  <c:v>436.21859988473449</c:v>
                </c:pt>
                <c:pt idx="139">
                  <c:v>435.16354930323195</c:v>
                </c:pt>
                <c:pt idx="140">
                  <c:v>435.59079356862895</c:v>
                </c:pt>
                <c:pt idx="141">
                  <c:v>437.1497418717571</c:v>
                </c:pt>
                <c:pt idx="142">
                  <c:v>438.60769128995383</c:v>
                </c:pt>
                <c:pt idx="143">
                  <c:v>439.46877121640847</c:v>
                </c:pt>
                <c:pt idx="144">
                  <c:v>440.0322352600686</c:v>
                </c:pt>
                <c:pt idx="145">
                  <c:v>440.43976824855889</c:v>
                </c:pt>
                <c:pt idx="146">
                  <c:v>440.81443069881016</c:v>
                </c:pt>
                <c:pt idx="147">
                  <c:v>441.19001198677091</c:v>
                </c:pt>
                <c:pt idx="148">
                  <c:v>441.27369048986395</c:v>
                </c:pt>
                <c:pt idx="149">
                  <c:v>440.52655086528648</c:v>
                </c:pt>
                <c:pt idx="150">
                  <c:v>439.04564684383195</c:v>
                </c:pt>
                <c:pt idx="151">
                  <c:v>437.9905962623294</c:v>
                </c:pt>
                <c:pt idx="152">
                  <c:v>438.41784052772647</c:v>
                </c:pt>
                <c:pt idx="153">
                  <c:v>439.97678883085456</c:v>
                </c:pt>
                <c:pt idx="154">
                  <c:v>441.43473824905129</c:v>
                </c:pt>
                <c:pt idx="155">
                  <c:v>442.29581817550593</c:v>
                </c:pt>
                <c:pt idx="156">
                  <c:v>442.85928221916606</c:v>
                </c:pt>
                <c:pt idx="157">
                  <c:v>443.26681520765635</c:v>
                </c:pt>
                <c:pt idx="158">
                  <c:v>443.64147765790761</c:v>
                </c:pt>
                <c:pt idx="159">
                  <c:v>444.01705894586843</c:v>
                </c:pt>
                <c:pt idx="160">
                  <c:v>444.10073744896141</c:v>
                </c:pt>
                <c:pt idx="161">
                  <c:v>443.35359782438394</c:v>
                </c:pt>
                <c:pt idx="162">
                  <c:v>441.87269380292946</c:v>
                </c:pt>
                <c:pt idx="163">
                  <c:v>440.81764322142686</c:v>
                </c:pt>
                <c:pt idx="164">
                  <c:v>441.24488748682393</c:v>
                </c:pt>
                <c:pt idx="165">
                  <c:v>442.80383578995202</c:v>
                </c:pt>
                <c:pt idx="166">
                  <c:v>444.26178520814875</c:v>
                </c:pt>
                <c:pt idx="167">
                  <c:v>445.12286513460339</c:v>
                </c:pt>
                <c:pt idx="168">
                  <c:v>445.68632917826352</c:v>
                </c:pt>
                <c:pt idx="169">
                  <c:v>446.09386216675387</c:v>
                </c:pt>
                <c:pt idx="170">
                  <c:v>446.46852461700507</c:v>
                </c:pt>
                <c:pt idx="171">
                  <c:v>446.84410590496589</c:v>
                </c:pt>
                <c:pt idx="172">
                  <c:v>446.92778440805893</c:v>
                </c:pt>
                <c:pt idx="173">
                  <c:v>446.1806447834814</c:v>
                </c:pt>
                <c:pt idx="174">
                  <c:v>444.69974076202692</c:v>
                </c:pt>
                <c:pt idx="175">
                  <c:v>443.64469018052432</c:v>
                </c:pt>
                <c:pt idx="176">
                  <c:v>444.07193444592139</c:v>
                </c:pt>
                <c:pt idx="177">
                  <c:v>445.63088274904953</c:v>
                </c:pt>
                <c:pt idx="178">
                  <c:v>447.08883216724621</c:v>
                </c:pt>
                <c:pt idx="179">
                  <c:v>447.9499120937009</c:v>
                </c:pt>
                <c:pt idx="180">
                  <c:v>448.51337613736098</c:v>
                </c:pt>
                <c:pt idx="181">
                  <c:v>448.92090912585132</c:v>
                </c:pt>
                <c:pt idx="182">
                  <c:v>449.29557157610259</c:v>
                </c:pt>
                <c:pt idx="183">
                  <c:v>449.67115286406334</c:v>
                </c:pt>
                <c:pt idx="184">
                  <c:v>449.75483136715638</c:v>
                </c:pt>
                <c:pt idx="185">
                  <c:v>449.00769174257886</c:v>
                </c:pt>
                <c:pt idx="186">
                  <c:v>447.52678772112438</c:v>
                </c:pt>
                <c:pt idx="187">
                  <c:v>446.47173713962178</c:v>
                </c:pt>
                <c:pt idx="188">
                  <c:v>446.89898140501884</c:v>
                </c:pt>
                <c:pt idx="189">
                  <c:v>448.45792970814699</c:v>
                </c:pt>
                <c:pt idx="190">
                  <c:v>449.91587912634367</c:v>
                </c:pt>
                <c:pt idx="191">
                  <c:v>450.77695905279836</c:v>
                </c:pt>
                <c:pt idx="192">
                  <c:v>451.34042309645849</c:v>
                </c:pt>
                <c:pt idx="193">
                  <c:v>451.74795608494878</c:v>
                </c:pt>
                <c:pt idx="194">
                  <c:v>452.12261853520005</c:v>
                </c:pt>
                <c:pt idx="195">
                  <c:v>452.4981998231608</c:v>
                </c:pt>
                <c:pt idx="196">
                  <c:v>452.58187832625384</c:v>
                </c:pt>
                <c:pt idx="197">
                  <c:v>451.83473870167632</c:v>
                </c:pt>
                <c:pt idx="198">
                  <c:v>450.35383468022184</c:v>
                </c:pt>
                <c:pt idx="199">
                  <c:v>449.2987840987193</c:v>
                </c:pt>
                <c:pt idx="200">
                  <c:v>449.7260283641163</c:v>
                </c:pt>
                <c:pt idx="201">
                  <c:v>451.28497666724445</c:v>
                </c:pt>
                <c:pt idx="202">
                  <c:v>452.74292608544118</c:v>
                </c:pt>
                <c:pt idx="203">
                  <c:v>453.60400601189582</c:v>
                </c:pt>
                <c:pt idx="204">
                  <c:v>454.16747005555595</c:v>
                </c:pt>
                <c:pt idx="205">
                  <c:v>454.57500304404624</c:v>
                </c:pt>
                <c:pt idx="206">
                  <c:v>454.94966549429751</c:v>
                </c:pt>
                <c:pt idx="207">
                  <c:v>455.32524678225832</c:v>
                </c:pt>
                <c:pt idx="208">
                  <c:v>455.4089252853513</c:v>
                </c:pt>
                <c:pt idx="209">
                  <c:v>454.66178566077383</c:v>
                </c:pt>
                <c:pt idx="210">
                  <c:v>453.1808816393193</c:v>
                </c:pt>
                <c:pt idx="211">
                  <c:v>452.12583105781675</c:v>
                </c:pt>
                <c:pt idx="212">
                  <c:v>452.55307532321382</c:v>
                </c:pt>
                <c:pt idx="213">
                  <c:v>454.11202362634191</c:v>
                </c:pt>
                <c:pt idx="214">
                  <c:v>455.56997304453864</c:v>
                </c:pt>
                <c:pt idx="215">
                  <c:v>456.43105297099328</c:v>
                </c:pt>
                <c:pt idx="216">
                  <c:v>456.9763407551805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89-4340-B603-7CF2AF72A7C5}"/>
            </c:ext>
          </c:extLst>
        </c:ser>
        <c:ser>
          <c:idx val="2"/>
          <c:order val="2"/>
          <c:tx>
            <c:strRef>
              <c:f>'ETS CO2 with CI'!$D$1</c:f>
              <c:strCache>
                <c:ptCount val="1"/>
                <c:pt idx="0">
                  <c:v>Lower Confidence Bound(CO2 Average)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CO2 with CI'!$A$458:$A$674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  <c:pt idx="216">
                  <c:v>49674</c:v>
                </c:pt>
              </c:numCache>
            </c:numRef>
          </c:cat>
          <c:val>
            <c:numRef>
              <c:f>'ETS CO2 with CI'!$D$458:$D$674</c:f>
              <c:numCache>
                <c:formatCode>General</c:formatCode>
                <c:ptCount val="217"/>
                <c:pt idx="48" formatCode="0.00">
                  <c:v>417.43</c:v>
                </c:pt>
                <c:pt idx="49" formatCode="0.00">
                  <c:v>417.44070831541757</c:v>
                </c:pt>
                <c:pt idx="50" formatCode="0.00">
                  <c:v>417.67891775256493</c:v>
                </c:pt>
                <c:pt idx="51" formatCode="0.00">
                  <c:v>417.92869396410879</c:v>
                </c:pt>
                <c:pt idx="52" formatCode="0.00">
                  <c:v>417.89061891328566</c:v>
                </c:pt>
                <c:pt idx="53" formatCode="0.00">
                  <c:v>417.02295852266195</c:v>
                </c:pt>
                <c:pt idx="54" formatCode="0.00">
                  <c:v>415.42131430015957</c:v>
                </c:pt>
                <c:pt idx="55" formatCode="0.00">
                  <c:v>414.24447393664474</c:v>
                </c:pt>
                <c:pt idx="56" formatCode="0.00">
                  <c:v>414.54837318007941</c:v>
                </c:pt>
                <c:pt idx="57" formatCode="0.00">
                  <c:v>415.9821008643417</c:v>
                </c:pt>
                <c:pt idx="58" formatCode="0.00">
                  <c:v>417.31274656017945</c:v>
                </c:pt>
                <c:pt idx="59" formatCode="0.00">
                  <c:v>418.04430423332701</c:v>
                </c:pt>
                <c:pt idx="60" formatCode="0.00">
                  <c:v>418.47593979985731</c:v>
                </c:pt>
                <c:pt idx="61" formatCode="0.00">
                  <c:v>418.73728473912814</c:v>
                </c:pt>
                <c:pt idx="62" formatCode="0.00">
                  <c:v>418.97616297635966</c:v>
                </c:pt>
                <c:pt idx="63" formatCode="0.00">
                  <c:v>419.21346139007477</c:v>
                </c:pt>
                <c:pt idx="64" formatCode="0.00">
                  <c:v>419.15636676501759</c:v>
                </c:pt>
                <c:pt idx="65" formatCode="0.00">
                  <c:v>418.26597779522757</c:v>
                </c:pt>
                <c:pt idx="66" formatCode="0.00">
                  <c:v>416.63936623067775</c:v>
                </c:pt>
                <c:pt idx="67" formatCode="0.00">
                  <c:v>415.43617071751333</c:v>
                </c:pt>
                <c:pt idx="68" formatCode="0.00">
                  <c:v>415.71285539035972</c:v>
                </c:pt>
                <c:pt idx="69" formatCode="0.00">
                  <c:v>417.11885344340499</c:v>
                </c:pt>
                <c:pt idx="70" formatCode="0.00">
                  <c:v>418.42148675630654</c:v>
                </c:pt>
                <c:pt idx="71" formatCode="0.00">
                  <c:v>419.12490996844508</c:v>
                </c:pt>
                <c:pt idx="72" formatCode="0.00">
                  <c:v>419.528402113764</c:v>
                </c:pt>
                <c:pt idx="73" formatCode="0.00">
                  <c:v>419.76421249050037</c:v>
                </c:pt>
                <c:pt idx="74" formatCode="0.00">
                  <c:v>419.9747501525668</c:v>
                </c:pt>
                <c:pt idx="75" formatCode="0.00">
                  <c:v>420.18393924806099</c:v>
                </c:pt>
                <c:pt idx="76" formatCode="0.00">
                  <c:v>420.09898541681457</c:v>
                </c:pt>
                <c:pt idx="77" formatCode="0.00">
                  <c:v>419.18099984571541</c:v>
                </c:pt>
                <c:pt idx="78" formatCode="0.00">
                  <c:v>417.5270620684376</c:v>
                </c:pt>
                <c:pt idx="79" formatCode="0.00">
                  <c:v>416.29681500906537</c:v>
                </c:pt>
                <c:pt idx="80" formatCode="0.00">
                  <c:v>416.54672446111556</c:v>
                </c:pt>
                <c:pt idx="81" formatCode="0.00">
                  <c:v>417.9262233188457</c:v>
                </c:pt>
                <c:pt idx="82" formatCode="0.00">
                  <c:v>419.20263169915427</c:v>
                </c:pt>
                <c:pt idx="83" formatCode="0.00">
                  <c:v>419.88010139128625</c:v>
                </c:pt>
                <c:pt idx="84" formatCode="0.00">
                  <c:v>420.25790777768452</c:v>
                </c:pt>
                <c:pt idx="85" formatCode="0.00">
                  <c:v>420.4696464855665</c:v>
                </c:pt>
                <c:pt idx="86" formatCode="0.00">
                  <c:v>420.65487473694162</c:v>
                </c:pt>
                <c:pt idx="87" formatCode="0.00">
                  <c:v>420.83902305109751</c:v>
                </c:pt>
                <c:pt idx="88" formatCode="0.00">
                  <c:v>420.7292902293558</c:v>
                </c:pt>
                <c:pt idx="89" formatCode="0.00">
                  <c:v>419.786780750498</c:v>
                </c:pt>
                <c:pt idx="90" formatCode="0.00">
                  <c:v>418.10856759285002</c:v>
                </c:pt>
                <c:pt idx="91" formatCode="0.00">
                  <c:v>416.85428729323019</c:v>
                </c:pt>
                <c:pt idx="92" formatCode="0.00">
                  <c:v>417.08039943591746</c:v>
                </c:pt>
                <c:pt idx="93" formatCode="0.00">
                  <c:v>418.43633088979749</c:v>
                </c:pt>
                <c:pt idx="94" formatCode="0.00">
                  <c:v>419.68939593297023</c:v>
                </c:pt>
                <c:pt idx="95" formatCode="0.00">
                  <c:v>420.34374070278744</c:v>
                </c:pt>
                <c:pt idx="96" formatCode="0.00">
                  <c:v>420.69863511524892</c:v>
                </c:pt>
                <c:pt idx="97" formatCode="0.00">
                  <c:v>420.88855920681885</c:v>
                </c:pt>
                <c:pt idx="98" formatCode="0.00">
                  <c:v>421.0512115518095</c:v>
                </c:pt>
                <c:pt idx="99" formatCode="0.00">
                  <c:v>421.21298728418753</c:v>
                </c:pt>
                <c:pt idx="100" formatCode="0.00">
                  <c:v>421.08107993573276</c:v>
                </c:pt>
                <c:pt idx="101" formatCode="0.00">
                  <c:v>420.11658893283203</c:v>
                </c:pt>
                <c:pt idx="102" formatCode="0.00">
                  <c:v>418.41658240674832</c:v>
                </c:pt>
                <c:pt idx="103" formatCode="0.00">
                  <c:v>417.14069224151638</c:v>
                </c:pt>
                <c:pt idx="104" formatCode="0.00">
                  <c:v>417.34537355256651</c:v>
                </c:pt>
                <c:pt idx="105" formatCode="0.00">
                  <c:v>418.68004891418622</c:v>
                </c:pt>
                <c:pt idx="106" formatCode="0.00">
                  <c:v>419.91202847505775</c:v>
                </c:pt>
                <c:pt idx="107" formatCode="0.00">
                  <c:v>420.54545439979501</c:v>
                </c:pt>
                <c:pt idx="108" formatCode="0.00">
                  <c:v>420.87959278037073</c:v>
                </c:pt>
                <c:pt idx="109" formatCode="0.00">
                  <c:v>421.04956632766391</c:v>
                </c:pt>
                <c:pt idx="110" formatCode="0.00">
                  <c:v>421.19173341067665</c:v>
                </c:pt>
                <c:pt idx="111" formatCode="0.00">
                  <c:v>421.33317878808992</c:v>
                </c:pt>
                <c:pt idx="112" formatCode="0.00">
                  <c:v>421.18109249273738</c:v>
                </c:pt>
                <c:pt idx="113" formatCode="0.00">
                  <c:v>420.19657058456067</c:v>
                </c:pt>
                <c:pt idx="114" formatCode="0.00">
                  <c:v>418.47667795375799</c:v>
                </c:pt>
                <c:pt idx="115" formatCode="0.00">
                  <c:v>417.18104336205926</c:v>
                </c:pt>
                <c:pt idx="116" formatCode="0.00">
                  <c:v>417.36611891518714</c:v>
                </c:pt>
                <c:pt idx="117" formatCode="0.00">
                  <c:v>418.68132428457267</c:v>
                </c:pt>
                <c:pt idx="118" formatCode="0.00">
                  <c:v>419.89396681752987</c:v>
                </c:pt>
                <c:pt idx="119" formatCode="0.00">
                  <c:v>420.50818597378071</c:v>
                </c:pt>
                <c:pt idx="120" formatCode="0.00">
                  <c:v>420.82324523219256</c:v>
                </c:pt>
                <c:pt idx="121" formatCode="0.00">
                  <c:v>420.97476271199338</c:v>
                </c:pt>
                <c:pt idx="122" formatCode="0.00">
                  <c:v>421.09806986106628</c:v>
                </c:pt>
                <c:pt idx="123" formatCode="0.00">
                  <c:v>421.22077713007292</c:v>
                </c:pt>
                <c:pt idx="124" formatCode="0.00">
                  <c:v>421.0500721718816</c:v>
                </c:pt>
                <c:pt idx="125" formatCode="0.00">
                  <c:v>420.04704874546394</c:v>
                </c:pt>
                <c:pt idx="126" formatCode="0.00">
                  <c:v>418.30876951528063</c:v>
                </c:pt>
                <c:pt idx="127" formatCode="0.00">
                  <c:v>416.9948610890284</c:v>
                </c:pt>
                <c:pt idx="128" formatCode="0.00">
                  <c:v>417.16177348679184</c:v>
                </c:pt>
                <c:pt idx="129" formatCode="0.00">
                  <c:v>418.45892435964976</c:v>
                </c:pt>
                <c:pt idx="130" formatCode="0.00">
                  <c:v>419.65361909692706</c:v>
                </c:pt>
                <c:pt idx="131" formatCode="0.00">
                  <c:v>420.2499952599693</c:v>
                </c:pt>
                <c:pt idx="132" formatCode="0.00">
                  <c:v>420.54731448628792</c:v>
                </c:pt>
                <c:pt idx="133" formatCode="0.00">
                  <c:v>420.68159225896443</c:v>
                </c:pt>
                <c:pt idx="134" formatCode="0.00">
                  <c:v>420.78734012148988</c:v>
                </c:pt>
                <c:pt idx="135" formatCode="0.00">
                  <c:v>420.89258676814819</c:v>
                </c:pt>
                <c:pt idx="136" formatCode="0.00">
                  <c:v>420.70451816705719</c:v>
                </c:pt>
                <c:pt idx="137" formatCode="0.00">
                  <c:v>419.68422644152912</c:v>
                </c:pt>
                <c:pt idx="138" formatCode="0.00">
                  <c:v>417.92877266739691</c:v>
                </c:pt>
                <c:pt idx="139" formatCode="0.00">
                  <c:v>416.59778190881525</c:v>
                </c:pt>
                <c:pt idx="140" formatCode="0.00">
                  <c:v>416.7477026855729</c:v>
                </c:pt>
                <c:pt idx="141" formatCode="0.00">
                  <c:v>418.0279511899592</c:v>
                </c:pt>
                <c:pt idx="142" formatCode="0.00">
                  <c:v>419.20583139236669</c:v>
                </c:pt>
                <c:pt idx="143" formatCode="0.00">
                  <c:v>419.78547947350398</c:v>
                </c:pt>
                <c:pt idx="144" formatCode="0.00">
                  <c:v>420.06615572705999</c:v>
                </c:pt>
                <c:pt idx="145" formatCode="0.00">
                  <c:v>420.18420369392288</c:v>
                </c:pt>
                <c:pt idx="146" formatCode="0.00">
                  <c:v>420.27346044578582</c:v>
                </c:pt>
                <c:pt idx="147" formatCode="0.00">
                  <c:v>420.36229785057105</c:v>
                </c:pt>
                <c:pt idx="148" formatCode="0.00">
                  <c:v>420.15790063900175</c:v>
                </c:pt>
                <c:pt idx="149" formatCode="0.00">
                  <c:v>419.12135972895146</c:v>
                </c:pt>
                <c:pt idx="150" formatCode="0.00">
                  <c:v>417.34973502158056</c:v>
                </c:pt>
                <c:pt idx="151" formatCode="0.00">
                  <c:v>416.00265043600803</c:v>
                </c:pt>
                <c:pt idx="152" formatCode="0.00">
                  <c:v>416.13655337554621</c:v>
                </c:pt>
                <c:pt idx="153" formatCode="0.00">
                  <c:v>417.40085894354382</c:v>
                </c:pt>
                <c:pt idx="154" formatCode="0.00">
                  <c:v>418.56287004801271</c:v>
                </c:pt>
                <c:pt idx="155" formatCode="0.00">
                  <c:v>419.12672183290982</c:v>
                </c:pt>
                <c:pt idx="156" formatCode="0.00">
                  <c:v>419.39167357991414</c:v>
                </c:pt>
                <c:pt idx="157" formatCode="0.00">
                  <c:v>419.49434570419902</c:v>
                </c:pt>
                <c:pt idx="158" formatCode="0.00">
                  <c:v>419.5680076683002</c:v>
                </c:pt>
                <c:pt idx="159" formatCode="0.00">
                  <c:v>419.64131957374678</c:v>
                </c:pt>
                <c:pt idx="160" formatCode="0.00">
                  <c:v>419.42146521350264</c:v>
                </c:pt>
                <c:pt idx="161" formatCode="0.00">
                  <c:v>418.36953458936847</c:v>
                </c:pt>
                <c:pt idx="162" formatCode="0.00">
                  <c:v>416.58258670739605</c:v>
                </c:pt>
                <c:pt idx="163" formatCode="0.00">
                  <c:v>415.220244611868</c:v>
                </c:pt>
                <c:pt idx="164" formatCode="0.00">
                  <c:v>415.33895485087351</c:v>
                </c:pt>
                <c:pt idx="165" formatCode="0.00">
                  <c:v>416.58813169151756</c:v>
                </c:pt>
                <c:pt idx="166" formatCode="0.00">
                  <c:v>417.73507722394305</c:v>
                </c:pt>
                <c:pt idx="167" formatCode="0.00">
                  <c:v>418.28392579203222</c:v>
                </c:pt>
                <c:pt idx="168" formatCode="0.00">
                  <c:v>418.53393589462814</c:v>
                </c:pt>
                <c:pt idx="169" formatCode="0.00">
                  <c:v>418.62196572934022</c:v>
                </c:pt>
                <c:pt idx="170" formatCode="0.00">
                  <c:v>418.68079842887022</c:v>
                </c:pt>
                <c:pt idx="171" formatCode="0.00">
                  <c:v>418.73934066934765</c:v>
                </c:pt>
                <c:pt idx="172" formatCode="0.00">
                  <c:v>418.5047755141502</c:v>
                </c:pt>
                <c:pt idx="173" formatCode="0.00">
                  <c:v>417.43819225074475</c:v>
                </c:pt>
                <c:pt idx="174" formatCode="0.00">
                  <c:v>415.6366491856428</c:v>
                </c:pt>
                <c:pt idx="175" formatCode="0.00">
                  <c:v>414.25976867793929</c:v>
                </c:pt>
                <c:pt idx="176" formatCode="0.00">
                  <c:v>414.36399660446449</c:v>
                </c:pt>
                <c:pt idx="177" formatCode="0.00">
                  <c:v>415.59874657458641</c:v>
                </c:pt>
                <c:pt idx="178" formatCode="0.00">
                  <c:v>416.7313200338412</c:v>
                </c:pt>
                <c:pt idx="179" formatCode="0.00">
                  <c:v>417.26585069425875</c:v>
                </c:pt>
                <c:pt idx="180" formatCode="0.00">
                  <c:v>417.5015964352209</c:v>
                </c:pt>
                <c:pt idx="181" formatCode="0.00">
                  <c:v>417.57562257147697</c:v>
                </c:pt>
                <c:pt idx="182" formatCode="0.00">
                  <c:v>417.62028944543147</c:v>
                </c:pt>
                <c:pt idx="183" formatCode="0.00">
                  <c:v>417.66471782050689</c:v>
                </c:pt>
                <c:pt idx="184" formatCode="0.00">
                  <c:v>417.41609017979636</c:v>
                </c:pt>
                <c:pt idx="185" formatCode="0.00">
                  <c:v>416.3354952415408</c:v>
                </c:pt>
                <c:pt idx="186" formatCode="0.00">
                  <c:v>414.51999075378103</c:v>
                </c:pt>
                <c:pt idx="187" formatCode="0.00">
                  <c:v>413.12919852760456</c:v>
                </c:pt>
                <c:pt idx="188" formatCode="0.00">
                  <c:v>413.21956390201547</c:v>
                </c:pt>
                <c:pt idx="189" formatCode="0.00">
                  <c:v>414.44049995846518</c:v>
                </c:pt>
                <c:pt idx="190" formatCode="0.00">
                  <c:v>415.55930762422054</c:v>
                </c:pt>
                <c:pt idx="191" formatCode="0.00">
                  <c:v>416.08012010243635</c:v>
                </c:pt>
                <c:pt idx="192" formatCode="0.00">
                  <c:v>416.30219477276933</c:v>
                </c:pt>
                <c:pt idx="193" formatCode="0.00">
                  <c:v>416.3627794817483</c:v>
                </c:pt>
                <c:pt idx="194" formatCode="0.00">
                  <c:v>416.39386257565957</c:v>
                </c:pt>
                <c:pt idx="195" formatCode="0.00">
                  <c:v>416.42475298611112</c:v>
                </c:pt>
                <c:pt idx="196" formatCode="0.00">
                  <c:v>416.16263272595751</c:v>
                </c:pt>
                <c:pt idx="197" formatCode="0.00">
                  <c:v>415.06859005142985</c:v>
                </c:pt>
                <c:pt idx="198" formatCode="0.00">
                  <c:v>413.23968225658086</c:v>
                </c:pt>
                <c:pt idx="199" formatCode="0.00">
                  <c:v>411.83553070633133</c:v>
                </c:pt>
                <c:pt idx="200" formatCode="0.00">
                  <c:v>411.91258030114625</c:v>
                </c:pt>
                <c:pt idx="201" formatCode="0.00">
                  <c:v>413.12024369137919</c:v>
                </c:pt>
                <c:pt idx="202" formatCode="0.00">
                  <c:v>414.22582138045817</c:v>
                </c:pt>
                <c:pt idx="203" formatCode="0.00">
                  <c:v>414.73344615478317</c:v>
                </c:pt>
                <c:pt idx="204" formatCode="0.00">
                  <c:v>414.94237498417061</c:v>
                </c:pt>
                <c:pt idx="205" formatCode="0.00">
                  <c:v>414.99001817499754</c:v>
                </c:pt>
                <c:pt idx="206" formatCode="0.00">
                  <c:v>415.00803344443744</c:v>
                </c:pt>
                <c:pt idx="207" formatCode="0.00">
                  <c:v>415.02589681855954</c:v>
                </c:pt>
                <c:pt idx="208" formatCode="0.00">
                  <c:v>414.75078992302241</c:v>
                </c:pt>
                <c:pt idx="209" formatCode="0.00">
                  <c:v>413.6438006331224</c:v>
                </c:pt>
                <c:pt idx="210" formatCode="0.00">
                  <c:v>411.80198586809229</c:v>
                </c:pt>
                <c:pt idx="211" formatCode="0.00">
                  <c:v>410.38496662400786</c:v>
                </c:pt>
                <c:pt idx="212" formatCode="0.00">
                  <c:v>410.44918743832693</c:v>
                </c:pt>
                <c:pt idx="213" formatCode="0.00">
                  <c:v>411.64406060410045</c:v>
                </c:pt>
                <c:pt idx="214" formatCode="0.00">
                  <c:v>412.73688627303096</c:v>
                </c:pt>
                <c:pt idx="215" formatCode="0.00">
                  <c:v>413.23179688524453</c:v>
                </c:pt>
                <c:pt idx="216" formatCode="0.00">
                  <c:v>413.42167002955586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89-4340-B603-7CF2AF72A7C5}"/>
            </c:ext>
          </c:extLst>
        </c:ser>
        <c:ser>
          <c:idx val="3"/>
          <c:order val="3"/>
          <c:tx>
            <c:strRef>
              <c:f>'ETS CO2 with CI'!$E$1</c:f>
              <c:strCache>
                <c:ptCount val="1"/>
                <c:pt idx="0">
                  <c:v>Upper Confidence Bound(CO2 Average)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CO2 with CI'!$A$458:$A$674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  <c:pt idx="216">
                  <c:v>49674</c:v>
                </c:pt>
              </c:numCache>
            </c:numRef>
          </c:cat>
          <c:val>
            <c:numRef>
              <c:f>'ETS CO2 with CI'!$E$458:$E$674</c:f>
              <c:numCache>
                <c:formatCode>General</c:formatCode>
                <c:ptCount val="217"/>
                <c:pt idx="48" formatCode="0.00">
                  <c:v>417.43</c:v>
                </c:pt>
                <c:pt idx="49" formatCode="0.00">
                  <c:v>418.20607683614077</c:v>
                </c:pt>
                <c:pt idx="50" formatCode="0.00">
                  <c:v>418.71719229949582</c:v>
                </c:pt>
                <c:pt idx="51" formatCode="0.00">
                  <c:v>419.21857866387359</c:v>
                </c:pt>
                <c:pt idx="52" formatCode="0.00">
                  <c:v>419.42401072088268</c:v>
                </c:pt>
                <c:pt idx="53" formatCode="0.00">
                  <c:v>418.79739186235145</c:v>
                </c:pt>
                <c:pt idx="54" formatCode="0.00">
                  <c:v>417.43722804194488</c:v>
                </c:pt>
                <c:pt idx="55" formatCode="0.00">
                  <c:v>416.50396724245451</c:v>
                </c:pt>
                <c:pt idx="56" formatCode="0.00">
                  <c:v>417.05455652981396</c:v>
                </c:pt>
                <c:pt idx="57" formatCode="0.00">
                  <c:v>418.73872545180785</c:v>
                </c:pt>
                <c:pt idx="58" formatCode="0.00">
                  <c:v>420.32397859236357</c:v>
                </c:pt>
                <c:pt idx="59" formatCode="0.00">
                  <c:v>421.3145807721254</c:v>
                </c:pt>
                <c:pt idx="60" formatCode="0.00">
                  <c:v>422.00987329291524</c:v>
                </c:pt>
                <c:pt idx="61" formatCode="0.00">
                  <c:v>422.56359433062511</c:v>
                </c:pt>
                <c:pt idx="62" formatCode="0.00">
                  <c:v>423.07404099389601</c:v>
                </c:pt>
                <c:pt idx="63" formatCode="0.00">
                  <c:v>423.58790515610252</c:v>
                </c:pt>
                <c:pt idx="64" formatCode="0.00">
                  <c:v>423.81235678734578</c:v>
                </c:pt>
                <c:pt idx="65" formatCode="0.00">
                  <c:v>423.20846650798075</c:v>
                </c:pt>
                <c:pt idx="66" formatCode="0.00">
                  <c:v>421.87327002962161</c:v>
                </c:pt>
                <c:pt idx="67" formatCode="0.00">
                  <c:v>420.96636437978083</c:v>
                </c:pt>
                <c:pt idx="68" formatCode="0.00">
                  <c:v>421.54416823772857</c:v>
                </c:pt>
                <c:pt idx="69" formatCode="0.00">
                  <c:v>423.2560667909396</c:v>
                </c:pt>
                <c:pt idx="70" formatCode="0.00">
                  <c:v>424.8693323144314</c:v>
                </c:pt>
                <c:pt idx="71" formatCode="0.00">
                  <c:v>425.88806895520224</c:v>
                </c:pt>
                <c:pt idx="72" formatCode="0.00">
                  <c:v>426.61150489720347</c:v>
                </c:pt>
                <c:pt idx="73" formatCode="0.00">
                  <c:v>427.1907604974478</c:v>
                </c:pt>
                <c:pt idx="74" formatCode="0.00">
                  <c:v>427.7295477358839</c:v>
                </c:pt>
                <c:pt idx="75" formatCode="0.00">
                  <c:v>428.27152121631121</c:v>
                </c:pt>
                <c:pt idx="76" formatCode="0.00">
                  <c:v>428.52383205374372</c:v>
                </c:pt>
                <c:pt idx="77" formatCode="0.00">
                  <c:v>427.94753837568783</c:v>
                </c:pt>
                <c:pt idx="78" formatCode="0.00">
                  <c:v>426.63966811005668</c:v>
                </c:pt>
                <c:pt idx="79" formatCode="0.00">
                  <c:v>425.75981400642382</c:v>
                </c:pt>
                <c:pt idx="80" formatCode="0.00">
                  <c:v>426.36439308516765</c:v>
                </c:pt>
                <c:pt idx="81" formatCode="0.00">
                  <c:v>428.1027908336938</c:v>
                </c:pt>
                <c:pt idx="82" formatCode="0.00">
                  <c:v>429.74228128977859</c:v>
                </c:pt>
                <c:pt idx="83" formatCode="0.00">
                  <c:v>430.786971450556</c:v>
                </c:pt>
                <c:pt idx="84" formatCode="0.00">
                  <c:v>431.53609315147798</c:v>
                </c:pt>
                <c:pt idx="85" formatCode="0.00">
                  <c:v>432.13942042057658</c:v>
                </c:pt>
                <c:pt idx="86" formatCode="0.00">
                  <c:v>432.70351706970399</c:v>
                </c:pt>
                <c:pt idx="87" formatCode="0.00">
                  <c:v>433.27053133146961</c:v>
                </c:pt>
                <c:pt idx="88" formatCode="0.00">
                  <c:v>433.54762115939741</c:v>
                </c:pt>
                <c:pt idx="89" formatCode="0.00">
                  <c:v>432.99585138910027</c:v>
                </c:pt>
                <c:pt idx="90" formatCode="0.00">
                  <c:v>431.71225650383917</c:v>
                </c:pt>
                <c:pt idx="91" formatCode="0.00">
                  <c:v>430.85643564045392</c:v>
                </c:pt>
                <c:pt idx="92" formatCode="0.00">
                  <c:v>431.48481202856067</c:v>
                </c:pt>
                <c:pt idx="93" formatCode="0.00">
                  <c:v>433.24677718093693</c:v>
                </c:pt>
                <c:pt idx="94" formatCode="0.00">
                  <c:v>434.90961097415766</c:v>
                </c:pt>
                <c:pt idx="95" formatCode="0.00">
                  <c:v>435.97742605724972</c:v>
                </c:pt>
                <c:pt idx="96" formatCode="0.00">
                  <c:v>436.74945973210851</c:v>
                </c:pt>
                <c:pt idx="97" formatCode="0.00">
                  <c:v>437.37460161751915</c:v>
                </c:pt>
                <c:pt idx="98" formatCode="0.00">
                  <c:v>437.96127417303103</c:v>
                </c:pt>
                <c:pt idx="99" formatCode="0.00">
                  <c:v>438.55066101657462</c:v>
                </c:pt>
                <c:pt idx="100" formatCode="0.00">
                  <c:v>438.84992537121536</c:v>
                </c:pt>
                <c:pt idx="101" formatCode="0.00">
                  <c:v>438.32013712496115</c:v>
                </c:pt>
                <c:pt idx="102" formatCode="0.00">
                  <c:v>437.05833560813579</c:v>
                </c:pt>
                <c:pt idx="103" formatCode="0.00">
                  <c:v>436.22412461036265</c:v>
                </c:pt>
                <c:pt idx="104" formatCode="0.00">
                  <c:v>436.87393183010664</c:v>
                </c:pt>
                <c:pt idx="105" formatCode="0.00">
                  <c:v>438.65715307474312</c:v>
                </c:pt>
                <c:pt idx="106" formatCode="0.00">
                  <c:v>440.34107235026505</c:v>
                </c:pt>
                <c:pt idx="107" formatCode="0.00">
                  <c:v>441.42980627843707</c:v>
                </c:pt>
                <c:pt idx="108" formatCode="0.00">
                  <c:v>442.22259598518161</c:v>
                </c:pt>
                <c:pt idx="109" formatCode="0.00">
                  <c:v>442.86768841486912</c:v>
                </c:pt>
                <c:pt idx="110" formatCode="0.00">
                  <c:v>443.4748462323588</c:v>
                </c:pt>
                <c:pt idx="111" formatCode="0.00">
                  <c:v>444.08456343086715</c:v>
                </c:pt>
                <c:pt idx="112" formatCode="0.00">
                  <c:v>444.40400673240566</c:v>
                </c:pt>
                <c:pt idx="113" formatCode="0.00">
                  <c:v>443.89424939142742</c:v>
                </c:pt>
                <c:pt idx="114" formatCode="0.00">
                  <c:v>442.65233397932116</c:v>
                </c:pt>
                <c:pt idx="115" formatCode="0.00">
                  <c:v>441.83786740801469</c:v>
                </c:pt>
                <c:pt idx="116" formatCode="0.00">
                  <c:v>442.50728038568093</c:v>
                </c:pt>
                <c:pt idx="117" formatCode="0.00">
                  <c:v>444.30997162255159</c:v>
                </c:pt>
                <c:pt idx="118" formatCode="0.00">
                  <c:v>446.01322792598785</c:v>
                </c:pt>
                <c:pt idx="119" formatCode="0.00">
                  <c:v>447.12116862264639</c:v>
                </c:pt>
                <c:pt idx="120" formatCode="0.00">
                  <c:v>447.9330374515547</c:v>
                </c:pt>
                <c:pt idx="121" formatCode="0.00">
                  <c:v>448.59658594873457</c:v>
                </c:pt>
                <c:pt idx="122" formatCode="0.00">
                  <c:v>449.2226037001642</c:v>
                </c:pt>
                <c:pt idx="123" formatCode="0.00">
                  <c:v>449.85105900707907</c:v>
                </c:pt>
                <c:pt idx="124" formatCode="0.00">
                  <c:v>450.18912097145648</c:v>
                </c:pt>
                <c:pt idx="125" formatCode="0.00">
                  <c:v>449.69786514871907</c:v>
                </c:pt>
                <c:pt idx="126" formatCode="0.00">
                  <c:v>448.47433633599343</c:v>
                </c:pt>
                <c:pt idx="127" formatCode="0.00">
                  <c:v>447.67814359924046</c:v>
                </c:pt>
                <c:pt idx="128" formatCode="0.00">
                  <c:v>448.36571973227115</c:v>
                </c:pt>
                <c:pt idx="129" formatCode="0.00">
                  <c:v>450.18646546566953</c:v>
                </c:pt>
                <c:pt idx="130" formatCode="0.00">
                  <c:v>451.90766956478558</c:v>
                </c:pt>
                <c:pt idx="131" formatCode="0.00">
                  <c:v>453.03345325465273</c:v>
                </c:pt>
                <c:pt idx="132" formatCode="0.00">
                  <c:v>453.86306211565437</c:v>
                </c:pt>
                <c:pt idx="133" formatCode="0.00">
                  <c:v>454.54385031995844</c:v>
                </c:pt>
                <c:pt idx="134" formatCode="0.00">
                  <c:v>455.18742735793552</c:v>
                </c:pt>
                <c:pt idx="135" formatCode="0.00">
                  <c:v>455.83334328719872</c:v>
                </c:pt>
                <c:pt idx="136" formatCode="0.00">
                  <c:v>456.1887688944758</c:v>
                </c:pt>
                <c:pt idx="137" formatCode="0.00">
                  <c:v>455.71478137084881</c:v>
                </c:pt>
                <c:pt idx="138" formatCode="0.00">
                  <c:v>454.50842710207206</c:v>
                </c:pt>
                <c:pt idx="139" formatCode="0.00">
                  <c:v>453.72931669764864</c:v>
                </c:pt>
                <c:pt idx="140" formatCode="0.00">
                  <c:v>454.433884451685</c:v>
                </c:pt>
                <c:pt idx="141" formatCode="0.00">
                  <c:v>456.27153255355501</c:v>
                </c:pt>
                <c:pt idx="142" formatCode="0.00">
                  <c:v>458.00955118754098</c:v>
                </c:pt>
                <c:pt idx="143" formatCode="0.00">
                  <c:v>459.15206295931296</c:v>
                </c:pt>
                <c:pt idx="144" formatCode="0.00">
                  <c:v>459.99831479307721</c:v>
                </c:pt>
                <c:pt idx="145" formatCode="0.00">
                  <c:v>460.6953328031949</c:v>
                </c:pt>
                <c:pt idx="146" formatCode="0.00">
                  <c:v>461.3554009518345</c:v>
                </c:pt>
                <c:pt idx="147" formatCode="0.00">
                  <c:v>462.01772612297077</c:v>
                </c:pt>
                <c:pt idx="148" formatCode="0.00">
                  <c:v>462.38948034072615</c:v>
                </c:pt>
                <c:pt idx="149" formatCode="0.00">
                  <c:v>461.9317420016215</c:v>
                </c:pt>
                <c:pt idx="150" formatCode="0.00">
                  <c:v>460.74155866608334</c:v>
                </c:pt>
                <c:pt idx="151" formatCode="0.00">
                  <c:v>459.97854208865078</c:v>
                </c:pt>
                <c:pt idx="152" formatCode="0.00">
                  <c:v>460.69912767990672</c:v>
                </c:pt>
                <c:pt idx="153" formatCode="0.00">
                  <c:v>462.55271871816529</c:v>
                </c:pt>
                <c:pt idx="154" formatCode="0.00">
                  <c:v>464.30660645008987</c:v>
                </c:pt>
                <c:pt idx="155" formatCode="0.00">
                  <c:v>465.46491451810203</c:v>
                </c:pt>
                <c:pt idx="156" formatCode="0.00">
                  <c:v>466.32689085841798</c:v>
                </c:pt>
                <c:pt idx="157" formatCode="0.00">
                  <c:v>467.03928471111368</c:v>
                </c:pt>
                <c:pt idx="158" formatCode="0.00">
                  <c:v>467.71494764751503</c:v>
                </c:pt>
                <c:pt idx="159" formatCode="0.00">
                  <c:v>468.39279831799007</c:v>
                </c:pt>
                <c:pt idx="160" formatCode="0.00">
                  <c:v>468.78000968442018</c:v>
                </c:pt>
                <c:pt idx="161" formatCode="0.00">
                  <c:v>468.33766105939941</c:v>
                </c:pt>
                <c:pt idx="162" formatCode="0.00">
                  <c:v>467.16280089846288</c:v>
                </c:pt>
                <c:pt idx="163" formatCode="0.00">
                  <c:v>466.41504183098573</c:v>
                </c:pt>
                <c:pt idx="164" formatCode="0.00">
                  <c:v>467.15082012277435</c:v>
                </c:pt>
                <c:pt idx="165" formatCode="0.00">
                  <c:v>469.01953988838648</c:v>
                </c:pt>
                <c:pt idx="166" formatCode="0.00">
                  <c:v>470.78849319235445</c:v>
                </c:pt>
                <c:pt idx="167" formatCode="0.00">
                  <c:v>471.96180447717455</c:v>
                </c:pt>
                <c:pt idx="168" formatCode="0.00">
                  <c:v>472.8387224618989</c:v>
                </c:pt>
                <c:pt idx="169" formatCode="0.00">
                  <c:v>473.56575860416751</c:v>
                </c:pt>
                <c:pt idx="170" formatCode="0.00">
                  <c:v>474.25625080513993</c:v>
                </c:pt>
                <c:pt idx="171" formatCode="0.00">
                  <c:v>474.94887114058412</c:v>
                </c:pt>
                <c:pt idx="172" formatCode="0.00">
                  <c:v>475.35079330196766</c:v>
                </c:pt>
                <c:pt idx="173" formatCode="0.00">
                  <c:v>474.92309731621805</c:v>
                </c:pt>
                <c:pt idx="174" formatCode="0.00">
                  <c:v>473.76283233841104</c:v>
                </c:pt>
                <c:pt idx="175" formatCode="0.00">
                  <c:v>473.02961168310935</c:v>
                </c:pt>
                <c:pt idx="176" formatCode="0.00">
                  <c:v>473.77987228737828</c:v>
                </c:pt>
                <c:pt idx="177" formatCode="0.00">
                  <c:v>475.66301892351265</c:v>
                </c:pt>
                <c:pt idx="178" formatCode="0.00">
                  <c:v>477.44634430065122</c:v>
                </c:pt>
                <c:pt idx="179" formatCode="0.00">
                  <c:v>478.63397349314306</c:v>
                </c:pt>
                <c:pt idx="180" formatCode="0.00">
                  <c:v>479.52515583950105</c:v>
                </c:pt>
                <c:pt idx="181" formatCode="0.00">
                  <c:v>480.26619568022568</c:v>
                </c:pt>
                <c:pt idx="182" formatCode="0.00">
                  <c:v>480.97085370677371</c:v>
                </c:pt>
                <c:pt idx="183" formatCode="0.00">
                  <c:v>481.6775879076198</c:v>
                </c:pt>
                <c:pt idx="184" formatCode="0.00">
                  <c:v>482.09357255451641</c:v>
                </c:pt>
                <c:pt idx="185" formatCode="0.00">
                  <c:v>481.67988824361692</c:v>
                </c:pt>
                <c:pt idx="186" formatCode="0.00">
                  <c:v>480.53358468846773</c:v>
                </c:pt>
                <c:pt idx="187" formatCode="0.00">
                  <c:v>479.814275751639</c:v>
                </c:pt>
                <c:pt idx="188" formatCode="0.00">
                  <c:v>480.57839890802222</c:v>
                </c:pt>
                <c:pt idx="189" formatCode="0.00">
                  <c:v>482.4753594578288</c:v>
                </c:pt>
                <c:pt idx="190" formatCode="0.00">
                  <c:v>484.2724506284668</c:v>
                </c:pt>
                <c:pt idx="191" formatCode="0.00">
                  <c:v>485.47379800316037</c:v>
                </c:pt>
                <c:pt idx="192" formatCode="0.00">
                  <c:v>486.37865142014766</c:v>
                </c:pt>
                <c:pt idx="193" formatCode="0.00">
                  <c:v>487.13313268814926</c:v>
                </c:pt>
                <c:pt idx="194" formatCode="0.00">
                  <c:v>487.85137449474053</c:v>
                </c:pt>
                <c:pt idx="195" formatCode="0.00">
                  <c:v>488.57164666021049</c:v>
                </c:pt>
                <c:pt idx="196" formatCode="0.00">
                  <c:v>489.00112392655018</c:v>
                </c:pt>
                <c:pt idx="197" formatCode="0.00">
                  <c:v>488.60088735192278</c:v>
                </c:pt>
                <c:pt idx="198" formatCode="0.00">
                  <c:v>487.46798710386281</c:v>
                </c:pt>
                <c:pt idx="199" formatCode="0.00">
                  <c:v>486.76203749110726</c:v>
                </c:pt>
                <c:pt idx="200" formatCode="0.00">
                  <c:v>487.53947642708636</c:v>
                </c:pt>
                <c:pt idx="201" formatCode="0.00">
                  <c:v>489.44970964310971</c:v>
                </c:pt>
                <c:pt idx="202" formatCode="0.00">
                  <c:v>491.2600307904242</c:v>
                </c:pt>
                <c:pt idx="203" formatCode="0.00">
                  <c:v>492.47456586900847</c:v>
                </c:pt>
                <c:pt idx="204" formatCode="0.00">
                  <c:v>493.39256512694129</c:v>
                </c:pt>
                <c:pt idx="205" formatCode="0.00">
                  <c:v>494.15998791309494</c:v>
                </c:pt>
                <c:pt idx="206" formatCode="0.00">
                  <c:v>494.89129754415757</c:v>
                </c:pt>
                <c:pt idx="207" formatCode="0.00">
                  <c:v>495.62459674595709</c:v>
                </c:pt>
                <c:pt idx="208" formatCode="0.00">
                  <c:v>496.06706064768019</c:v>
                </c:pt>
                <c:pt idx="209" formatCode="0.00">
                  <c:v>495.67977068842526</c:v>
                </c:pt>
                <c:pt idx="210" formatCode="0.00">
                  <c:v>494.5597774105463</c:v>
                </c:pt>
                <c:pt idx="211" formatCode="0.00">
                  <c:v>493.86669549162565</c:v>
                </c:pt>
                <c:pt idx="212" formatCode="0.00">
                  <c:v>494.65696320810071</c:v>
                </c:pt>
                <c:pt idx="213" formatCode="0.00">
                  <c:v>496.57998664858337</c:v>
                </c:pt>
                <c:pt idx="214" formatCode="0.00">
                  <c:v>498.40305981604632</c:v>
                </c:pt>
                <c:pt idx="215" formatCode="0.00">
                  <c:v>499.63030905674202</c:v>
                </c:pt>
                <c:pt idx="216" formatCode="0.00">
                  <c:v>500.53101148080515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89-4340-B603-7CF2AF72A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540032"/>
        <c:axId val="1310541672"/>
      </c:lineChart>
      <c:dateAx>
        <c:axId val="1310540032"/>
        <c:scaling>
          <c:orientation val="minMax"/>
        </c:scaling>
        <c:delete val="0"/>
        <c:axPos val="b"/>
        <c:numFmt formatCode="mmm\-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7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41672"/>
        <c:crosses val="autoZero"/>
        <c:auto val="0"/>
        <c:lblOffset val="100"/>
        <c:baseTimeUnit val="months"/>
      </c:dateAx>
      <c:valAx>
        <c:axId val="1310541672"/>
        <c:scaling>
          <c:orientation val="minMax"/>
          <c:max val="5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4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Methane gas prediction till 2035 using 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'ETS - Meth with CI'!$B$1</c:f>
              <c:strCache>
                <c:ptCount val="1"/>
                <c:pt idx="0">
                  <c:v>Methane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'ETS - Meth with CI'!$A$416:$A$631</c:f>
              <c:numCache>
                <c:formatCode>m/d/yyyy</c:formatCode>
                <c:ptCount val="21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'ETS - Meth with CI'!$B$416:$B$631</c:f>
              <c:numCache>
                <c:formatCode>General</c:formatCode>
                <c:ptCount val="216"/>
                <c:pt idx="0">
                  <c:v>1854.5</c:v>
                </c:pt>
                <c:pt idx="1">
                  <c:v>1855</c:v>
                </c:pt>
                <c:pt idx="2">
                  <c:v>1856.9</c:v>
                </c:pt>
                <c:pt idx="3">
                  <c:v>1856.7</c:v>
                </c:pt>
                <c:pt idx="4">
                  <c:v>1854.8</c:v>
                </c:pt>
                <c:pt idx="5">
                  <c:v>1852</c:v>
                </c:pt>
                <c:pt idx="6">
                  <c:v>1849</c:v>
                </c:pt>
                <c:pt idx="7">
                  <c:v>1851.9</c:v>
                </c:pt>
                <c:pt idx="8">
                  <c:v>1860.5</c:v>
                </c:pt>
                <c:pt idx="9">
                  <c:v>1865.7</c:v>
                </c:pt>
                <c:pt idx="10">
                  <c:v>1866.2</c:v>
                </c:pt>
                <c:pt idx="11">
                  <c:v>1866</c:v>
                </c:pt>
                <c:pt idx="12">
                  <c:v>1865</c:v>
                </c:pt>
                <c:pt idx="13">
                  <c:v>1865</c:v>
                </c:pt>
                <c:pt idx="14">
                  <c:v>1866.3</c:v>
                </c:pt>
                <c:pt idx="15">
                  <c:v>1865.3</c:v>
                </c:pt>
                <c:pt idx="16">
                  <c:v>1861.9</c:v>
                </c:pt>
                <c:pt idx="17">
                  <c:v>1858.8</c:v>
                </c:pt>
                <c:pt idx="18">
                  <c:v>1858.4</c:v>
                </c:pt>
                <c:pt idx="19">
                  <c:v>1863</c:v>
                </c:pt>
                <c:pt idx="20">
                  <c:v>1870.8</c:v>
                </c:pt>
                <c:pt idx="21">
                  <c:v>1875.4</c:v>
                </c:pt>
                <c:pt idx="22">
                  <c:v>1875.5</c:v>
                </c:pt>
                <c:pt idx="23">
                  <c:v>1874.9</c:v>
                </c:pt>
                <c:pt idx="24">
                  <c:v>1873.9</c:v>
                </c:pt>
                <c:pt idx="25">
                  <c:v>1873.3</c:v>
                </c:pt>
                <c:pt idx="26">
                  <c:v>1875</c:v>
                </c:pt>
                <c:pt idx="27">
                  <c:v>1875.9</c:v>
                </c:pt>
                <c:pt idx="28">
                  <c:v>1874.3</c:v>
                </c:pt>
                <c:pt idx="29">
                  <c:v>1872</c:v>
                </c:pt>
                <c:pt idx="30">
                  <c:v>1871.7</c:v>
                </c:pt>
                <c:pt idx="31">
                  <c:v>1876.6</c:v>
                </c:pt>
                <c:pt idx="32">
                  <c:v>1884.6</c:v>
                </c:pt>
                <c:pt idx="33">
                  <c:v>1889.9</c:v>
                </c:pt>
                <c:pt idx="34">
                  <c:v>1891.6</c:v>
                </c:pt>
                <c:pt idx="35">
                  <c:v>1892.2</c:v>
                </c:pt>
                <c:pt idx="36">
                  <c:v>1890.7</c:v>
                </c:pt>
                <c:pt idx="37">
                  <c:v>1888.2</c:v>
                </c:pt>
                <c:pt idx="38">
                  <c:v>1888.7</c:v>
                </c:pt>
                <c:pt idx="39">
                  <c:v>1891.2</c:v>
                </c:pt>
                <c:pt idx="40">
                  <c:v>1891.7</c:v>
                </c:pt>
                <c:pt idx="41">
                  <c:v>1888.6</c:v>
                </c:pt>
                <c:pt idx="42">
                  <c:v>1886.4</c:v>
                </c:pt>
                <c:pt idx="43">
                  <c:v>1892.6</c:v>
                </c:pt>
                <c:pt idx="44">
                  <c:v>1902.6</c:v>
                </c:pt>
                <c:pt idx="45">
                  <c:v>1908</c:v>
                </c:pt>
                <c:pt idx="46">
                  <c:v>1910.2</c:v>
                </c:pt>
                <c:pt idx="47">
                  <c:v>1910.8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6-4F84-849E-4C4A1279424A}"/>
            </c:ext>
          </c:extLst>
        </c:ser>
        <c:ser>
          <c:idx val="1"/>
          <c:order val="1"/>
          <c:tx>
            <c:strRef>
              <c:f>'ETS - Meth with CI'!$C$1</c:f>
              <c:strCache>
                <c:ptCount val="1"/>
                <c:pt idx="0">
                  <c:v>Forecast(Methane Average)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'ETS - Meth with CI'!$A$416:$A$631</c:f>
              <c:numCache>
                <c:formatCode>m/d/yyyy</c:formatCode>
                <c:ptCount val="21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'ETS - Meth with CI'!$C$416:$C$631</c:f>
              <c:numCache>
                <c:formatCode>General</c:formatCode>
                <c:ptCount val="216"/>
                <c:pt idx="47">
                  <c:v>1910.8</c:v>
                </c:pt>
                <c:pt idx="48">
                  <c:v>1909.7539166247539</c:v>
                </c:pt>
                <c:pt idx="49">
                  <c:v>1908.3792082824889</c:v>
                </c:pt>
                <c:pt idx="50">
                  <c:v>1910.0646759624894</c:v>
                </c:pt>
                <c:pt idx="51">
                  <c:v>1912.1300799978594</c:v>
                </c:pt>
                <c:pt idx="52">
                  <c:v>1909.799845053145</c:v>
                </c:pt>
                <c:pt idx="53">
                  <c:v>1905.0625057540356</c:v>
                </c:pt>
                <c:pt idx="54">
                  <c:v>1901.9324417923026</c:v>
                </c:pt>
                <c:pt idx="55">
                  <c:v>1904.9620404666889</c:v>
                </c:pt>
                <c:pt idx="56">
                  <c:v>1913.453162540209</c:v>
                </c:pt>
                <c:pt idx="57">
                  <c:v>1918.014224567645</c:v>
                </c:pt>
                <c:pt idx="58">
                  <c:v>1917.133503945495</c:v>
                </c:pt>
                <c:pt idx="59">
                  <c:v>1916.15956447551</c:v>
                </c:pt>
                <c:pt idx="60">
                  <c:v>1915.1134811002639</c:v>
                </c:pt>
                <c:pt idx="61">
                  <c:v>1913.738772757999</c:v>
                </c:pt>
                <c:pt idx="62">
                  <c:v>1915.4242404379995</c:v>
                </c:pt>
                <c:pt idx="63">
                  <c:v>1917.4896444733693</c:v>
                </c:pt>
                <c:pt idx="64">
                  <c:v>1915.1594095286548</c:v>
                </c:pt>
                <c:pt idx="65">
                  <c:v>1910.4220702295456</c:v>
                </c:pt>
                <c:pt idx="66">
                  <c:v>1907.2920062678127</c:v>
                </c:pt>
                <c:pt idx="67">
                  <c:v>1910.321604942199</c:v>
                </c:pt>
                <c:pt idx="68">
                  <c:v>1918.812727015719</c:v>
                </c:pt>
                <c:pt idx="69">
                  <c:v>1923.3737890431551</c:v>
                </c:pt>
                <c:pt idx="70">
                  <c:v>1922.4930684210049</c:v>
                </c:pt>
                <c:pt idx="71">
                  <c:v>1921.5191289510201</c:v>
                </c:pt>
                <c:pt idx="72">
                  <c:v>1920.473045575774</c:v>
                </c:pt>
                <c:pt idx="73">
                  <c:v>1919.098337233509</c:v>
                </c:pt>
                <c:pt idx="74">
                  <c:v>1920.7838049135096</c:v>
                </c:pt>
                <c:pt idx="75">
                  <c:v>1922.8492089488793</c:v>
                </c:pt>
                <c:pt idx="76">
                  <c:v>1920.5189740041649</c:v>
                </c:pt>
                <c:pt idx="77">
                  <c:v>1915.7816347050555</c:v>
                </c:pt>
                <c:pt idx="78">
                  <c:v>1912.6515707433227</c:v>
                </c:pt>
                <c:pt idx="79">
                  <c:v>1915.681169417709</c:v>
                </c:pt>
                <c:pt idx="80">
                  <c:v>1924.1722914912291</c:v>
                </c:pt>
                <c:pt idx="81">
                  <c:v>1928.7333535186651</c:v>
                </c:pt>
                <c:pt idx="82">
                  <c:v>1927.8526328965149</c:v>
                </c:pt>
                <c:pt idx="83">
                  <c:v>1926.8786934265299</c:v>
                </c:pt>
                <c:pt idx="84">
                  <c:v>1925.8326100512838</c:v>
                </c:pt>
                <c:pt idx="85">
                  <c:v>1924.4579017090191</c:v>
                </c:pt>
                <c:pt idx="86">
                  <c:v>1926.1433693890197</c:v>
                </c:pt>
                <c:pt idx="87">
                  <c:v>1928.2087734243894</c:v>
                </c:pt>
                <c:pt idx="88">
                  <c:v>1925.8785384796749</c:v>
                </c:pt>
                <c:pt idx="89">
                  <c:v>1921.1411991805655</c:v>
                </c:pt>
                <c:pt idx="90">
                  <c:v>1918.0111352188326</c:v>
                </c:pt>
                <c:pt idx="91">
                  <c:v>1921.0407338932189</c:v>
                </c:pt>
                <c:pt idx="92">
                  <c:v>1929.5318559667392</c:v>
                </c:pt>
                <c:pt idx="93">
                  <c:v>1934.0929179941752</c:v>
                </c:pt>
                <c:pt idx="94">
                  <c:v>1933.212197372025</c:v>
                </c:pt>
                <c:pt idx="95">
                  <c:v>1932.23825790204</c:v>
                </c:pt>
                <c:pt idx="96">
                  <c:v>1931.1921745267939</c:v>
                </c:pt>
                <c:pt idx="97">
                  <c:v>1929.8174661845289</c:v>
                </c:pt>
                <c:pt idx="98">
                  <c:v>1931.5029338645295</c:v>
                </c:pt>
                <c:pt idx="99">
                  <c:v>1933.5683378998995</c:v>
                </c:pt>
                <c:pt idx="100">
                  <c:v>1931.238102955185</c:v>
                </c:pt>
                <c:pt idx="101">
                  <c:v>1926.5007636560756</c:v>
                </c:pt>
                <c:pt idx="102">
                  <c:v>1923.3706996943426</c:v>
                </c:pt>
                <c:pt idx="103">
                  <c:v>1926.400298368729</c:v>
                </c:pt>
                <c:pt idx="104">
                  <c:v>1934.891420442249</c:v>
                </c:pt>
                <c:pt idx="105">
                  <c:v>1939.4524824696853</c:v>
                </c:pt>
                <c:pt idx="106">
                  <c:v>1938.5717618475351</c:v>
                </c:pt>
                <c:pt idx="107">
                  <c:v>1937.5978223775501</c:v>
                </c:pt>
                <c:pt idx="108">
                  <c:v>1936.551739002304</c:v>
                </c:pt>
                <c:pt idx="109">
                  <c:v>1935.177030660039</c:v>
                </c:pt>
                <c:pt idx="110">
                  <c:v>1936.8624983400396</c:v>
                </c:pt>
                <c:pt idx="111">
                  <c:v>1938.9279023754093</c:v>
                </c:pt>
                <c:pt idx="112">
                  <c:v>1936.5976674306951</c:v>
                </c:pt>
                <c:pt idx="113">
                  <c:v>1931.8603281315857</c:v>
                </c:pt>
                <c:pt idx="114">
                  <c:v>1928.7302641698527</c:v>
                </c:pt>
                <c:pt idx="115">
                  <c:v>1931.759862844239</c:v>
                </c:pt>
                <c:pt idx="116">
                  <c:v>1940.2509849177591</c:v>
                </c:pt>
                <c:pt idx="117">
                  <c:v>1944.8120469451951</c:v>
                </c:pt>
                <c:pt idx="118">
                  <c:v>1943.9313263230449</c:v>
                </c:pt>
                <c:pt idx="119">
                  <c:v>1942.9573868530601</c:v>
                </c:pt>
                <c:pt idx="120">
                  <c:v>1941.911303477814</c:v>
                </c:pt>
                <c:pt idx="121">
                  <c:v>1940.5365951355491</c:v>
                </c:pt>
                <c:pt idx="122">
                  <c:v>1942.2220628155496</c:v>
                </c:pt>
                <c:pt idx="123">
                  <c:v>1944.2874668509194</c:v>
                </c:pt>
                <c:pt idx="124">
                  <c:v>1941.9572319062049</c:v>
                </c:pt>
                <c:pt idx="125">
                  <c:v>1937.2198926070955</c:v>
                </c:pt>
                <c:pt idx="126">
                  <c:v>1934.0898286453628</c:v>
                </c:pt>
                <c:pt idx="127">
                  <c:v>1937.1194273197491</c:v>
                </c:pt>
                <c:pt idx="128">
                  <c:v>1945.6105493932691</c:v>
                </c:pt>
                <c:pt idx="129">
                  <c:v>1950.1716114207052</c:v>
                </c:pt>
                <c:pt idx="130">
                  <c:v>1949.290890798555</c:v>
                </c:pt>
                <c:pt idx="131">
                  <c:v>1948.31695132857</c:v>
                </c:pt>
                <c:pt idx="132">
                  <c:v>1947.2708679533239</c:v>
                </c:pt>
                <c:pt idx="133">
                  <c:v>1945.8961596110591</c:v>
                </c:pt>
                <c:pt idx="134">
                  <c:v>1947.5816272910597</c:v>
                </c:pt>
                <c:pt idx="135">
                  <c:v>1949.6470313264294</c:v>
                </c:pt>
                <c:pt idx="136">
                  <c:v>1947.316796381715</c:v>
                </c:pt>
                <c:pt idx="137">
                  <c:v>1942.5794570826056</c:v>
                </c:pt>
                <c:pt idx="138">
                  <c:v>1939.4493931208726</c:v>
                </c:pt>
                <c:pt idx="139">
                  <c:v>1942.4789917952589</c:v>
                </c:pt>
                <c:pt idx="140">
                  <c:v>1950.9701138687792</c:v>
                </c:pt>
                <c:pt idx="141">
                  <c:v>1955.5311758962152</c:v>
                </c:pt>
                <c:pt idx="142">
                  <c:v>1954.6504552740651</c:v>
                </c:pt>
                <c:pt idx="143">
                  <c:v>1953.6765158040801</c:v>
                </c:pt>
                <c:pt idx="144">
                  <c:v>1952.630432428834</c:v>
                </c:pt>
                <c:pt idx="145">
                  <c:v>1951.255724086569</c:v>
                </c:pt>
                <c:pt idx="146">
                  <c:v>1952.9411917665698</c:v>
                </c:pt>
                <c:pt idx="147">
                  <c:v>1955.0065958019395</c:v>
                </c:pt>
                <c:pt idx="148">
                  <c:v>1952.6763608572251</c:v>
                </c:pt>
                <c:pt idx="149">
                  <c:v>1947.9390215581157</c:v>
                </c:pt>
                <c:pt idx="150">
                  <c:v>1944.8089575963827</c:v>
                </c:pt>
                <c:pt idx="151">
                  <c:v>1947.838556270769</c:v>
                </c:pt>
                <c:pt idx="152">
                  <c:v>1956.3296783442891</c:v>
                </c:pt>
                <c:pt idx="153">
                  <c:v>1960.8907403717253</c:v>
                </c:pt>
                <c:pt idx="154">
                  <c:v>1960.0100197495751</c:v>
                </c:pt>
                <c:pt idx="155">
                  <c:v>1959.0360802795901</c:v>
                </c:pt>
                <c:pt idx="156">
                  <c:v>1957.989996904344</c:v>
                </c:pt>
                <c:pt idx="157">
                  <c:v>1956.6152885620791</c:v>
                </c:pt>
                <c:pt idx="158">
                  <c:v>1958.3007562420796</c:v>
                </c:pt>
                <c:pt idx="159">
                  <c:v>1960.3661602774494</c:v>
                </c:pt>
                <c:pt idx="160">
                  <c:v>1958.0359253327351</c:v>
                </c:pt>
                <c:pt idx="161">
                  <c:v>1953.2985860336257</c:v>
                </c:pt>
                <c:pt idx="162">
                  <c:v>1950.1685220718928</c:v>
                </c:pt>
                <c:pt idx="163">
                  <c:v>1953.1981207462791</c:v>
                </c:pt>
                <c:pt idx="164">
                  <c:v>1961.6892428197991</c:v>
                </c:pt>
                <c:pt idx="165">
                  <c:v>1966.2503048472352</c:v>
                </c:pt>
                <c:pt idx="166">
                  <c:v>1965.369584225085</c:v>
                </c:pt>
                <c:pt idx="167">
                  <c:v>1964.3956447551002</c:v>
                </c:pt>
                <c:pt idx="168">
                  <c:v>1963.3495613798541</c:v>
                </c:pt>
                <c:pt idx="169">
                  <c:v>1961.9748530375891</c:v>
                </c:pt>
                <c:pt idx="170">
                  <c:v>1963.6603207175897</c:v>
                </c:pt>
                <c:pt idx="171">
                  <c:v>1965.7257247529594</c:v>
                </c:pt>
                <c:pt idx="172">
                  <c:v>1963.395489808245</c:v>
                </c:pt>
                <c:pt idx="173">
                  <c:v>1958.6581505091356</c:v>
                </c:pt>
                <c:pt idx="174">
                  <c:v>1955.5280865474028</c:v>
                </c:pt>
                <c:pt idx="175">
                  <c:v>1958.5576852217891</c:v>
                </c:pt>
                <c:pt idx="176">
                  <c:v>1967.0488072953092</c:v>
                </c:pt>
                <c:pt idx="177">
                  <c:v>1971.6098693227452</c:v>
                </c:pt>
                <c:pt idx="178">
                  <c:v>1970.729148700595</c:v>
                </c:pt>
                <c:pt idx="179">
                  <c:v>1969.75520923061</c:v>
                </c:pt>
                <c:pt idx="180">
                  <c:v>1968.7091258553639</c:v>
                </c:pt>
                <c:pt idx="181">
                  <c:v>1967.3344175130992</c:v>
                </c:pt>
                <c:pt idx="182">
                  <c:v>1969.0198851930998</c:v>
                </c:pt>
                <c:pt idx="183">
                  <c:v>1971.0852892284695</c:v>
                </c:pt>
                <c:pt idx="184">
                  <c:v>1968.755054283755</c:v>
                </c:pt>
                <c:pt idx="185">
                  <c:v>1964.0177149846456</c:v>
                </c:pt>
                <c:pt idx="186">
                  <c:v>1960.8876510229127</c:v>
                </c:pt>
                <c:pt idx="187">
                  <c:v>1963.9172496972992</c:v>
                </c:pt>
                <c:pt idx="188">
                  <c:v>1972.4083717708193</c:v>
                </c:pt>
                <c:pt idx="189">
                  <c:v>1976.9694337982553</c:v>
                </c:pt>
                <c:pt idx="190">
                  <c:v>1976.0887131761051</c:v>
                </c:pt>
                <c:pt idx="191">
                  <c:v>1975.1147737061201</c:v>
                </c:pt>
                <c:pt idx="192">
                  <c:v>1974.068690330874</c:v>
                </c:pt>
                <c:pt idx="193">
                  <c:v>1972.693981988609</c:v>
                </c:pt>
                <c:pt idx="194">
                  <c:v>1974.3794496686098</c:v>
                </c:pt>
                <c:pt idx="195">
                  <c:v>1976.4448537039796</c:v>
                </c:pt>
                <c:pt idx="196">
                  <c:v>1974.1146187592651</c:v>
                </c:pt>
                <c:pt idx="197">
                  <c:v>1969.3772794601557</c:v>
                </c:pt>
                <c:pt idx="198">
                  <c:v>1966.2472154984227</c:v>
                </c:pt>
                <c:pt idx="199">
                  <c:v>1969.2768141728091</c:v>
                </c:pt>
                <c:pt idx="200">
                  <c:v>1977.7679362463291</c:v>
                </c:pt>
                <c:pt idx="201">
                  <c:v>1982.3289982737654</c:v>
                </c:pt>
                <c:pt idx="202">
                  <c:v>1981.4482776516152</c:v>
                </c:pt>
                <c:pt idx="203">
                  <c:v>1980.4743381816302</c:v>
                </c:pt>
                <c:pt idx="204">
                  <c:v>1979.4282548063841</c:v>
                </c:pt>
                <c:pt idx="205">
                  <c:v>1978.0535464641191</c:v>
                </c:pt>
                <c:pt idx="206">
                  <c:v>1979.7390141441197</c:v>
                </c:pt>
                <c:pt idx="207">
                  <c:v>1981.8044181794894</c:v>
                </c:pt>
                <c:pt idx="208">
                  <c:v>1979.4741832347752</c:v>
                </c:pt>
                <c:pt idx="209">
                  <c:v>1974.7368439356658</c:v>
                </c:pt>
                <c:pt idx="210">
                  <c:v>1971.6067799739328</c:v>
                </c:pt>
                <c:pt idx="211">
                  <c:v>1974.6363786483191</c:v>
                </c:pt>
                <c:pt idx="212">
                  <c:v>1983.1275007218392</c:v>
                </c:pt>
                <c:pt idx="213">
                  <c:v>1987.6885627492752</c:v>
                </c:pt>
                <c:pt idx="214">
                  <c:v>1986.807842127125</c:v>
                </c:pt>
                <c:pt idx="215">
                  <c:v>1985.8339026571402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6-4F84-849E-4C4A1279424A}"/>
            </c:ext>
          </c:extLst>
        </c:ser>
        <c:ser>
          <c:idx val="2"/>
          <c:order val="2"/>
          <c:tx>
            <c:strRef>
              <c:f>'ETS - Meth with CI'!$D$1</c:f>
              <c:strCache>
                <c:ptCount val="1"/>
                <c:pt idx="0">
                  <c:v>Lower Confidence Bound(Methane Average)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- Meth with CI'!$A$416:$A$631</c:f>
              <c:numCache>
                <c:formatCode>m/d/yyyy</c:formatCode>
                <c:ptCount val="21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'ETS - Meth with CI'!$D$416:$D$631</c:f>
              <c:numCache>
                <c:formatCode>General</c:formatCode>
                <c:ptCount val="216"/>
                <c:pt idx="47" formatCode="0.00">
                  <c:v>1910.8</c:v>
                </c:pt>
                <c:pt idx="48" formatCode="0.00">
                  <c:v>1905.0487009488884</c:v>
                </c:pt>
                <c:pt idx="49" formatCode="0.00">
                  <c:v>1903.5268920235296</c:v>
                </c:pt>
                <c:pt idx="50" formatCode="0.00">
                  <c:v>1905.0684702201222</c:v>
                </c:pt>
                <c:pt idx="51" formatCode="0.00">
                  <c:v>1906.9929217305073</c:v>
                </c:pt>
                <c:pt idx="52" formatCode="0.00">
                  <c:v>1904.5244316014471</c:v>
                </c:pt>
                <c:pt idx="53" formatCode="0.00">
                  <c:v>1899.6513236127873</c:v>
                </c:pt>
                <c:pt idx="54" formatCode="0.00">
                  <c:v>1896.3877908041736</c:v>
                </c:pt>
                <c:pt idx="55" formatCode="0.00">
                  <c:v>1899.2860543314298</c:v>
                </c:pt>
                <c:pt idx="56" formatCode="0.00">
                  <c:v>1907.6478263288986</c:v>
                </c:pt>
                <c:pt idx="57" formatCode="0.00">
                  <c:v>1912.0813897802634</c:v>
                </c:pt>
                <c:pt idx="58" formatCode="0.00">
                  <c:v>1911.0749015365395</c:v>
                </c:pt>
                <c:pt idx="59" formatCode="0.00">
                  <c:v>1909.9768161860538</c:v>
                </c:pt>
                <c:pt idx="60" formatCode="0.00">
                  <c:v>1908.8071842505165</c:v>
                </c:pt>
                <c:pt idx="61" formatCode="0.00">
                  <c:v>1907.3113017542914</c:v>
                </c:pt>
                <c:pt idx="62" formatCode="0.00">
                  <c:v>1908.8769433919106</c:v>
                </c:pt>
                <c:pt idx="63" formatCode="0.00">
                  <c:v>1910.8237934733907</c:v>
                </c:pt>
                <c:pt idx="64" formatCode="0.00">
                  <c:v>1908.3762067000355</c:v>
                </c:pt>
                <c:pt idx="65" formatCode="0.00">
                  <c:v>1903.5226531477444</c:v>
                </c:pt>
                <c:pt idx="66" formatCode="0.00">
                  <c:v>1900.2774528112193</c:v>
                </c:pt>
                <c:pt idx="67" formatCode="0.00">
                  <c:v>1903.1929376563335</c:v>
                </c:pt>
                <c:pt idx="68" formatCode="0.00">
                  <c:v>1911.5709170500927</c:v>
                </c:pt>
                <c:pt idx="69" formatCode="0.00">
                  <c:v>1916.0197597128799</c:v>
                </c:pt>
                <c:pt idx="70" formatCode="0.00">
                  <c:v>1915.0276984377033</c:v>
                </c:pt>
                <c:pt idx="71" formatCode="0.00">
                  <c:v>1913.9432553612974</c:v>
                </c:pt>
                <c:pt idx="72" formatCode="0.00">
                  <c:v>1912.786672876812</c:v>
                </c:pt>
                <c:pt idx="73" formatCode="0.00">
                  <c:v>1911.3030316020897</c:v>
                </c:pt>
                <c:pt idx="74" formatCode="0.00">
                  <c:v>1912.8802932000815</c:v>
                </c:pt>
                <c:pt idx="75" formatCode="0.00">
                  <c:v>1914.8381857872205</c:v>
                </c:pt>
                <c:pt idx="76" formatCode="0.00">
                  <c:v>1912.4011037020255</c:v>
                </c:pt>
                <c:pt idx="77" formatCode="0.00">
                  <c:v>1907.5575529861289</c:v>
                </c:pt>
                <c:pt idx="78" formatCode="0.00">
                  <c:v>1904.3218863551594</c:v>
                </c:pt>
                <c:pt idx="79" formatCode="0.00">
                  <c:v>1907.2464656184666</c:v>
                </c:pt>
                <c:pt idx="80" formatCode="0.00">
                  <c:v>1915.6331274266779</c:v>
                </c:pt>
                <c:pt idx="81" formatCode="0.00">
                  <c:v>1920.0902654995816</c:v>
                </c:pt>
                <c:pt idx="82" formatCode="0.00">
                  <c:v>1919.1061355854783</c:v>
                </c:pt>
                <c:pt idx="83" formatCode="0.00">
                  <c:v>1918.0292809421633</c:v>
                </c:pt>
                <c:pt idx="84" formatCode="0.00">
                  <c:v>1916.880046001829</c:v>
                </c:pt>
                <c:pt idx="85" formatCode="0.00">
                  <c:v>1915.4033611463667</c:v>
                </c:pt>
                <c:pt idx="86" formatCode="0.00">
                  <c:v>1916.9872904915699</c:v>
                </c:pt>
                <c:pt idx="87" formatCode="0.00">
                  <c:v>1918.9515775603861</c:v>
                </c:pt>
                <c:pt idx="88" formatCode="0.00">
                  <c:v>1916.5206309922389</c:v>
                </c:pt>
                <c:pt idx="89" formatCode="0.00">
                  <c:v>1911.6829701237543</c:v>
                </c:pt>
                <c:pt idx="90" formatCode="0.00">
                  <c:v>1908.4529600485544</c:v>
                </c:pt>
                <c:pt idx="91" formatCode="0.00">
                  <c:v>1911.3829741164716</c:v>
                </c:pt>
                <c:pt idx="92" formatCode="0.00">
                  <c:v>1919.774859752323</c:v>
                </c:pt>
                <c:pt idx="93" formatCode="0.00">
                  <c:v>1924.2370207477472</c:v>
                </c:pt>
                <c:pt idx="94" formatCode="0.00">
                  <c:v>1923.2577222781031</c:v>
                </c:pt>
                <c:pt idx="95" formatCode="0.00">
                  <c:v>1922.1855164353385</c:v>
                </c:pt>
                <c:pt idx="96" formatCode="0.00">
                  <c:v>1921.0408137359236</c:v>
                </c:pt>
                <c:pt idx="97" formatCode="0.00">
                  <c:v>1919.5684349709707</c:v>
                </c:pt>
                <c:pt idx="98" formatCode="0.00">
                  <c:v>1921.1565112316405</c:v>
                </c:pt>
                <c:pt idx="99" formatCode="0.00">
                  <c:v>1923.1247929256044</c:v>
                </c:pt>
                <c:pt idx="100" formatCode="0.00">
                  <c:v>1920.6976951789227</c:v>
                </c:pt>
                <c:pt idx="101" formatCode="0.00">
                  <c:v>1915.8637434457075</c:v>
                </c:pt>
                <c:pt idx="102" formatCode="0.00">
                  <c:v>1912.6373085943274</c:v>
                </c:pt>
                <c:pt idx="103" formatCode="0.00">
                  <c:v>1915.5707694307589</c:v>
                </c:pt>
                <c:pt idx="104" formatCode="0.00">
                  <c:v>1923.9659785394599</c:v>
                </c:pt>
                <c:pt idx="105" formatCode="0.00">
                  <c:v>1928.431344595461</c:v>
                </c:pt>
                <c:pt idx="106" formatCode="0.00">
                  <c:v>1927.4551373998549</c:v>
                </c:pt>
                <c:pt idx="107" formatCode="0.00">
                  <c:v>1926.3859134297559</c:v>
                </c:pt>
                <c:pt idx="108" formatCode="0.00">
                  <c:v>1925.2441306618825</c:v>
                </c:pt>
                <c:pt idx="109" formatCode="0.00">
                  <c:v>1923.7745260883623</c:v>
                </c:pt>
                <c:pt idx="110" formatCode="0.00">
                  <c:v>1925.3652790439253</c:v>
                </c:pt>
                <c:pt idx="111" formatCode="0.00">
                  <c:v>1927.3361435025727</c:v>
                </c:pt>
                <c:pt idx="112" formatCode="0.00">
                  <c:v>1924.9115379835964</c:v>
                </c:pt>
                <c:pt idx="113" formatCode="0.00">
                  <c:v>1920.0799911717982</c:v>
                </c:pt>
                <c:pt idx="114" formatCode="0.00">
                  <c:v>1916.8558770134789</c:v>
                </c:pt>
                <c:pt idx="115" formatCode="0.00">
                  <c:v>1919.7915772488659</c:v>
                </c:pt>
                <c:pt idx="116" formatCode="0.00">
                  <c:v>1928.1889472614121</c:v>
                </c:pt>
                <c:pt idx="117" formatCode="0.00">
                  <c:v>1932.6563983977212</c:v>
                </c:pt>
                <c:pt idx="118" formatCode="0.00">
                  <c:v>1931.6822030103235</c:v>
                </c:pt>
                <c:pt idx="119" formatCode="0.00">
                  <c:v>1930.6149200144221</c:v>
                </c:pt>
                <c:pt idx="120" formatCode="0.00">
                  <c:v>1929.4750437083337</c:v>
                </c:pt>
                <c:pt idx="121" formatCode="0.00">
                  <c:v>1928.0072445360524</c:v>
                </c:pt>
                <c:pt idx="122" formatCode="0.00">
                  <c:v>1929.5997387790408</c:v>
                </c:pt>
                <c:pt idx="123" formatCode="0.00">
                  <c:v>1931.5722824541178</c:v>
                </c:pt>
                <c:pt idx="124" formatCode="0.00">
                  <c:v>1929.1492960377939</c:v>
                </c:pt>
                <c:pt idx="125" formatCode="0.00">
                  <c:v>1924.3193100909948</c:v>
                </c:pt>
                <c:pt idx="126" formatCode="0.00">
                  <c:v>1921.0967003592662</c:v>
                </c:pt>
                <c:pt idx="127" formatCode="0.00">
                  <c:v>1924.0338503091562</c:v>
                </c:pt>
                <c:pt idx="128" formatCode="0.00">
                  <c:v>1932.4326169812246</c:v>
                </c:pt>
                <c:pt idx="129" formatCode="0.00">
                  <c:v>1936.9014133134485</c:v>
                </c:pt>
                <c:pt idx="130" formatCode="0.00">
                  <c:v>1935.9285131872709</c:v>
                </c:pt>
                <c:pt idx="131" formatCode="0.00">
                  <c:v>1934.8624769874209</c:v>
                </c:pt>
                <c:pt idx="132" formatCode="0.00">
                  <c:v>1933.7238280368019</c:v>
                </c:pt>
                <c:pt idx="133" formatCode="0.00">
                  <c:v>1932.2571823325736</c:v>
                </c:pt>
                <c:pt idx="134" formatCode="0.00">
                  <c:v>1933.8507856748311</c:v>
                </c:pt>
                <c:pt idx="135" formatCode="0.00">
                  <c:v>1935.8243953390825</c:v>
                </c:pt>
                <c:pt idx="136" formatCode="0.00">
                  <c:v>1933.4024330140514</c:v>
                </c:pt>
                <c:pt idx="137" formatCode="0.00">
                  <c:v>1928.5734304285506</c:v>
                </c:pt>
                <c:pt idx="138" formatCode="0.00">
                  <c:v>1925.3517644537183</c:v>
                </c:pt>
                <c:pt idx="139" formatCode="0.00">
                  <c:v>1928.2898196413203</c:v>
                </c:pt>
                <c:pt idx="140" formatCode="0.00">
                  <c:v>1936.6894540785729</c:v>
                </c:pt>
                <c:pt idx="141" formatCode="0.00">
                  <c:v>1941.1590817132646</c:v>
                </c:pt>
                <c:pt idx="142" formatCode="0.00">
                  <c:v>1940.1869774014308</c:v>
                </c:pt>
                <c:pt idx="143" formatCode="0.00">
                  <c:v>1939.1217024687103</c:v>
                </c:pt>
                <c:pt idx="144" formatCode="0.00">
                  <c:v>1937.9838041721171</c:v>
                </c:pt>
                <c:pt idx="145" formatCode="0.00">
                  <c:v>1936.517852891805</c:v>
                </c:pt>
                <c:pt idx="146" formatCode="0.00">
                  <c:v>1938.1121187565168</c:v>
                </c:pt>
                <c:pt idx="147" formatCode="0.00">
                  <c:v>1940.0863598614244</c:v>
                </c:pt>
                <c:pt idx="148" formatCode="0.00">
                  <c:v>1937.6649986878199</c:v>
                </c:pt>
                <c:pt idx="149" formatCode="0.00">
                  <c:v>1932.836567731111</c:v>
                </c:pt>
                <c:pt idx="150" formatCode="0.00">
                  <c:v>1929.615444604121</c:v>
                </c:pt>
                <c:pt idx="151" formatCode="0.00">
                  <c:v>1932.554014576403</c:v>
                </c:pt>
                <c:pt idx="152" formatCode="0.00">
                  <c:v>1940.9541364300251</c:v>
                </c:pt>
                <c:pt idx="153" formatCode="0.00">
                  <c:v>1945.42422478561</c:v>
                </c:pt>
                <c:pt idx="154" formatCode="0.00">
                  <c:v>1944.4525551508782</c:v>
                </c:pt>
                <c:pt idx="155" formatCode="0.00">
                  <c:v>1943.3876894828379</c:v>
                </c:pt>
                <c:pt idx="156" formatCode="0.00">
                  <c:v>1942.2501952538025</c:v>
                </c:pt>
                <c:pt idx="157" formatCode="0.00">
                  <c:v>1940.7846038810901</c:v>
                </c:pt>
                <c:pt idx="158" formatCode="0.00">
                  <c:v>1942.3792060286819</c:v>
                </c:pt>
                <c:pt idx="159" formatCode="0.00">
                  <c:v>1944.3537603491739</c:v>
                </c:pt>
                <c:pt idx="160" formatCode="0.00">
                  <c:v>1941.9326898645791</c:v>
                </c:pt>
                <c:pt idx="161" formatCode="0.00">
                  <c:v>1937.1045275949457</c:v>
                </c:pt>
                <c:pt idx="162" formatCode="0.00">
                  <c:v>1933.8836516622559</c:v>
                </c:pt>
                <c:pt idx="163" formatCode="0.00">
                  <c:v>1936.8224478303096</c:v>
                </c:pt>
                <c:pt idx="164" formatCode="0.00">
                  <c:v>1945.2227753610523</c:v>
                </c:pt>
                <c:pt idx="165" formatCode="0.00">
                  <c:v>1949.6930493411371</c:v>
                </c:pt>
                <c:pt idx="166" formatCode="0.00">
                  <c:v>1948.7215457309658</c:v>
                </c:pt>
                <c:pt idx="167" formatCode="0.00">
                  <c:v>1947.6568269273548</c:v>
                </c:pt>
                <c:pt idx="168" formatCode="0.00">
                  <c:v>1946.5194778032292</c:v>
                </c:pt>
                <c:pt idx="169" formatCode="0.00">
                  <c:v>1945.0539959634953</c:v>
                </c:pt>
                <c:pt idx="170" formatCode="0.00">
                  <c:v>1946.6486897363084</c:v>
                </c:pt>
                <c:pt idx="171" formatCode="0.00">
                  <c:v>1948.6233181667967</c:v>
                </c:pt>
                <c:pt idx="172" formatCode="0.00">
                  <c:v>1946.2023046587324</c:v>
                </c:pt>
                <c:pt idx="173" formatCode="0.00">
                  <c:v>1941.3741826035189</c:v>
                </c:pt>
                <c:pt idx="174" formatCode="0.00">
                  <c:v>1938.1533304844409</c:v>
                </c:pt>
                <c:pt idx="175" formatCode="0.00">
                  <c:v>1941.0921344168853</c:v>
                </c:pt>
                <c:pt idx="176" formatCode="0.00">
                  <c:v>1949.4924540049983</c:v>
                </c:pt>
                <c:pt idx="177" formatCode="0.00">
                  <c:v>1953.9627046685534</c:v>
                </c:pt>
                <c:pt idx="178" formatCode="0.00">
                  <c:v>1952.9911626922958</c:v>
                </c:pt>
                <c:pt idx="179" formatCode="0.00">
                  <c:v>1951.9263907888931</c:v>
                </c:pt>
                <c:pt idx="180" formatCode="0.00">
                  <c:v>1950.7889890406971</c:v>
                </c:pt>
                <c:pt idx="181" formatCode="0.00">
                  <c:v>1949.3234253170804</c:v>
                </c:pt>
                <c:pt idx="182" formatCode="0.00">
                  <c:v>1950.9180233759641</c:v>
                </c:pt>
                <c:pt idx="183" formatCode="0.00">
                  <c:v>1952.8925425469108</c:v>
                </c:pt>
                <c:pt idx="184" formatCode="0.00">
                  <c:v>1950.4714065109167</c:v>
                </c:pt>
                <c:pt idx="185" formatCode="0.00">
                  <c:v>1945.6431489296237</c:v>
                </c:pt>
                <c:pt idx="186" formatCode="0.00">
                  <c:v>1942.4221485497903</c:v>
                </c:pt>
                <c:pt idx="187" formatCode="0.00">
                  <c:v>1945.3607917437209</c:v>
                </c:pt>
                <c:pt idx="188" formatCode="0.00">
                  <c:v>1953.7609383661236</c:v>
                </c:pt>
                <c:pt idx="189" formatCode="0.00">
                  <c:v>1958.231004081176</c:v>
                </c:pt>
                <c:pt idx="190" formatCode="0.00">
                  <c:v>1957.2592654120549</c:v>
                </c:pt>
                <c:pt idx="191" formatCode="0.00">
                  <c:v>1956.1942853040673</c:v>
                </c:pt>
                <c:pt idx="192" formatCode="0.00">
                  <c:v>1955.0566773035396</c:v>
                </c:pt>
                <c:pt idx="193" formatCode="0.00">
                  <c:v>1953.5908828334757</c:v>
                </c:pt>
                <c:pt idx="194" formatCode="0.00">
                  <c:v>1955.185239302449</c:v>
                </c:pt>
                <c:pt idx="195" formatCode="0.00">
                  <c:v>1957.1595062510974</c:v>
                </c:pt>
                <c:pt idx="196" formatCode="0.00">
                  <c:v>1954.7381075665137</c:v>
                </c:pt>
                <c:pt idx="197" formatCode="0.00">
                  <c:v>1949.9095771116029</c:v>
                </c:pt>
                <c:pt idx="198" formatCode="0.00">
                  <c:v>1946.6882938296912</c:v>
                </c:pt>
                <c:pt idx="199" formatCode="0.00">
                  <c:v>1949.6266442850929</c:v>
                </c:pt>
                <c:pt idx="200" formatCode="0.00">
                  <c:v>1958.0264885200968</c:v>
                </c:pt>
                <c:pt idx="201" formatCode="0.00">
                  <c:v>1962.4962423821592</c:v>
                </c:pt>
                <c:pt idx="202" formatCode="0.00">
                  <c:v>1961.5241825735532</c:v>
                </c:pt>
                <c:pt idx="203" formatCode="0.00">
                  <c:v>1960.4588722146207</c:v>
                </c:pt>
                <c:pt idx="204" formatCode="0.00">
                  <c:v>1959.3209368983637</c:v>
                </c:pt>
                <c:pt idx="205" formatCode="0.00">
                  <c:v>1957.8547942989017</c:v>
                </c:pt>
                <c:pt idx="206" formatCode="0.00">
                  <c:v>1959.4487940315353</c:v>
                </c:pt>
                <c:pt idx="207" formatCode="0.00">
                  <c:v>1961.4226957967255</c:v>
                </c:pt>
                <c:pt idx="208" formatCode="0.00">
                  <c:v>1959.0009236378576</c:v>
                </c:pt>
                <c:pt idx="209" formatCode="0.00">
                  <c:v>1954.1720115706937</c:v>
                </c:pt>
                <c:pt idx="210" formatCode="0.00">
                  <c:v>1950.9503386880763</c:v>
                </c:pt>
                <c:pt idx="211" formatCode="0.00">
                  <c:v>1953.8882917005837</c:v>
                </c:pt>
                <c:pt idx="212" formatCode="0.00">
                  <c:v>1962.2877307936042</c:v>
                </c:pt>
                <c:pt idx="213" formatCode="0.00">
                  <c:v>1966.7570719546118</c:v>
                </c:pt>
                <c:pt idx="214" formatCode="0.00">
                  <c:v>1965.784592022899</c:v>
                </c:pt>
                <c:pt idx="215" formatCode="0.00">
                  <c:v>1964.7188542529061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B6-4F84-849E-4C4A1279424A}"/>
            </c:ext>
          </c:extLst>
        </c:ser>
        <c:ser>
          <c:idx val="3"/>
          <c:order val="3"/>
          <c:tx>
            <c:strRef>
              <c:f>'ETS - Meth with CI'!$E$1</c:f>
              <c:strCache>
                <c:ptCount val="1"/>
                <c:pt idx="0">
                  <c:v>Upper Confidence Bound(Methane Average)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- Meth with CI'!$A$416:$A$631</c:f>
              <c:numCache>
                <c:formatCode>m/d/yyyy</c:formatCode>
                <c:ptCount val="21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'ETS - Meth with CI'!$E$416:$E$631</c:f>
              <c:numCache>
                <c:formatCode>General</c:formatCode>
                <c:ptCount val="216"/>
                <c:pt idx="47" formatCode="0.00">
                  <c:v>1910.8</c:v>
                </c:pt>
                <c:pt idx="48" formatCode="0.00">
                  <c:v>1914.4591323006193</c:v>
                </c:pt>
                <c:pt idx="49" formatCode="0.00">
                  <c:v>1913.2315245414482</c:v>
                </c:pt>
                <c:pt idx="50" formatCode="0.00">
                  <c:v>1915.0608817048567</c:v>
                </c:pt>
                <c:pt idx="51" formatCode="0.00">
                  <c:v>1917.2672382652115</c:v>
                </c:pt>
                <c:pt idx="52" formatCode="0.00">
                  <c:v>1915.0752585048429</c:v>
                </c:pt>
                <c:pt idx="53" formatCode="0.00">
                  <c:v>1910.4736878952838</c:v>
                </c:pt>
                <c:pt idx="54" formatCode="0.00">
                  <c:v>1907.4770927804316</c:v>
                </c:pt>
                <c:pt idx="55" formatCode="0.00">
                  <c:v>1910.638026601948</c:v>
                </c:pt>
                <c:pt idx="56" formatCode="0.00">
                  <c:v>1919.2584987515193</c:v>
                </c:pt>
                <c:pt idx="57" formatCode="0.00">
                  <c:v>1923.9470593550266</c:v>
                </c:pt>
                <c:pt idx="58" formatCode="0.00">
                  <c:v>1923.1921063544505</c:v>
                </c:pt>
                <c:pt idx="59" formatCode="0.00">
                  <c:v>1922.3423127649662</c:v>
                </c:pt>
                <c:pt idx="60" formatCode="0.00">
                  <c:v>1921.4197779500114</c:v>
                </c:pt>
                <c:pt idx="61" formatCode="0.00">
                  <c:v>1920.1662437617065</c:v>
                </c:pt>
                <c:pt idx="62" formatCode="0.00">
                  <c:v>1921.9715374840885</c:v>
                </c:pt>
                <c:pt idx="63" formatCode="0.00">
                  <c:v>1924.1554954733479</c:v>
                </c:pt>
                <c:pt idx="64" formatCode="0.00">
                  <c:v>1921.9426123572741</c:v>
                </c:pt>
                <c:pt idx="65" formatCode="0.00">
                  <c:v>1917.3214873113468</c:v>
                </c:pt>
                <c:pt idx="66" formatCode="0.00">
                  <c:v>1914.306559724406</c:v>
                </c:pt>
                <c:pt idx="67" formatCode="0.00">
                  <c:v>1917.4502722280645</c:v>
                </c:pt>
                <c:pt idx="68" formatCode="0.00">
                  <c:v>1926.0545369813453</c:v>
                </c:pt>
                <c:pt idx="69" formatCode="0.00">
                  <c:v>1930.7278183734302</c:v>
                </c:pt>
                <c:pt idx="70" formatCode="0.00">
                  <c:v>1929.9584384043064</c:v>
                </c:pt>
                <c:pt idx="71" formatCode="0.00">
                  <c:v>1929.0950025407428</c:v>
                </c:pt>
                <c:pt idx="72" formatCode="0.00">
                  <c:v>1928.159418274736</c:v>
                </c:pt>
                <c:pt idx="73" formatCode="0.00">
                  <c:v>1926.8936428649283</c:v>
                </c:pt>
                <c:pt idx="74" formatCode="0.00">
                  <c:v>1928.6873166269377</c:v>
                </c:pt>
                <c:pt idx="75" formatCode="0.00">
                  <c:v>1930.8602321105382</c:v>
                </c:pt>
                <c:pt idx="76" formatCode="0.00">
                  <c:v>1928.6368443063043</c:v>
                </c:pt>
                <c:pt idx="77" formatCode="0.00">
                  <c:v>1924.005716423982</c:v>
                </c:pt>
                <c:pt idx="78" formatCode="0.00">
                  <c:v>1920.981255131486</c:v>
                </c:pt>
                <c:pt idx="79" formatCode="0.00">
                  <c:v>1924.1158732169515</c:v>
                </c:pt>
                <c:pt idx="80" formatCode="0.00">
                  <c:v>1932.7114555557803</c:v>
                </c:pt>
                <c:pt idx="81" formatCode="0.00">
                  <c:v>1937.3764415377486</c:v>
                </c:pt>
                <c:pt idx="82" formatCode="0.00">
                  <c:v>1936.5991302075515</c:v>
                </c:pt>
                <c:pt idx="83" formatCode="0.00">
                  <c:v>1935.7281059108966</c:v>
                </c:pt>
                <c:pt idx="84" formatCode="0.00">
                  <c:v>1934.7851741007387</c:v>
                </c:pt>
                <c:pt idx="85" formatCode="0.00">
                  <c:v>1933.5124422716715</c:v>
                </c:pt>
                <c:pt idx="86" formatCode="0.00">
                  <c:v>1935.2994482864694</c:v>
                </c:pt>
                <c:pt idx="87" formatCode="0.00">
                  <c:v>1937.4659692883927</c:v>
                </c:pt>
                <c:pt idx="88" formatCode="0.00">
                  <c:v>1935.236445967111</c:v>
                </c:pt>
                <c:pt idx="89" formatCode="0.00">
                  <c:v>1930.5994282373767</c:v>
                </c:pt>
                <c:pt idx="90" formatCode="0.00">
                  <c:v>1927.5693103891108</c:v>
                </c:pt>
                <c:pt idx="91" formatCode="0.00">
                  <c:v>1930.6984936699662</c:v>
                </c:pt>
                <c:pt idx="92" formatCode="0.00">
                  <c:v>1939.2888521811553</c:v>
                </c:pt>
                <c:pt idx="93" formatCode="0.00">
                  <c:v>1943.9488152406032</c:v>
                </c:pt>
                <c:pt idx="94" formatCode="0.00">
                  <c:v>1943.1666724659469</c:v>
                </c:pt>
                <c:pt idx="95" formatCode="0.00">
                  <c:v>1942.2909993687415</c:v>
                </c:pt>
                <c:pt idx="96" formatCode="0.00">
                  <c:v>1941.3435353176642</c:v>
                </c:pt>
                <c:pt idx="97" formatCode="0.00">
                  <c:v>1940.0664973980872</c:v>
                </c:pt>
                <c:pt idx="98" formatCode="0.00">
                  <c:v>1941.8493564974185</c:v>
                </c:pt>
                <c:pt idx="99" formatCode="0.00">
                  <c:v>1944.0118828741945</c:v>
                </c:pt>
                <c:pt idx="100" formatCode="0.00">
                  <c:v>1941.7785107314473</c:v>
                </c:pt>
                <c:pt idx="101" formatCode="0.00">
                  <c:v>1937.1377838664437</c:v>
                </c:pt>
                <c:pt idx="102" formatCode="0.00">
                  <c:v>1934.1040907943579</c:v>
                </c:pt>
                <c:pt idx="103" formatCode="0.00">
                  <c:v>1937.229827306699</c:v>
                </c:pt>
                <c:pt idx="104" formatCode="0.00">
                  <c:v>1945.8168623450381</c:v>
                </c:pt>
                <c:pt idx="105" formatCode="0.00">
                  <c:v>1950.4736203439095</c:v>
                </c:pt>
                <c:pt idx="106" formatCode="0.00">
                  <c:v>1949.6883862952152</c:v>
                </c:pt>
                <c:pt idx="107" formatCode="0.00">
                  <c:v>1948.8097313253443</c:v>
                </c:pt>
                <c:pt idx="108" formatCode="0.00">
                  <c:v>1947.8593473427254</c:v>
                </c:pt>
                <c:pt idx="109" formatCode="0.00">
                  <c:v>1946.5795352317157</c:v>
                </c:pt>
                <c:pt idx="110" formatCode="0.00">
                  <c:v>1948.3597176361538</c:v>
                </c:pt>
                <c:pt idx="111" formatCode="0.00">
                  <c:v>1950.5196612482459</c:v>
                </c:pt>
                <c:pt idx="112" formatCode="0.00">
                  <c:v>1948.2837968777937</c:v>
                </c:pt>
                <c:pt idx="113" formatCode="0.00">
                  <c:v>1943.6406650913732</c:v>
                </c:pt>
                <c:pt idx="114" formatCode="0.00">
                  <c:v>1940.6046513262265</c:v>
                </c:pt>
                <c:pt idx="115" formatCode="0.00">
                  <c:v>1943.7281484396121</c:v>
                </c:pt>
                <c:pt idx="116" formatCode="0.00">
                  <c:v>1952.3130225741061</c:v>
                </c:pt>
                <c:pt idx="117" formatCode="0.00">
                  <c:v>1956.967695492669</c:v>
                </c:pt>
                <c:pt idx="118" formatCode="0.00">
                  <c:v>1956.1804496357663</c:v>
                </c:pt>
                <c:pt idx="119" formatCode="0.00">
                  <c:v>1955.2998536916982</c:v>
                </c:pt>
                <c:pt idx="120" formatCode="0.00">
                  <c:v>1954.3475632472944</c:v>
                </c:pt>
                <c:pt idx="121" formatCode="0.00">
                  <c:v>1953.0659457350457</c:v>
                </c:pt>
                <c:pt idx="122" formatCode="0.00">
                  <c:v>1954.8443868520585</c:v>
                </c:pt>
                <c:pt idx="123" formatCode="0.00">
                  <c:v>1957.0026512477209</c:v>
                </c:pt>
                <c:pt idx="124" formatCode="0.00">
                  <c:v>1954.765167774616</c:v>
                </c:pt>
                <c:pt idx="125" formatCode="0.00">
                  <c:v>1950.1204751231962</c:v>
                </c:pt>
                <c:pt idx="126" formatCode="0.00">
                  <c:v>1947.0829569314594</c:v>
                </c:pt>
                <c:pt idx="127" formatCode="0.00">
                  <c:v>1950.205004330342</c:v>
                </c:pt>
                <c:pt idx="128" formatCode="0.00">
                  <c:v>1958.7884818053137</c:v>
                </c:pt>
                <c:pt idx="129" formatCode="0.00">
                  <c:v>1963.4418095279618</c:v>
                </c:pt>
                <c:pt idx="130" formatCode="0.00">
                  <c:v>1962.653268409839</c:v>
                </c:pt>
                <c:pt idx="131" formatCode="0.00">
                  <c:v>1961.7714256697191</c:v>
                </c:pt>
                <c:pt idx="132" formatCode="0.00">
                  <c:v>1960.8179078698458</c:v>
                </c:pt>
                <c:pt idx="133" formatCode="0.00">
                  <c:v>1959.5351368895447</c:v>
                </c:pt>
                <c:pt idx="134" formatCode="0.00">
                  <c:v>1961.3124689072883</c:v>
                </c:pt>
                <c:pt idx="135" formatCode="0.00">
                  <c:v>1963.4696673137764</c:v>
                </c:pt>
                <c:pt idx="136" formatCode="0.00">
                  <c:v>1961.2311597493785</c:v>
                </c:pt>
                <c:pt idx="137" formatCode="0.00">
                  <c:v>1956.5854837366605</c:v>
                </c:pt>
                <c:pt idx="138" formatCode="0.00">
                  <c:v>1953.547021788027</c:v>
                </c:pt>
                <c:pt idx="139" formatCode="0.00">
                  <c:v>1956.6681639491976</c:v>
                </c:pt>
                <c:pt idx="140" formatCode="0.00">
                  <c:v>1965.2507736589855</c:v>
                </c:pt>
                <c:pt idx="141" formatCode="0.00">
                  <c:v>1969.9032700791658</c:v>
                </c:pt>
                <c:pt idx="142" formatCode="0.00">
                  <c:v>1969.1139331466993</c:v>
                </c:pt>
                <c:pt idx="143" formatCode="0.00">
                  <c:v>1968.2313291394498</c:v>
                </c:pt>
                <c:pt idx="144" formatCode="0.00">
                  <c:v>1967.2770606855509</c:v>
                </c:pt>
                <c:pt idx="145" formatCode="0.00">
                  <c:v>1965.993595281333</c:v>
                </c:pt>
                <c:pt idx="146" formatCode="0.00">
                  <c:v>1967.7702647766228</c:v>
                </c:pt>
                <c:pt idx="147" formatCode="0.00">
                  <c:v>1969.9268317424546</c:v>
                </c:pt>
                <c:pt idx="148" formatCode="0.00">
                  <c:v>1967.6877230266302</c:v>
                </c:pt>
                <c:pt idx="149" formatCode="0.00">
                  <c:v>1963.0414753851203</c:v>
                </c:pt>
                <c:pt idx="150" formatCode="0.00">
                  <c:v>1960.0024705886444</c:v>
                </c:pt>
                <c:pt idx="151" formatCode="0.00">
                  <c:v>1963.123097965135</c:v>
                </c:pt>
                <c:pt idx="152" formatCode="0.00">
                  <c:v>1971.705220258553</c:v>
                </c:pt>
                <c:pt idx="153" formatCode="0.00">
                  <c:v>1976.3572559578406</c:v>
                </c:pt>
                <c:pt idx="154" formatCode="0.00">
                  <c:v>1975.567484348272</c:v>
                </c:pt>
                <c:pt idx="155" formatCode="0.00">
                  <c:v>1974.6844710763423</c:v>
                </c:pt>
                <c:pt idx="156" formatCode="0.00">
                  <c:v>1973.7297985548855</c:v>
                </c:pt>
                <c:pt idx="157" formatCode="0.00">
                  <c:v>1972.445973243068</c:v>
                </c:pt>
                <c:pt idx="158" formatCode="0.00">
                  <c:v>1974.2223064554773</c:v>
                </c:pt>
                <c:pt idx="159" formatCode="0.00">
                  <c:v>1976.3785602057249</c:v>
                </c:pt>
                <c:pt idx="160" formatCode="0.00">
                  <c:v>1974.1391608008912</c:v>
                </c:pt>
                <c:pt idx="161" formatCode="0.00">
                  <c:v>1969.4926444723058</c:v>
                </c:pt>
                <c:pt idx="162" formatCode="0.00">
                  <c:v>1966.4533924815296</c:v>
                </c:pt>
                <c:pt idx="163" formatCode="0.00">
                  <c:v>1969.5737936622486</c:v>
                </c:pt>
                <c:pt idx="164" formatCode="0.00">
                  <c:v>1978.1557102785459</c:v>
                </c:pt>
                <c:pt idx="165" formatCode="0.00">
                  <c:v>1982.8075603533332</c:v>
                </c:pt>
                <c:pt idx="166" formatCode="0.00">
                  <c:v>1982.0176227192042</c:v>
                </c:pt>
                <c:pt idx="167" formatCode="0.00">
                  <c:v>1981.1344625828456</c:v>
                </c:pt>
                <c:pt idx="168" formatCode="0.00">
                  <c:v>1980.179644956479</c:v>
                </c:pt>
                <c:pt idx="169" formatCode="0.00">
                  <c:v>1978.895710111683</c:v>
                </c:pt>
                <c:pt idx="170" formatCode="0.00">
                  <c:v>1980.671951698871</c:v>
                </c:pt>
                <c:pt idx="171" formatCode="0.00">
                  <c:v>1982.8281313391221</c:v>
                </c:pt>
                <c:pt idx="172" formatCode="0.00">
                  <c:v>1980.5886749577576</c:v>
                </c:pt>
                <c:pt idx="173" formatCode="0.00">
                  <c:v>1975.9421184147523</c:v>
                </c:pt>
                <c:pt idx="174" formatCode="0.00">
                  <c:v>1972.9028426103648</c:v>
                </c:pt>
                <c:pt idx="175" formatCode="0.00">
                  <c:v>1976.023236026693</c:v>
                </c:pt>
                <c:pt idx="176" formatCode="0.00">
                  <c:v>1984.6051605856201</c:v>
                </c:pt>
                <c:pt idx="177" formatCode="0.00">
                  <c:v>1989.257033976937</c:v>
                </c:pt>
                <c:pt idx="178" formatCode="0.00">
                  <c:v>1988.4671347088943</c:v>
                </c:pt>
                <c:pt idx="179" formatCode="0.00">
                  <c:v>1987.584027672327</c:v>
                </c:pt>
                <c:pt idx="180" formatCode="0.00">
                  <c:v>1986.6292626700308</c:v>
                </c:pt>
                <c:pt idx="181" formatCode="0.00">
                  <c:v>1985.345409709118</c:v>
                </c:pt>
                <c:pt idx="182" formatCode="0.00">
                  <c:v>1987.1217470102354</c:v>
                </c:pt>
                <c:pt idx="183" formatCode="0.00">
                  <c:v>1989.2780359100282</c:v>
                </c:pt>
                <c:pt idx="184" formatCode="0.00">
                  <c:v>1987.0387020565934</c:v>
                </c:pt>
                <c:pt idx="185" formatCode="0.00">
                  <c:v>1982.3922810396675</c:v>
                </c:pt>
                <c:pt idx="186" formatCode="0.00">
                  <c:v>1979.353153496035</c:v>
                </c:pt>
                <c:pt idx="187" formatCode="0.00">
                  <c:v>1982.4737076508775</c:v>
                </c:pt>
                <c:pt idx="188" formatCode="0.00">
                  <c:v>1991.0558051755149</c:v>
                </c:pt>
                <c:pt idx="189" formatCode="0.00">
                  <c:v>1995.7078635153346</c:v>
                </c:pt>
                <c:pt idx="190" formatCode="0.00">
                  <c:v>1994.9181609401553</c:v>
                </c:pt>
                <c:pt idx="191" formatCode="0.00">
                  <c:v>1994.0352621081729</c:v>
                </c:pt>
                <c:pt idx="192" formatCode="0.00">
                  <c:v>1993.0807033582084</c:v>
                </c:pt>
                <c:pt idx="193" formatCode="0.00">
                  <c:v>1991.7970811437424</c:v>
                </c:pt>
                <c:pt idx="194" formatCode="0.00">
                  <c:v>1993.5736600347707</c:v>
                </c:pt>
                <c:pt idx="195" formatCode="0.00">
                  <c:v>1995.7302011568618</c:v>
                </c:pt>
                <c:pt idx="196" formatCode="0.00">
                  <c:v>1993.4911299520165</c:v>
                </c:pt>
                <c:pt idx="197" formatCode="0.00">
                  <c:v>1988.8449818087086</c:v>
                </c:pt>
                <c:pt idx="198" formatCode="0.00">
                  <c:v>1985.8061371671542</c:v>
                </c:pt>
                <c:pt idx="199" formatCode="0.00">
                  <c:v>1988.9269840605252</c:v>
                </c:pt>
                <c:pt idx="200" formatCode="0.00">
                  <c:v>1997.5093839725614</c:v>
                </c:pt>
                <c:pt idx="201" formatCode="0.00">
                  <c:v>2002.1617541653716</c:v>
                </c:pt>
                <c:pt idx="202" formatCode="0.00">
                  <c:v>2001.3723727296772</c:v>
                </c:pt>
                <c:pt idx="203" formatCode="0.00">
                  <c:v>2000.4898041486397</c:v>
                </c:pt>
                <c:pt idx="204" formatCode="0.00">
                  <c:v>1999.5355727144045</c:v>
                </c:pt>
                <c:pt idx="205" formatCode="0.00">
                  <c:v>1998.2522986293366</c:v>
                </c:pt>
                <c:pt idx="206" formatCode="0.00">
                  <c:v>2000.0292342567041</c:v>
                </c:pt>
                <c:pt idx="207" formatCode="0.00">
                  <c:v>2002.1861405622533</c:v>
                </c:pt>
                <c:pt idx="208" formatCode="0.00">
                  <c:v>1999.9474428316928</c:v>
                </c:pt>
                <c:pt idx="209" formatCode="0.00">
                  <c:v>1995.3016763006378</c:v>
                </c:pt>
                <c:pt idx="210" formatCode="0.00">
                  <c:v>1992.2632212597894</c:v>
                </c:pt>
                <c:pt idx="211" formatCode="0.00">
                  <c:v>1995.3844655960545</c:v>
                </c:pt>
                <c:pt idx="212" formatCode="0.00">
                  <c:v>2003.9672706500742</c:v>
                </c:pt>
                <c:pt idx="213" formatCode="0.00">
                  <c:v>2008.6200535439386</c:v>
                </c:pt>
                <c:pt idx="214" formatCode="0.00">
                  <c:v>2007.831092231351</c:v>
                </c:pt>
                <c:pt idx="215" formatCode="0.00">
                  <c:v>2006.9489510613744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B6-4F84-849E-4C4A12794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189192"/>
        <c:axId val="1158188864"/>
      </c:lineChart>
      <c:dateAx>
        <c:axId val="1158189192"/>
        <c:scaling>
          <c:orientation val="minMax"/>
        </c:scaling>
        <c:delete val="0"/>
        <c:axPos val="b"/>
        <c:numFmt formatCode="mmm\-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88864"/>
        <c:crosses val="autoZero"/>
        <c:auto val="0"/>
        <c:lblOffset val="100"/>
        <c:baseTimeUnit val="months"/>
      </c:dateAx>
      <c:valAx>
        <c:axId val="1158188864"/>
        <c:scaling>
          <c:orientation val="minMax"/>
          <c:min val="18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8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Methane gas</a:t>
            </a:r>
            <a:r>
              <a:rPr lang="en-US" baseline="0"/>
              <a:t> prediction (till 2035) using ARIMA</a:t>
            </a:r>
            <a:endParaRPr lang="en-US"/>
          </a:p>
        </c:rich>
      </c:tx>
      <c:layout>
        <c:manualLayout>
          <c:xMode val="edge"/>
          <c:yMode val="edge"/>
          <c:x val="0.1359166666666666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'Methane Prediction'!$E$1</c:f>
              <c:strCache>
                <c:ptCount val="1"/>
                <c:pt idx="0">
                  <c:v>Methane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'Methane Prediction'!$D$326:$D$542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'Methane Prediction'!$E$326:$E$542</c:f>
              <c:numCache>
                <c:formatCode>General</c:formatCode>
                <c:ptCount val="217"/>
                <c:pt idx="0">
                  <c:v>1854.5</c:v>
                </c:pt>
                <c:pt idx="1">
                  <c:v>1855</c:v>
                </c:pt>
                <c:pt idx="2">
                  <c:v>1856.9</c:v>
                </c:pt>
                <c:pt idx="3">
                  <c:v>1856.7</c:v>
                </c:pt>
                <c:pt idx="4">
                  <c:v>1854.8</c:v>
                </c:pt>
                <c:pt idx="5">
                  <c:v>1852</c:v>
                </c:pt>
                <c:pt idx="6">
                  <c:v>1849</c:v>
                </c:pt>
                <c:pt idx="7">
                  <c:v>1851.9</c:v>
                </c:pt>
                <c:pt idx="8">
                  <c:v>1860.5</c:v>
                </c:pt>
                <c:pt idx="9">
                  <c:v>1865.7</c:v>
                </c:pt>
                <c:pt idx="10">
                  <c:v>1866.2</c:v>
                </c:pt>
                <c:pt idx="11">
                  <c:v>1866</c:v>
                </c:pt>
                <c:pt idx="12">
                  <c:v>1865</c:v>
                </c:pt>
                <c:pt idx="13">
                  <c:v>1865</c:v>
                </c:pt>
                <c:pt idx="14">
                  <c:v>1866.3</c:v>
                </c:pt>
                <c:pt idx="15">
                  <c:v>1865.3</c:v>
                </c:pt>
                <c:pt idx="16">
                  <c:v>1861.9</c:v>
                </c:pt>
                <c:pt idx="17">
                  <c:v>1858.8</c:v>
                </c:pt>
                <c:pt idx="18">
                  <c:v>1858.4</c:v>
                </c:pt>
                <c:pt idx="19">
                  <c:v>1863</c:v>
                </c:pt>
                <c:pt idx="20">
                  <c:v>1870.8</c:v>
                </c:pt>
                <c:pt idx="21">
                  <c:v>1875.4</c:v>
                </c:pt>
                <c:pt idx="22">
                  <c:v>1875.5</c:v>
                </c:pt>
                <c:pt idx="23">
                  <c:v>1874.9</c:v>
                </c:pt>
                <c:pt idx="24">
                  <c:v>1873.9</c:v>
                </c:pt>
                <c:pt idx="25">
                  <c:v>1873.3</c:v>
                </c:pt>
                <c:pt idx="26">
                  <c:v>1875</c:v>
                </c:pt>
                <c:pt idx="27">
                  <c:v>1875.9</c:v>
                </c:pt>
                <c:pt idx="28">
                  <c:v>1874.3</c:v>
                </c:pt>
                <c:pt idx="29">
                  <c:v>1872</c:v>
                </c:pt>
                <c:pt idx="30">
                  <c:v>1871.7</c:v>
                </c:pt>
                <c:pt idx="31">
                  <c:v>1876.6</c:v>
                </c:pt>
                <c:pt idx="32">
                  <c:v>1884.6</c:v>
                </c:pt>
                <c:pt idx="33">
                  <c:v>1889.9</c:v>
                </c:pt>
                <c:pt idx="34">
                  <c:v>1891.6</c:v>
                </c:pt>
                <c:pt idx="35">
                  <c:v>1892.2</c:v>
                </c:pt>
                <c:pt idx="36">
                  <c:v>1890.7</c:v>
                </c:pt>
                <c:pt idx="37">
                  <c:v>1888.2</c:v>
                </c:pt>
                <c:pt idx="38">
                  <c:v>1888.7</c:v>
                </c:pt>
                <c:pt idx="39">
                  <c:v>1891.2</c:v>
                </c:pt>
                <c:pt idx="40">
                  <c:v>1891.7</c:v>
                </c:pt>
                <c:pt idx="41">
                  <c:v>1888.6</c:v>
                </c:pt>
                <c:pt idx="42">
                  <c:v>1886.4</c:v>
                </c:pt>
                <c:pt idx="43">
                  <c:v>1892.6</c:v>
                </c:pt>
                <c:pt idx="44">
                  <c:v>1902.6</c:v>
                </c:pt>
                <c:pt idx="45">
                  <c:v>1908</c:v>
                </c:pt>
                <c:pt idx="46">
                  <c:v>1910.2</c:v>
                </c:pt>
                <c:pt idx="47">
                  <c:v>1910.8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E-4725-B881-D5889F8E08A4}"/>
            </c:ext>
          </c:extLst>
        </c:ser>
        <c:ser>
          <c:idx val="1"/>
          <c:order val="1"/>
          <c:tx>
            <c:strRef>
              <c:f>'Methane Prediction'!$K$1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'Methane Prediction'!$D$326:$D$542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'Methane Prediction'!$L$326:$L$541</c:f>
              <c:numCache>
                <c:formatCode>0.00</c:formatCode>
                <c:ptCount val="216"/>
                <c:pt idx="48">
                  <c:v>1866.9442130624088</c:v>
                </c:pt>
                <c:pt idx="49">
                  <c:v>1867.3371285906878</c:v>
                </c:pt>
                <c:pt idx="50">
                  <c:v>1867.7300441189666</c:v>
                </c:pt>
                <c:pt idx="51">
                  <c:v>1868.1229596472454</c:v>
                </c:pt>
                <c:pt idx="52">
                  <c:v>1868.5158751755243</c:v>
                </c:pt>
                <c:pt idx="53">
                  <c:v>1868.9087907038031</c:v>
                </c:pt>
                <c:pt idx="54">
                  <c:v>1869.3017062320819</c:v>
                </c:pt>
                <c:pt idx="55">
                  <c:v>1869.6946217603609</c:v>
                </c:pt>
                <c:pt idx="56">
                  <c:v>1870.0875372886396</c:v>
                </c:pt>
                <c:pt idx="57">
                  <c:v>1870.4804528169184</c:v>
                </c:pt>
                <c:pt idx="58">
                  <c:v>1870.8733683451972</c:v>
                </c:pt>
                <c:pt idx="59">
                  <c:v>1871.2662838734761</c:v>
                </c:pt>
                <c:pt idx="60">
                  <c:v>1871.6591994017549</c:v>
                </c:pt>
                <c:pt idx="61">
                  <c:v>1872.0521149300337</c:v>
                </c:pt>
                <c:pt idx="62">
                  <c:v>1872.4450304583124</c:v>
                </c:pt>
                <c:pt idx="63">
                  <c:v>1872.8379459865914</c:v>
                </c:pt>
                <c:pt idx="64">
                  <c:v>1873.2308615148702</c:v>
                </c:pt>
                <c:pt idx="65">
                  <c:v>1873.6237770431489</c:v>
                </c:pt>
                <c:pt idx="66">
                  <c:v>1874.0166925714279</c:v>
                </c:pt>
                <c:pt idx="67">
                  <c:v>1874.4096080997067</c:v>
                </c:pt>
                <c:pt idx="68">
                  <c:v>1874.8025236279855</c:v>
                </c:pt>
                <c:pt idx="69">
                  <c:v>1875.1954391562642</c:v>
                </c:pt>
                <c:pt idx="70">
                  <c:v>1875.5883546845432</c:v>
                </c:pt>
                <c:pt idx="71">
                  <c:v>1875.981270212822</c:v>
                </c:pt>
                <c:pt idx="72">
                  <c:v>1876.3741857411007</c:v>
                </c:pt>
                <c:pt idx="73">
                  <c:v>1876.7671012693795</c:v>
                </c:pt>
                <c:pt idx="74">
                  <c:v>1877.1600167976585</c:v>
                </c:pt>
                <c:pt idx="75">
                  <c:v>1877.5529323259373</c:v>
                </c:pt>
                <c:pt idx="76">
                  <c:v>1877.945847854216</c:v>
                </c:pt>
                <c:pt idx="77">
                  <c:v>1878.338763382495</c:v>
                </c:pt>
                <c:pt idx="78">
                  <c:v>1878.7316789107738</c:v>
                </c:pt>
                <c:pt idx="79">
                  <c:v>1879.1245944390525</c:v>
                </c:pt>
                <c:pt idx="80">
                  <c:v>1879.5175099673313</c:v>
                </c:pt>
                <c:pt idx="81">
                  <c:v>1879.9104254956103</c:v>
                </c:pt>
                <c:pt idx="82">
                  <c:v>1880.3033410238891</c:v>
                </c:pt>
                <c:pt idx="83">
                  <c:v>1880.6962565521678</c:v>
                </c:pt>
                <c:pt idx="84">
                  <c:v>1881.0891720804466</c:v>
                </c:pt>
                <c:pt idx="85">
                  <c:v>1881.4820876087256</c:v>
                </c:pt>
                <c:pt idx="86">
                  <c:v>1881.8750031370043</c:v>
                </c:pt>
                <c:pt idx="87">
                  <c:v>1882.2679186652831</c:v>
                </c:pt>
                <c:pt idx="88">
                  <c:v>1882.6608341935621</c:v>
                </c:pt>
                <c:pt idx="89">
                  <c:v>1883.0537497218409</c:v>
                </c:pt>
                <c:pt idx="90">
                  <c:v>1883.4466652501196</c:v>
                </c:pt>
                <c:pt idx="91">
                  <c:v>1883.8395807783986</c:v>
                </c:pt>
                <c:pt idx="92">
                  <c:v>1884.2324963066774</c:v>
                </c:pt>
                <c:pt idx="93">
                  <c:v>1884.6254118349561</c:v>
                </c:pt>
                <c:pt idx="94">
                  <c:v>1885.0183273632349</c:v>
                </c:pt>
                <c:pt idx="95">
                  <c:v>1885.4112428915139</c:v>
                </c:pt>
                <c:pt idx="96">
                  <c:v>1885.8041584197927</c:v>
                </c:pt>
                <c:pt idx="97">
                  <c:v>1886.1970739480714</c:v>
                </c:pt>
                <c:pt idx="98">
                  <c:v>1886.5899894763502</c:v>
                </c:pt>
                <c:pt idx="99">
                  <c:v>1886.9829050046292</c:v>
                </c:pt>
                <c:pt idx="100">
                  <c:v>1887.3758205329079</c:v>
                </c:pt>
                <c:pt idx="101">
                  <c:v>1887.7687360611867</c:v>
                </c:pt>
                <c:pt idx="102">
                  <c:v>1888.1616515894657</c:v>
                </c:pt>
                <c:pt idx="103">
                  <c:v>1888.5545671177445</c:v>
                </c:pt>
                <c:pt idx="104">
                  <c:v>1888.9474826460232</c:v>
                </c:pt>
                <c:pt idx="105">
                  <c:v>1889.340398174302</c:v>
                </c:pt>
                <c:pt idx="106">
                  <c:v>1889.733313702581</c:v>
                </c:pt>
                <c:pt idx="107">
                  <c:v>1890.1262292308597</c:v>
                </c:pt>
                <c:pt idx="108">
                  <c:v>1890.5191447591385</c:v>
                </c:pt>
                <c:pt idx="109">
                  <c:v>1890.9120602874173</c:v>
                </c:pt>
                <c:pt idx="110">
                  <c:v>1891.3049758156963</c:v>
                </c:pt>
                <c:pt idx="111">
                  <c:v>1891.697891343975</c:v>
                </c:pt>
                <c:pt idx="112">
                  <c:v>1892.0908068722538</c:v>
                </c:pt>
                <c:pt idx="113">
                  <c:v>1892.4837224005328</c:v>
                </c:pt>
                <c:pt idx="114">
                  <c:v>1892.8766379288115</c:v>
                </c:pt>
                <c:pt idx="115">
                  <c:v>1893.2695534570903</c:v>
                </c:pt>
                <c:pt idx="116">
                  <c:v>1893.6624689853691</c:v>
                </c:pt>
                <c:pt idx="117">
                  <c:v>1894.0553845136481</c:v>
                </c:pt>
                <c:pt idx="118">
                  <c:v>1894.4483000419268</c:v>
                </c:pt>
                <c:pt idx="119">
                  <c:v>1894.8412155702056</c:v>
                </c:pt>
                <c:pt idx="120">
                  <c:v>1895.2341310984843</c:v>
                </c:pt>
                <c:pt idx="121">
                  <c:v>1895.6270466267633</c:v>
                </c:pt>
                <c:pt idx="122">
                  <c:v>1896.0199621550421</c:v>
                </c:pt>
                <c:pt idx="123">
                  <c:v>1896.4128776833209</c:v>
                </c:pt>
                <c:pt idx="124">
                  <c:v>1896.8057932115998</c:v>
                </c:pt>
                <c:pt idx="125">
                  <c:v>1897.1987087398786</c:v>
                </c:pt>
                <c:pt idx="126">
                  <c:v>1897.5916242681574</c:v>
                </c:pt>
                <c:pt idx="127">
                  <c:v>1897.9845397964364</c:v>
                </c:pt>
                <c:pt idx="128">
                  <c:v>1898.3774553247151</c:v>
                </c:pt>
                <c:pt idx="129">
                  <c:v>1898.7703708529939</c:v>
                </c:pt>
                <c:pt idx="130">
                  <c:v>1899.1632863812727</c:v>
                </c:pt>
                <c:pt idx="131">
                  <c:v>1899.5562019095516</c:v>
                </c:pt>
                <c:pt idx="132">
                  <c:v>1899.9491174378304</c:v>
                </c:pt>
                <c:pt idx="133">
                  <c:v>1900.3420329661092</c:v>
                </c:pt>
                <c:pt idx="134">
                  <c:v>1900.7349484943879</c:v>
                </c:pt>
                <c:pt idx="135">
                  <c:v>1901.1278640226669</c:v>
                </c:pt>
                <c:pt idx="136">
                  <c:v>1901.5207795509457</c:v>
                </c:pt>
                <c:pt idx="137">
                  <c:v>1901.9136950792245</c:v>
                </c:pt>
                <c:pt idx="138">
                  <c:v>1902.3066106075034</c:v>
                </c:pt>
                <c:pt idx="139">
                  <c:v>1902.6995261357822</c:v>
                </c:pt>
                <c:pt idx="140">
                  <c:v>1903.092441664061</c:v>
                </c:pt>
                <c:pt idx="141">
                  <c:v>1903.4853571923397</c:v>
                </c:pt>
                <c:pt idx="142">
                  <c:v>1903.8782727206187</c:v>
                </c:pt>
                <c:pt idx="143">
                  <c:v>1904.2711882488975</c:v>
                </c:pt>
                <c:pt idx="144">
                  <c:v>1904.6641037771763</c:v>
                </c:pt>
                <c:pt idx="145">
                  <c:v>1905.057019305455</c:v>
                </c:pt>
                <c:pt idx="146">
                  <c:v>1905.449934833734</c:v>
                </c:pt>
                <c:pt idx="147">
                  <c:v>1905.8428503620128</c:v>
                </c:pt>
                <c:pt idx="148">
                  <c:v>1906.2357658902915</c:v>
                </c:pt>
                <c:pt idx="149">
                  <c:v>1906.6286814185705</c:v>
                </c:pt>
                <c:pt idx="150">
                  <c:v>1907.0215969468493</c:v>
                </c:pt>
                <c:pt idx="151">
                  <c:v>1907.414512475128</c:v>
                </c:pt>
                <c:pt idx="152">
                  <c:v>1907.8074280034068</c:v>
                </c:pt>
                <c:pt idx="153">
                  <c:v>1908.2003435316858</c:v>
                </c:pt>
                <c:pt idx="154">
                  <c:v>1908.5932590599646</c:v>
                </c:pt>
                <c:pt idx="155">
                  <c:v>1908.9861745882433</c:v>
                </c:pt>
                <c:pt idx="156">
                  <c:v>1909.3790901165221</c:v>
                </c:pt>
                <c:pt idx="157">
                  <c:v>1909.7720056448011</c:v>
                </c:pt>
                <c:pt idx="158">
                  <c:v>1910.1649211730798</c:v>
                </c:pt>
                <c:pt idx="159">
                  <c:v>1910.5578367013586</c:v>
                </c:pt>
                <c:pt idx="160">
                  <c:v>1910.9507522296376</c:v>
                </c:pt>
                <c:pt idx="161">
                  <c:v>1911.3436677579164</c:v>
                </c:pt>
                <c:pt idx="162">
                  <c:v>1911.7365832861951</c:v>
                </c:pt>
                <c:pt idx="163">
                  <c:v>1912.1294988144741</c:v>
                </c:pt>
                <c:pt idx="164">
                  <c:v>1912.5224143427529</c:v>
                </c:pt>
                <c:pt idx="165">
                  <c:v>1912.9153298710316</c:v>
                </c:pt>
                <c:pt idx="166">
                  <c:v>1913.3082453993104</c:v>
                </c:pt>
                <c:pt idx="167">
                  <c:v>1913.7011609275894</c:v>
                </c:pt>
                <c:pt idx="168">
                  <c:v>1914.0940764558682</c:v>
                </c:pt>
                <c:pt idx="169">
                  <c:v>1914.4869919841469</c:v>
                </c:pt>
                <c:pt idx="170">
                  <c:v>1914.8799075124257</c:v>
                </c:pt>
                <c:pt idx="171">
                  <c:v>1915.2728230407047</c:v>
                </c:pt>
                <c:pt idx="172">
                  <c:v>1915.6657385689834</c:v>
                </c:pt>
                <c:pt idx="173">
                  <c:v>1916.0586540972622</c:v>
                </c:pt>
                <c:pt idx="174">
                  <c:v>1916.4515696255412</c:v>
                </c:pt>
                <c:pt idx="175">
                  <c:v>1916.84448515382</c:v>
                </c:pt>
                <c:pt idx="176">
                  <c:v>1917.2374006820987</c:v>
                </c:pt>
                <c:pt idx="177">
                  <c:v>1917.6303162103775</c:v>
                </c:pt>
                <c:pt idx="178">
                  <c:v>1918.0232317386565</c:v>
                </c:pt>
                <c:pt idx="179">
                  <c:v>1918.4161472669352</c:v>
                </c:pt>
                <c:pt idx="180">
                  <c:v>1918.809062795214</c:v>
                </c:pt>
                <c:pt idx="181">
                  <c:v>1919.2019783234928</c:v>
                </c:pt>
                <c:pt idx="182">
                  <c:v>1919.5948938517718</c:v>
                </c:pt>
                <c:pt idx="183">
                  <c:v>1919.9878093800505</c:v>
                </c:pt>
                <c:pt idx="184">
                  <c:v>1920.3807249083293</c:v>
                </c:pt>
                <c:pt idx="185">
                  <c:v>1920.7736404366083</c:v>
                </c:pt>
                <c:pt idx="186">
                  <c:v>1921.166555964887</c:v>
                </c:pt>
                <c:pt idx="187">
                  <c:v>1921.5594714931658</c:v>
                </c:pt>
                <c:pt idx="188">
                  <c:v>1921.9523870214446</c:v>
                </c:pt>
                <c:pt idx="189">
                  <c:v>1922.3453025497236</c:v>
                </c:pt>
                <c:pt idx="190">
                  <c:v>1922.7382180780023</c:v>
                </c:pt>
                <c:pt idx="191">
                  <c:v>1923.1311336062811</c:v>
                </c:pt>
                <c:pt idx="192">
                  <c:v>1923.5240491345598</c:v>
                </c:pt>
                <c:pt idx="193">
                  <c:v>1923.9169646628388</c:v>
                </c:pt>
                <c:pt idx="194">
                  <c:v>1924.3098801911176</c:v>
                </c:pt>
                <c:pt idx="195">
                  <c:v>1924.7027957193964</c:v>
                </c:pt>
                <c:pt idx="196">
                  <c:v>1925.0957112476754</c:v>
                </c:pt>
                <c:pt idx="197">
                  <c:v>1925.4886267759541</c:v>
                </c:pt>
                <c:pt idx="198">
                  <c:v>1925.8815423042329</c:v>
                </c:pt>
                <c:pt idx="199">
                  <c:v>1926.2744578325119</c:v>
                </c:pt>
                <c:pt idx="200">
                  <c:v>1926.6673733607906</c:v>
                </c:pt>
                <c:pt idx="201">
                  <c:v>1927.0602888890694</c:v>
                </c:pt>
                <c:pt idx="202">
                  <c:v>1927.4532044173482</c:v>
                </c:pt>
                <c:pt idx="203">
                  <c:v>1927.8461199456272</c:v>
                </c:pt>
                <c:pt idx="204">
                  <c:v>1928.2390354739059</c:v>
                </c:pt>
                <c:pt idx="205">
                  <c:v>1928.6319510021847</c:v>
                </c:pt>
                <c:pt idx="206">
                  <c:v>1929.0248665304634</c:v>
                </c:pt>
                <c:pt idx="207">
                  <c:v>1929.4177820587424</c:v>
                </c:pt>
                <c:pt idx="208">
                  <c:v>1929.8106975870212</c:v>
                </c:pt>
                <c:pt idx="209">
                  <c:v>1930.2036131153</c:v>
                </c:pt>
                <c:pt idx="210">
                  <c:v>1930.5965286435789</c:v>
                </c:pt>
                <c:pt idx="211">
                  <c:v>1930.9894441718577</c:v>
                </c:pt>
                <c:pt idx="212">
                  <c:v>1931.3823597001365</c:v>
                </c:pt>
                <c:pt idx="213">
                  <c:v>1931.7752752284152</c:v>
                </c:pt>
                <c:pt idx="214">
                  <c:v>1932.1681907566942</c:v>
                </c:pt>
                <c:pt idx="215">
                  <c:v>1932.561106284973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E-4725-B881-D5889F8E08A4}"/>
            </c:ext>
          </c:extLst>
        </c:ser>
        <c:ser>
          <c:idx val="3"/>
          <c:order val="3"/>
          <c:tx>
            <c:strRef>
              <c:f>'Methane Prediction'!$N$1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'Methane Prediction'!$D$326:$D$542</c:f>
              <c:numCache>
                <c:formatCode>m/d/yyyy</c:formatCode>
                <c:ptCount val="21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46753</c:v>
                </c:pt>
                <c:pt idx="121">
                  <c:v>46784</c:v>
                </c:pt>
                <c:pt idx="122">
                  <c:v>46813</c:v>
                </c:pt>
                <c:pt idx="123">
                  <c:v>46844</c:v>
                </c:pt>
                <c:pt idx="124">
                  <c:v>46874</c:v>
                </c:pt>
                <c:pt idx="125">
                  <c:v>46905</c:v>
                </c:pt>
                <c:pt idx="126">
                  <c:v>46935</c:v>
                </c:pt>
                <c:pt idx="127">
                  <c:v>46966</c:v>
                </c:pt>
                <c:pt idx="128">
                  <c:v>46997</c:v>
                </c:pt>
                <c:pt idx="129">
                  <c:v>47027</c:v>
                </c:pt>
                <c:pt idx="130">
                  <c:v>47058</c:v>
                </c:pt>
                <c:pt idx="131">
                  <c:v>47088</c:v>
                </c:pt>
                <c:pt idx="132">
                  <c:v>47119</c:v>
                </c:pt>
                <c:pt idx="133">
                  <c:v>47150</c:v>
                </c:pt>
                <c:pt idx="134">
                  <c:v>47178</c:v>
                </c:pt>
                <c:pt idx="135">
                  <c:v>47209</c:v>
                </c:pt>
                <c:pt idx="136">
                  <c:v>47239</c:v>
                </c:pt>
                <c:pt idx="137">
                  <c:v>47270</c:v>
                </c:pt>
                <c:pt idx="138">
                  <c:v>47300</c:v>
                </c:pt>
                <c:pt idx="139">
                  <c:v>47331</c:v>
                </c:pt>
                <c:pt idx="140">
                  <c:v>47362</c:v>
                </c:pt>
                <c:pt idx="141">
                  <c:v>47392</c:v>
                </c:pt>
                <c:pt idx="142">
                  <c:v>47423</c:v>
                </c:pt>
                <c:pt idx="143">
                  <c:v>47453</c:v>
                </c:pt>
                <c:pt idx="144">
                  <c:v>47484</c:v>
                </c:pt>
                <c:pt idx="145">
                  <c:v>47515</c:v>
                </c:pt>
                <c:pt idx="146">
                  <c:v>47543</c:v>
                </c:pt>
                <c:pt idx="147">
                  <c:v>47574</c:v>
                </c:pt>
                <c:pt idx="148">
                  <c:v>47604</c:v>
                </c:pt>
                <c:pt idx="149">
                  <c:v>47635</c:v>
                </c:pt>
                <c:pt idx="150">
                  <c:v>47665</c:v>
                </c:pt>
                <c:pt idx="151">
                  <c:v>47696</c:v>
                </c:pt>
                <c:pt idx="152">
                  <c:v>47727</c:v>
                </c:pt>
                <c:pt idx="153">
                  <c:v>47757</c:v>
                </c:pt>
                <c:pt idx="154">
                  <c:v>47788</c:v>
                </c:pt>
                <c:pt idx="155">
                  <c:v>47818</c:v>
                </c:pt>
                <c:pt idx="156">
                  <c:v>47849</c:v>
                </c:pt>
                <c:pt idx="157">
                  <c:v>47880</c:v>
                </c:pt>
                <c:pt idx="158">
                  <c:v>47908</c:v>
                </c:pt>
                <c:pt idx="159">
                  <c:v>47939</c:v>
                </c:pt>
                <c:pt idx="160">
                  <c:v>47969</c:v>
                </c:pt>
                <c:pt idx="161">
                  <c:v>48000</c:v>
                </c:pt>
                <c:pt idx="162">
                  <c:v>48030</c:v>
                </c:pt>
                <c:pt idx="163">
                  <c:v>48061</c:v>
                </c:pt>
                <c:pt idx="164">
                  <c:v>48092</c:v>
                </c:pt>
                <c:pt idx="165">
                  <c:v>48122</c:v>
                </c:pt>
                <c:pt idx="166">
                  <c:v>48153</c:v>
                </c:pt>
                <c:pt idx="167">
                  <c:v>48183</c:v>
                </c:pt>
                <c:pt idx="168">
                  <c:v>48214</c:v>
                </c:pt>
                <c:pt idx="169">
                  <c:v>48245</c:v>
                </c:pt>
                <c:pt idx="170">
                  <c:v>48274</c:v>
                </c:pt>
                <c:pt idx="171">
                  <c:v>48305</c:v>
                </c:pt>
                <c:pt idx="172">
                  <c:v>48335</c:v>
                </c:pt>
                <c:pt idx="173">
                  <c:v>48366</c:v>
                </c:pt>
                <c:pt idx="174">
                  <c:v>48396</c:v>
                </c:pt>
                <c:pt idx="175">
                  <c:v>48427</c:v>
                </c:pt>
                <c:pt idx="176">
                  <c:v>48458</c:v>
                </c:pt>
                <c:pt idx="177">
                  <c:v>48488</c:v>
                </c:pt>
                <c:pt idx="178">
                  <c:v>48519</c:v>
                </c:pt>
                <c:pt idx="179">
                  <c:v>48549</c:v>
                </c:pt>
                <c:pt idx="180">
                  <c:v>48580</c:v>
                </c:pt>
                <c:pt idx="181">
                  <c:v>48611</c:v>
                </c:pt>
                <c:pt idx="182">
                  <c:v>48639</c:v>
                </c:pt>
                <c:pt idx="183">
                  <c:v>48670</c:v>
                </c:pt>
                <c:pt idx="184">
                  <c:v>48700</c:v>
                </c:pt>
                <c:pt idx="185">
                  <c:v>48731</c:v>
                </c:pt>
                <c:pt idx="186">
                  <c:v>48761</c:v>
                </c:pt>
                <c:pt idx="187">
                  <c:v>48792</c:v>
                </c:pt>
                <c:pt idx="188">
                  <c:v>48823</c:v>
                </c:pt>
                <c:pt idx="189">
                  <c:v>48853</c:v>
                </c:pt>
                <c:pt idx="190">
                  <c:v>48884</c:v>
                </c:pt>
                <c:pt idx="191">
                  <c:v>48914</c:v>
                </c:pt>
                <c:pt idx="192">
                  <c:v>48945</c:v>
                </c:pt>
                <c:pt idx="193">
                  <c:v>48976</c:v>
                </c:pt>
                <c:pt idx="194">
                  <c:v>49004</c:v>
                </c:pt>
                <c:pt idx="195">
                  <c:v>49035</c:v>
                </c:pt>
                <c:pt idx="196">
                  <c:v>49065</c:v>
                </c:pt>
                <c:pt idx="197">
                  <c:v>49096</c:v>
                </c:pt>
                <c:pt idx="198">
                  <c:v>49126</c:v>
                </c:pt>
                <c:pt idx="199">
                  <c:v>49157</c:v>
                </c:pt>
                <c:pt idx="200">
                  <c:v>49188</c:v>
                </c:pt>
                <c:pt idx="201">
                  <c:v>49218</c:v>
                </c:pt>
                <c:pt idx="202">
                  <c:v>49249</c:v>
                </c:pt>
                <c:pt idx="203">
                  <c:v>49279</c:v>
                </c:pt>
                <c:pt idx="204">
                  <c:v>49310</c:v>
                </c:pt>
                <c:pt idx="205">
                  <c:v>49341</c:v>
                </c:pt>
                <c:pt idx="206">
                  <c:v>49369</c:v>
                </c:pt>
                <c:pt idx="207">
                  <c:v>49400</c:v>
                </c:pt>
                <c:pt idx="208">
                  <c:v>49430</c:v>
                </c:pt>
                <c:pt idx="209">
                  <c:v>49461</c:v>
                </c:pt>
                <c:pt idx="210">
                  <c:v>49491</c:v>
                </c:pt>
                <c:pt idx="211">
                  <c:v>49522</c:v>
                </c:pt>
                <c:pt idx="212">
                  <c:v>49553</c:v>
                </c:pt>
                <c:pt idx="213">
                  <c:v>49583</c:v>
                </c:pt>
                <c:pt idx="214">
                  <c:v>49614</c:v>
                </c:pt>
                <c:pt idx="215">
                  <c:v>49644</c:v>
                </c:pt>
              </c:numCache>
            </c:numRef>
          </c:cat>
          <c:val>
            <c:numRef>
              <c:f>'Methane Prediction'!$N$326:$N$541</c:f>
              <c:numCache>
                <c:formatCode>General</c:formatCode>
                <c:ptCount val="216"/>
                <c:pt idx="48" formatCode="0.00">
                  <c:v>1868.794959864983</c:v>
                </c:pt>
                <c:pt idx="49" formatCode="0.00">
                  <c:v>1868.2187879524322</c:v>
                </c:pt>
                <c:pt idx="50" formatCode="0.00">
                  <c:v>1868.791425512034</c:v>
                </c:pt>
                <c:pt idx="51" formatCode="0.00">
                  <c:v>1868.8854394504572</c:v>
                </c:pt>
                <c:pt idx="52" formatCode="0.00">
                  <c:v>1867.0270433984292</c:v>
                </c:pt>
                <c:pt idx="53" formatCode="0.00">
                  <c:v>1862.7395440279147</c:v>
                </c:pt>
                <c:pt idx="54" formatCode="0.00">
                  <c:v>1859.5194964119164</c:v>
                </c:pt>
                <c:pt idx="55" formatCode="0.00">
                  <c:v>1862.6742010959929</c:v>
                </c:pt>
                <c:pt idx="56" formatCode="0.00">
                  <c:v>1869.9350418321781</c:v>
                </c:pt>
                <c:pt idx="57" formatCode="0.00">
                  <c:v>1874.9810744626423</c:v>
                </c:pt>
                <c:pt idx="58" formatCode="0.00">
                  <c:v>1876.3214884884353</c:v>
                </c:pt>
                <c:pt idx="59" formatCode="0.00">
                  <c:v>1875.3024744139225</c:v>
                </c:pt>
                <c:pt idx="60" formatCode="0.00">
                  <c:v>1873.5146202839458</c:v>
                </c:pt>
                <c:pt idx="61" formatCode="0.00">
                  <c:v>1872.9360004628227</c:v>
                </c:pt>
                <c:pt idx="62" formatCode="0.00">
                  <c:v>1873.5090912529267</c:v>
                </c:pt>
                <c:pt idx="63" formatCode="0.00">
                  <c:v>1873.6023502251503</c:v>
                </c:pt>
                <c:pt idx="64" formatCode="0.00">
                  <c:v>1871.7382728408797</c:v>
                </c:pt>
                <c:pt idx="65" formatCode="0.00">
                  <c:v>1867.4389662509454</c:v>
                </c:pt>
                <c:pt idx="66" formatCode="0.00">
                  <c:v>1864.209808839332</c:v>
                </c:pt>
                <c:pt idx="67" formatCode="0.00">
                  <c:v>1867.3714833743954</c:v>
                </c:pt>
                <c:pt idx="68" formatCode="0.00">
                  <c:v>1874.64964369006</c:v>
                </c:pt>
                <c:pt idx="69" formatCode="0.00">
                  <c:v>1879.7074056784054</c:v>
                </c:pt>
                <c:pt idx="70" formatCode="0.00">
                  <c:v>1881.0502052130041</c:v>
                </c:pt>
                <c:pt idx="71" formatCode="0.00">
                  <c:v>1880.0276306491432</c:v>
                </c:pt>
                <c:pt idx="72" formatCode="0.00">
                  <c:v>1878.2342807029083</c:v>
                </c:pt>
                <c:pt idx="73" formatCode="0.00">
                  <c:v>1877.6532129732134</c:v>
                </c:pt>
                <c:pt idx="74" formatCode="0.00">
                  <c:v>1878.2267569938194</c:v>
                </c:pt>
                <c:pt idx="75" formatCode="0.00">
                  <c:v>1878.319260999843</c:v>
                </c:pt>
                <c:pt idx="76" formatCode="0.00">
                  <c:v>1876.44950228333</c:v>
                </c:pt>
                <c:pt idx="77" formatCode="0.00">
                  <c:v>1872.1383884739764</c:v>
                </c:pt>
                <c:pt idx="78" formatCode="0.00">
                  <c:v>1868.9001212667476</c:v>
                </c:pt>
                <c:pt idx="79" formatCode="0.00">
                  <c:v>1872.068765652798</c:v>
                </c:pt>
                <c:pt idx="80" formatCode="0.00">
                  <c:v>1879.3642455479419</c:v>
                </c:pt>
                <c:pt idx="81" formatCode="0.00">
                  <c:v>1884.4337368941688</c:v>
                </c:pt>
                <c:pt idx="82" formatCode="0.00">
                  <c:v>1885.7789219375727</c:v>
                </c:pt>
                <c:pt idx="83" formatCode="0.00">
                  <c:v>1884.752786884364</c:v>
                </c:pt>
                <c:pt idx="84" formatCode="0.00">
                  <c:v>1882.9539411218709</c:v>
                </c:pt>
                <c:pt idx="85" formatCode="0.00">
                  <c:v>1882.3704254836043</c:v>
                </c:pt>
                <c:pt idx="86" formatCode="0.00">
                  <c:v>1882.9444227347121</c:v>
                </c:pt>
                <c:pt idx="87" formatCode="0.00">
                  <c:v>1883.0361717745359</c:v>
                </c:pt>
                <c:pt idx="88" formatCode="0.00">
                  <c:v>1881.1607317257806</c:v>
                </c:pt>
                <c:pt idx="89" formatCode="0.00">
                  <c:v>1876.8378106970072</c:v>
                </c:pt>
                <c:pt idx="90" formatCode="0.00">
                  <c:v>1873.5904336941633</c:v>
                </c:pt>
                <c:pt idx="91" formatCode="0.00">
                  <c:v>1876.7660479312008</c:v>
                </c:pt>
                <c:pt idx="92" formatCode="0.00">
                  <c:v>1884.078847405824</c:v>
                </c:pt>
                <c:pt idx="93" formatCode="0.00">
                  <c:v>1889.1600681099319</c:v>
                </c:pt>
                <c:pt idx="94" formatCode="0.00">
                  <c:v>1890.5076386621415</c:v>
                </c:pt>
                <c:pt idx="95" formatCode="0.00">
                  <c:v>1889.477943119585</c:v>
                </c:pt>
                <c:pt idx="96" formatCode="0.00">
                  <c:v>1887.6736015408335</c:v>
                </c:pt>
                <c:pt idx="97" formatCode="0.00">
                  <c:v>1887.087637993995</c:v>
                </c:pt>
                <c:pt idx="98" formatCode="0.00">
                  <c:v>1887.6620884756048</c:v>
                </c:pt>
                <c:pt idx="99" formatCode="0.00">
                  <c:v>1887.753082549229</c:v>
                </c:pt>
                <c:pt idx="100" formatCode="0.00">
                  <c:v>1885.8719611682311</c:v>
                </c:pt>
                <c:pt idx="101" formatCode="0.00">
                  <c:v>1881.5372329200379</c:v>
                </c:pt>
                <c:pt idx="102" formatCode="0.00">
                  <c:v>1878.2807461215791</c:v>
                </c:pt>
                <c:pt idx="103" formatCode="0.00">
                  <c:v>1881.4633302096033</c:v>
                </c:pt>
                <c:pt idx="104" formatCode="0.00">
                  <c:v>1888.793449263706</c:v>
                </c:pt>
                <c:pt idx="105" formatCode="0.00">
                  <c:v>1893.886399325695</c:v>
                </c:pt>
                <c:pt idx="106" formatCode="0.00">
                  <c:v>1895.2363553867103</c:v>
                </c:pt>
                <c:pt idx="107" formatCode="0.00">
                  <c:v>1894.2030993548058</c:v>
                </c:pt>
                <c:pt idx="108" formatCode="0.00">
                  <c:v>1892.3932619597961</c:v>
                </c:pt>
                <c:pt idx="109" formatCode="0.00">
                  <c:v>1891.8048505043855</c:v>
                </c:pt>
                <c:pt idx="110" formatCode="0.00">
                  <c:v>1892.3797542164975</c:v>
                </c:pt>
                <c:pt idx="111" formatCode="0.00">
                  <c:v>1892.4699933239219</c:v>
                </c:pt>
                <c:pt idx="112" formatCode="0.00">
                  <c:v>1890.5831906106814</c:v>
                </c:pt>
                <c:pt idx="113" formatCode="0.00">
                  <c:v>1886.2366551430687</c:v>
                </c:pt>
                <c:pt idx="114" formatCode="0.00">
                  <c:v>1882.9710585489945</c:v>
                </c:pt>
                <c:pt idx="115" formatCode="0.00">
                  <c:v>1886.1606124880059</c:v>
                </c:pt>
                <c:pt idx="116" formatCode="0.00">
                  <c:v>1893.5080511215879</c:v>
                </c:pt>
                <c:pt idx="117" formatCode="0.00">
                  <c:v>1898.6127305414584</c:v>
                </c:pt>
                <c:pt idx="118" formatCode="0.00">
                  <c:v>1899.9650721112789</c:v>
                </c:pt>
                <c:pt idx="119" formatCode="0.00">
                  <c:v>1898.9282555900265</c:v>
                </c:pt>
                <c:pt idx="120" formatCode="0.00">
                  <c:v>1897.1129223787586</c:v>
                </c:pt>
                <c:pt idx="121" formatCode="0.00">
                  <c:v>1896.5220630147764</c:v>
                </c:pt>
                <c:pt idx="122" formatCode="0.00">
                  <c:v>1897.0974199573902</c:v>
                </c:pt>
                <c:pt idx="123" formatCode="0.00">
                  <c:v>1897.1869040986148</c:v>
                </c:pt>
                <c:pt idx="124" formatCode="0.00">
                  <c:v>1895.2944200531319</c:v>
                </c:pt>
                <c:pt idx="125" formatCode="0.00">
                  <c:v>1890.9360773660994</c:v>
                </c:pt>
                <c:pt idx="126" formatCode="0.00">
                  <c:v>1887.6613709764101</c:v>
                </c:pt>
                <c:pt idx="127" formatCode="0.00">
                  <c:v>1890.8578947664087</c:v>
                </c:pt>
                <c:pt idx="128" formatCode="0.00">
                  <c:v>1898.22265297947</c:v>
                </c:pt>
                <c:pt idx="129" formatCode="0.00">
                  <c:v>1903.3390617572215</c:v>
                </c:pt>
                <c:pt idx="130" formatCode="0.00">
                  <c:v>1904.6937888358477</c:v>
                </c:pt>
                <c:pt idx="131" formatCode="0.00">
                  <c:v>1903.6534118252475</c:v>
                </c:pt>
                <c:pt idx="132" formatCode="0.00">
                  <c:v>1901.8325827977212</c:v>
                </c:pt>
                <c:pt idx="133" formatCode="0.00">
                  <c:v>1901.2392755251672</c:v>
                </c:pt>
                <c:pt idx="134" formatCode="0.00">
                  <c:v>1901.8150856982827</c:v>
                </c:pt>
                <c:pt idx="135" formatCode="0.00">
                  <c:v>1901.903814873308</c:v>
                </c:pt>
                <c:pt idx="136" formatCode="0.00">
                  <c:v>1900.0056494955822</c:v>
                </c:pt>
                <c:pt idx="137" formatCode="0.00">
                  <c:v>1895.6354995891302</c:v>
                </c:pt>
                <c:pt idx="138" formatCode="0.00">
                  <c:v>1892.351683403826</c:v>
                </c:pt>
                <c:pt idx="139" formatCode="0.00">
                  <c:v>1895.5551770448112</c:v>
                </c:pt>
                <c:pt idx="140" formatCode="0.00">
                  <c:v>1902.9372548373519</c:v>
                </c:pt>
                <c:pt idx="141" formatCode="0.00">
                  <c:v>1908.0653929729845</c:v>
                </c:pt>
                <c:pt idx="142" formatCode="0.00">
                  <c:v>1909.4225055604165</c:v>
                </c:pt>
                <c:pt idx="143" formatCode="0.00">
                  <c:v>1908.3785680604683</c:v>
                </c:pt>
                <c:pt idx="144" formatCode="0.00">
                  <c:v>1906.5522432166838</c:v>
                </c:pt>
                <c:pt idx="145" formatCode="0.00">
                  <c:v>1905.9564880355579</c:v>
                </c:pt>
                <c:pt idx="146" formatCode="0.00">
                  <c:v>1906.5327514391756</c:v>
                </c:pt>
                <c:pt idx="147" formatCode="0.00">
                  <c:v>1906.6207256480009</c:v>
                </c:pt>
                <c:pt idx="148" formatCode="0.00">
                  <c:v>1904.7168789380328</c:v>
                </c:pt>
                <c:pt idx="149" formatCode="0.00">
                  <c:v>1900.3349218121612</c:v>
                </c:pt>
                <c:pt idx="150" formatCode="0.00">
                  <c:v>1897.0419958312416</c:v>
                </c:pt>
                <c:pt idx="151" formatCode="0.00">
                  <c:v>1900.2524593232138</c:v>
                </c:pt>
                <c:pt idx="152" formatCode="0.00">
                  <c:v>1907.6518566952338</c:v>
                </c:pt>
                <c:pt idx="153" formatCode="0.00">
                  <c:v>1912.7917241887478</c:v>
                </c:pt>
                <c:pt idx="154" formatCode="0.00">
                  <c:v>1914.1512222849851</c:v>
                </c:pt>
                <c:pt idx="155" formatCode="0.00">
                  <c:v>1913.1037242956888</c:v>
                </c:pt>
                <c:pt idx="156" formatCode="0.00">
                  <c:v>1911.2719036356464</c:v>
                </c:pt>
                <c:pt idx="157" formatCode="0.00">
                  <c:v>1910.6737005459488</c:v>
                </c:pt>
                <c:pt idx="158" formatCode="0.00">
                  <c:v>1911.2504171800683</c:v>
                </c:pt>
                <c:pt idx="159" formatCode="0.00">
                  <c:v>1911.3376364226938</c:v>
                </c:pt>
                <c:pt idx="160" formatCode="0.00">
                  <c:v>1909.4281083804833</c:v>
                </c:pt>
                <c:pt idx="161" formatCode="0.00">
                  <c:v>1905.0343440351919</c:v>
                </c:pt>
                <c:pt idx="162" formatCode="0.00">
                  <c:v>1901.732308258657</c:v>
                </c:pt>
                <c:pt idx="163" formatCode="0.00">
                  <c:v>1904.9497416016166</c:v>
                </c:pt>
                <c:pt idx="164" formatCode="0.00">
                  <c:v>1912.366458553116</c:v>
                </c:pt>
                <c:pt idx="165" formatCode="0.00">
                  <c:v>1917.518055404511</c:v>
                </c:pt>
                <c:pt idx="166" formatCode="0.00">
                  <c:v>1918.8799390095539</c:v>
                </c:pt>
                <c:pt idx="167" formatCode="0.00">
                  <c:v>1917.8288805309098</c:v>
                </c:pt>
                <c:pt idx="168" formatCode="0.00">
                  <c:v>1915.9915640546089</c:v>
                </c:pt>
                <c:pt idx="169" formatCode="0.00">
                  <c:v>1915.3909130563393</c:v>
                </c:pt>
                <c:pt idx="170" formatCode="0.00">
                  <c:v>1915.9680829209608</c:v>
                </c:pt>
                <c:pt idx="171" formatCode="0.00">
                  <c:v>1916.0545471973869</c:v>
                </c:pt>
                <c:pt idx="172" formatCode="0.00">
                  <c:v>1914.1393378229336</c:v>
                </c:pt>
                <c:pt idx="173" formatCode="0.00">
                  <c:v>1909.7337662582227</c:v>
                </c:pt>
                <c:pt idx="174" formatCode="0.00">
                  <c:v>1906.4226206860728</c:v>
                </c:pt>
                <c:pt idx="175" formatCode="0.00">
                  <c:v>1909.6470238800191</c:v>
                </c:pt>
                <c:pt idx="176" formatCode="0.00">
                  <c:v>1917.0810604109979</c:v>
                </c:pt>
                <c:pt idx="177" formatCode="0.00">
                  <c:v>1922.2443866202741</c:v>
                </c:pt>
                <c:pt idx="178" formatCode="0.00">
                  <c:v>1923.6086557341227</c:v>
                </c:pt>
                <c:pt idx="179" formatCode="0.00">
                  <c:v>1922.5540367661306</c:v>
                </c:pt>
                <c:pt idx="180" formatCode="0.00">
                  <c:v>1920.7112244735715</c:v>
                </c:pt>
                <c:pt idx="181" formatCode="0.00">
                  <c:v>1920.10812556673</c:v>
                </c:pt>
                <c:pt idx="182" formatCode="0.00">
                  <c:v>1920.6857486618537</c:v>
                </c:pt>
                <c:pt idx="183" formatCode="0.00">
                  <c:v>1920.7714579720798</c:v>
                </c:pt>
                <c:pt idx="184" formatCode="0.00">
                  <c:v>1918.8505672653841</c:v>
                </c:pt>
                <c:pt idx="185" formatCode="0.00">
                  <c:v>1914.4331884812536</c:v>
                </c:pt>
                <c:pt idx="186" formatCode="0.00">
                  <c:v>1911.1129331134885</c:v>
                </c:pt>
                <c:pt idx="187" formatCode="0.00">
                  <c:v>1914.3443061584217</c:v>
                </c:pt>
                <c:pt idx="188" formatCode="0.00">
                  <c:v>1921.7956622688798</c:v>
                </c:pt>
                <c:pt idx="189" formatCode="0.00">
                  <c:v>1926.9707178360375</c:v>
                </c:pt>
                <c:pt idx="190" formatCode="0.00">
                  <c:v>1928.3373724586913</c:v>
                </c:pt>
                <c:pt idx="191" formatCode="0.00">
                  <c:v>1927.2791930013514</c:v>
                </c:pt>
                <c:pt idx="192" formatCode="0.00">
                  <c:v>1925.4308848925341</c:v>
                </c:pt>
                <c:pt idx="193" formatCode="0.00">
                  <c:v>1924.8253380771209</c:v>
                </c:pt>
                <c:pt idx="194" formatCode="0.00">
                  <c:v>1925.4034144027462</c:v>
                </c:pt>
                <c:pt idx="195" formatCode="0.00">
                  <c:v>1925.4883687467727</c:v>
                </c:pt>
                <c:pt idx="196" formatCode="0.00">
                  <c:v>1923.5617967078347</c:v>
                </c:pt>
                <c:pt idx="197" formatCode="0.00">
                  <c:v>1919.1326107042842</c:v>
                </c:pt>
                <c:pt idx="198" formatCode="0.00">
                  <c:v>1915.8032455409041</c:v>
                </c:pt>
                <c:pt idx="199" formatCode="0.00">
                  <c:v>1919.0415884368244</c:v>
                </c:pt>
                <c:pt idx="200" formatCode="0.00">
                  <c:v>1926.510264126762</c:v>
                </c:pt>
                <c:pt idx="201" formatCode="0.00">
                  <c:v>1931.6970490518006</c:v>
                </c:pt>
                <c:pt idx="202" formatCode="0.00">
                  <c:v>1933.0660891832601</c:v>
                </c:pt>
                <c:pt idx="203" formatCode="0.00">
                  <c:v>1932.0043492365724</c:v>
                </c:pt>
                <c:pt idx="204" formatCode="0.00">
                  <c:v>1930.1505453114967</c:v>
                </c:pt>
                <c:pt idx="205" formatCode="0.00">
                  <c:v>1929.5425505875116</c:v>
                </c:pt>
                <c:pt idx="206" formatCode="0.00">
                  <c:v>1930.1210801436389</c:v>
                </c:pt>
                <c:pt idx="207" formatCode="0.00">
                  <c:v>1930.2052795214659</c:v>
                </c:pt>
                <c:pt idx="208" formatCode="0.00">
                  <c:v>1928.273026150285</c:v>
                </c:pt>
                <c:pt idx="209" formatCode="0.00">
                  <c:v>1923.8320329273149</c:v>
                </c:pt>
                <c:pt idx="210" formatCode="0.00">
                  <c:v>1920.4935579683197</c:v>
                </c:pt>
                <c:pt idx="211" formatCode="0.00">
                  <c:v>1923.738870715227</c:v>
                </c:pt>
                <c:pt idx="212" formatCode="0.00">
                  <c:v>1931.2248659846439</c:v>
                </c:pt>
                <c:pt idx="213" formatCode="0.00">
                  <c:v>1936.4233802675637</c:v>
                </c:pt>
                <c:pt idx="214" formatCode="0.00">
                  <c:v>1937.794805907829</c:v>
                </c:pt>
                <c:pt idx="215" formatCode="0.00">
                  <c:v>1936.7295054717931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E-4725-B881-D5889F8E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925152"/>
        <c:axId val="40192712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'Methane Prediction'!$M$1</c15:sqref>
                        </c15:formulaRef>
                      </c:ext>
                    </c:extLst>
                    <c:strCache>
                      <c:ptCount val="1"/>
                      <c:pt idx="0">
                        <c:v>Forecast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'Methane Prediction'!$D$326:$D$542</c15:sqref>
                        </c15:formulaRef>
                      </c:ext>
                    </c:extLst>
                    <c:numCache>
                      <c:formatCode>m/d/yyyy</c:formatCode>
                      <c:ptCount val="217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  <c:pt idx="48">
                        <c:v>44562</c:v>
                      </c:pt>
                      <c:pt idx="49">
                        <c:v>44593</c:v>
                      </c:pt>
                      <c:pt idx="50">
                        <c:v>44621</c:v>
                      </c:pt>
                      <c:pt idx="51">
                        <c:v>44652</c:v>
                      </c:pt>
                      <c:pt idx="52">
                        <c:v>44682</c:v>
                      </c:pt>
                      <c:pt idx="53">
                        <c:v>44713</c:v>
                      </c:pt>
                      <c:pt idx="54">
                        <c:v>44743</c:v>
                      </c:pt>
                      <c:pt idx="55">
                        <c:v>44774</c:v>
                      </c:pt>
                      <c:pt idx="56">
                        <c:v>44805</c:v>
                      </c:pt>
                      <c:pt idx="57">
                        <c:v>44835</c:v>
                      </c:pt>
                      <c:pt idx="58">
                        <c:v>44866</c:v>
                      </c:pt>
                      <c:pt idx="59">
                        <c:v>44896</c:v>
                      </c:pt>
                      <c:pt idx="60">
                        <c:v>44927</c:v>
                      </c:pt>
                      <c:pt idx="61">
                        <c:v>44958</c:v>
                      </c:pt>
                      <c:pt idx="62">
                        <c:v>44986</c:v>
                      </c:pt>
                      <c:pt idx="63">
                        <c:v>45017</c:v>
                      </c:pt>
                      <c:pt idx="64">
                        <c:v>45047</c:v>
                      </c:pt>
                      <c:pt idx="65">
                        <c:v>45078</c:v>
                      </c:pt>
                      <c:pt idx="66">
                        <c:v>45108</c:v>
                      </c:pt>
                      <c:pt idx="67">
                        <c:v>45139</c:v>
                      </c:pt>
                      <c:pt idx="68">
                        <c:v>45170</c:v>
                      </c:pt>
                      <c:pt idx="69">
                        <c:v>45200</c:v>
                      </c:pt>
                      <c:pt idx="70">
                        <c:v>45231</c:v>
                      </c:pt>
                      <c:pt idx="71">
                        <c:v>45261</c:v>
                      </c:pt>
                      <c:pt idx="72">
                        <c:v>45292</c:v>
                      </c:pt>
                      <c:pt idx="73">
                        <c:v>45323</c:v>
                      </c:pt>
                      <c:pt idx="74">
                        <c:v>45352</c:v>
                      </c:pt>
                      <c:pt idx="75">
                        <c:v>45383</c:v>
                      </c:pt>
                      <c:pt idx="76">
                        <c:v>45413</c:v>
                      </c:pt>
                      <c:pt idx="77">
                        <c:v>45444</c:v>
                      </c:pt>
                      <c:pt idx="78">
                        <c:v>45474</c:v>
                      </c:pt>
                      <c:pt idx="79">
                        <c:v>45505</c:v>
                      </c:pt>
                      <c:pt idx="80">
                        <c:v>45536</c:v>
                      </c:pt>
                      <c:pt idx="81">
                        <c:v>45566</c:v>
                      </c:pt>
                      <c:pt idx="82">
                        <c:v>45597</c:v>
                      </c:pt>
                      <c:pt idx="83">
                        <c:v>45627</c:v>
                      </c:pt>
                      <c:pt idx="84">
                        <c:v>45658</c:v>
                      </c:pt>
                      <c:pt idx="85">
                        <c:v>45689</c:v>
                      </c:pt>
                      <c:pt idx="86">
                        <c:v>45717</c:v>
                      </c:pt>
                      <c:pt idx="87">
                        <c:v>45748</c:v>
                      </c:pt>
                      <c:pt idx="88">
                        <c:v>45778</c:v>
                      </c:pt>
                      <c:pt idx="89">
                        <c:v>45809</c:v>
                      </c:pt>
                      <c:pt idx="90">
                        <c:v>45839</c:v>
                      </c:pt>
                      <c:pt idx="91">
                        <c:v>45870</c:v>
                      </c:pt>
                      <c:pt idx="92">
                        <c:v>45901</c:v>
                      </c:pt>
                      <c:pt idx="93">
                        <c:v>45931</c:v>
                      </c:pt>
                      <c:pt idx="94">
                        <c:v>45962</c:v>
                      </c:pt>
                      <c:pt idx="95">
                        <c:v>45992</c:v>
                      </c:pt>
                      <c:pt idx="96">
                        <c:v>46023</c:v>
                      </c:pt>
                      <c:pt idx="97">
                        <c:v>46054</c:v>
                      </c:pt>
                      <c:pt idx="98">
                        <c:v>46082</c:v>
                      </c:pt>
                      <c:pt idx="99">
                        <c:v>46113</c:v>
                      </c:pt>
                      <c:pt idx="100">
                        <c:v>46143</c:v>
                      </c:pt>
                      <c:pt idx="101">
                        <c:v>46174</c:v>
                      </c:pt>
                      <c:pt idx="102">
                        <c:v>46204</c:v>
                      </c:pt>
                      <c:pt idx="103">
                        <c:v>46235</c:v>
                      </c:pt>
                      <c:pt idx="104">
                        <c:v>46266</c:v>
                      </c:pt>
                      <c:pt idx="105">
                        <c:v>46296</c:v>
                      </c:pt>
                      <c:pt idx="106">
                        <c:v>46327</c:v>
                      </c:pt>
                      <c:pt idx="107">
                        <c:v>46357</c:v>
                      </c:pt>
                      <c:pt idx="108">
                        <c:v>46388</c:v>
                      </c:pt>
                      <c:pt idx="109">
                        <c:v>46419</c:v>
                      </c:pt>
                      <c:pt idx="110">
                        <c:v>46447</c:v>
                      </c:pt>
                      <c:pt idx="111">
                        <c:v>46478</c:v>
                      </c:pt>
                      <c:pt idx="112">
                        <c:v>46508</c:v>
                      </c:pt>
                      <c:pt idx="113">
                        <c:v>46539</c:v>
                      </c:pt>
                      <c:pt idx="114">
                        <c:v>46569</c:v>
                      </c:pt>
                      <c:pt idx="115">
                        <c:v>46600</c:v>
                      </c:pt>
                      <c:pt idx="116">
                        <c:v>46631</c:v>
                      </c:pt>
                      <c:pt idx="117">
                        <c:v>46661</c:v>
                      </c:pt>
                      <c:pt idx="118">
                        <c:v>46692</c:v>
                      </c:pt>
                      <c:pt idx="119">
                        <c:v>46722</c:v>
                      </c:pt>
                      <c:pt idx="120">
                        <c:v>46753</c:v>
                      </c:pt>
                      <c:pt idx="121">
                        <c:v>46784</c:v>
                      </c:pt>
                      <c:pt idx="122">
                        <c:v>46813</c:v>
                      </c:pt>
                      <c:pt idx="123">
                        <c:v>46844</c:v>
                      </c:pt>
                      <c:pt idx="124">
                        <c:v>46874</c:v>
                      </c:pt>
                      <c:pt idx="125">
                        <c:v>46905</c:v>
                      </c:pt>
                      <c:pt idx="126">
                        <c:v>46935</c:v>
                      </c:pt>
                      <c:pt idx="127">
                        <c:v>46966</c:v>
                      </c:pt>
                      <c:pt idx="128">
                        <c:v>46997</c:v>
                      </c:pt>
                      <c:pt idx="129">
                        <c:v>47027</c:v>
                      </c:pt>
                      <c:pt idx="130">
                        <c:v>47058</c:v>
                      </c:pt>
                      <c:pt idx="131">
                        <c:v>47088</c:v>
                      </c:pt>
                      <c:pt idx="132">
                        <c:v>47119</c:v>
                      </c:pt>
                      <c:pt idx="133">
                        <c:v>47150</c:v>
                      </c:pt>
                      <c:pt idx="134">
                        <c:v>47178</c:v>
                      </c:pt>
                      <c:pt idx="135">
                        <c:v>47209</c:v>
                      </c:pt>
                      <c:pt idx="136">
                        <c:v>47239</c:v>
                      </c:pt>
                      <c:pt idx="137">
                        <c:v>47270</c:v>
                      </c:pt>
                      <c:pt idx="138">
                        <c:v>47300</c:v>
                      </c:pt>
                      <c:pt idx="139">
                        <c:v>47331</c:v>
                      </c:pt>
                      <c:pt idx="140">
                        <c:v>47362</c:v>
                      </c:pt>
                      <c:pt idx="141">
                        <c:v>47392</c:v>
                      </c:pt>
                      <c:pt idx="142">
                        <c:v>47423</c:v>
                      </c:pt>
                      <c:pt idx="143">
                        <c:v>47453</c:v>
                      </c:pt>
                      <c:pt idx="144">
                        <c:v>47484</c:v>
                      </c:pt>
                      <c:pt idx="145">
                        <c:v>47515</c:v>
                      </c:pt>
                      <c:pt idx="146">
                        <c:v>47543</c:v>
                      </c:pt>
                      <c:pt idx="147">
                        <c:v>47574</c:v>
                      </c:pt>
                      <c:pt idx="148">
                        <c:v>47604</c:v>
                      </c:pt>
                      <c:pt idx="149">
                        <c:v>47635</c:v>
                      </c:pt>
                      <c:pt idx="150">
                        <c:v>47665</c:v>
                      </c:pt>
                      <c:pt idx="151">
                        <c:v>47696</c:v>
                      </c:pt>
                      <c:pt idx="152">
                        <c:v>47727</c:v>
                      </c:pt>
                      <c:pt idx="153">
                        <c:v>47757</c:v>
                      </c:pt>
                      <c:pt idx="154">
                        <c:v>47788</c:v>
                      </c:pt>
                      <c:pt idx="155">
                        <c:v>47818</c:v>
                      </c:pt>
                      <c:pt idx="156">
                        <c:v>47849</c:v>
                      </c:pt>
                      <c:pt idx="157">
                        <c:v>47880</c:v>
                      </c:pt>
                      <c:pt idx="158">
                        <c:v>47908</c:v>
                      </c:pt>
                      <c:pt idx="159">
                        <c:v>47939</c:v>
                      </c:pt>
                      <c:pt idx="160">
                        <c:v>47969</c:v>
                      </c:pt>
                      <c:pt idx="161">
                        <c:v>48000</c:v>
                      </c:pt>
                      <c:pt idx="162">
                        <c:v>48030</c:v>
                      </c:pt>
                      <c:pt idx="163">
                        <c:v>48061</c:v>
                      </c:pt>
                      <c:pt idx="164">
                        <c:v>48092</c:v>
                      </c:pt>
                      <c:pt idx="165">
                        <c:v>48122</c:v>
                      </c:pt>
                      <c:pt idx="166">
                        <c:v>48153</c:v>
                      </c:pt>
                      <c:pt idx="167">
                        <c:v>48183</c:v>
                      </c:pt>
                      <c:pt idx="168">
                        <c:v>48214</c:v>
                      </c:pt>
                      <c:pt idx="169">
                        <c:v>48245</c:v>
                      </c:pt>
                      <c:pt idx="170">
                        <c:v>48274</c:v>
                      </c:pt>
                      <c:pt idx="171">
                        <c:v>48305</c:v>
                      </c:pt>
                      <c:pt idx="172">
                        <c:v>48335</c:v>
                      </c:pt>
                      <c:pt idx="173">
                        <c:v>48366</c:v>
                      </c:pt>
                      <c:pt idx="174">
                        <c:v>48396</c:v>
                      </c:pt>
                      <c:pt idx="175">
                        <c:v>48427</c:v>
                      </c:pt>
                      <c:pt idx="176">
                        <c:v>48458</c:v>
                      </c:pt>
                      <c:pt idx="177">
                        <c:v>48488</c:v>
                      </c:pt>
                      <c:pt idx="178">
                        <c:v>48519</c:v>
                      </c:pt>
                      <c:pt idx="179">
                        <c:v>48549</c:v>
                      </c:pt>
                      <c:pt idx="180">
                        <c:v>48580</c:v>
                      </c:pt>
                      <c:pt idx="181">
                        <c:v>48611</c:v>
                      </c:pt>
                      <c:pt idx="182">
                        <c:v>48639</c:v>
                      </c:pt>
                      <c:pt idx="183">
                        <c:v>48670</c:v>
                      </c:pt>
                      <c:pt idx="184">
                        <c:v>48700</c:v>
                      </c:pt>
                      <c:pt idx="185">
                        <c:v>48731</c:v>
                      </c:pt>
                      <c:pt idx="186">
                        <c:v>48761</c:v>
                      </c:pt>
                      <c:pt idx="187">
                        <c:v>48792</c:v>
                      </c:pt>
                      <c:pt idx="188">
                        <c:v>48823</c:v>
                      </c:pt>
                      <c:pt idx="189">
                        <c:v>48853</c:v>
                      </c:pt>
                      <c:pt idx="190">
                        <c:v>48884</c:v>
                      </c:pt>
                      <c:pt idx="191">
                        <c:v>48914</c:v>
                      </c:pt>
                      <c:pt idx="192">
                        <c:v>48945</c:v>
                      </c:pt>
                      <c:pt idx="193">
                        <c:v>48976</c:v>
                      </c:pt>
                      <c:pt idx="194">
                        <c:v>49004</c:v>
                      </c:pt>
                      <c:pt idx="195">
                        <c:v>49035</c:v>
                      </c:pt>
                      <c:pt idx="196">
                        <c:v>49065</c:v>
                      </c:pt>
                      <c:pt idx="197">
                        <c:v>49096</c:v>
                      </c:pt>
                      <c:pt idx="198">
                        <c:v>49126</c:v>
                      </c:pt>
                      <c:pt idx="199">
                        <c:v>49157</c:v>
                      </c:pt>
                      <c:pt idx="200">
                        <c:v>49188</c:v>
                      </c:pt>
                      <c:pt idx="201">
                        <c:v>49218</c:v>
                      </c:pt>
                      <c:pt idx="202">
                        <c:v>49249</c:v>
                      </c:pt>
                      <c:pt idx="203">
                        <c:v>49279</c:v>
                      </c:pt>
                      <c:pt idx="204">
                        <c:v>49310</c:v>
                      </c:pt>
                      <c:pt idx="205">
                        <c:v>49341</c:v>
                      </c:pt>
                      <c:pt idx="206">
                        <c:v>49369</c:v>
                      </c:pt>
                      <c:pt idx="207">
                        <c:v>49400</c:v>
                      </c:pt>
                      <c:pt idx="208">
                        <c:v>49430</c:v>
                      </c:pt>
                      <c:pt idx="209">
                        <c:v>49461</c:v>
                      </c:pt>
                      <c:pt idx="210">
                        <c:v>49491</c:v>
                      </c:pt>
                      <c:pt idx="211">
                        <c:v>49522</c:v>
                      </c:pt>
                      <c:pt idx="212">
                        <c:v>49553</c:v>
                      </c:pt>
                      <c:pt idx="213">
                        <c:v>49583</c:v>
                      </c:pt>
                      <c:pt idx="214">
                        <c:v>49614</c:v>
                      </c:pt>
                      <c:pt idx="215">
                        <c:v>49644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'Methane Prediction'!$M$326:$M$542</c15:sqref>
                        </c15:formulaRef>
                      </c:ext>
                    </c:extLst>
                    <c:numCache>
                      <c:formatCode>0.00</c:formatCode>
                      <c:ptCount val="217"/>
                      <c:pt idx="0">
                        <c:v>1849.9163181891329</c:v>
                      </c:pt>
                      <c:pt idx="1">
                        <c:v>1849.3499379108689</c:v>
                      </c:pt>
                      <c:pt idx="2">
                        <c:v>1849.9207625484635</c:v>
                      </c:pt>
                      <c:pt idx="3">
                        <c:v>1850.0177963516853</c:v>
                      </c:pt>
                      <c:pt idx="4">
                        <c:v>1848.1821256286273</c:v>
                      </c:pt>
                      <c:pt idx="5">
                        <c:v>1843.9418551357917</c:v>
                      </c:pt>
                      <c:pt idx="6">
                        <c:v>1840.7582467022539</c:v>
                      </c:pt>
                      <c:pt idx="7">
                        <c:v>1843.885071982382</c:v>
                      </c:pt>
                      <c:pt idx="8">
                        <c:v>1851.0766344006499</c:v>
                      </c:pt>
                      <c:pt idx="9">
                        <c:v>1856.0757495995895</c:v>
                      </c:pt>
                      <c:pt idx="10">
                        <c:v>1857.4066215901605</c:v>
                      </c:pt>
                      <c:pt idx="11">
                        <c:v>1856.4018494730392</c:v>
                      </c:pt>
                      <c:pt idx="12">
                        <c:v>1854.6359786080952</c:v>
                      </c:pt>
                      <c:pt idx="13">
                        <c:v>1854.0671504212598</c:v>
                      </c:pt>
                      <c:pt idx="14">
                        <c:v>1854.6384282893562</c:v>
                      </c:pt>
                      <c:pt idx="15">
                        <c:v>1854.7347071263782</c:v>
                      </c:pt>
                      <c:pt idx="16">
                        <c:v>1852.8933550710778</c:v>
                      </c:pt>
                      <c:pt idx="17">
                        <c:v>1848.6412773588224</c:v>
                      </c:pt>
                      <c:pt idx="18">
                        <c:v>1845.4485591296693</c:v>
                      </c:pt>
                      <c:pt idx="19">
                        <c:v>1848.5823542607848</c:v>
                      </c:pt>
                      <c:pt idx="20">
                        <c:v>1855.7912362585321</c:v>
                      </c:pt>
                      <c:pt idx="21">
                        <c:v>1860.8020808153526</c:v>
                      </c:pt>
                      <c:pt idx="22">
                        <c:v>1862.1353383147291</c:v>
                      </c:pt>
                      <c:pt idx="23">
                        <c:v>1861.1270057082602</c:v>
                      </c:pt>
                      <c:pt idx="24">
                        <c:v>1859.355639027058</c:v>
                      </c:pt>
                      <c:pt idx="25">
                        <c:v>1858.7843629316505</c:v>
                      </c:pt>
                      <c:pt idx="26">
                        <c:v>1859.3560940302486</c:v>
                      </c:pt>
                      <c:pt idx="27">
                        <c:v>1859.4516179010714</c:v>
                      </c:pt>
                      <c:pt idx="28">
                        <c:v>1857.6045845135284</c:v>
                      </c:pt>
                      <c:pt idx="29">
                        <c:v>1853.340699581853</c:v>
                      </c:pt>
                      <c:pt idx="30">
                        <c:v>1850.1388715570852</c:v>
                      </c:pt>
                      <c:pt idx="31">
                        <c:v>1853.2796365391875</c:v>
                      </c:pt>
                      <c:pt idx="32">
                        <c:v>1860.505838116414</c:v>
                      </c:pt>
                      <c:pt idx="33">
                        <c:v>1865.5284120311157</c:v>
                      </c:pt>
                      <c:pt idx="34">
                        <c:v>1866.8640550392979</c:v>
                      </c:pt>
                      <c:pt idx="35">
                        <c:v>1865.852161943481</c:v>
                      </c:pt>
                      <c:pt idx="36">
                        <c:v>1864.0752994460206</c:v>
                      </c:pt>
                      <c:pt idx="37">
                        <c:v>1863.5015754420413</c:v>
                      </c:pt>
                      <c:pt idx="38">
                        <c:v>1864.0737597711416</c:v>
                      </c:pt>
                      <c:pt idx="39">
                        <c:v>1864.1685286757643</c:v>
                      </c:pt>
                      <c:pt idx="40">
                        <c:v>1862.3158139559787</c:v>
                      </c:pt>
                      <c:pt idx="41">
                        <c:v>1858.0401218048839</c:v>
                      </c:pt>
                      <c:pt idx="42">
                        <c:v>1854.8291839845008</c:v>
                      </c:pt>
                      <c:pt idx="43">
                        <c:v>1857.9769188175901</c:v>
                      </c:pt>
                      <c:pt idx="44">
                        <c:v>1865.2204399742959</c:v>
                      </c:pt>
                      <c:pt idx="45">
                        <c:v>1870.2547432468791</c:v>
                      </c:pt>
                      <c:pt idx="46">
                        <c:v>1871.5927717638665</c:v>
                      </c:pt>
                      <c:pt idx="47">
                        <c:v>1870.5773181787015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E4E-4725-B881-D5889F8E08A4}"/>
                  </c:ext>
                </c:extLst>
              </c15:ser>
            </c15:filteredLineSeries>
          </c:ext>
        </c:extLst>
      </c:lineChart>
      <c:dateAx>
        <c:axId val="401925152"/>
        <c:scaling>
          <c:orientation val="minMax"/>
        </c:scaling>
        <c:delete val="0"/>
        <c:axPos val="b"/>
        <c:numFmt formatCode="mmm\-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27120"/>
        <c:crosses val="autoZero"/>
        <c:auto val="0"/>
        <c:lblOffset val="100"/>
        <c:baseTimeUnit val="months"/>
      </c:dateAx>
      <c:valAx>
        <c:axId val="401927120"/>
        <c:scaling>
          <c:orientation val="minMax"/>
          <c:max val="1940"/>
          <c:min val="18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447</xdr:row>
      <xdr:rowOff>144780</xdr:rowOff>
    </xdr:from>
    <xdr:to>
      <xdr:col>20</xdr:col>
      <xdr:colOff>365760</xdr:colOff>
      <xdr:row>462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B0D6E3-AFEF-4E67-805F-414EDAD39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228600</xdr:colOff>
      <xdr:row>0</xdr:row>
      <xdr:rowOff>125730</xdr:rowOff>
    </xdr:from>
    <xdr:to>
      <xdr:col>39</xdr:col>
      <xdr:colOff>533400</xdr:colOff>
      <xdr:row>15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5FE5D3-3B3A-A232-0F61-DDBDD8123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281940</xdr:colOff>
      <xdr:row>16</xdr:row>
      <xdr:rowOff>45726</xdr:rowOff>
    </xdr:from>
    <xdr:to>
      <xdr:col>38</xdr:col>
      <xdr:colOff>586740</xdr:colOff>
      <xdr:row>31</xdr:row>
      <xdr:rowOff>30486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E9EE76-1D2F-19C5-5540-608E8B153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87630</xdr:rowOff>
    </xdr:from>
    <xdr:to>
      <xdr:col>21</xdr:col>
      <xdr:colOff>154305</xdr:colOff>
      <xdr:row>29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E3208-C0E2-1845-6631-4A8FBB10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9</xdr:row>
      <xdr:rowOff>49530</xdr:rowOff>
    </xdr:from>
    <xdr:to>
      <xdr:col>18</xdr:col>
      <xdr:colOff>169545</xdr:colOff>
      <xdr:row>29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AD2C9-B540-7DFF-D81E-6A6F25819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762001</xdr:colOff>
      <xdr:row>2</xdr:row>
      <xdr:rowOff>117048</xdr:rowOff>
    </xdr:from>
    <xdr:to>
      <xdr:col>24</xdr:col>
      <xdr:colOff>573465</xdr:colOff>
      <xdr:row>17</xdr:row>
      <xdr:rowOff>134330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06EEA2-E221-7293-C0BC-61B9CBECB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4F4D60-3901-4E09-A1FB-8B805CF22594}" name="Table5" displayName="Table5" ref="A1:G674" totalsRowShown="0">
  <autoFilter ref="A1:G674" xr:uid="{4C4F4D60-3901-4E09-A1FB-8B805CF22594}"/>
  <tableColumns count="7">
    <tableColumn id="1" xr3:uid="{8E006F64-1AC3-48D2-A84D-0041C654800F}" name="Date" dataDxfId="9"/>
    <tableColumn id="2" xr3:uid="{F9BEB2DC-59AD-4E76-8E1A-8A2AA81E77FB}" name="CO2 Average"/>
    <tableColumn id="3" xr3:uid="{B02B4077-D151-40A5-BFEC-B956F872B49A}" name="Forecast(CO2 Average)">
      <calculatedColumnFormula>_xlfn.FORECAST.ETS(A2,$B$2:$B$506,$A$2:$A$506,12,1)</calculatedColumnFormula>
    </tableColumn>
    <tableColumn id="4" xr3:uid="{42E48827-8A4C-49F7-9E50-4505EA65CCDC}" name="Lower Confidence Bound(CO2 Average)" dataDxfId="8">
      <calculatedColumnFormula>C2-_xlfn.FORECAST.ETS.CONFINT(A2,$B$2:$B$506,$A$2:$A$506,0.95,12,1)</calculatedColumnFormula>
    </tableColumn>
    <tableColumn id="5" xr3:uid="{BB225689-DA2F-47A4-9F09-7641DF7EADC9}" name="Upper Confidence Bound(CO2 Average)" dataDxfId="7">
      <calculatedColumnFormula>C2+_xlfn.FORECAST.ETS.CONFINT(A2,$B$2:$B$506,$A$2:$A$506,0.95,12,1)</calculatedColumnFormula>
    </tableColumn>
    <tableColumn id="7" xr3:uid="{8CCE8B9E-5C38-48CB-A6F6-465CEC73EE9F}" name="Forecast new" dataDxfId="5">
      <calculatedColumnFormula>_xlfn.FORECAST.ETS(Table5[[#This Row],[Date]],B2:B506,A2:A506,12)</calculatedColumnFormula>
    </tableColumn>
    <tableColumn id="6" xr3:uid="{A45E241B-B2A1-4FCD-A674-DBBBE268B404}" name="Absolute error" dataDxfId="4">
      <calculatedColumnFormula>ABS(Table5[[#This Row],[CO2 Average]]-Table5[[#This Row],[Forecast new]])/Table5[[#This Row],[CO2 Average]]*100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6D305D-5E65-407A-BD41-94A104288C1D}" name="Table6" displayName="Table6" ref="H1:I9" totalsRowShown="0">
  <autoFilter ref="H1:I9" xr:uid="{A16D305D-5E65-407A-BD41-94A104288C1D}"/>
  <tableColumns count="2">
    <tableColumn id="1" xr3:uid="{78915FDE-E8A8-4FF3-9E14-46052D3ADD9C}" name="Statistic"/>
    <tableColumn id="2" xr3:uid="{89BA55C7-18AC-4CCF-8346-D443469BBA8A}" name="Valu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42DCA8-7331-4ACD-AC76-2F19720537E0}" name="Table7" displayName="Table7" ref="A1:E631" totalsRowShown="0">
  <autoFilter ref="A1:E631" xr:uid="{5542DCA8-7331-4ACD-AC76-2F19720537E0}"/>
  <tableColumns count="5">
    <tableColumn id="1" xr3:uid="{FBC41B2A-DAF9-4ECD-A5F7-855EB922E836}" name="Date" dataDxfId="3"/>
    <tableColumn id="2" xr3:uid="{7B5541FA-C060-4ADF-A38E-C6EEEE92DF77}" name="Methane Average"/>
    <tableColumn id="3" xr3:uid="{95AB5856-4958-418C-A505-10FC5506C72D}" name="Forecast(Methane Average)">
      <calculatedColumnFormula>_xlfn.FORECAST.ETS(A2,$B$2:$B$463,$A$2:$A$463,1,1)</calculatedColumnFormula>
    </tableColumn>
    <tableColumn id="4" xr3:uid="{F1DA4521-6475-4D30-B07F-67824488BD1D}" name="Lower Confidence Bound(Methane Average)" dataDxfId="2">
      <calculatedColumnFormula>C2-_xlfn.FORECAST.ETS.CONFINT(A2,$B$2:$B$463,$A$2:$A$463,0.95,1,1)</calculatedColumnFormula>
    </tableColumn>
    <tableColumn id="5" xr3:uid="{13022D71-EE27-4DA1-B440-F2DC6413CD10}" name="Upper Confidence Bound(Methane Average)" dataDxfId="1">
      <calculatedColumnFormula>C2+_xlfn.FORECAST.ETS.CONFINT(A2,$B$2:$B$463,$A$2:$A$463,0.95,1,1)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C83DC6-802A-4CFE-97DF-E6333929EB7F}" name="Table8" displayName="Table8" ref="G1:H8" totalsRowShown="0">
  <autoFilter ref="G1:H8" xr:uid="{E3C83DC6-802A-4CFE-97DF-E6333929EB7F}"/>
  <tableColumns count="2">
    <tableColumn id="1" xr3:uid="{C2764E14-8E57-4FA9-8FD4-6AE785DC3BA6}" name="Statistic"/>
    <tableColumn id="2" xr3:uid="{5FE0AD5E-3499-4B98-8682-CAA03365F0DC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9"/>
  <sheetViews>
    <sheetView workbookViewId="0">
      <selection activeCell="D4" sqref="D4"/>
    </sheetView>
  </sheetViews>
  <sheetFormatPr defaultRowHeight="14.4" x14ac:dyDescent="0.3"/>
  <cols>
    <col min="1" max="1" width="9.5546875" bestFit="1" customWidth="1"/>
    <col min="3" max="3" width="11.44140625" bestFit="1" customWidth="1"/>
  </cols>
  <sheetData>
    <row r="1" spans="1:3" x14ac:dyDescent="0.3">
      <c r="A1" t="s">
        <v>1</v>
      </c>
      <c r="B1" t="s">
        <v>9</v>
      </c>
      <c r="C1" t="s">
        <v>2</v>
      </c>
    </row>
    <row r="2" spans="1:3" x14ac:dyDescent="0.3">
      <c r="A2" s="1">
        <v>29221</v>
      </c>
      <c r="B2">
        <f>MONTH(A2)</f>
        <v>1</v>
      </c>
      <c r="C2">
        <v>338.55</v>
      </c>
    </row>
    <row r="3" spans="1:3" x14ac:dyDescent="0.3">
      <c r="A3" s="1">
        <v>29252</v>
      </c>
      <c r="B3">
        <f t="shared" ref="B3:B66" si="0">MONTH(A3)</f>
        <v>2</v>
      </c>
      <c r="C3">
        <v>339.27</v>
      </c>
    </row>
    <row r="4" spans="1:3" x14ac:dyDescent="0.3">
      <c r="A4" s="1">
        <v>29281</v>
      </c>
      <c r="B4">
        <f t="shared" si="0"/>
        <v>3</v>
      </c>
      <c r="C4">
        <v>339.6</v>
      </c>
    </row>
    <row r="5" spans="1:3" x14ac:dyDescent="0.3">
      <c r="A5" s="1">
        <v>29312</v>
      </c>
      <c r="B5">
        <f t="shared" si="0"/>
        <v>4</v>
      </c>
      <c r="C5">
        <v>339.99</v>
      </c>
    </row>
    <row r="6" spans="1:3" x14ac:dyDescent="0.3">
      <c r="A6" s="1">
        <v>29342</v>
      </c>
      <c r="B6">
        <f t="shared" si="0"/>
        <v>5</v>
      </c>
      <c r="C6">
        <v>340.43</v>
      </c>
    </row>
    <row r="7" spans="1:3" x14ac:dyDescent="0.3">
      <c r="A7" s="1">
        <v>29373</v>
      </c>
      <c r="B7">
        <f t="shared" si="0"/>
        <v>6</v>
      </c>
      <c r="C7">
        <v>339.99</v>
      </c>
    </row>
    <row r="8" spans="1:3" x14ac:dyDescent="0.3">
      <c r="A8" s="1">
        <v>29403</v>
      </c>
      <c r="B8">
        <f t="shared" si="0"/>
        <v>7</v>
      </c>
      <c r="C8">
        <v>338.44</v>
      </c>
    </row>
    <row r="9" spans="1:3" x14ac:dyDescent="0.3">
      <c r="A9" s="1">
        <v>29434</v>
      </c>
      <c r="B9">
        <f t="shared" si="0"/>
        <v>8</v>
      </c>
      <c r="C9">
        <v>337.21</v>
      </c>
    </row>
    <row r="10" spans="1:3" x14ac:dyDescent="0.3">
      <c r="A10" s="1">
        <v>29465</v>
      </c>
      <c r="B10">
        <f t="shared" si="0"/>
        <v>9</v>
      </c>
      <c r="C10">
        <v>337.05</v>
      </c>
    </row>
    <row r="11" spans="1:3" x14ac:dyDescent="0.3">
      <c r="A11" s="1">
        <v>29495</v>
      </c>
      <c r="B11">
        <f t="shared" si="0"/>
        <v>10</v>
      </c>
      <c r="C11">
        <v>337.82</v>
      </c>
    </row>
    <row r="12" spans="1:3" x14ac:dyDescent="0.3">
      <c r="A12" s="1">
        <v>29526</v>
      </c>
      <c r="B12">
        <f t="shared" si="0"/>
        <v>11</v>
      </c>
      <c r="C12">
        <v>338.93</v>
      </c>
    </row>
    <row r="13" spans="1:3" x14ac:dyDescent="0.3">
      <c r="A13" s="1">
        <v>29556</v>
      </c>
      <c r="B13">
        <f t="shared" si="0"/>
        <v>12</v>
      </c>
      <c r="C13">
        <v>339.64</v>
      </c>
    </row>
    <row r="14" spans="1:3" x14ac:dyDescent="0.3">
      <c r="A14" s="1">
        <v>29587</v>
      </c>
      <c r="B14">
        <f t="shared" si="0"/>
        <v>1</v>
      </c>
      <c r="C14">
        <v>340.19</v>
      </c>
    </row>
    <row r="15" spans="1:3" x14ac:dyDescent="0.3">
      <c r="A15" s="1">
        <v>29618</v>
      </c>
      <c r="B15">
        <f t="shared" si="0"/>
        <v>2</v>
      </c>
      <c r="C15">
        <v>340.75</v>
      </c>
    </row>
    <row r="16" spans="1:3" x14ac:dyDescent="0.3">
      <c r="A16" s="1">
        <v>29646</v>
      </c>
      <c r="B16">
        <f t="shared" si="0"/>
        <v>3</v>
      </c>
      <c r="C16">
        <v>341.38</v>
      </c>
    </row>
    <row r="17" spans="1:24" x14ac:dyDescent="0.3">
      <c r="A17" s="1">
        <v>29677</v>
      </c>
      <c r="B17">
        <f t="shared" si="0"/>
        <v>4</v>
      </c>
      <c r="C17">
        <v>341.68</v>
      </c>
    </row>
    <row r="18" spans="1:24" x14ac:dyDescent="0.3">
      <c r="A18" s="1">
        <v>29707</v>
      </c>
      <c r="B18">
        <f t="shared" si="0"/>
        <v>5</v>
      </c>
      <c r="C18">
        <v>341.43</v>
      </c>
      <c r="W18" t="s">
        <v>31</v>
      </c>
      <c r="X18" t="s">
        <v>32</v>
      </c>
    </row>
    <row r="19" spans="1:24" x14ac:dyDescent="0.3">
      <c r="A19" s="1">
        <v>29738</v>
      </c>
      <c r="B19">
        <f t="shared" si="0"/>
        <v>6</v>
      </c>
      <c r="C19">
        <v>340.62</v>
      </c>
      <c r="W19">
        <v>334.2496132</v>
      </c>
      <c r="X19">
        <v>335.49415160000001</v>
      </c>
    </row>
    <row r="20" spans="1:24" x14ac:dyDescent="0.3">
      <c r="A20" s="1">
        <v>29768</v>
      </c>
      <c r="B20">
        <f t="shared" si="0"/>
        <v>7</v>
      </c>
      <c r="C20">
        <v>339.22</v>
      </c>
      <c r="W20">
        <v>0.14527368199999999</v>
      </c>
      <c r="X20">
        <v>0.149921885</v>
      </c>
    </row>
    <row r="21" spans="1:24" x14ac:dyDescent="0.3">
      <c r="A21" s="1">
        <v>29799</v>
      </c>
      <c r="B21">
        <f t="shared" si="0"/>
        <v>8</v>
      </c>
      <c r="C21">
        <v>338.08</v>
      </c>
    </row>
    <row r="22" spans="1:24" x14ac:dyDescent="0.3">
      <c r="A22" s="1">
        <v>29830</v>
      </c>
      <c r="B22">
        <f t="shared" si="0"/>
        <v>9</v>
      </c>
      <c r="C22">
        <v>337.98</v>
      </c>
    </row>
    <row r="23" spans="1:24" x14ac:dyDescent="0.3">
      <c r="A23" s="1">
        <v>29860</v>
      </c>
      <c r="B23">
        <f t="shared" si="0"/>
        <v>10</v>
      </c>
      <c r="C23">
        <v>339.07</v>
      </c>
    </row>
    <row r="24" spans="1:24" x14ac:dyDescent="0.3">
      <c r="A24" s="1">
        <v>29891</v>
      </c>
      <c r="B24">
        <f t="shared" si="0"/>
        <v>11</v>
      </c>
      <c r="C24">
        <v>340.18</v>
      </c>
    </row>
    <row r="25" spans="1:24" x14ac:dyDescent="0.3">
      <c r="A25" s="1">
        <v>29921</v>
      </c>
      <c r="B25">
        <f t="shared" si="0"/>
        <v>12</v>
      </c>
      <c r="C25">
        <v>340.75</v>
      </c>
    </row>
    <row r="26" spans="1:24" x14ac:dyDescent="0.3">
      <c r="A26" s="1">
        <v>29952</v>
      </c>
      <c r="B26">
        <f t="shared" si="0"/>
        <v>1</v>
      </c>
      <c r="C26">
        <v>341.37</v>
      </c>
    </row>
    <row r="27" spans="1:24" x14ac:dyDescent="0.3">
      <c r="A27" s="1">
        <v>29983</v>
      </c>
      <c r="B27">
        <f t="shared" si="0"/>
        <v>2</v>
      </c>
      <c r="C27">
        <v>341.95</v>
      </c>
    </row>
    <row r="28" spans="1:24" x14ac:dyDescent="0.3">
      <c r="A28" s="1">
        <v>30011</v>
      </c>
      <c r="B28">
        <f t="shared" si="0"/>
        <v>3</v>
      </c>
      <c r="C28">
        <v>342.23</v>
      </c>
    </row>
    <row r="29" spans="1:24" x14ac:dyDescent="0.3">
      <c r="A29" s="1">
        <v>30042</v>
      </c>
      <c r="B29">
        <f t="shared" si="0"/>
        <v>4</v>
      </c>
      <c r="C29">
        <v>342.52</v>
      </c>
    </row>
    <row r="30" spans="1:24" x14ac:dyDescent="0.3">
      <c r="A30" s="1">
        <v>30072</v>
      </c>
      <c r="B30">
        <f t="shared" si="0"/>
        <v>5</v>
      </c>
      <c r="C30">
        <v>342.36</v>
      </c>
    </row>
    <row r="31" spans="1:24" x14ac:dyDescent="0.3">
      <c r="A31" s="1">
        <v>30103</v>
      </c>
      <c r="B31">
        <f t="shared" si="0"/>
        <v>6</v>
      </c>
      <c r="C31">
        <v>341.49</v>
      </c>
    </row>
    <row r="32" spans="1:24" x14ac:dyDescent="0.3">
      <c r="A32" s="1">
        <v>30133</v>
      </c>
      <c r="B32">
        <f t="shared" si="0"/>
        <v>7</v>
      </c>
      <c r="C32">
        <v>339.75</v>
      </c>
    </row>
    <row r="33" spans="1:3" x14ac:dyDescent="0.3">
      <c r="A33" s="1">
        <v>30164</v>
      </c>
      <c r="B33">
        <f t="shared" si="0"/>
        <v>8</v>
      </c>
      <c r="C33">
        <v>338.11</v>
      </c>
    </row>
    <row r="34" spans="1:3" x14ac:dyDescent="0.3">
      <c r="A34" s="1">
        <v>30195</v>
      </c>
      <c r="B34">
        <f t="shared" si="0"/>
        <v>9</v>
      </c>
      <c r="C34">
        <v>338.16</v>
      </c>
    </row>
    <row r="35" spans="1:3" x14ac:dyDescent="0.3">
      <c r="A35" s="1">
        <v>30225</v>
      </c>
      <c r="B35">
        <f t="shared" si="0"/>
        <v>10</v>
      </c>
      <c r="C35">
        <v>339.62</v>
      </c>
    </row>
    <row r="36" spans="1:3" x14ac:dyDescent="0.3">
      <c r="A36" s="1">
        <v>30256</v>
      </c>
      <c r="B36">
        <f t="shared" si="0"/>
        <v>11</v>
      </c>
      <c r="C36">
        <v>340.95</v>
      </c>
    </row>
    <row r="37" spans="1:3" x14ac:dyDescent="0.3">
      <c r="A37" s="1">
        <v>30286</v>
      </c>
      <c r="B37">
        <f t="shared" si="0"/>
        <v>12</v>
      </c>
      <c r="C37">
        <v>341.77</v>
      </c>
    </row>
    <row r="38" spans="1:3" x14ac:dyDescent="0.3">
      <c r="A38" s="1">
        <v>30317</v>
      </c>
      <c r="B38">
        <f t="shared" si="0"/>
        <v>1</v>
      </c>
      <c r="C38">
        <v>342.37</v>
      </c>
    </row>
    <row r="39" spans="1:3" x14ac:dyDescent="0.3">
      <c r="A39" s="1">
        <v>30348</v>
      </c>
      <c r="B39">
        <f t="shared" si="0"/>
        <v>2</v>
      </c>
      <c r="C39">
        <v>342.74</v>
      </c>
    </row>
    <row r="40" spans="1:3" x14ac:dyDescent="0.3">
      <c r="A40" s="1">
        <v>30376</v>
      </c>
      <c r="B40">
        <f t="shared" si="0"/>
        <v>3</v>
      </c>
      <c r="C40">
        <v>343.03</v>
      </c>
    </row>
    <row r="41" spans="1:3" x14ac:dyDescent="0.3">
      <c r="A41" s="1">
        <v>30407</v>
      </c>
      <c r="B41">
        <f t="shared" si="0"/>
        <v>4</v>
      </c>
      <c r="C41">
        <v>343.51</v>
      </c>
    </row>
    <row r="42" spans="1:3" x14ac:dyDescent="0.3">
      <c r="A42" s="1">
        <v>30437</v>
      </c>
      <c r="B42">
        <f t="shared" si="0"/>
        <v>5</v>
      </c>
      <c r="C42">
        <v>343.84</v>
      </c>
    </row>
    <row r="43" spans="1:3" x14ac:dyDescent="0.3">
      <c r="A43" s="1">
        <v>30468</v>
      </c>
      <c r="B43">
        <f t="shared" si="0"/>
        <v>6</v>
      </c>
      <c r="C43">
        <v>343.5</v>
      </c>
    </row>
    <row r="44" spans="1:3" x14ac:dyDescent="0.3">
      <c r="A44" s="1">
        <v>30498</v>
      </c>
      <c r="B44">
        <f t="shared" si="0"/>
        <v>7</v>
      </c>
      <c r="C44">
        <v>342.14</v>
      </c>
    </row>
    <row r="45" spans="1:3" x14ac:dyDescent="0.3">
      <c r="A45" s="1">
        <v>30529</v>
      </c>
      <c r="B45">
        <f t="shared" si="0"/>
        <v>8</v>
      </c>
      <c r="C45">
        <v>340.63</v>
      </c>
    </row>
    <row r="46" spans="1:3" x14ac:dyDescent="0.3">
      <c r="A46" s="1">
        <v>30560</v>
      </c>
      <c r="B46">
        <f t="shared" si="0"/>
        <v>9</v>
      </c>
      <c r="C46">
        <v>340.54</v>
      </c>
    </row>
    <row r="47" spans="1:3" x14ac:dyDescent="0.3">
      <c r="A47" s="1">
        <v>30590</v>
      </c>
      <c r="B47">
        <f t="shared" si="0"/>
        <v>10</v>
      </c>
      <c r="C47">
        <v>341.75</v>
      </c>
    </row>
    <row r="48" spans="1:3" x14ac:dyDescent="0.3">
      <c r="A48" s="1">
        <v>30621</v>
      </c>
      <c r="B48">
        <f t="shared" si="0"/>
        <v>11</v>
      </c>
      <c r="C48">
        <v>342.82</v>
      </c>
    </row>
    <row r="49" spans="1:3" x14ac:dyDescent="0.3">
      <c r="A49" s="1">
        <v>30651</v>
      </c>
      <c r="B49">
        <f t="shared" si="0"/>
        <v>12</v>
      </c>
      <c r="C49">
        <v>343.49</v>
      </c>
    </row>
    <row r="50" spans="1:3" x14ac:dyDescent="0.3">
      <c r="A50" s="1">
        <v>30682</v>
      </c>
      <c r="B50">
        <f t="shared" si="0"/>
        <v>1</v>
      </c>
      <c r="C50">
        <v>344.32</v>
      </c>
    </row>
    <row r="51" spans="1:3" x14ac:dyDescent="0.3">
      <c r="A51" s="1">
        <v>30713</v>
      </c>
      <c r="B51">
        <f t="shared" si="0"/>
        <v>2</v>
      </c>
      <c r="C51">
        <v>344.82</v>
      </c>
    </row>
    <row r="52" spans="1:3" x14ac:dyDescent="0.3">
      <c r="A52" s="1">
        <v>30742</v>
      </c>
      <c r="B52">
        <f t="shared" si="0"/>
        <v>3</v>
      </c>
      <c r="C52">
        <v>344.96</v>
      </c>
    </row>
    <row r="53" spans="1:3" x14ac:dyDescent="0.3">
      <c r="A53" s="1">
        <v>30773</v>
      </c>
      <c r="B53">
        <f t="shared" si="0"/>
        <v>4</v>
      </c>
      <c r="C53">
        <v>345.19</v>
      </c>
    </row>
    <row r="54" spans="1:3" x14ac:dyDescent="0.3">
      <c r="A54" s="1">
        <v>30803</v>
      </c>
      <c r="B54">
        <f t="shared" si="0"/>
        <v>5</v>
      </c>
      <c r="C54">
        <v>345.33</v>
      </c>
    </row>
    <row r="55" spans="1:3" x14ac:dyDescent="0.3">
      <c r="A55" s="1">
        <v>30834</v>
      </c>
      <c r="B55">
        <f t="shared" si="0"/>
        <v>6</v>
      </c>
      <c r="C55">
        <v>344.57</v>
      </c>
    </row>
    <row r="56" spans="1:3" x14ac:dyDescent="0.3">
      <c r="A56" s="1">
        <v>30864</v>
      </c>
      <c r="B56">
        <f t="shared" si="0"/>
        <v>7</v>
      </c>
      <c r="C56">
        <v>343.2</v>
      </c>
    </row>
    <row r="57" spans="1:3" x14ac:dyDescent="0.3">
      <c r="A57" s="1">
        <v>30895</v>
      </c>
      <c r="B57">
        <f t="shared" si="0"/>
        <v>8</v>
      </c>
      <c r="C57">
        <v>342.21</v>
      </c>
    </row>
    <row r="58" spans="1:3" x14ac:dyDescent="0.3">
      <c r="A58" s="1">
        <v>30926</v>
      </c>
      <c r="B58">
        <f t="shared" si="0"/>
        <v>9</v>
      </c>
      <c r="C58">
        <v>342.13</v>
      </c>
    </row>
    <row r="59" spans="1:3" x14ac:dyDescent="0.3">
      <c r="A59" s="1">
        <v>30956</v>
      </c>
      <c r="B59">
        <f t="shared" si="0"/>
        <v>10</v>
      </c>
      <c r="C59">
        <v>342.99</v>
      </c>
    </row>
    <row r="60" spans="1:3" x14ac:dyDescent="0.3">
      <c r="A60" s="1">
        <v>30987</v>
      </c>
      <c r="B60">
        <f t="shared" si="0"/>
        <v>11</v>
      </c>
      <c r="C60">
        <v>344.16</v>
      </c>
    </row>
    <row r="61" spans="1:3" x14ac:dyDescent="0.3">
      <c r="A61" s="1">
        <v>31017</v>
      </c>
      <c r="B61">
        <f t="shared" si="0"/>
        <v>12</v>
      </c>
      <c r="C61">
        <v>345.01</v>
      </c>
    </row>
    <row r="62" spans="1:3" x14ac:dyDescent="0.3">
      <c r="A62" s="1">
        <v>31048</v>
      </c>
      <c r="B62">
        <f t="shared" si="0"/>
        <v>1</v>
      </c>
      <c r="C62">
        <v>345.36</v>
      </c>
    </row>
    <row r="63" spans="1:3" x14ac:dyDescent="0.3">
      <c r="A63" s="1">
        <v>31079</v>
      </c>
      <c r="B63">
        <f t="shared" si="0"/>
        <v>2</v>
      </c>
      <c r="C63">
        <v>345.81</v>
      </c>
    </row>
    <row r="64" spans="1:3" x14ac:dyDescent="0.3">
      <c r="A64" s="1">
        <v>31107</v>
      </c>
      <c r="B64">
        <f t="shared" si="0"/>
        <v>3</v>
      </c>
      <c r="C64">
        <v>346.65</v>
      </c>
    </row>
    <row r="65" spans="1:3" x14ac:dyDescent="0.3">
      <c r="A65" s="1">
        <v>31138</v>
      </c>
      <c r="B65">
        <f t="shared" si="0"/>
        <v>4</v>
      </c>
      <c r="C65">
        <v>346.94</v>
      </c>
    </row>
    <row r="66" spans="1:3" x14ac:dyDescent="0.3">
      <c r="A66" s="1">
        <v>31168</v>
      </c>
      <c r="B66">
        <f t="shared" si="0"/>
        <v>5</v>
      </c>
      <c r="C66">
        <v>346.78</v>
      </c>
    </row>
    <row r="67" spans="1:3" x14ac:dyDescent="0.3">
      <c r="A67" s="1">
        <v>31199</v>
      </c>
      <c r="B67">
        <f t="shared" ref="B67:B130" si="1">MONTH(A67)</f>
        <v>6</v>
      </c>
      <c r="C67">
        <v>346.27</v>
      </c>
    </row>
    <row r="68" spans="1:3" x14ac:dyDescent="0.3">
      <c r="A68" s="1">
        <v>31229</v>
      </c>
      <c r="B68">
        <f t="shared" si="1"/>
        <v>7</v>
      </c>
      <c r="C68">
        <v>344.93</v>
      </c>
    </row>
    <row r="69" spans="1:3" x14ac:dyDescent="0.3">
      <c r="A69" s="1">
        <v>31260</v>
      </c>
      <c r="B69">
        <f t="shared" si="1"/>
        <v>8</v>
      </c>
      <c r="C69">
        <v>343.42</v>
      </c>
    </row>
    <row r="70" spans="1:3" x14ac:dyDescent="0.3">
      <c r="A70" s="1">
        <v>31291</v>
      </c>
      <c r="B70">
        <f t="shared" si="1"/>
        <v>9</v>
      </c>
      <c r="C70">
        <v>343.37</v>
      </c>
    </row>
    <row r="71" spans="1:3" x14ac:dyDescent="0.3">
      <c r="A71" s="1">
        <v>31321</v>
      </c>
      <c r="B71">
        <f t="shared" si="1"/>
        <v>10</v>
      </c>
      <c r="C71">
        <v>344.65</v>
      </c>
    </row>
    <row r="72" spans="1:3" x14ac:dyDescent="0.3">
      <c r="A72" s="1">
        <v>31352</v>
      </c>
      <c r="B72">
        <f t="shared" si="1"/>
        <v>11</v>
      </c>
      <c r="C72">
        <v>345.79</v>
      </c>
    </row>
    <row r="73" spans="1:3" x14ac:dyDescent="0.3">
      <c r="A73" s="1">
        <v>31382</v>
      </c>
      <c r="B73">
        <f t="shared" si="1"/>
        <v>12</v>
      </c>
      <c r="C73">
        <v>346.55</v>
      </c>
    </row>
    <row r="74" spans="1:3" x14ac:dyDescent="0.3">
      <c r="A74" s="1">
        <v>31413</v>
      </c>
      <c r="B74">
        <f t="shared" si="1"/>
        <v>1</v>
      </c>
      <c r="C74">
        <v>347.11</v>
      </c>
    </row>
    <row r="75" spans="1:3" x14ac:dyDescent="0.3">
      <c r="A75" s="1">
        <v>31444</v>
      </c>
      <c r="B75">
        <f t="shared" si="1"/>
        <v>2</v>
      </c>
      <c r="C75">
        <v>347.33</v>
      </c>
    </row>
    <row r="76" spans="1:3" x14ac:dyDescent="0.3">
      <c r="A76" s="1">
        <v>31472</v>
      </c>
      <c r="B76">
        <f t="shared" si="1"/>
        <v>3</v>
      </c>
      <c r="C76">
        <v>347.7</v>
      </c>
    </row>
    <row r="77" spans="1:3" x14ac:dyDescent="0.3">
      <c r="A77" s="1">
        <v>31503</v>
      </c>
      <c r="B77">
        <f t="shared" si="1"/>
        <v>4</v>
      </c>
      <c r="C77">
        <v>348.22</v>
      </c>
    </row>
    <row r="78" spans="1:3" x14ac:dyDescent="0.3">
      <c r="A78" s="1">
        <v>31533</v>
      </c>
      <c r="B78">
        <f t="shared" si="1"/>
        <v>5</v>
      </c>
      <c r="C78">
        <v>348.32</v>
      </c>
    </row>
    <row r="79" spans="1:3" x14ac:dyDescent="0.3">
      <c r="A79" s="1">
        <v>31564</v>
      </c>
      <c r="B79">
        <f t="shared" si="1"/>
        <v>6</v>
      </c>
      <c r="C79">
        <v>347.75</v>
      </c>
    </row>
    <row r="80" spans="1:3" x14ac:dyDescent="0.3">
      <c r="A80" s="1">
        <v>31594</v>
      </c>
      <c r="B80">
        <f t="shared" si="1"/>
        <v>7</v>
      </c>
      <c r="C80">
        <v>346.29</v>
      </c>
    </row>
    <row r="81" spans="1:3" x14ac:dyDescent="0.3">
      <c r="A81" s="1">
        <v>31625</v>
      </c>
      <c r="B81">
        <f t="shared" si="1"/>
        <v>8</v>
      </c>
      <c r="C81">
        <v>344.91</v>
      </c>
    </row>
    <row r="82" spans="1:3" x14ac:dyDescent="0.3">
      <c r="A82" s="1">
        <v>31656</v>
      </c>
      <c r="B82">
        <f t="shared" si="1"/>
        <v>9</v>
      </c>
      <c r="C82">
        <v>344.85</v>
      </c>
    </row>
    <row r="83" spans="1:3" x14ac:dyDescent="0.3">
      <c r="A83" s="1">
        <v>31686</v>
      </c>
      <c r="B83">
        <f t="shared" si="1"/>
        <v>10</v>
      </c>
      <c r="C83">
        <v>346.03</v>
      </c>
    </row>
    <row r="84" spans="1:3" x14ac:dyDescent="0.3">
      <c r="A84" s="1">
        <v>31717</v>
      </c>
      <c r="B84">
        <f t="shared" si="1"/>
        <v>11</v>
      </c>
      <c r="C84">
        <v>347.3</v>
      </c>
    </row>
    <row r="85" spans="1:3" x14ac:dyDescent="0.3">
      <c r="A85" s="1">
        <v>31747</v>
      </c>
      <c r="B85">
        <f t="shared" si="1"/>
        <v>12</v>
      </c>
      <c r="C85">
        <v>347.76</v>
      </c>
    </row>
    <row r="86" spans="1:3" x14ac:dyDescent="0.3">
      <c r="A86" s="1">
        <v>31778</v>
      </c>
      <c r="B86">
        <f t="shared" si="1"/>
        <v>1</v>
      </c>
      <c r="C86">
        <v>348</v>
      </c>
    </row>
    <row r="87" spans="1:3" x14ac:dyDescent="0.3">
      <c r="A87" s="1">
        <v>31809</v>
      </c>
      <c r="B87">
        <f t="shared" si="1"/>
        <v>2</v>
      </c>
      <c r="C87">
        <v>348.55</v>
      </c>
    </row>
    <row r="88" spans="1:3" x14ac:dyDescent="0.3">
      <c r="A88" s="1">
        <v>31837</v>
      </c>
      <c r="B88">
        <f t="shared" si="1"/>
        <v>3</v>
      </c>
      <c r="C88">
        <v>349.27</v>
      </c>
    </row>
    <row r="89" spans="1:3" x14ac:dyDescent="0.3">
      <c r="A89" s="1">
        <v>31868</v>
      </c>
      <c r="B89">
        <f t="shared" si="1"/>
        <v>4</v>
      </c>
      <c r="C89">
        <v>349.96</v>
      </c>
    </row>
    <row r="90" spans="1:3" x14ac:dyDescent="0.3">
      <c r="A90" s="1">
        <v>31898</v>
      </c>
      <c r="B90">
        <f t="shared" si="1"/>
        <v>5</v>
      </c>
      <c r="C90">
        <v>350.23</v>
      </c>
    </row>
    <row r="91" spans="1:3" x14ac:dyDescent="0.3">
      <c r="A91" s="1">
        <v>31929</v>
      </c>
      <c r="B91">
        <f t="shared" si="1"/>
        <v>6</v>
      </c>
      <c r="C91">
        <v>349.47</v>
      </c>
    </row>
    <row r="92" spans="1:3" x14ac:dyDescent="0.3">
      <c r="A92" s="1">
        <v>31959</v>
      </c>
      <c r="B92">
        <f t="shared" si="1"/>
        <v>7</v>
      </c>
      <c r="C92">
        <v>347.89</v>
      </c>
    </row>
    <row r="93" spans="1:3" x14ac:dyDescent="0.3">
      <c r="A93" s="1">
        <v>31990</v>
      </c>
      <c r="B93">
        <f t="shared" si="1"/>
        <v>8</v>
      </c>
      <c r="C93">
        <v>346.65</v>
      </c>
    </row>
    <row r="94" spans="1:3" x14ac:dyDescent="0.3">
      <c r="A94" s="1">
        <v>32021</v>
      </c>
      <c r="B94">
        <f t="shared" si="1"/>
        <v>9</v>
      </c>
      <c r="C94">
        <v>346.69</v>
      </c>
    </row>
    <row r="95" spans="1:3" x14ac:dyDescent="0.3">
      <c r="A95" s="1">
        <v>32051</v>
      </c>
      <c r="B95">
        <f t="shared" si="1"/>
        <v>10</v>
      </c>
      <c r="C95">
        <v>347.96</v>
      </c>
    </row>
    <row r="96" spans="1:3" x14ac:dyDescent="0.3">
      <c r="A96" s="1">
        <v>32082</v>
      </c>
      <c r="B96">
        <f t="shared" si="1"/>
        <v>11</v>
      </c>
      <c r="C96">
        <v>349.24</v>
      </c>
    </row>
    <row r="97" spans="1:3" x14ac:dyDescent="0.3">
      <c r="A97" s="1">
        <v>32112</v>
      </c>
      <c r="B97">
        <f t="shared" si="1"/>
        <v>12</v>
      </c>
      <c r="C97">
        <v>350.19</v>
      </c>
    </row>
    <row r="98" spans="1:3" x14ac:dyDescent="0.3">
      <c r="A98" s="1">
        <v>32143</v>
      </c>
      <c r="B98">
        <f t="shared" si="1"/>
        <v>1</v>
      </c>
      <c r="C98">
        <v>350.91</v>
      </c>
    </row>
    <row r="99" spans="1:3" x14ac:dyDescent="0.3">
      <c r="A99" s="1">
        <v>32174</v>
      </c>
      <c r="B99">
        <f t="shared" si="1"/>
        <v>2</v>
      </c>
      <c r="C99">
        <v>351.47</v>
      </c>
    </row>
    <row r="100" spans="1:3" x14ac:dyDescent="0.3">
      <c r="A100" s="1">
        <v>32203</v>
      </c>
      <c r="B100">
        <f t="shared" si="1"/>
        <v>3</v>
      </c>
      <c r="C100">
        <v>351.85</v>
      </c>
    </row>
    <row r="101" spans="1:3" x14ac:dyDescent="0.3">
      <c r="A101" s="1">
        <v>32234</v>
      </c>
      <c r="B101">
        <f t="shared" si="1"/>
        <v>4</v>
      </c>
      <c r="C101">
        <v>352.3</v>
      </c>
    </row>
    <row r="102" spans="1:3" x14ac:dyDescent="0.3">
      <c r="A102" s="1">
        <v>32264</v>
      </c>
      <c r="B102">
        <f t="shared" si="1"/>
        <v>5</v>
      </c>
      <c r="C102">
        <v>352.46</v>
      </c>
    </row>
    <row r="103" spans="1:3" x14ac:dyDescent="0.3">
      <c r="A103" s="1">
        <v>32295</v>
      </c>
      <c r="B103">
        <f t="shared" si="1"/>
        <v>6</v>
      </c>
      <c r="C103">
        <v>351.76</v>
      </c>
    </row>
    <row r="104" spans="1:3" x14ac:dyDescent="0.3">
      <c r="A104" s="1">
        <v>32325</v>
      </c>
      <c r="B104">
        <f t="shared" si="1"/>
        <v>7</v>
      </c>
      <c r="C104">
        <v>350.28</v>
      </c>
    </row>
    <row r="105" spans="1:3" x14ac:dyDescent="0.3">
      <c r="A105" s="1">
        <v>32356</v>
      </c>
      <c r="B105">
        <f t="shared" si="1"/>
        <v>8</v>
      </c>
      <c r="C105">
        <v>349.09</v>
      </c>
    </row>
    <row r="106" spans="1:3" x14ac:dyDescent="0.3">
      <c r="A106" s="1">
        <v>32387</v>
      </c>
      <c r="B106">
        <f t="shared" si="1"/>
        <v>9</v>
      </c>
      <c r="C106">
        <v>349.27</v>
      </c>
    </row>
    <row r="107" spans="1:3" x14ac:dyDescent="0.3">
      <c r="A107" s="1">
        <v>32417</v>
      </c>
      <c r="B107">
        <f t="shared" si="1"/>
        <v>10</v>
      </c>
      <c r="C107">
        <v>350.44</v>
      </c>
    </row>
    <row r="108" spans="1:3" x14ac:dyDescent="0.3">
      <c r="A108" s="1">
        <v>32448</v>
      </c>
      <c r="B108">
        <f t="shared" si="1"/>
        <v>11</v>
      </c>
      <c r="C108">
        <v>351.61</v>
      </c>
    </row>
    <row r="109" spans="1:3" x14ac:dyDescent="0.3">
      <c r="A109" s="1">
        <v>32478</v>
      </c>
      <c r="B109">
        <f t="shared" si="1"/>
        <v>12</v>
      </c>
      <c r="C109">
        <v>352.46</v>
      </c>
    </row>
    <row r="110" spans="1:3" x14ac:dyDescent="0.3">
      <c r="A110" s="1">
        <v>32509</v>
      </c>
      <c r="B110">
        <f t="shared" si="1"/>
        <v>1</v>
      </c>
      <c r="C110">
        <v>352.99</v>
      </c>
    </row>
    <row r="111" spans="1:3" x14ac:dyDescent="0.3">
      <c r="A111" s="1">
        <v>32540</v>
      </c>
      <c r="B111">
        <f t="shared" si="1"/>
        <v>2</v>
      </c>
      <c r="C111">
        <v>353.45</v>
      </c>
    </row>
    <row r="112" spans="1:3" x14ac:dyDescent="0.3">
      <c r="A112" s="1">
        <v>32568</v>
      </c>
      <c r="B112">
        <f t="shared" si="1"/>
        <v>3</v>
      </c>
      <c r="C112">
        <v>354</v>
      </c>
    </row>
    <row r="113" spans="1:3" x14ac:dyDescent="0.3">
      <c r="A113" s="1">
        <v>32599</v>
      </c>
      <c r="B113">
        <f t="shared" si="1"/>
        <v>4</v>
      </c>
      <c r="C113">
        <v>354.38</v>
      </c>
    </row>
    <row r="114" spans="1:3" x14ac:dyDescent="0.3">
      <c r="A114" s="1">
        <v>32629</v>
      </c>
      <c r="B114">
        <f t="shared" si="1"/>
        <v>5</v>
      </c>
      <c r="C114">
        <v>354.19</v>
      </c>
    </row>
    <row r="115" spans="1:3" x14ac:dyDescent="0.3">
      <c r="A115" s="1">
        <v>32660</v>
      </c>
      <c r="B115">
        <f t="shared" si="1"/>
        <v>6</v>
      </c>
      <c r="C115">
        <v>353.26</v>
      </c>
    </row>
    <row r="116" spans="1:3" x14ac:dyDescent="0.3">
      <c r="A116" s="1">
        <v>32690</v>
      </c>
      <c r="B116">
        <f t="shared" si="1"/>
        <v>7</v>
      </c>
      <c r="C116">
        <v>351.56</v>
      </c>
    </row>
    <row r="117" spans="1:3" x14ac:dyDescent="0.3">
      <c r="A117" s="1">
        <v>32721</v>
      </c>
      <c r="B117">
        <f t="shared" si="1"/>
        <v>8</v>
      </c>
      <c r="C117">
        <v>350.21</v>
      </c>
    </row>
    <row r="118" spans="1:3" x14ac:dyDescent="0.3">
      <c r="A118" s="1">
        <v>32752</v>
      </c>
      <c r="B118">
        <f t="shared" si="1"/>
        <v>9</v>
      </c>
      <c r="C118">
        <v>350.56</v>
      </c>
    </row>
    <row r="119" spans="1:3" x14ac:dyDescent="0.3">
      <c r="A119" s="1">
        <v>32782</v>
      </c>
      <c r="B119">
        <f t="shared" si="1"/>
        <v>10</v>
      </c>
      <c r="C119">
        <v>351.85</v>
      </c>
    </row>
    <row r="120" spans="1:3" x14ac:dyDescent="0.3">
      <c r="A120" s="1">
        <v>32813</v>
      </c>
      <c r="B120">
        <f t="shared" si="1"/>
        <v>11</v>
      </c>
      <c r="C120">
        <v>353.03</v>
      </c>
    </row>
    <row r="121" spans="1:3" x14ac:dyDescent="0.3">
      <c r="A121" s="1">
        <v>32843</v>
      </c>
      <c r="B121">
        <f t="shared" si="1"/>
        <v>12</v>
      </c>
      <c r="C121">
        <v>353.9</v>
      </c>
    </row>
    <row r="122" spans="1:3" x14ac:dyDescent="0.3">
      <c r="A122" s="1">
        <v>32874</v>
      </c>
      <c r="B122">
        <f t="shared" si="1"/>
        <v>1</v>
      </c>
      <c r="C122">
        <v>354.45</v>
      </c>
    </row>
    <row r="123" spans="1:3" x14ac:dyDescent="0.3">
      <c r="A123" s="1">
        <v>32905</v>
      </c>
      <c r="B123">
        <f t="shared" si="1"/>
        <v>2</v>
      </c>
      <c r="C123">
        <v>354.87</v>
      </c>
    </row>
    <row r="124" spans="1:3" x14ac:dyDescent="0.3">
      <c r="A124" s="1">
        <v>32933</v>
      </c>
      <c r="B124">
        <f t="shared" si="1"/>
        <v>3</v>
      </c>
      <c r="C124">
        <v>355.19</v>
      </c>
    </row>
    <row r="125" spans="1:3" x14ac:dyDescent="0.3">
      <c r="A125" s="1">
        <v>32964</v>
      </c>
      <c r="B125">
        <f t="shared" si="1"/>
        <v>4</v>
      </c>
      <c r="C125">
        <v>355.5</v>
      </c>
    </row>
    <row r="126" spans="1:3" x14ac:dyDescent="0.3">
      <c r="A126" s="1">
        <v>32994</v>
      </c>
      <c r="B126">
        <f t="shared" si="1"/>
        <v>5</v>
      </c>
      <c r="C126">
        <v>355.4</v>
      </c>
    </row>
    <row r="127" spans="1:3" x14ac:dyDescent="0.3">
      <c r="A127" s="1">
        <v>33025</v>
      </c>
      <c r="B127">
        <f t="shared" si="1"/>
        <v>6</v>
      </c>
      <c r="C127">
        <v>354.31</v>
      </c>
    </row>
    <row r="128" spans="1:3" x14ac:dyDescent="0.3">
      <c r="A128" s="1">
        <v>33055</v>
      </c>
      <c r="B128">
        <f t="shared" si="1"/>
        <v>7</v>
      </c>
      <c r="C128">
        <v>352.7</v>
      </c>
    </row>
    <row r="129" spans="1:3" x14ac:dyDescent="0.3">
      <c r="A129" s="1">
        <v>33086</v>
      </c>
      <c r="B129">
        <f t="shared" si="1"/>
        <v>8</v>
      </c>
      <c r="C129">
        <v>351.6</v>
      </c>
    </row>
    <row r="130" spans="1:3" x14ac:dyDescent="0.3">
      <c r="A130" s="1">
        <v>33117</v>
      </c>
      <c r="B130">
        <f t="shared" si="1"/>
        <v>9</v>
      </c>
      <c r="C130">
        <v>351.8</v>
      </c>
    </row>
    <row r="131" spans="1:3" x14ac:dyDescent="0.3">
      <c r="A131" s="1">
        <v>33147</v>
      </c>
      <c r="B131">
        <f t="shared" ref="B131:B194" si="2">MONTH(A131)</f>
        <v>10</v>
      </c>
      <c r="C131">
        <v>353.18</v>
      </c>
    </row>
    <row r="132" spans="1:3" x14ac:dyDescent="0.3">
      <c r="A132" s="1">
        <v>33178</v>
      </c>
      <c r="B132">
        <f t="shared" si="2"/>
        <v>11</v>
      </c>
      <c r="C132">
        <v>354.44</v>
      </c>
    </row>
    <row r="133" spans="1:3" x14ac:dyDescent="0.3">
      <c r="A133" s="1">
        <v>33208</v>
      </c>
      <c r="B133">
        <f t="shared" si="2"/>
        <v>12</v>
      </c>
      <c r="C133">
        <v>355.18</v>
      </c>
    </row>
    <row r="134" spans="1:3" x14ac:dyDescent="0.3">
      <c r="A134" s="1">
        <v>33239</v>
      </c>
      <c r="B134">
        <f t="shared" si="2"/>
        <v>1</v>
      </c>
      <c r="C134">
        <v>355.74</v>
      </c>
    </row>
    <row r="135" spans="1:3" x14ac:dyDescent="0.3">
      <c r="A135" s="1">
        <v>33270</v>
      </c>
      <c r="B135">
        <f t="shared" si="2"/>
        <v>2</v>
      </c>
      <c r="C135">
        <v>356.18</v>
      </c>
    </row>
    <row r="136" spans="1:3" x14ac:dyDescent="0.3">
      <c r="A136" s="1">
        <v>33298</v>
      </c>
      <c r="B136">
        <f t="shared" si="2"/>
        <v>3</v>
      </c>
      <c r="C136">
        <v>356.69</v>
      </c>
    </row>
    <row r="137" spans="1:3" x14ac:dyDescent="0.3">
      <c r="A137" s="1">
        <v>33329</v>
      </c>
      <c r="B137">
        <f t="shared" si="2"/>
        <v>4</v>
      </c>
      <c r="C137">
        <v>357.21</v>
      </c>
    </row>
    <row r="138" spans="1:3" x14ac:dyDescent="0.3">
      <c r="A138" s="1">
        <v>33359</v>
      </c>
      <c r="B138">
        <f t="shared" si="2"/>
        <v>5</v>
      </c>
      <c r="C138">
        <v>357.1</v>
      </c>
    </row>
    <row r="139" spans="1:3" x14ac:dyDescent="0.3">
      <c r="A139" s="1">
        <v>33390</v>
      </c>
      <c r="B139">
        <f t="shared" si="2"/>
        <v>6</v>
      </c>
      <c r="C139">
        <v>356.17</v>
      </c>
    </row>
    <row r="140" spans="1:3" x14ac:dyDescent="0.3">
      <c r="A140" s="1">
        <v>33420</v>
      </c>
      <c r="B140">
        <f t="shared" si="2"/>
        <v>7</v>
      </c>
      <c r="C140">
        <v>354.52</v>
      </c>
    </row>
    <row r="141" spans="1:3" x14ac:dyDescent="0.3">
      <c r="A141" s="1">
        <v>33451</v>
      </c>
      <c r="B141">
        <f t="shared" si="2"/>
        <v>8</v>
      </c>
      <c r="C141">
        <v>353.03</v>
      </c>
    </row>
    <row r="142" spans="1:3" x14ac:dyDescent="0.3">
      <c r="A142" s="1">
        <v>33482</v>
      </c>
      <c r="B142">
        <f t="shared" si="2"/>
        <v>9</v>
      </c>
      <c r="C142">
        <v>352.91</v>
      </c>
    </row>
    <row r="143" spans="1:3" x14ac:dyDescent="0.3">
      <c r="A143" s="1">
        <v>33512</v>
      </c>
      <c r="B143">
        <f t="shared" si="2"/>
        <v>10</v>
      </c>
      <c r="C143">
        <v>354.02</v>
      </c>
    </row>
    <row r="144" spans="1:3" x14ac:dyDescent="0.3">
      <c r="A144" s="1">
        <v>33543</v>
      </c>
      <c r="B144">
        <f t="shared" si="2"/>
        <v>11</v>
      </c>
      <c r="C144">
        <v>355.15</v>
      </c>
    </row>
    <row r="145" spans="1:3" x14ac:dyDescent="0.3">
      <c r="A145" s="1">
        <v>33573</v>
      </c>
      <c r="B145">
        <f t="shared" si="2"/>
        <v>12</v>
      </c>
      <c r="C145">
        <v>355.95</v>
      </c>
    </row>
    <row r="146" spans="1:3" x14ac:dyDescent="0.3">
      <c r="A146" s="1">
        <v>33604</v>
      </c>
      <c r="B146">
        <f t="shared" si="2"/>
        <v>1</v>
      </c>
      <c r="C146">
        <v>356.53</v>
      </c>
    </row>
    <row r="147" spans="1:3" x14ac:dyDescent="0.3">
      <c r="A147" s="1">
        <v>33635</v>
      </c>
      <c r="B147">
        <f t="shared" si="2"/>
        <v>2</v>
      </c>
      <c r="C147">
        <v>356.89</v>
      </c>
    </row>
    <row r="148" spans="1:3" x14ac:dyDescent="0.3">
      <c r="A148" s="1">
        <v>33664</v>
      </c>
      <c r="B148">
        <f t="shared" si="2"/>
        <v>3</v>
      </c>
      <c r="C148">
        <v>357.27</v>
      </c>
    </row>
    <row r="149" spans="1:3" x14ac:dyDescent="0.3">
      <c r="A149" s="1">
        <v>33695</v>
      </c>
      <c r="B149">
        <f t="shared" si="2"/>
        <v>4</v>
      </c>
      <c r="C149">
        <v>357.76</v>
      </c>
    </row>
    <row r="150" spans="1:3" x14ac:dyDescent="0.3">
      <c r="A150" s="1">
        <v>33725</v>
      </c>
      <c r="B150">
        <f t="shared" si="2"/>
        <v>5</v>
      </c>
      <c r="C150">
        <v>357.84</v>
      </c>
    </row>
    <row r="151" spans="1:3" x14ac:dyDescent="0.3">
      <c r="A151" s="1">
        <v>33756</v>
      </c>
      <c r="B151">
        <f t="shared" si="2"/>
        <v>6</v>
      </c>
      <c r="C151">
        <v>356.87</v>
      </c>
    </row>
    <row r="152" spans="1:3" x14ac:dyDescent="0.3">
      <c r="A152" s="1">
        <v>33786</v>
      </c>
      <c r="B152">
        <f t="shared" si="2"/>
        <v>7</v>
      </c>
      <c r="C152">
        <v>355.17</v>
      </c>
    </row>
    <row r="153" spans="1:3" x14ac:dyDescent="0.3">
      <c r="A153" s="1">
        <v>33817</v>
      </c>
      <c r="B153">
        <f t="shared" si="2"/>
        <v>8</v>
      </c>
      <c r="C153">
        <v>353.67</v>
      </c>
    </row>
    <row r="154" spans="1:3" x14ac:dyDescent="0.3">
      <c r="A154" s="1">
        <v>33848</v>
      </c>
      <c r="B154">
        <f t="shared" si="2"/>
        <v>9</v>
      </c>
      <c r="C154">
        <v>353.6</v>
      </c>
    </row>
    <row r="155" spans="1:3" x14ac:dyDescent="0.3">
      <c r="A155" s="1">
        <v>33878</v>
      </c>
      <c r="B155">
        <f t="shared" si="2"/>
        <v>10</v>
      </c>
      <c r="C155">
        <v>354.81</v>
      </c>
    </row>
    <row r="156" spans="1:3" x14ac:dyDescent="0.3">
      <c r="A156" s="1">
        <v>33909</v>
      </c>
      <c r="B156">
        <f t="shared" si="2"/>
        <v>11</v>
      </c>
      <c r="C156">
        <v>355.99</v>
      </c>
    </row>
    <row r="157" spans="1:3" x14ac:dyDescent="0.3">
      <c r="A157" s="1">
        <v>33939</v>
      </c>
      <c r="B157">
        <f t="shared" si="2"/>
        <v>12</v>
      </c>
      <c r="C157">
        <v>356.75</v>
      </c>
    </row>
    <row r="158" spans="1:3" x14ac:dyDescent="0.3">
      <c r="A158" s="1">
        <v>33970</v>
      </c>
      <c r="B158">
        <f t="shared" si="2"/>
        <v>1</v>
      </c>
      <c r="C158">
        <v>357.21</v>
      </c>
    </row>
    <row r="159" spans="1:3" x14ac:dyDescent="0.3">
      <c r="A159" s="1">
        <v>34001</v>
      </c>
      <c r="B159">
        <f t="shared" si="2"/>
        <v>2</v>
      </c>
      <c r="C159">
        <v>357.56</v>
      </c>
    </row>
    <row r="160" spans="1:3" x14ac:dyDescent="0.3">
      <c r="A160" s="1">
        <v>34029</v>
      </c>
      <c r="B160">
        <f t="shared" si="2"/>
        <v>3</v>
      </c>
      <c r="C160">
        <v>357.96</v>
      </c>
    </row>
    <row r="161" spans="1:3" x14ac:dyDescent="0.3">
      <c r="A161" s="1">
        <v>34060</v>
      </c>
      <c r="B161">
        <f t="shared" si="2"/>
        <v>4</v>
      </c>
      <c r="C161">
        <v>358.42</v>
      </c>
    </row>
    <row r="162" spans="1:3" x14ac:dyDescent="0.3">
      <c r="A162" s="1">
        <v>34090</v>
      </c>
      <c r="B162">
        <f t="shared" si="2"/>
        <v>5</v>
      </c>
      <c r="C162">
        <v>358.38</v>
      </c>
    </row>
    <row r="163" spans="1:3" x14ac:dyDescent="0.3">
      <c r="A163" s="1">
        <v>34121</v>
      </c>
      <c r="B163">
        <f t="shared" si="2"/>
        <v>6</v>
      </c>
      <c r="C163">
        <v>357.35</v>
      </c>
    </row>
    <row r="164" spans="1:3" x14ac:dyDescent="0.3">
      <c r="A164" s="1">
        <v>34151</v>
      </c>
      <c r="B164">
        <f t="shared" si="2"/>
        <v>7</v>
      </c>
      <c r="C164">
        <v>355.73</v>
      </c>
    </row>
    <row r="165" spans="1:3" x14ac:dyDescent="0.3">
      <c r="A165" s="1">
        <v>34182</v>
      </c>
      <c r="B165">
        <f t="shared" si="2"/>
        <v>8</v>
      </c>
      <c r="C165">
        <v>354.44</v>
      </c>
    </row>
    <row r="166" spans="1:3" x14ac:dyDescent="0.3">
      <c r="A166" s="1">
        <v>34213</v>
      </c>
      <c r="B166">
        <f t="shared" si="2"/>
        <v>9</v>
      </c>
      <c r="C166">
        <v>354.47</v>
      </c>
    </row>
    <row r="167" spans="1:3" x14ac:dyDescent="0.3">
      <c r="A167" s="1">
        <v>34243</v>
      </c>
      <c r="B167">
        <f t="shared" si="2"/>
        <v>10</v>
      </c>
      <c r="C167">
        <v>355.71</v>
      </c>
    </row>
    <row r="168" spans="1:3" x14ac:dyDescent="0.3">
      <c r="A168" s="1">
        <v>34274</v>
      </c>
      <c r="B168">
        <f t="shared" si="2"/>
        <v>11</v>
      </c>
      <c r="C168">
        <v>356.95</v>
      </c>
    </row>
    <row r="169" spans="1:3" x14ac:dyDescent="0.3">
      <c r="A169" s="1">
        <v>34304</v>
      </c>
      <c r="B169">
        <f t="shared" si="2"/>
        <v>12</v>
      </c>
      <c r="C169">
        <v>357.85</v>
      </c>
    </row>
    <row r="170" spans="1:3" x14ac:dyDescent="0.3">
      <c r="A170" s="1">
        <v>34335</v>
      </c>
      <c r="B170">
        <f t="shared" si="2"/>
        <v>1</v>
      </c>
      <c r="C170">
        <v>358.48</v>
      </c>
    </row>
    <row r="171" spans="1:3" x14ac:dyDescent="0.3">
      <c r="A171" s="1">
        <v>34366</v>
      </c>
      <c r="B171">
        <f t="shared" si="2"/>
        <v>2</v>
      </c>
      <c r="C171">
        <v>359.02</v>
      </c>
    </row>
    <row r="172" spans="1:3" x14ac:dyDescent="0.3">
      <c r="A172" s="1">
        <v>34394</v>
      </c>
      <c r="B172">
        <f t="shared" si="2"/>
        <v>3</v>
      </c>
      <c r="C172">
        <v>359.36</v>
      </c>
    </row>
    <row r="173" spans="1:3" x14ac:dyDescent="0.3">
      <c r="A173" s="1">
        <v>34425</v>
      </c>
      <c r="B173">
        <f t="shared" si="2"/>
        <v>4</v>
      </c>
      <c r="C173">
        <v>359.71</v>
      </c>
    </row>
    <row r="174" spans="1:3" x14ac:dyDescent="0.3">
      <c r="A174" s="1">
        <v>34455</v>
      </c>
      <c r="B174">
        <f t="shared" si="2"/>
        <v>5</v>
      </c>
      <c r="C174">
        <v>359.74</v>
      </c>
    </row>
    <row r="175" spans="1:3" x14ac:dyDescent="0.3">
      <c r="A175" s="1">
        <v>34486</v>
      </c>
      <c r="B175">
        <f t="shared" si="2"/>
        <v>6</v>
      </c>
      <c r="C175">
        <v>358.81</v>
      </c>
    </row>
    <row r="176" spans="1:3" x14ac:dyDescent="0.3">
      <c r="A176" s="1">
        <v>34516</v>
      </c>
      <c r="B176">
        <f t="shared" si="2"/>
        <v>7</v>
      </c>
      <c r="C176">
        <v>357.27</v>
      </c>
    </row>
    <row r="177" spans="1:3" x14ac:dyDescent="0.3">
      <c r="A177" s="1">
        <v>34547</v>
      </c>
      <c r="B177">
        <f t="shared" si="2"/>
        <v>8</v>
      </c>
      <c r="C177">
        <v>356.05</v>
      </c>
    </row>
    <row r="178" spans="1:3" x14ac:dyDescent="0.3">
      <c r="A178" s="1">
        <v>34578</v>
      </c>
      <c r="B178">
        <f t="shared" si="2"/>
        <v>9</v>
      </c>
      <c r="C178">
        <v>356.01</v>
      </c>
    </row>
    <row r="179" spans="1:3" x14ac:dyDescent="0.3">
      <c r="A179" s="1">
        <v>34608</v>
      </c>
      <c r="B179">
        <f t="shared" si="2"/>
        <v>10</v>
      </c>
      <c r="C179">
        <v>357.26</v>
      </c>
    </row>
    <row r="180" spans="1:3" x14ac:dyDescent="0.3">
      <c r="A180" s="1">
        <v>34639</v>
      </c>
      <c r="B180">
        <f t="shared" si="2"/>
        <v>11</v>
      </c>
      <c r="C180">
        <v>358.69</v>
      </c>
    </row>
    <row r="181" spans="1:3" x14ac:dyDescent="0.3">
      <c r="A181" s="1">
        <v>34669</v>
      </c>
      <c r="B181">
        <f t="shared" si="2"/>
        <v>12</v>
      </c>
      <c r="C181">
        <v>359.55</v>
      </c>
    </row>
    <row r="182" spans="1:3" x14ac:dyDescent="0.3">
      <c r="A182" s="1">
        <v>34700</v>
      </c>
      <c r="B182">
        <f t="shared" si="2"/>
        <v>1</v>
      </c>
      <c r="C182">
        <v>360.15</v>
      </c>
    </row>
    <row r="183" spans="1:3" x14ac:dyDescent="0.3">
      <c r="A183" s="1">
        <v>34731</v>
      </c>
      <c r="B183">
        <f t="shared" si="2"/>
        <v>2</v>
      </c>
      <c r="C183">
        <v>360.63</v>
      </c>
    </row>
    <row r="184" spans="1:3" x14ac:dyDescent="0.3">
      <c r="A184" s="1">
        <v>34759</v>
      </c>
      <c r="B184">
        <f t="shared" si="2"/>
        <v>3</v>
      </c>
      <c r="C184">
        <v>361.09</v>
      </c>
    </row>
    <row r="185" spans="1:3" x14ac:dyDescent="0.3">
      <c r="A185" s="1">
        <v>34790</v>
      </c>
      <c r="B185">
        <f t="shared" si="2"/>
        <v>4</v>
      </c>
      <c r="C185">
        <v>361.56</v>
      </c>
    </row>
    <row r="186" spans="1:3" x14ac:dyDescent="0.3">
      <c r="A186" s="1">
        <v>34820</v>
      </c>
      <c r="B186">
        <f t="shared" si="2"/>
        <v>5</v>
      </c>
      <c r="C186">
        <v>361.47</v>
      </c>
    </row>
    <row r="187" spans="1:3" x14ac:dyDescent="0.3">
      <c r="A187" s="1">
        <v>34851</v>
      </c>
      <c r="B187">
        <f t="shared" si="2"/>
        <v>6</v>
      </c>
      <c r="C187">
        <v>360.61</v>
      </c>
    </row>
    <row r="188" spans="1:3" x14ac:dyDescent="0.3">
      <c r="A188" s="1">
        <v>34881</v>
      </c>
      <c r="B188">
        <f t="shared" si="2"/>
        <v>7</v>
      </c>
      <c r="C188">
        <v>359</v>
      </c>
    </row>
    <row r="189" spans="1:3" x14ac:dyDescent="0.3">
      <c r="A189" s="1">
        <v>34912</v>
      </c>
      <c r="B189">
        <f t="shared" si="2"/>
        <v>8</v>
      </c>
      <c r="C189">
        <v>357.73</v>
      </c>
    </row>
    <row r="190" spans="1:3" x14ac:dyDescent="0.3">
      <c r="A190" s="1">
        <v>34943</v>
      </c>
      <c r="B190">
        <f t="shared" si="2"/>
        <v>9</v>
      </c>
      <c r="C190">
        <v>358.06</v>
      </c>
    </row>
    <row r="191" spans="1:3" x14ac:dyDescent="0.3">
      <c r="A191" s="1">
        <v>34973</v>
      </c>
      <c r="B191">
        <f t="shared" si="2"/>
        <v>10</v>
      </c>
      <c r="C191">
        <v>359.43</v>
      </c>
    </row>
    <row r="192" spans="1:3" x14ac:dyDescent="0.3">
      <c r="A192" s="1">
        <v>35004</v>
      </c>
      <c r="B192">
        <f t="shared" si="2"/>
        <v>11</v>
      </c>
      <c r="C192">
        <v>360.77</v>
      </c>
    </row>
    <row r="193" spans="1:3" x14ac:dyDescent="0.3">
      <c r="A193" s="1">
        <v>35034</v>
      </c>
      <c r="B193">
        <f t="shared" si="2"/>
        <v>12</v>
      </c>
      <c r="C193">
        <v>361.65</v>
      </c>
    </row>
    <row r="194" spans="1:3" x14ac:dyDescent="0.3">
      <c r="A194" s="1">
        <v>35065</v>
      </c>
      <c r="B194">
        <f t="shared" si="2"/>
        <v>1</v>
      </c>
      <c r="C194">
        <v>362.14</v>
      </c>
    </row>
    <row r="195" spans="1:3" x14ac:dyDescent="0.3">
      <c r="A195" s="1">
        <v>35096</v>
      </c>
      <c r="B195">
        <f t="shared" ref="B195:B258" si="3">MONTH(A195)</f>
        <v>2</v>
      </c>
      <c r="C195">
        <v>362.5</v>
      </c>
    </row>
    <row r="196" spans="1:3" x14ac:dyDescent="0.3">
      <c r="A196" s="1">
        <v>35125</v>
      </c>
      <c r="B196">
        <f t="shared" si="3"/>
        <v>3</v>
      </c>
      <c r="C196">
        <v>362.82</v>
      </c>
    </row>
    <row r="197" spans="1:3" x14ac:dyDescent="0.3">
      <c r="A197" s="1">
        <v>35156</v>
      </c>
      <c r="B197">
        <f t="shared" si="3"/>
        <v>4</v>
      </c>
      <c r="C197">
        <v>363.14</v>
      </c>
    </row>
    <row r="198" spans="1:3" x14ac:dyDescent="0.3">
      <c r="A198" s="1">
        <v>35186</v>
      </c>
      <c r="B198">
        <f t="shared" si="3"/>
        <v>5</v>
      </c>
      <c r="C198">
        <v>363.29</v>
      </c>
    </row>
    <row r="199" spans="1:3" x14ac:dyDescent="0.3">
      <c r="A199" s="1">
        <v>35217</v>
      </c>
      <c r="B199">
        <f t="shared" si="3"/>
        <v>6</v>
      </c>
      <c r="C199">
        <v>362.88</v>
      </c>
    </row>
    <row r="200" spans="1:3" x14ac:dyDescent="0.3">
      <c r="A200" s="1">
        <v>35247</v>
      </c>
      <c r="B200">
        <f t="shared" si="3"/>
        <v>7</v>
      </c>
      <c r="C200">
        <v>361.57</v>
      </c>
    </row>
    <row r="201" spans="1:3" x14ac:dyDescent="0.3">
      <c r="A201" s="1">
        <v>35278</v>
      </c>
      <c r="B201">
        <f t="shared" si="3"/>
        <v>8</v>
      </c>
      <c r="C201">
        <v>360.07</v>
      </c>
    </row>
    <row r="202" spans="1:3" x14ac:dyDescent="0.3">
      <c r="A202" s="1">
        <v>35309</v>
      </c>
      <c r="B202">
        <f t="shared" si="3"/>
        <v>9</v>
      </c>
      <c r="C202">
        <v>359.7</v>
      </c>
    </row>
    <row r="203" spans="1:3" x14ac:dyDescent="0.3">
      <c r="A203" s="1">
        <v>35339</v>
      </c>
      <c r="B203">
        <f t="shared" si="3"/>
        <v>10</v>
      </c>
      <c r="C203">
        <v>360.67</v>
      </c>
    </row>
    <row r="204" spans="1:3" x14ac:dyDescent="0.3">
      <c r="A204" s="1">
        <v>35370</v>
      </c>
      <c r="B204">
        <f t="shared" si="3"/>
        <v>11</v>
      </c>
      <c r="C204">
        <v>361.78</v>
      </c>
    </row>
    <row r="205" spans="1:3" x14ac:dyDescent="0.3">
      <c r="A205" s="1">
        <v>35400</v>
      </c>
      <c r="B205">
        <f t="shared" si="3"/>
        <v>12</v>
      </c>
      <c r="C205">
        <v>362.63</v>
      </c>
    </row>
    <row r="206" spans="1:3" x14ac:dyDescent="0.3">
      <c r="A206" s="1">
        <v>35431</v>
      </c>
      <c r="B206">
        <f t="shared" si="3"/>
        <v>1</v>
      </c>
      <c r="C206">
        <v>363.28</v>
      </c>
    </row>
    <row r="207" spans="1:3" x14ac:dyDescent="0.3">
      <c r="A207" s="1">
        <v>35462</v>
      </c>
      <c r="B207">
        <f t="shared" si="3"/>
        <v>2</v>
      </c>
      <c r="C207">
        <v>363.65</v>
      </c>
    </row>
    <row r="208" spans="1:3" x14ac:dyDescent="0.3">
      <c r="A208" s="1">
        <v>35490</v>
      </c>
      <c r="B208">
        <f t="shared" si="3"/>
        <v>3</v>
      </c>
      <c r="C208">
        <v>364.03</v>
      </c>
    </row>
    <row r="209" spans="1:3" x14ac:dyDescent="0.3">
      <c r="A209" s="1">
        <v>35521</v>
      </c>
      <c r="B209">
        <f t="shared" si="3"/>
        <v>4</v>
      </c>
      <c r="C209">
        <v>364.51</v>
      </c>
    </row>
    <row r="210" spans="1:3" x14ac:dyDescent="0.3">
      <c r="A210" s="1">
        <v>35551</v>
      </c>
      <c r="B210">
        <f t="shared" si="3"/>
        <v>5</v>
      </c>
      <c r="C210">
        <v>364.51</v>
      </c>
    </row>
    <row r="211" spans="1:3" x14ac:dyDescent="0.3">
      <c r="A211" s="1">
        <v>35582</v>
      </c>
      <c r="B211">
        <f t="shared" si="3"/>
        <v>6</v>
      </c>
      <c r="C211">
        <v>363.6</v>
      </c>
    </row>
    <row r="212" spans="1:3" x14ac:dyDescent="0.3">
      <c r="A212" s="1">
        <v>35612</v>
      </c>
      <c r="B212">
        <f t="shared" si="3"/>
        <v>7</v>
      </c>
      <c r="C212">
        <v>361.93</v>
      </c>
    </row>
    <row r="213" spans="1:3" x14ac:dyDescent="0.3">
      <c r="A213" s="1">
        <v>35643</v>
      </c>
      <c r="B213">
        <f t="shared" si="3"/>
        <v>8</v>
      </c>
      <c r="C213">
        <v>360.41</v>
      </c>
    </row>
    <row r="214" spans="1:3" x14ac:dyDescent="0.3">
      <c r="A214" s="1">
        <v>35674</v>
      </c>
      <c r="B214">
        <f t="shared" si="3"/>
        <v>9</v>
      </c>
      <c r="C214">
        <v>360.41</v>
      </c>
    </row>
    <row r="215" spans="1:3" x14ac:dyDescent="0.3">
      <c r="A215" s="1">
        <v>35704</v>
      </c>
      <c r="B215">
        <f t="shared" si="3"/>
        <v>10</v>
      </c>
      <c r="C215">
        <v>361.94</v>
      </c>
    </row>
    <row r="216" spans="1:3" x14ac:dyDescent="0.3">
      <c r="A216" s="1">
        <v>35735</v>
      </c>
      <c r="B216">
        <f t="shared" si="3"/>
        <v>11</v>
      </c>
      <c r="C216">
        <v>363.61</v>
      </c>
    </row>
    <row r="217" spans="1:3" x14ac:dyDescent="0.3">
      <c r="A217" s="1">
        <v>35765</v>
      </c>
      <c r="B217">
        <f t="shared" si="3"/>
        <v>12</v>
      </c>
      <c r="C217">
        <v>364.68</v>
      </c>
    </row>
    <row r="218" spans="1:3" x14ac:dyDescent="0.3">
      <c r="A218" s="1">
        <v>35796</v>
      </c>
      <c r="B218">
        <f t="shared" si="3"/>
        <v>1</v>
      </c>
      <c r="C218">
        <v>365.19</v>
      </c>
    </row>
    <row r="219" spans="1:3" x14ac:dyDescent="0.3">
      <c r="A219" s="1">
        <v>35827</v>
      </c>
      <c r="B219">
        <f t="shared" si="3"/>
        <v>2</v>
      </c>
      <c r="C219">
        <v>365.46</v>
      </c>
    </row>
    <row r="220" spans="1:3" x14ac:dyDescent="0.3">
      <c r="A220" s="1">
        <v>35855</v>
      </c>
      <c r="B220">
        <f t="shared" si="3"/>
        <v>3</v>
      </c>
      <c r="C220">
        <v>365.93</v>
      </c>
    </row>
    <row r="221" spans="1:3" x14ac:dyDescent="0.3">
      <c r="A221" s="1">
        <v>35886</v>
      </c>
      <c r="B221">
        <f t="shared" si="3"/>
        <v>4</v>
      </c>
      <c r="C221">
        <v>366.58</v>
      </c>
    </row>
    <row r="222" spans="1:3" x14ac:dyDescent="0.3">
      <c r="A222" s="1">
        <v>35916</v>
      </c>
      <c r="B222">
        <f t="shared" si="3"/>
        <v>5</v>
      </c>
      <c r="C222">
        <v>366.86</v>
      </c>
    </row>
    <row r="223" spans="1:3" x14ac:dyDescent="0.3">
      <c r="A223" s="1">
        <v>35947</v>
      </c>
      <c r="B223">
        <f t="shared" si="3"/>
        <v>6</v>
      </c>
      <c r="C223">
        <v>366.27</v>
      </c>
    </row>
    <row r="224" spans="1:3" x14ac:dyDescent="0.3">
      <c r="A224" s="1">
        <v>35977</v>
      </c>
      <c r="B224">
        <f t="shared" si="3"/>
        <v>7</v>
      </c>
      <c r="C224">
        <v>364.84</v>
      </c>
    </row>
    <row r="225" spans="1:3" x14ac:dyDescent="0.3">
      <c r="A225" s="1">
        <v>36008</v>
      </c>
      <c r="B225">
        <f t="shared" si="3"/>
        <v>8</v>
      </c>
      <c r="C225">
        <v>363.79</v>
      </c>
    </row>
    <row r="226" spans="1:3" x14ac:dyDescent="0.3">
      <c r="A226" s="1">
        <v>36039</v>
      </c>
      <c r="B226">
        <f t="shared" si="3"/>
        <v>9</v>
      </c>
      <c r="C226">
        <v>364.04</v>
      </c>
    </row>
    <row r="227" spans="1:3" x14ac:dyDescent="0.3">
      <c r="A227" s="1">
        <v>36069</v>
      </c>
      <c r="B227">
        <f t="shared" si="3"/>
        <v>10</v>
      </c>
      <c r="C227">
        <v>365.34</v>
      </c>
    </row>
    <row r="228" spans="1:3" x14ac:dyDescent="0.3">
      <c r="A228" s="1">
        <v>36100</v>
      </c>
      <c r="B228">
        <f t="shared" si="3"/>
        <v>11</v>
      </c>
      <c r="C228">
        <v>366.6</v>
      </c>
    </row>
    <row r="229" spans="1:3" x14ac:dyDescent="0.3">
      <c r="A229" s="1">
        <v>36130</v>
      </c>
      <c r="B229">
        <f t="shared" si="3"/>
        <v>12</v>
      </c>
      <c r="C229">
        <v>367.47</v>
      </c>
    </row>
    <row r="230" spans="1:3" x14ac:dyDescent="0.3">
      <c r="A230" s="1">
        <v>36161</v>
      </c>
      <c r="B230">
        <f t="shared" si="3"/>
        <v>1</v>
      </c>
      <c r="C230">
        <v>368.12</v>
      </c>
    </row>
    <row r="231" spans="1:3" x14ac:dyDescent="0.3">
      <c r="A231" s="1">
        <v>36192</v>
      </c>
      <c r="B231">
        <f t="shared" si="3"/>
        <v>2</v>
      </c>
      <c r="C231">
        <v>368.52</v>
      </c>
    </row>
    <row r="232" spans="1:3" x14ac:dyDescent="0.3">
      <c r="A232" s="1">
        <v>36220</v>
      </c>
      <c r="B232">
        <f t="shared" si="3"/>
        <v>3</v>
      </c>
      <c r="C232">
        <v>368.91</v>
      </c>
    </row>
    <row r="233" spans="1:3" x14ac:dyDescent="0.3">
      <c r="A233" s="1">
        <v>36251</v>
      </c>
      <c r="B233">
        <f t="shared" si="3"/>
        <v>4</v>
      </c>
      <c r="C233">
        <v>369.3</v>
      </c>
    </row>
    <row r="234" spans="1:3" x14ac:dyDescent="0.3">
      <c r="A234" s="1">
        <v>36281</v>
      </c>
      <c r="B234">
        <f t="shared" si="3"/>
        <v>5</v>
      </c>
      <c r="C234">
        <v>369.21</v>
      </c>
    </row>
    <row r="235" spans="1:3" x14ac:dyDescent="0.3">
      <c r="A235" s="1">
        <v>36312</v>
      </c>
      <c r="B235">
        <f t="shared" si="3"/>
        <v>6</v>
      </c>
      <c r="C235">
        <v>368.36</v>
      </c>
    </row>
    <row r="236" spans="1:3" x14ac:dyDescent="0.3">
      <c r="A236" s="1">
        <v>36342</v>
      </c>
      <c r="B236">
        <f t="shared" si="3"/>
        <v>7</v>
      </c>
      <c r="C236">
        <v>366.69</v>
      </c>
    </row>
    <row r="237" spans="1:3" x14ac:dyDescent="0.3">
      <c r="A237" s="1">
        <v>36373</v>
      </c>
      <c r="B237">
        <f t="shared" si="3"/>
        <v>8</v>
      </c>
      <c r="C237">
        <v>365.33</v>
      </c>
    </row>
    <row r="238" spans="1:3" x14ac:dyDescent="0.3">
      <c r="A238" s="1">
        <v>36404</v>
      </c>
      <c r="B238">
        <f t="shared" si="3"/>
        <v>9</v>
      </c>
      <c r="C238">
        <v>365.44</v>
      </c>
    </row>
    <row r="239" spans="1:3" x14ac:dyDescent="0.3">
      <c r="A239" s="1">
        <v>36434</v>
      </c>
      <c r="B239">
        <f t="shared" si="3"/>
        <v>10</v>
      </c>
      <c r="C239">
        <v>366.75</v>
      </c>
    </row>
    <row r="240" spans="1:3" x14ac:dyDescent="0.3">
      <c r="A240" s="1">
        <v>36465</v>
      </c>
      <c r="B240">
        <f t="shared" si="3"/>
        <v>11</v>
      </c>
      <c r="C240">
        <v>368.05</v>
      </c>
    </row>
    <row r="241" spans="1:3" x14ac:dyDescent="0.3">
      <c r="A241" s="1">
        <v>36495</v>
      </c>
      <c r="B241">
        <f t="shared" si="3"/>
        <v>12</v>
      </c>
      <c r="C241">
        <v>368.88</v>
      </c>
    </row>
    <row r="242" spans="1:3" x14ac:dyDescent="0.3">
      <c r="A242" s="1">
        <v>36526</v>
      </c>
      <c r="B242">
        <f t="shared" si="3"/>
        <v>1</v>
      </c>
      <c r="C242">
        <v>369.41</v>
      </c>
    </row>
    <row r="243" spans="1:3" x14ac:dyDescent="0.3">
      <c r="A243" s="1">
        <v>36557</v>
      </c>
      <c r="B243">
        <f t="shared" si="3"/>
        <v>2</v>
      </c>
      <c r="C243">
        <v>369.68</v>
      </c>
    </row>
    <row r="244" spans="1:3" x14ac:dyDescent="0.3">
      <c r="A244" s="1">
        <v>36586</v>
      </c>
      <c r="B244">
        <f t="shared" si="3"/>
        <v>3</v>
      </c>
      <c r="C244">
        <v>370</v>
      </c>
    </row>
    <row r="245" spans="1:3" x14ac:dyDescent="0.3">
      <c r="A245" s="1">
        <v>36617</v>
      </c>
      <c r="B245">
        <f t="shared" si="3"/>
        <v>4</v>
      </c>
      <c r="C245">
        <v>370.37</v>
      </c>
    </row>
    <row r="246" spans="1:3" x14ac:dyDescent="0.3">
      <c r="A246" s="1">
        <v>36647</v>
      </c>
      <c r="B246">
        <f t="shared" si="3"/>
        <v>5</v>
      </c>
      <c r="C246">
        <v>370.25</v>
      </c>
    </row>
    <row r="247" spans="1:3" x14ac:dyDescent="0.3">
      <c r="A247" s="1">
        <v>36678</v>
      </c>
      <c r="B247">
        <f t="shared" si="3"/>
        <v>6</v>
      </c>
      <c r="C247">
        <v>369.31</v>
      </c>
    </row>
    <row r="248" spans="1:3" x14ac:dyDescent="0.3">
      <c r="A248" s="1">
        <v>36708</v>
      </c>
      <c r="B248">
        <f t="shared" si="3"/>
        <v>7</v>
      </c>
      <c r="C248">
        <v>367.9</v>
      </c>
    </row>
    <row r="249" spans="1:3" x14ac:dyDescent="0.3">
      <c r="A249" s="1">
        <v>36739</v>
      </c>
      <c r="B249">
        <f t="shared" si="3"/>
        <v>8</v>
      </c>
      <c r="C249">
        <v>366.75</v>
      </c>
    </row>
    <row r="250" spans="1:3" x14ac:dyDescent="0.3">
      <c r="A250" s="1">
        <v>36770</v>
      </c>
      <c r="B250">
        <f t="shared" si="3"/>
        <v>9</v>
      </c>
      <c r="C250">
        <v>366.7</v>
      </c>
    </row>
    <row r="251" spans="1:3" x14ac:dyDescent="0.3">
      <c r="A251" s="1">
        <v>36800</v>
      </c>
      <c r="B251">
        <f t="shared" si="3"/>
        <v>10</v>
      </c>
      <c r="C251">
        <v>367.92</v>
      </c>
    </row>
    <row r="252" spans="1:3" x14ac:dyDescent="0.3">
      <c r="A252" s="1">
        <v>36831</v>
      </c>
      <c r="B252">
        <f t="shared" si="3"/>
        <v>11</v>
      </c>
      <c r="C252">
        <v>369.29</v>
      </c>
    </row>
    <row r="253" spans="1:3" x14ac:dyDescent="0.3">
      <c r="A253" s="1">
        <v>36861</v>
      </c>
      <c r="B253">
        <f t="shared" si="3"/>
        <v>12</v>
      </c>
      <c r="C253">
        <v>370.12</v>
      </c>
    </row>
    <row r="254" spans="1:3" x14ac:dyDescent="0.3">
      <c r="A254" s="1">
        <v>36892</v>
      </c>
      <c r="B254">
        <f t="shared" si="3"/>
        <v>1</v>
      </c>
      <c r="C254">
        <v>370.69</v>
      </c>
    </row>
    <row r="255" spans="1:3" x14ac:dyDescent="0.3">
      <c r="A255" s="1">
        <v>36923</v>
      </c>
      <c r="B255">
        <f t="shared" si="3"/>
        <v>2</v>
      </c>
      <c r="C255">
        <v>371.18</v>
      </c>
    </row>
    <row r="256" spans="1:3" x14ac:dyDescent="0.3">
      <c r="A256" s="1">
        <v>36951</v>
      </c>
      <c r="B256">
        <f t="shared" si="3"/>
        <v>3</v>
      </c>
      <c r="C256">
        <v>371.59</v>
      </c>
    </row>
    <row r="257" spans="1:3" x14ac:dyDescent="0.3">
      <c r="A257" s="1">
        <v>36982</v>
      </c>
      <c r="B257">
        <f t="shared" si="3"/>
        <v>4</v>
      </c>
      <c r="C257">
        <v>371.91</v>
      </c>
    </row>
    <row r="258" spans="1:3" x14ac:dyDescent="0.3">
      <c r="A258" s="1">
        <v>37012</v>
      </c>
      <c r="B258">
        <f t="shared" si="3"/>
        <v>5</v>
      </c>
      <c r="C258">
        <v>371.81</v>
      </c>
    </row>
    <row r="259" spans="1:3" x14ac:dyDescent="0.3">
      <c r="A259" s="1">
        <v>37043</v>
      </c>
      <c r="B259">
        <f t="shared" ref="B259:B322" si="4">MONTH(A259)</f>
        <v>6</v>
      </c>
      <c r="C259">
        <v>370.85</v>
      </c>
    </row>
    <row r="260" spans="1:3" x14ac:dyDescent="0.3">
      <c r="A260" s="1">
        <v>37073</v>
      </c>
      <c r="B260">
        <f t="shared" si="4"/>
        <v>7</v>
      </c>
      <c r="C260">
        <v>369.45</v>
      </c>
    </row>
    <row r="261" spans="1:3" x14ac:dyDescent="0.3">
      <c r="A261" s="1">
        <v>37104</v>
      </c>
      <c r="B261">
        <f t="shared" si="4"/>
        <v>8</v>
      </c>
      <c r="C261">
        <v>368.32</v>
      </c>
    </row>
    <row r="262" spans="1:3" x14ac:dyDescent="0.3">
      <c r="A262" s="1">
        <v>37135</v>
      </c>
      <c r="B262">
        <f t="shared" si="4"/>
        <v>9</v>
      </c>
      <c r="C262">
        <v>368.36</v>
      </c>
    </row>
    <row r="263" spans="1:3" x14ac:dyDescent="0.3">
      <c r="A263" s="1">
        <v>37165</v>
      </c>
      <c r="B263">
        <f t="shared" si="4"/>
        <v>10</v>
      </c>
      <c r="C263">
        <v>369.71</v>
      </c>
    </row>
    <row r="264" spans="1:3" x14ac:dyDescent="0.3">
      <c r="A264" s="1">
        <v>37196</v>
      </c>
      <c r="B264">
        <f t="shared" si="4"/>
        <v>11</v>
      </c>
      <c r="C264">
        <v>371.04</v>
      </c>
    </row>
    <row r="265" spans="1:3" x14ac:dyDescent="0.3">
      <c r="A265" s="1">
        <v>37226</v>
      </c>
      <c r="B265">
        <f t="shared" si="4"/>
        <v>12</v>
      </c>
      <c r="C265">
        <v>371.96</v>
      </c>
    </row>
    <row r="266" spans="1:3" x14ac:dyDescent="0.3">
      <c r="A266" s="1">
        <v>37257</v>
      </c>
      <c r="B266">
        <f t="shared" si="4"/>
        <v>1</v>
      </c>
      <c r="C266">
        <v>372.53</v>
      </c>
    </row>
    <row r="267" spans="1:3" x14ac:dyDescent="0.3">
      <c r="A267" s="1">
        <v>37288</v>
      </c>
      <c r="B267">
        <f t="shared" si="4"/>
        <v>2</v>
      </c>
      <c r="C267">
        <v>372.92</v>
      </c>
    </row>
    <row r="268" spans="1:3" x14ac:dyDescent="0.3">
      <c r="A268" s="1">
        <v>37316</v>
      </c>
      <c r="B268">
        <f t="shared" si="4"/>
        <v>3</v>
      </c>
      <c r="C268">
        <v>373.38</v>
      </c>
    </row>
    <row r="269" spans="1:3" x14ac:dyDescent="0.3">
      <c r="A269" s="1">
        <v>37347</v>
      </c>
      <c r="B269">
        <f t="shared" si="4"/>
        <v>4</v>
      </c>
      <c r="C269">
        <v>373.72</v>
      </c>
    </row>
    <row r="270" spans="1:3" x14ac:dyDescent="0.3">
      <c r="A270" s="1">
        <v>37377</v>
      </c>
      <c r="B270">
        <f t="shared" si="4"/>
        <v>5</v>
      </c>
      <c r="C270">
        <v>373.7</v>
      </c>
    </row>
    <row r="271" spans="1:3" x14ac:dyDescent="0.3">
      <c r="A271" s="1">
        <v>37408</v>
      </c>
      <c r="B271">
        <f t="shared" si="4"/>
        <v>6</v>
      </c>
      <c r="C271">
        <v>372.84</v>
      </c>
    </row>
    <row r="272" spans="1:3" x14ac:dyDescent="0.3">
      <c r="A272" s="1">
        <v>37438</v>
      </c>
      <c r="B272">
        <f t="shared" si="4"/>
        <v>7</v>
      </c>
      <c r="C272">
        <v>371.41</v>
      </c>
    </row>
    <row r="273" spans="1:3" x14ac:dyDescent="0.3">
      <c r="A273" s="1">
        <v>37469</v>
      </c>
      <c r="B273">
        <f t="shared" si="4"/>
        <v>8</v>
      </c>
      <c r="C273">
        <v>370.37</v>
      </c>
    </row>
    <row r="274" spans="1:3" x14ac:dyDescent="0.3">
      <c r="A274" s="1">
        <v>37500</v>
      </c>
      <c r="B274">
        <f t="shared" si="4"/>
        <v>9</v>
      </c>
      <c r="C274">
        <v>370.69</v>
      </c>
    </row>
    <row r="275" spans="1:3" x14ac:dyDescent="0.3">
      <c r="A275" s="1">
        <v>37530</v>
      </c>
      <c r="B275">
        <f t="shared" si="4"/>
        <v>10</v>
      </c>
      <c r="C275">
        <v>371.96</v>
      </c>
    </row>
    <row r="276" spans="1:3" x14ac:dyDescent="0.3">
      <c r="A276" s="1">
        <v>37561</v>
      </c>
      <c r="B276">
        <f t="shared" si="4"/>
        <v>11</v>
      </c>
      <c r="C276">
        <v>373.29</v>
      </c>
    </row>
    <row r="277" spans="1:3" x14ac:dyDescent="0.3">
      <c r="A277" s="1">
        <v>37591</v>
      </c>
      <c r="B277">
        <f t="shared" si="4"/>
        <v>12</v>
      </c>
      <c r="C277">
        <v>374.27</v>
      </c>
    </row>
    <row r="278" spans="1:3" x14ac:dyDescent="0.3">
      <c r="A278" s="1">
        <v>37622</v>
      </c>
      <c r="B278">
        <f t="shared" si="4"/>
        <v>1</v>
      </c>
      <c r="C278">
        <v>374.95</v>
      </c>
    </row>
    <row r="279" spans="1:3" x14ac:dyDescent="0.3">
      <c r="A279" s="1">
        <v>37653</v>
      </c>
      <c r="B279">
        <f t="shared" si="4"/>
        <v>2</v>
      </c>
      <c r="C279">
        <v>375.47</v>
      </c>
    </row>
    <row r="280" spans="1:3" x14ac:dyDescent="0.3">
      <c r="A280" s="1">
        <v>37681</v>
      </c>
      <c r="B280">
        <f t="shared" si="4"/>
        <v>3</v>
      </c>
      <c r="C280">
        <v>375.92</v>
      </c>
    </row>
    <row r="281" spans="1:3" x14ac:dyDescent="0.3">
      <c r="A281" s="1">
        <v>37712</v>
      </c>
      <c r="B281">
        <f t="shared" si="4"/>
        <v>4</v>
      </c>
      <c r="C281">
        <v>376.39</v>
      </c>
    </row>
    <row r="282" spans="1:3" x14ac:dyDescent="0.3">
      <c r="A282" s="1">
        <v>37742</v>
      </c>
      <c r="B282">
        <f t="shared" si="4"/>
        <v>5</v>
      </c>
      <c r="C282">
        <v>376.51</v>
      </c>
    </row>
    <row r="283" spans="1:3" x14ac:dyDescent="0.3">
      <c r="A283" s="1">
        <v>37773</v>
      </c>
      <c r="B283">
        <f t="shared" si="4"/>
        <v>6</v>
      </c>
      <c r="C283">
        <v>375.68</v>
      </c>
    </row>
    <row r="284" spans="1:3" x14ac:dyDescent="0.3">
      <c r="A284" s="1">
        <v>37803</v>
      </c>
      <c r="B284">
        <f t="shared" si="4"/>
        <v>7</v>
      </c>
      <c r="C284">
        <v>374.16</v>
      </c>
    </row>
    <row r="285" spans="1:3" x14ac:dyDescent="0.3">
      <c r="A285" s="1">
        <v>37834</v>
      </c>
      <c r="B285">
        <f t="shared" si="4"/>
        <v>8</v>
      </c>
      <c r="C285">
        <v>372.94</v>
      </c>
    </row>
    <row r="286" spans="1:3" x14ac:dyDescent="0.3">
      <c r="A286" s="1">
        <v>37865</v>
      </c>
      <c r="B286">
        <f t="shared" si="4"/>
        <v>9</v>
      </c>
      <c r="C286">
        <v>373.11</v>
      </c>
    </row>
    <row r="287" spans="1:3" x14ac:dyDescent="0.3">
      <c r="A287" s="1">
        <v>37895</v>
      </c>
      <c r="B287">
        <f t="shared" si="4"/>
        <v>10</v>
      </c>
      <c r="C287">
        <v>374.4</v>
      </c>
    </row>
    <row r="288" spans="1:3" x14ac:dyDescent="0.3">
      <c r="A288" s="1">
        <v>37926</v>
      </c>
      <c r="B288">
        <f t="shared" si="4"/>
        <v>11</v>
      </c>
      <c r="C288">
        <v>375.68</v>
      </c>
    </row>
    <row r="289" spans="1:3" x14ac:dyDescent="0.3">
      <c r="A289" s="1">
        <v>37956</v>
      </c>
      <c r="B289">
        <f t="shared" si="4"/>
        <v>12</v>
      </c>
      <c r="C289">
        <v>376.53</v>
      </c>
    </row>
    <row r="290" spans="1:3" x14ac:dyDescent="0.3">
      <c r="A290" s="1">
        <v>37987</v>
      </c>
      <c r="B290">
        <f t="shared" si="4"/>
        <v>1</v>
      </c>
      <c r="C290">
        <v>377.21</v>
      </c>
    </row>
    <row r="291" spans="1:3" x14ac:dyDescent="0.3">
      <c r="A291" s="1">
        <v>38018</v>
      </c>
      <c r="B291">
        <f t="shared" si="4"/>
        <v>2</v>
      </c>
      <c r="C291">
        <v>377.73</v>
      </c>
    </row>
    <row r="292" spans="1:3" x14ac:dyDescent="0.3">
      <c r="A292" s="1">
        <v>38047</v>
      </c>
      <c r="B292">
        <f t="shared" si="4"/>
        <v>3</v>
      </c>
      <c r="C292">
        <v>378.16</v>
      </c>
    </row>
    <row r="293" spans="1:3" x14ac:dyDescent="0.3">
      <c r="A293" s="1">
        <v>38078</v>
      </c>
      <c r="B293">
        <f t="shared" si="4"/>
        <v>4</v>
      </c>
      <c r="C293">
        <v>378.48</v>
      </c>
    </row>
    <row r="294" spans="1:3" x14ac:dyDescent="0.3">
      <c r="A294" s="1">
        <v>38108</v>
      </c>
      <c r="B294">
        <f t="shared" si="4"/>
        <v>5</v>
      </c>
      <c r="C294">
        <v>378.4</v>
      </c>
    </row>
    <row r="295" spans="1:3" x14ac:dyDescent="0.3">
      <c r="A295" s="1">
        <v>38139</v>
      </c>
      <c r="B295">
        <f t="shared" si="4"/>
        <v>6</v>
      </c>
      <c r="C295">
        <v>377.51</v>
      </c>
    </row>
    <row r="296" spans="1:3" x14ac:dyDescent="0.3">
      <c r="A296" s="1">
        <v>38169</v>
      </c>
      <c r="B296">
        <f t="shared" si="4"/>
        <v>7</v>
      </c>
      <c r="C296">
        <v>375.97</v>
      </c>
    </row>
    <row r="297" spans="1:3" x14ac:dyDescent="0.3">
      <c r="A297" s="1">
        <v>38200</v>
      </c>
      <c r="B297">
        <f t="shared" si="4"/>
        <v>8</v>
      </c>
      <c r="C297">
        <v>374.5</v>
      </c>
    </row>
    <row r="298" spans="1:3" x14ac:dyDescent="0.3">
      <c r="A298" s="1">
        <v>38231</v>
      </c>
      <c r="B298">
        <f t="shared" si="4"/>
        <v>9</v>
      </c>
      <c r="C298">
        <v>374.4</v>
      </c>
    </row>
    <row r="299" spans="1:3" x14ac:dyDescent="0.3">
      <c r="A299" s="1">
        <v>38261</v>
      </c>
      <c r="B299">
        <f t="shared" si="4"/>
        <v>10</v>
      </c>
      <c r="C299">
        <v>375.73</v>
      </c>
    </row>
    <row r="300" spans="1:3" x14ac:dyDescent="0.3">
      <c r="A300" s="1">
        <v>38292</v>
      </c>
      <c r="B300">
        <f t="shared" si="4"/>
        <v>11</v>
      </c>
      <c r="C300">
        <v>377.2</v>
      </c>
    </row>
    <row r="301" spans="1:3" x14ac:dyDescent="0.3">
      <c r="A301" s="1">
        <v>38322</v>
      </c>
      <c r="B301">
        <f t="shared" si="4"/>
        <v>12</v>
      </c>
      <c r="C301">
        <v>378.17</v>
      </c>
    </row>
    <row r="302" spans="1:3" x14ac:dyDescent="0.3">
      <c r="A302" s="1">
        <v>38353</v>
      </c>
      <c r="B302">
        <f t="shared" si="4"/>
        <v>1</v>
      </c>
      <c r="C302">
        <v>378.73</v>
      </c>
    </row>
    <row r="303" spans="1:3" x14ac:dyDescent="0.3">
      <c r="A303" s="1">
        <v>38384</v>
      </c>
      <c r="B303">
        <f t="shared" si="4"/>
        <v>2</v>
      </c>
      <c r="C303">
        <v>379.19</v>
      </c>
    </row>
    <row r="304" spans="1:3" x14ac:dyDescent="0.3">
      <c r="A304" s="1">
        <v>38412</v>
      </c>
      <c r="B304">
        <f t="shared" si="4"/>
        <v>3</v>
      </c>
      <c r="C304">
        <v>379.82</v>
      </c>
    </row>
    <row r="305" spans="1:3" x14ac:dyDescent="0.3">
      <c r="A305" s="1">
        <v>38443</v>
      </c>
      <c r="B305">
        <f t="shared" si="4"/>
        <v>4</v>
      </c>
      <c r="C305">
        <v>380.31</v>
      </c>
    </row>
    <row r="306" spans="1:3" x14ac:dyDescent="0.3">
      <c r="A306" s="1">
        <v>38473</v>
      </c>
      <c r="B306">
        <f t="shared" si="4"/>
        <v>5</v>
      </c>
      <c r="C306">
        <v>380.43</v>
      </c>
    </row>
    <row r="307" spans="1:3" x14ac:dyDescent="0.3">
      <c r="A307" s="1">
        <v>38504</v>
      </c>
      <c r="B307">
        <f t="shared" si="4"/>
        <v>6</v>
      </c>
      <c r="C307">
        <v>379.61</v>
      </c>
    </row>
    <row r="308" spans="1:3" x14ac:dyDescent="0.3">
      <c r="A308" s="1">
        <v>38534</v>
      </c>
      <c r="B308">
        <f t="shared" si="4"/>
        <v>7</v>
      </c>
      <c r="C308">
        <v>377.94</v>
      </c>
    </row>
    <row r="309" spans="1:3" x14ac:dyDescent="0.3">
      <c r="A309" s="1">
        <v>38565</v>
      </c>
      <c r="B309">
        <f t="shared" si="4"/>
        <v>8</v>
      </c>
      <c r="C309">
        <v>376.73</v>
      </c>
    </row>
    <row r="310" spans="1:3" x14ac:dyDescent="0.3">
      <c r="A310" s="1">
        <v>38596</v>
      </c>
      <c r="B310">
        <f t="shared" si="4"/>
        <v>9</v>
      </c>
      <c r="C310">
        <v>376.77</v>
      </c>
    </row>
    <row r="311" spans="1:3" x14ac:dyDescent="0.3">
      <c r="A311" s="1">
        <v>38626</v>
      </c>
      <c r="B311">
        <f t="shared" si="4"/>
        <v>10</v>
      </c>
      <c r="C311">
        <v>378.08</v>
      </c>
    </row>
    <row r="312" spans="1:3" x14ac:dyDescent="0.3">
      <c r="A312" s="1">
        <v>38657</v>
      </c>
      <c r="B312">
        <f t="shared" si="4"/>
        <v>11</v>
      </c>
      <c r="C312">
        <v>379.54</v>
      </c>
    </row>
    <row r="313" spans="1:3" x14ac:dyDescent="0.3">
      <c r="A313" s="1">
        <v>38687</v>
      </c>
      <c r="B313">
        <f t="shared" si="4"/>
        <v>12</v>
      </c>
      <c r="C313">
        <v>380.52</v>
      </c>
    </row>
    <row r="314" spans="1:3" x14ac:dyDescent="0.3">
      <c r="A314" s="1">
        <v>38718</v>
      </c>
      <c r="B314">
        <f t="shared" si="4"/>
        <v>1</v>
      </c>
      <c r="C314">
        <v>381.33</v>
      </c>
    </row>
    <row r="315" spans="1:3" x14ac:dyDescent="0.3">
      <c r="A315" s="1">
        <v>38749</v>
      </c>
      <c r="B315">
        <f t="shared" si="4"/>
        <v>2</v>
      </c>
      <c r="C315">
        <v>381.95</v>
      </c>
    </row>
    <row r="316" spans="1:3" x14ac:dyDescent="0.3">
      <c r="A316" s="1">
        <v>38777</v>
      </c>
      <c r="B316">
        <f t="shared" si="4"/>
        <v>3</v>
      </c>
      <c r="C316">
        <v>382.32</v>
      </c>
    </row>
    <row r="317" spans="1:3" x14ac:dyDescent="0.3">
      <c r="A317" s="1">
        <v>38808</v>
      </c>
      <c r="B317">
        <f t="shared" si="4"/>
        <v>4</v>
      </c>
      <c r="C317">
        <v>382.65</v>
      </c>
    </row>
    <row r="318" spans="1:3" x14ac:dyDescent="0.3">
      <c r="A318" s="1">
        <v>38838</v>
      </c>
      <c r="B318">
        <f t="shared" si="4"/>
        <v>5</v>
      </c>
      <c r="C318">
        <v>382.61</v>
      </c>
    </row>
    <row r="319" spans="1:3" x14ac:dyDescent="0.3">
      <c r="A319" s="1">
        <v>38869</v>
      </c>
      <c r="B319">
        <f t="shared" si="4"/>
        <v>6</v>
      </c>
      <c r="C319">
        <v>381.75</v>
      </c>
    </row>
    <row r="320" spans="1:3" x14ac:dyDescent="0.3">
      <c r="A320" s="1">
        <v>38899</v>
      </c>
      <c r="B320">
        <f t="shared" si="4"/>
        <v>7</v>
      </c>
      <c r="C320">
        <v>380.07</v>
      </c>
    </row>
    <row r="321" spans="1:3" x14ac:dyDescent="0.3">
      <c r="A321" s="1">
        <v>38930</v>
      </c>
      <c r="B321">
        <f t="shared" si="4"/>
        <v>8</v>
      </c>
      <c r="C321">
        <v>378.49</v>
      </c>
    </row>
    <row r="322" spans="1:3" x14ac:dyDescent="0.3">
      <c r="A322" s="1">
        <v>38961</v>
      </c>
      <c r="B322">
        <f t="shared" si="4"/>
        <v>9</v>
      </c>
      <c r="C322">
        <v>378.61</v>
      </c>
    </row>
    <row r="323" spans="1:3" x14ac:dyDescent="0.3">
      <c r="A323" s="1">
        <v>38991</v>
      </c>
      <c r="B323">
        <f t="shared" ref="B323:B386" si="5">MONTH(A323)</f>
        <v>10</v>
      </c>
      <c r="C323">
        <v>380.04</v>
      </c>
    </row>
    <row r="324" spans="1:3" x14ac:dyDescent="0.3">
      <c r="A324" s="1">
        <v>39022</v>
      </c>
      <c r="B324">
        <f t="shared" si="5"/>
        <v>11</v>
      </c>
      <c r="C324">
        <v>381.41</v>
      </c>
    </row>
    <row r="325" spans="1:3" x14ac:dyDescent="0.3">
      <c r="A325" s="1">
        <v>39052</v>
      </c>
      <c r="B325">
        <f t="shared" si="5"/>
        <v>12</v>
      </c>
      <c r="C325">
        <v>382.38</v>
      </c>
    </row>
    <row r="326" spans="1:3" x14ac:dyDescent="0.3">
      <c r="A326" s="1">
        <v>39083</v>
      </c>
      <c r="B326">
        <f t="shared" si="5"/>
        <v>1</v>
      </c>
      <c r="C326">
        <v>383.03</v>
      </c>
    </row>
    <row r="327" spans="1:3" x14ac:dyDescent="0.3">
      <c r="A327" s="1">
        <v>39114</v>
      </c>
      <c r="B327">
        <f t="shared" si="5"/>
        <v>2</v>
      </c>
      <c r="C327">
        <v>383.54</v>
      </c>
    </row>
    <row r="328" spans="1:3" x14ac:dyDescent="0.3">
      <c r="A328" s="1">
        <v>39142</v>
      </c>
      <c r="B328">
        <f t="shared" si="5"/>
        <v>3</v>
      </c>
      <c r="C328">
        <v>384.02</v>
      </c>
    </row>
    <row r="329" spans="1:3" x14ac:dyDescent="0.3">
      <c r="A329" s="1">
        <v>39173</v>
      </c>
      <c r="B329">
        <f t="shared" si="5"/>
        <v>4</v>
      </c>
      <c r="C329">
        <v>384.28</v>
      </c>
    </row>
    <row r="330" spans="1:3" x14ac:dyDescent="0.3">
      <c r="A330" s="1">
        <v>39203</v>
      </c>
      <c r="B330">
        <f t="shared" si="5"/>
        <v>5</v>
      </c>
      <c r="C330">
        <v>384.12</v>
      </c>
    </row>
    <row r="331" spans="1:3" x14ac:dyDescent="0.3">
      <c r="A331" s="1">
        <v>39234</v>
      </c>
      <c r="B331">
        <f t="shared" si="5"/>
        <v>6</v>
      </c>
      <c r="C331">
        <v>383.26</v>
      </c>
    </row>
    <row r="332" spans="1:3" x14ac:dyDescent="0.3">
      <c r="A332" s="1">
        <v>39264</v>
      </c>
      <c r="B332">
        <f t="shared" si="5"/>
        <v>7</v>
      </c>
      <c r="C332">
        <v>381.55</v>
      </c>
    </row>
    <row r="333" spans="1:3" x14ac:dyDescent="0.3">
      <c r="A333" s="1">
        <v>39295</v>
      </c>
      <c r="B333">
        <f t="shared" si="5"/>
        <v>8</v>
      </c>
      <c r="C333">
        <v>380.3</v>
      </c>
    </row>
    <row r="334" spans="1:3" x14ac:dyDescent="0.3">
      <c r="A334" s="1">
        <v>39326</v>
      </c>
      <c r="B334">
        <f t="shared" si="5"/>
        <v>9</v>
      </c>
      <c r="C334">
        <v>380.69</v>
      </c>
    </row>
    <row r="335" spans="1:3" x14ac:dyDescent="0.3">
      <c r="A335" s="1">
        <v>39356</v>
      </c>
      <c r="B335">
        <f t="shared" si="5"/>
        <v>10</v>
      </c>
      <c r="C335">
        <v>382.1</v>
      </c>
    </row>
    <row r="336" spans="1:3" x14ac:dyDescent="0.3">
      <c r="A336" s="1">
        <v>39387</v>
      </c>
      <c r="B336">
        <f t="shared" si="5"/>
        <v>11</v>
      </c>
      <c r="C336">
        <v>383.45</v>
      </c>
    </row>
    <row r="337" spans="1:3" x14ac:dyDescent="0.3">
      <c r="A337" s="1">
        <v>39417</v>
      </c>
      <c r="B337">
        <f t="shared" si="5"/>
        <v>12</v>
      </c>
      <c r="C337">
        <v>384.46</v>
      </c>
    </row>
    <row r="338" spans="1:3" x14ac:dyDescent="0.3">
      <c r="A338" s="1">
        <v>39448</v>
      </c>
      <c r="B338">
        <f t="shared" si="5"/>
        <v>1</v>
      </c>
      <c r="C338">
        <v>385.22</v>
      </c>
    </row>
    <row r="339" spans="1:3" x14ac:dyDescent="0.3">
      <c r="A339" s="1">
        <v>39479</v>
      </c>
      <c r="B339">
        <f t="shared" si="5"/>
        <v>2</v>
      </c>
      <c r="C339">
        <v>385.74</v>
      </c>
    </row>
    <row r="340" spans="1:3" x14ac:dyDescent="0.3">
      <c r="A340" s="1">
        <v>39508</v>
      </c>
      <c r="B340">
        <f t="shared" si="5"/>
        <v>3</v>
      </c>
      <c r="C340">
        <v>386.15</v>
      </c>
    </row>
    <row r="341" spans="1:3" x14ac:dyDescent="0.3">
      <c r="A341" s="1">
        <v>39539</v>
      </c>
      <c r="B341">
        <f t="shared" si="5"/>
        <v>4</v>
      </c>
      <c r="C341">
        <v>386.54</v>
      </c>
    </row>
    <row r="342" spans="1:3" x14ac:dyDescent="0.3">
      <c r="A342" s="1">
        <v>39569</v>
      </c>
      <c r="B342">
        <f t="shared" si="5"/>
        <v>5</v>
      </c>
      <c r="C342">
        <v>386.49</v>
      </c>
    </row>
    <row r="343" spans="1:3" x14ac:dyDescent="0.3">
      <c r="A343" s="1">
        <v>39600</v>
      </c>
      <c r="B343">
        <f t="shared" si="5"/>
        <v>6</v>
      </c>
      <c r="C343">
        <v>385.57</v>
      </c>
    </row>
    <row r="344" spans="1:3" x14ac:dyDescent="0.3">
      <c r="A344" s="1">
        <v>39630</v>
      </c>
      <c r="B344">
        <f t="shared" si="5"/>
        <v>7</v>
      </c>
      <c r="C344">
        <v>384.08</v>
      </c>
    </row>
    <row r="345" spans="1:3" x14ac:dyDescent="0.3">
      <c r="A345" s="1">
        <v>39661</v>
      </c>
      <c r="B345">
        <f t="shared" si="5"/>
        <v>8</v>
      </c>
      <c r="C345">
        <v>382.76</v>
      </c>
    </row>
    <row r="346" spans="1:3" x14ac:dyDescent="0.3">
      <c r="A346" s="1">
        <v>39692</v>
      </c>
      <c r="B346">
        <f t="shared" si="5"/>
        <v>9</v>
      </c>
      <c r="C346">
        <v>382.54</v>
      </c>
    </row>
    <row r="347" spans="1:3" x14ac:dyDescent="0.3">
      <c r="A347" s="1">
        <v>39722</v>
      </c>
      <c r="B347">
        <f t="shared" si="5"/>
        <v>10</v>
      </c>
      <c r="C347">
        <v>383.66</v>
      </c>
    </row>
    <row r="348" spans="1:3" x14ac:dyDescent="0.3">
      <c r="A348" s="1">
        <v>39753</v>
      </c>
      <c r="B348">
        <f t="shared" si="5"/>
        <v>11</v>
      </c>
      <c r="C348">
        <v>385.17</v>
      </c>
    </row>
    <row r="349" spans="1:3" x14ac:dyDescent="0.3">
      <c r="A349" s="1">
        <v>39783</v>
      </c>
      <c r="B349">
        <f t="shared" si="5"/>
        <v>12</v>
      </c>
      <c r="C349">
        <v>386.27</v>
      </c>
    </row>
    <row r="350" spans="1:3" x14ac:dyDescent="0.3">
      <c r="A350" s="1">
        <v>39814</v>
      </c>
      <c r="B350">
        <f t="shared" si="5"/>
        <v>1</v>
      </c>
      <c r="C350">
        <v>387.03</v>
      </c>
    </row>
    <row r="351" spans="1:3" x14ac:dyDescent="0.3">
      <c r="A351" s="1">
        <v>39845</v>
      </c>
      <c r="B351">
        <f t="shared" si="5"/>
        <v>2</v>
      </c>
      <c r="C351">
        <v>387.48</v>
      </c>
    </row>
    <row r="352" spans="1:3" x14ac:dyDescent="0.3">
      <c r="A352" s="1">
        <v>39873</v>
      </c>
      <c r="B352">
        <f t="shared" si="5"/>
        <v>3</v>
      </c>
      <c r="C352">
        <v>387.71</v>
      </c>
    </row>
    <row r="353" spans="1:3" x14ac:dyDescent="0.3">
      <c r="A353" s="1">
        <v>39904</v>
      </c>
      <c r="B353">
        <f t="shared" si="5"/>
        <v>4</v>
      </c>
      <c r="C353">
        <v>387.99</v>
      </c>
    </row>
    <row r="354" spans="1:3" x14ac:dyDescent="0.3">
      <c r="A354" s="1">
        <v>39934</v>
      </c>
      <c r="B354">
        <f t="shared" si="5"/>
        <v>5</v>
      </c>
      <c r="C354">
        <v>387.95</v>
      </c>
    </row>
    <row r="355" spans="1:3" x14ac:dyDescent="0.3">
      <c r="A355" s="1">
        <v>39965</v>
      </c>
      <c r="B355">
        <f t="shared" si="5"/>
        <v>6</v>
      </c>
      <c r="C355">
        <v>386.96</v>
      </c>
    </row>
    <row r="356" spans="1:3" x14ac:dyDescent="0.3">
      <c r="A356" s="1">
        <v>39995</v>
      </c>
      <c r="B356">
        <f t="shared" si="5"/>
        <v>7</v>
      </c>
      <c r="C356">
        <v>385.01</v>
      </c>
    </row>
    <row r="357" spans="1:3" x14ac:dyDescent="0.3">
      <c r="A357" s="1">
        <v>40026</v>
      </c>
      <c r="B357">
        <f t="shared" si="5"/>
        <v>8</v>
      </c>
      <c r="C357">
        <v>383.63</v>
      </c>
    </row>
    <row r="358" spans="1:3" x14ac:dyDescent="0.3">
      <c r="A358" s="1">
        <v>40057</v>
      </c>
      <c r="B358">
        <f t="shared" si="5"/>
        <v>9</v>
      </c>
      <c r="C358">
        <v>383.93</v>
      </c>
    </row>
    <row r="359" spans="1:3" x14ac:dyDescent="0.3">
      <c r="A359" s="1">
        <v>40087</v>
      </c>
      <c r="B359">
        <f t="shared" si="5"/>
        <v>10</v>
      </c>
      <c r="C359">
        <v>385.49</v>
      </c>
    </row>
    <row r="360" spans="1:3" x14ac:dyDescent="0.3">
      <c r="A360" s="1">
        <v>40118</v>
      </c>
      <c r="B360">
        <f t="shared" si="5"/>
        <v>11</v>
      </c>
      <c r="C360">
        <v>386.94</v>
      </c>
    </row>
    <row r="361" spans="1:3" x14ac:dyDescent="0.3">
      <c r="A361" s="1">
        <v>40148</v>
      </c>
      <c r="B361">
        <f t="shared" si="5"/>
        <v>12</v>
      </c>
      <c r="C361">
        <v>387.84</v>
      </c>
    </row>
    <row r="362" spans="1:3" x14ac:dyDescent="0.3">
      <c r="A362" s="1">
        <v>40179</v>
      </c>
      <c r="B362">
        <f t="shared" si="5"/>
        <v>1</v>
      </c>
      <c r="C362">
        <v>388.62</v>
      </c>
    </row>
    <row r="363" spans="1:3" x14ac:dyDescent="0.3">
      <c r="A363" s="1">
        <v>40210</v>
      </c>
      <c r="B363">
        <f t="shared" si="5"/>
        <v>2</v>
      </c>
      <c r="C363">
        <v>389.33</v>
      </c>
    </row>
    <row r="364" spans="1:3" x14ac:dyDescent="0.3">
      <c r="A364" s="1">
        <v>40238</v>
      </c>
      <c r="B364">
        <f t="shared" si="5"/>
        <v>3</v>
      </c>
      <c r="C364">
        <v>389.68</v>
      </c>
    </row>
    <row r="365" spans="1:3" x14ac:dyDescent="0.3">
      <c r="A365" s="1">
        <v>40269</v>
      </c>
      <c r="B365">
        <f t="shared" si="5"/>
        <v>4</v>
      </c>
      <c r="C365">
        <v>389.98</v>
      </c>
    </row>
    <row r="366" spans="1:3" x14ac:dyDescent="0.3">
      <c r="A366" s="1">
        <v>40299</v>
      </c>
      <c r="B366">
        <f t="shared" si="5"/>
        <v>5</v>
      </c>
      <c r="C366">
        <v>389.95</v>
      </c>
    </row>
    <row r="367" spans="1:3" x14ac:dyDescent="0.3">
      <c r="A367" s="1">
        <v>40330</v>
      </c>
      <c r="B367">
        <f t="shared" si="5"/>
        <v>6</v>
      </c>
      <c r="C367">
        <v>389.01</v>
      </c>
    </row>
    <row r="368" spans="1:3" x14ac:dyDescent="0.3">
      <c r="A368" s="1">
        <v>40360</v>
      </c>
      <c r="B368">
        <f t="shared" si="5"/>
        <v>7</v>
      </c>
      <c r="C368">
        <v>387.35</v>
      </c>
    </row>
    <row r="369" spans="1:3" x14ac:dyDescent="0.3">
      <c r="A369" s="1">
        <v>40391</v>
      </c>
      <c r="B369">
        <f t="shared" si="5"/>
        <v>8</v>
      </c>
      <c r="C369">
        <v>386.23</v>
      </c>
    </row>
    <row r="370" spans="1:3" x14ac:dyDescent="0.3">
      <c r="A370" s="1">
        <v>40422</v>
      </c>
      <c r="B370">
        <f t="shared" si="5"/>
        <v>9</v>
      </c>
      <c r="C370">
        <v>386.7</v>
      </c>
    </row>
    <row r="371" spans="1:3" x14ac:dyDescent="0.3">
      <c r="A371" s="1">
        <v>40452</v>
      </c>
      <c r="B371">
        <f t="shared" si="5"/>
        <v>10</v>
      </c>
      <c r="C371">
        <v>388.25</v>
      </c>
    </row>
    <row r="372" spans="1:3" x14ac:dyDescent="0.3">
      <c r="A372" s="1">
        <v>40483</v>
      </c>
      <c r="B372">
        <f t="shared" si="5"/>
        <v>11</v>
      </c>
      <c r="C372">
        <v>389.62</v>
      </c>
    </row>
    <row r="373" spans="1:3" x14ac:dyDescent="0.3">
      <c r="A373" s="1">
        <v>40513</v>
      </c>
      <c r="B373">
        <f t="shared" si="5"/>
        <v>12</v>
      </c>
      <c r="C373">
        <v>390.36</v>
      </c>
    </row>
    <row r="374" spans="1:3" x14ac:dyDescent="0.3">
      <c r="A374" s="1">
        <v>40544</v>
      </c>
      <c r="B374">
        <f t="shared" si="5"/>
        <v>1</v>
      </c>
      <c r="C374">
        <v>390.93</v>
      </c>
    </row>
    <row r="375" spans="1:3" x14ac:dyDescent="0.3">
      <c r="A375" s="1">
        <v>40575</v>
      </c>
      <c r="B375">
        <f t="shared" si="5"/>
        <v>2</v>
      </c>
      <c r="C375">
        <v>391.35</v>
      </c>
    </row>
    <row r="376" spans="1:3" x14ac:dyDescent="0.3">
      <c r="A376" s="1">
        <v>40603</v>
      </c>
      <c r="B376">
        <f t="shared" si="5"/>
        <v>3</v>
      </c>
      <c r="C376">
        <v>391.67</v>
      </c>
    </row>
    <row r="377" spans="1:3" x14ac:dyDescent="0.3">
      <c r="A377" s="1">
        <v>40634</v>
      </c>
      <c r="B377">
        <f t="shared" si="5"/>
        <v>4</v>
      </c>
      <c r="C377">
        <v>392.05</v>
      </c>
    </row>
    <row r="378" spans="1:3" x14ac:dyDescent="0.3">
      <c r="A378" s="1">
        <v>40664</v>
      </c>
      <c r="B378">
        <f t="shared" si="5"/>
        <v>5</v>
      </c>
      <c r="C378">
        <v>392.08</v>
      </c>
    </row>
    <row r="379" spans="1:3" x14ac:dyDescent="0.3">
      <c r="A379" s="1">
        <v>40695</v>
      </c>
      <c r="B379">
        <f t="shared" si="5"/>
        <v>6</v>
      </c>
      <c r="C379">
        <v>391.13</v>
      </c>
    </row>
    <row r="380" spans="1:3" x14ac:dyDescent="0.3">
      <c r="A380" s="1">
        <v>40725</v>
      </c>
      <c r="B380">
        <f t="shared" si="5"/>
        <v>7</v>
      </c>
      <c r="C380">
        <v>389.19</v>
      </c>
    </row>
    <row r="381" spans="1:3" x14ac:dyDescent="0.3">
      <c r="A381" s="1">
        <v>40756</v>
      </c>
      <c r="B381">
        <f t="shared" si="5"/>
        <v>8</v>
      </c>
      <c r="C381">
        <v>387.86</v>
      </c>
    </row>
    <row r="382" spans="1:3" x14ac:dyDescent="0.3">
      <c r="A382" s="1">
        <v>40787</v>
      </c>
      <c r="B382">
        <f t="shared" si="5"/>
        <v>9</v>
      </c>
      <c r="C382">
        <v>388.26</v>
      </c>
    </row>
    <row r="383" spans="1:3" x14ac:dyDescent="0.3">
      <c r="A383" s="1">
        <v>40817</v>
      </c>
      <c r="B383">
        <f t="shared" si="5"/>
        <v>10</v>
      </c>
      <c r="C383">
        <v>389.83</v>
      </c>
    </row>
    <row r="384" spans="1:3" x14ac:dyDescent="0.3">
      <c r="A384" s="1">
        <v>40848</v>
      </c>
      <c r="B384">
        <f t="shared" si="5"/>
        <v>11</v>
      </c>
      <c r="C384">
        <v>391.2</v>
      </c>
    </row>
    <row r="385" spans="1:3" x14ac:dyDescent="0.3">
      <c r="A385" s="1">
        <v>40878</v>
      </c>
      <c r="B385">
        <f t="shared" si="5"/>
        <v>12</v>
      </c>
      <c r="C385">
        <v>392.04</v>
      </c>
    </row>
    <row r="386" spans="1:3" x14ac:dyDescent="0.3">
      <c r="A386" s="1">
        <v>40909</v>
      </c>
      <c r="B386">
        <f t="shared" si="5"/>
        <v>1</v>
      </c>
      <c r="C386">
        <v>392.61</v>
      </c>
    </row>
    <row r="387" spans="1:3" x14ac:dyDescent="0.3">
      <c r="A387" s="1">
        <v>40940</v>
      </c>
      <c r="B387">
        <f t="shared" ref="B387:B450" si="6">MONTH(A387)</f>
        <v>2</v>
      </c>
      <c r="C387">
        <v>393.2</v>
      </c>
    </row>
    <row r="388" spans="1:3" x14ac:dyDescent="0.3">
      <c r="A388" s="1">
        <v>40969</v>
      </c>
      <c r="B388">
        <f t="shared" si="6"/>
        <v>3</v>
      </c>
      <c r="C388">
        <v>393.73</v>
      </c>
    </row>
    <row r="389" spans="1:3" x14ac:dyDescent="0.3">
      <c r="A389" s="1">
        <v>41000</v>
      </c>
      <c r="B389">
        <f t="shared" si="6"/>
        <v>4</v>
      </c>
      <c r="C389">
        <v>393.99</v>
      </c>
    </row>
    <row r="390" spans="1:3" x14ac:dyDescent="0.3">
      <c r="A390" s="1">
        <v>41030</v>
      </c>
      <c r="B390">
        <f t="shared" si="6"/>
        <v>5</v>
      </c>
      <c r="C390">
        <v>393.88</v>
      </c>
    </row>
    <row r="391" spans="1:3" x14ac:dyDescent="0.3">
      <c r="A391" s="1">
        <v>41061</v>
      </c>
      <c r="B391">
        <f t="shared" si="6"/>
        <v>6</v>
      </c>
      <c r="C391">
        <v>392.84</v>
      </c>
    </row>
    <row r="392" spans="1:3" x14ac:dyDescent="0.3">
      <c r="A392" s="1">
        <v>41091</v>
      </c>
      <c r="B392">
        <f t="shared" si="6"/>
        <v>7</v>
      </c>
      <c r="C392">
        <v>391</v>
      </c>
    </row>
    <row r="393" spans="1:3" x14ac:dyDescent="0.3">
      <c r="A393" s="1">
        <v>41122</v>
      </c>
      <c r="B393">
        <f t="shared" si="6"/>
        <v>8</v>
      </c>
      <c r="C393">
        <v>389.89</v>
      </c>
    </row>
    <row r="394" spans="1:3" x14ac:dyDescent="0.3">
      <c r="A394" s="1">
        <v>41153</v>
      </c>
      <c r="B394">
        <f t="shared" si="6"/>
        <v>9</v>
      </c>
      <c r="C394">
        <v>390.56</v>
      </c>
    </row>
    <row r="395" spans="1:3" x14ac:dyDescent="0.3">
      <c r="A395" s="1">
        <v>41183</v>
      </c>
      <c r="B395">
        <f t="shared" si="6"/>
        <v>10</v>
      </c>
      <c r="C395">
        <v>392.16</v>
      </c>
    </row>
    <row r="396" spans="1:3" x14ac:dyDescent="0.3">
      <c r="A396" s="1">
        <v>41214</v>
      </c>
      <c r="B396">
        <f t="shared" si="6"/>
        <v>11</v>
      </c>
      <c r="C396">
        <v>393.56</v>
      </c>
    </row>
    <row r="397" spans="1:3" x14ac:dyDescent="0.3">
      <c r="A397" s="1">
        <v>41244</v>
      </c>
      <c r="B397">
        <f t="shared" si="6"/>
        <v>12</v>
      </c>
      <c r="C397">
        <v>394.39</v>
      </c>
    </row>
    <row r="398" spans="1:3" x14ac:dyDescent="0.3">
      <c r="A398" s="1">
        <v>41275</v>
      </c>
      <c r="B398">
        <f t="shared" si="6"/>
        <v>1</v>
      </c>
      <c r="C398">
        <v>395.07</v>
      </c>
    </row>
    <row r="399" spans="1:3" x14ac:dyDescent="0.3">
      <c r="A399" s="1">
        <v>41306</v>
      </c>
      <c r="B399">
        <f t="shared" si="6"/>
        <v>2</v>
      </c>
      <c r="C399">
        <v>395.69</v>
      </c>
    </row>
    <row r="400" spans="1:3" x14ac:dyDescent="0.3">
      <c r="A400" s="1">
        <v>41334</v>
      </c>
      <c r="B400">
        <f t="shared" si="6"/>
        <v>3</v>
      </c>
      <c r="C400">
        <v>396.28</v>
      </c>
    </row>
    <row r="401" spans="1:3" x14ac:dyDescent="0.3">
      <c r="A401" s="1">
        <v>41365</v>
      </c>
      <c r="B401">
        <f t="shared" si="6"/>
        <v>4</v>
      </c>
      <c r="C401">
        <v>396.74</v>
      </c>
    </row>
    <row r="402" spans="1:3" x14ac:dyDescent="0.3">
      <c r="A402" s="1">
        <v>41395</v>
      </c>
      <c r="B402">
        <f t="shared" si="6"/>
        <v>5</v>
      </c>
      <c r="C402">
        <v>396.75</v>
      </c>
    </row>
    <row r="403" spans="1:3" x14ac:dyDescent="0.3">
      <c r="A403" s="1">
        <v>41426</v>
      </c>
      <c r="B403">
        <f t="shared" si="6"/>
        <v>6</v>
      </c>
      <c r="C403">
        <v>395.95</v>
      </c>
    </row>
    <row r="404" spans="1:3" x14ac:dyDescent="0.3">
      <c r="A404" s="1">
        <v>41456</v>
      </c>
      <c r="B404">
        <f t="shared" si="6"/>
        <v>7</v>
      </c>
      <c r="C404">
        <v>394.46</v>
      </c>
    </row>
    <row r="405" spans="1:3" x14ac:dyDescent="0.3">
      <c r="A405" s="1">
        <v>41487</v>
      </c>
      <c r="B405">
        <f t="shared" si="6"/>
        <v>8</v>
      </c>
      <c r="C405">
        <v>393.23</v>
      </c>
    </row>
    <row r="406" spans="1:3" x14ac:dyDescent="0.3">
      <c r="A406" s="1">
        <v>41518</v>
      </c>
      <c r="B406">
        <f t="shared" si="6"/>
        <v>9</v>
      </c>
      <c r="C406">
        <v>393.21</v>
      </c>
    </row>
    <row r="407" spans="1:3" x14ac:dyDescent="0.3">
      <c r="A407" s="1">
        <v>41548</v>
      </c>
      <c r="B407">
        <f t="shared" si="6"/>
        <v>10</v>
      </c>
      <c r="C407">
        <v>394.5</v>
      </c>
    </row>
    <row r="408" spans="1:3" x14ac:dyDescent="0.3">
      <c r="A408" s="1">
        <v>41579</v>
      </c>
      <c r="B408">
        <f t="shared" si="6"/>
        <v>11</v>
      </c>
      <c r="C408">
        <v>395.96</v>
      </c>
    </row>
    <row r="409" spans="1:3" x14ac:dyDescent="0.3">
      <c r="A409" s="1">
        <v>41609</v>
      </c>
      <c r="B409">
        <f t="shared" si="6"/>
        <v>12</v>
      </c>
      <c r="C409">
        <v>396.87</v>
      </c>
    </row>
    <row r="410" spans="1:3" x14ac:dyDescent="0.3">
      <c r="A410" s="1">
        <v>41640</v>
      </c>
      <c r="B410">
        <f t="shared" si="6"/>
        <v>1</v>
      </c>
      <c r="C410">
        <v>397.51</v>
      </c>
    </row>
    <row r="411" spans="1:3" x14ac:dyDescent="0.3">
      <c r="A411" s="1">
        <v>41671</v>
      </c>
      <c r="B411">
        <f t="shared" si="6"/>
        <v>2</v>
      </c>
      <c r="C411">
        <v>397.97</v>
      </c>
    </row>
    <row r="412" spans="1:3" x14ac:dyDescent="0.3">
      <c r="A412" s="1">
        <v>41699</v>
      </c>
      <c r="B412">
        <f t="shared" si="6"/>
        <v>3</v>
      </c>
      <c r="C412">
        <v>398.27</v>
      </c>
    </row>
    <row r="413" spans="1:3" x14ac:dyDescent="0.3">
      <c r="A413" s="1">
        <v>41730</v>
      </c>
      <c r="B413">
        <f t="shared" si="6"/>
        <v>4</v>
      </c>
      <c r="C413">
        <v>398.63</v>
      </c>
    </row>
    <row r="414" spans="1:3" x14ac:dyDescent="0.3">
      <c r="A414" s="1">
        <v>41760</v>
      </c>
      <c r="B414">
        <f t="shared" si="6"/>
        <v>5</v>
      </c>
      <c r="C414">
        <v>398.69</v>
      </c>
    </row>
    <row r="415" spans="1:3" x14ac:dyDescent="0.3">
      <c r="A415" s="1">
        <v>41791</v>
      </c>
      <c r="B415">
        <f t="shared" si="6"/>
        <v>6</v>
      </c>
      <c r="C415">
        <v>397.73</v>
      </c>
    </row>
    <row r="416" spans="1:3" x14ac:dyDescent="0.3">
      <c r="A416" s="1">
        <v>41821</v>
      </c>
      <c r="B416">
        <f t="shared" si="6"/>
        <v>7</v>
      </c>
      <c r="C416">
        <v>396.13</v>
      </c>
    </row>
    <row r="417" spans="1:3" x14ac:dyDescent="0.3">
      <c r="A417" s="1">
        <v>41852</v>
      </c>
      <c r="B417">
        <f t="shared" si="6"/>
        <v>8</v>
      </c>
      <c r="C417">
        <v>395.02</v>
      </c>
    </row>
    <row r="418" spans="1:3" x14ac:dyDescent="0.3">
      <c r="A418" s="1">
        <v>41883</v>
      </c>
      <c r="B418">
        <f t="shared" si="6"/>
        <v>9</v>
      </c>
      <c r="C418">
        <v>395.12</v>
      </c>
    </row>
    <row r="419" spans="1:3" x14ac:dyDescent="0.3">
      <c r="A419" s="1">
        <v>41913</v>
      </c>
      <c r="B419">
        <f t="shared" si="6"/>
        <v>10</v>
      </c>
      <c r="C419">
        <v>396.38</v>
      </c>
    </row>
    <row r="420" spans="1:3" x14ac:dyDescent="0.3">
      <c r="A420" s="1">
        <v>41944</v>
      </c>
      <c r="B420">
        <f t="shared" si="6"/>
        <v>11</v>
      </c>
      <c r="C420">
        <v>397.86</v>
      </c>
    </row>
    <row r="421" spans="1:3" x14ac:dyDescent="0.3">
      <c r="A421" s="1">
        <v>41974</v>
      </c>
      <c r="B421">
        <f t="shared" si="6"/>
        <v>12</v>
      </c>
      <c r="C421">
        <v>398.84</v>
      </c>
    </row>
    <row r="422" spans="1:3" x14ac:dyDescent="0.3">
      <c r="A422" s="1">
        <v>42005</v>
      </c>
      <c r="B422">
        <f t="shared" si="6"/>
        <v>1</v>
      </c>
      <c r="C422">
        <v>399.56</v>
      </c>
    </row>
    <row r="423" spans="1:3" x14ac:dyDescent="0.3">
      <c r="A423" s="1">
        <v>42036</v>
      </c>
      <c r="B423">
        <f t="shared" si="6"/>
        <v>2</v>
      </c>
      <c r="C423">
        <v>400.12</v>
      </c>
    </row>
    <row r="424" spans="1:3" x14ac:dyDescent="0.3">
      <c r="A424" s="1">
        <v>42064</v>
      </c>
      <c r="B424">
        <f t="shared" si="6"/>
        <v>3</v>
      </c>
      <c r="C424">
        <v>400.57</v>
      </c>
    </row>
    <row r="425" spans="1:3" x14ac:dyDescent="0.3">
      <c r="A425" s="1">
        <v>42095</v>
      </c>
      <c r="B425">
        <f t="shared" si="6"/>
        <v>4</v>
      </c>
      <c r="C425">
        <v>400.96</v>
      </c>
    </row>
    <row r="426" spans="1:3" x14ac:dyDescent="0.3">
      <c r="A426" s="1">
        <v>42125</v>
      </c>
      <c r="B426">
        <f t="shared" si="6"/>
        <v>5</v>
      </c>
      <c r="C426">
        <v>400.91</v>
      </c>
    </row>
    <row r="427" spans="1:3" x14ac:dyDescent="0.3">
      <c r="A427" s="1">
        <v>42156</v>
      </c>
      <c r="B427">
        <f t="shared" si="6"/>
        <v>6</v>
      </c>
      <c r="C427">
        <v>400.06</v>
      </c>
    </row>
    <row r="428" spans="1:3" x14ac:dyDescent="0.3">
      <c r="A428" s="1">
        <v>42186</v>
      </c>
      <c r="B428">
        <f t="shared" si="6"/>
        <v>7</v>
      </c>
      <c r="C428">
        <v>398.37</v>
      </c>
    </row>
    <row r="429" spans="1:3" x14ac:dyDescent="0.3">
      <c r="A429" s="1">
        <v>42217</v>
      </c>
      <c r="B429">
        <f t="shared" si="6"/>
        <v>8</v>
      </c>
      <c r="C429">
        <v>397.06</v>
      </c>
    </row>
    <row r="430" spans="1:3" x14ac:dyDescent="0.3">
      <c r="A430" s="1">
        <v>42248</v>
      </c>
      <c r="B430">
        <f t="shared" si="6"/>
        <v>9</v>
      </c>
      <c r="C430">
        <v>397.34</v>
      </c>
    </row>
    <row r="431" spans="1:3" x14ac:dyDescent="0.3">
      <c r="A431" s="1">
        <v>42278</v>
      </c>
      <c r="B431">
        <f t="shared" si="6"/>
        <v>10</v>
      </c>
      <c r="C431">
        <v>398.8</v>
      </c>
    </row>
    <row r="432" spans="1:3" x14ac:dyDescent="0.3">
      <c r="A432" s="1">
        <v>42309</v>
      </c>
      <c r="B432">
        <f t="shared" si="6"/>
        <v>11</v>
      </c>
      <c r="C432">
        <v>400.36</v>
      </c>
    </row>
    <row r="433" spans="1:3" x14ac:dyDescent="0.3">
      <c r="A433" s="1">
        <v>42339</v>
      </c>
      <c r="B433">
        <f t="shared" si="6"/>
        <v>12</v>
      </c>
      <c r="C433">
        <v>401.66</v>
      </c>
    </row>
    <row r="434" spans="1:3" x14ac:dyDescent="0.3">
      <c r="A434" s="1">
        <v>42370</v>
      </c>
      <c r="B434">
        <f t="shared" si="6"/>
        <v>1</v>
      </c>
      <c r="C434">
        <v>402.64</v>
      </c>
    </row>
    <row r="435" spans="1:3" x14ac:dyDescent="0.3">
      <c r="A435" s="1">
        <v>42401</v>
      </c>
      <c r="B435">
        <f t="shared" si="6"/>
        <v>2</v>
      </c>
      <c r="C435">
        <v>403.27</v>
      </c>
    </row>
    <row r="436" spans="1:3" x14ac:dyDescent="0.3">
      <c r="A436" s="1">
        <v>42430</v>
      </c>
      <c r="B436">
        <f t="shared" si="6"/>
        <v>3</v>
      </c>
      <c r="C436">
        <v>403.86</v>
      </c>
    </row>
    <row r="437" spans="1:3" x14ac:dyDescent="0.3">
      <c r="A437" s="1">
        <v>42461</v>
      </c>
      <c r="B437">
        <f t="shared" si="6"/>
        <v>4</v>
      </c>
      <c r="C437">
        <v>404.39</v>
      </c>
    </row>
    <row r="438" spans="1:3" x14ac:dyDescent="0.3">
      <c r="A438" s="1">
        <v>42491</v>
      </c>
      <c r="B438">
        <f t="shared" si="6"/>
        <v>5</v>
      </c>
      <c r="C438">
        <v>404.45</v>
      </c>
    </row>
    <row r="439" spans="1:3" x14ac:dyDescent="0.3">
      <c r="A439" s="1">
        <v>42522</v>
      </c>
      <c r="B439">
        <f t="shared" si="6"/>
        <v>6</v>
      </c>
      <c r="C439">
        <v>403.66</v>
      </c>
    </row>
    <row r="440" spans="1:3" x14ac:dyDescent="0.3">
      <c r="A440" s="1">
        <v>42552</v>
      </c>
      <c r="B440">
        <f t="shared" si="6"/>
        <v>7</v>
      </c>
      <c r="C440">
        <v>402.11</v>
      </c>
    </row>
    <row r="441" spans="1:3" x14ac:dyDescent="0.3">
      <c r="A441" s="1">
        <v>42583</v>
      </c>
      <c r="B441">
        <f t="shared" si="6"/>
        <v>8</v>
      </c>
      <c r="C441">
        <v>400.8</v>
      </c>
    </row>
    <row r="442" spans="1:3" x14ac:dyDescent="0.3">
      <c r="A442" s="1">
        <v>42614</v>
      </c>
      <c r="B442">
        <f t="shared" si="6"/>
        <v>9</v>
      </c>
      <c r="C442">
        <v>400.99</v>
      </c>
    </row>
    <row r="443" spans="1:3" x14ac:dyDescent="0.3">
      <c r="A443" s="1">
        <v>42644</v>
      </c>
      <c r="B443">
        <f t="shared" si="6"/>
        <v>10</v>
      </c>
      <c r="C443">
        <v>402.42</v>
      </c>
    </row>
    <row r="444" spans="1:3" x14ac:dyDescent="0.3">
      <c r="A444" s="1">
        <v>42675</v>
      </c>
      <c r="B444">
        <f t="shared" si="6"/>
        <v>11</v>
      </c>
      <c r="C444">
        <v>403.78</v>
      </c>
    </row>
    <row r="445" spans="1:3" x14ac:dyDescent="0.3">
      <c r="A445" s="1">
        <v>42705</v>
      </c>
      <c r="B445">
        <f t="shared" si="6"/>
        <v>12</v>
      </c>
      <c r="C445">
        <v>404.69</v>
      </c>
    </row>
    <row r="446" spans="1:3" x14ac:dyDescent="0.3">
      <c r="A446" s="1">
        <v>42736</v>
      </c>
      <c r="B446">
        <f t="shared" si="6"/>
        <v>1</v>
      </c>
      <c r="C446">
        <v>405.32</v>
      </c>
    </row>
    <row r="447" spans="1:3" x14ac:dyDescent="0.3">
      <c r="A447" s="1">
        <v>42767</v>
      </c>
      <c r="B447">
        <f t="shared" si="6"/>
        <v>2</v>
      </c>
      <c r="C447">
        <v>405.91</v>
      </c>
    </row>
    <row r="448" spans="1:3" x14ac:dyDescent="0.3">
      <c r="A448" s="1">
        <v>42795</v>
      </c>
      <c r="B448">
        <f t="shared" si="6"/>
        <v>3</v>
      </c>
      <c r="C448">
        <v>406.32</v>
      </c>
    </row>
    <row r="449" spans="1:3" x14ac:dyDescent="0.3">
      <c r="A449" s="1">
        <v>42826</v>
      </c>
      <c r="B449">
        <f t="shared" si="6"/>
        <v>4</v>
      </c>
      <c r="C449">
        <v>406.61</v>
      </c>
    </row>
    <row r="450" spans="1:3" x14ac:dyDescent="0.3">
      <c r="A450" s="1">
        <v>42856</v>
      </c>
      <c r="B450">
        <f t="shared" si="6"/>
        <v>5</v>
      </c>
      <c r="C450">
        <v>406.65</v>
      </c>
    </row>
    <row r="451" spans="1:3" x14ac:dyDescent="0.3">
      <c r="A451" s="1">
        <v>42887</v>
      </c>
      <c r="B451">
        <f t="shared" ref="B451:B506" si="7">MONTH(A451)</f>
        <v>6</v>
      </c>
      <c r="C451">
        <v>405.86</v>
      </c>
    </row>
    <row r="452" spans="1:3" x14ac:dyDescent="0.3">
      <c r="A452" s="1">
        <v>42917</v>
      </c>
      <c r="B452">
        <f t="shared" si="7"/>
        <v>7</v>
      </c>
      <c r="C452">
        <v>404.11</v>
      </c>
    </row>
    <row r="453" spans="1:3" x14ac:dyDescent="0.3">
      <c r="A453" s="1">
        <v>42948</v>
      </c>
      <c r="B453">
        <f t="shared" si="7"/>
        <v>8</v>
      </c>
      <c r="C453">
        <v>402.57</v>
      </c>
    </row>
    <row r="454" spans="1:3" x14ac:dyDescent="0.3">
      <c r="A454" s="1">
        <v>42979</v>
      </c>
      <c r="B454">
        <f t="shared" si="7"/>
        <v>9</v>
      </c>
      <c r="C454">
        <v>402.66</v>
      </c>
    </row>
    <row r="455" spans="1:3" x14ac:dyDescent="0.3">
      <c r="A455" s="1">
        <v>43009</v>
      </c>
      <c r="B455">
        <f t="shared" si="7"/>
        <v>10</v>
      </c>
      <c r="C455">
        <v>404.16</v>
      </c>
    </row>
    <row r="456" spans="1:3" x14ac:dyDescent="0.3">
      <c r="A456" s="1">
        <v>43040</v>
      </c>
      <c r="B456">
        <f t="shared" si="7"/>
        <v>11</v>
      </c>
      <c r="C456">
        <v>405.7</v>
      </c>
    </row>
    <row r="457" spans="1:3" x14ac:dyDescent="0.3">
      <c r="A457" s="1">
        <v>43070</v>
      </c>
      <c r="B457">
        <f t="shared" si="7"/>
        <v>12</v>
      </c>
      <c r="C457">
        <v>406.75</v>
      </c>
    </row>
    <row r="458" spans="1:3" x14ac:dyDescent="0.3">
      <c r="A458" s="1">
        <v>43101</v>
      </c>
      <c r="B458">
        <f t="shared" si="7"/>
        <v>1</v>
      </c>
      <c r="C458">
        <v>407.56</v>
      </c>
    </row>
    <row r="459" spans="1:3" x14ac:dyDescent="0.3">
      <c r="A459" s="1">
        <v>43132</v>
      </c>
      <c r="B459">
        <f t="shared" si="7"/>
        <v>2</v>
      </c>
      <c r="C459">
        <v>408.24</v>
      </c>
    </row>
    <row r="460" spans="1:3" x14ac:dyDescent="0.3">
      <c r="A460" s="1">
        <v>43160</v>
      </c>
      <c r="B460">
        <f t="shared" si="7"/>
        <v>3</v>
      </c>
      <c r="C460">
        <v>408.76</v>
      </c>
    </row>
    <row r="461" spans="1:3" x14ac:dyDescent="0.3">
      <c r="A461" s="1">
        <v>43191</v>
      </c>
      <c r="B461">
        <f t="shared" si="7"/>
        <v>4</v>
      </c>
      <c r="C461">
        <v>409.08</v>
      </c>
    </row>
    <row r="462" spans="1:3" x14ac:dyDescent="0.3">
      <c r="A462" s="1">
        <v>43221</v>
      </c>
      <c r="B462">
        <f t="shared" si="7"/>
        <v>5</v>
      </c>
      <c r="C462">
        <v>408.98</v>
      </c>
    </row>
    <row r="463" spans="1:3" x14ac:dyDescent="0.3">
      <c r="A463" s="1">
        <v>43252</v>
      </c>
      <c r="B463">
        <f t="shared" si="7"/>
        <v>6</v>
      </c>
      <c r="C463">
        <v>408.09</v>
      </c>
    </row>
    <row r="464" spans="1:3" x14ac:dyDescent="0.3">
      <c r="A464" s="1">
        <v>43282</v>
      </c>
      <c r="B464">
        <f t="shared" si="7"/>
        <v>7</v>
      </c>
      <c r="C464">
        <v>406.47</v>
      </c>
    </row>
    <row r="465" spans="1:3" x14ac:dyDescent="0.3">
      <c r="A465" s="1">
        <v>43313</v>
      </c>
      <c r="B465">
        <f t="shared" si="7"/>
        <v>8</v>
      </c>
      <c r="C465">
        <v>405.1</v>
      </c>
    </row>
    <row r="466" spans="1:3" x14ac:dyDescent="0.3">
      <c r="A466" s="1">
        <v>43344</v>
      </c>
      <c r="B466">
        <f t="shared" si="7"/>
        <v>9</v>
      </c>
      <c r="C466">
        <v>405.17</v>
      </c>
    </row>
    <row r="467" spans="1:3" x14ac:dyDescent="0.3">
      <c r="A467" s="1">
        <v>43374</v>
      </c>
      <c r="B467">
        <f t="shared" si="7"/>
        <v>10</v>
      </c>
      <c r="C467">
        <v>406.65</v>
      </c>
    </row>
    <row r="468" spans="1:3" x14ac:dyDescent="0.3">
      <c r="A468" s="1">
        <v>43405</v>
      </c>
      <c r="B468">
        <f t="shared" si="7"/>
        <v>11</v>
      </c>
      <c r="C468">
        <v>408.13</v>
      </c>
    </row>
    <row r="469" spans="1:3" x14ac:dyDescent="0.3">
      <c r="A469" s="1">
        <v>43435</v>
      </c>
      <c r="B469">
        <f t="shared" si="7"/>
        <v>12</v>
      </c>
      <c r="C469">
        <v>409.18</v>
      </c>
    </row>
    <row r="470" spans="1:3" x14ac:dyDescent="0.3">
      <c r="A470" s="1">
        <v>43466</v>
      </c>
      <c r="B470">
        <f t="shared" si="7"/>
        <v>1</v>
      </c>
      <c r="C470">
        <v>409.92</v>
      </c>
    </row>
    <row r="471" spans="1:3" x14ac:dyDescent="0.3">
      <c r="A471" s="1">
        <v>43497</v>
      </c>
      <c r="B471">
        <f t="shared" si="7"/>
        <v>2</v>
      </c>
      <c r="C471">
        <v>410.34</v>
      </c>
    </row>
    <row r="472" spans="1:3" x14ac:dyDescent="0.3">
      <c r="A472" s="1">
        <v>43525</v>
      </c>
      <c r="B472">
        <f t="shared" si="7"/>
        <v>3</v>
      </c>
      <c r="C472">
        <v>410.89</v>
      </c>
    </row>
    <row r="473" spans="1:3" x14ac:dyDescent="0.3">
      <c r="A473" s="1">
        <v>43556</v>
      </c>
      <c r="B473">
        <f t="shared" si="7"/>
        <v>4</v>
      </c>
      <c r="C473">
        <v>411.33</v>
      </c>
    </row>
    <row r="474" spans="1:3" x14ac:dyDescent="0.3">
      <c r="A474" s="1">
        <v>43586</v>
      </c>
      <c r="B474">
        <f t="shared" si="7"/>
        <v>5</v>
      </c>
      <c r="C474">
        <v>411.34</v>
      </c>
    </row>
    <row r="475" spans="1:3" x14ac:dyDescent="0.3">
      <c r="A475" s="1">
        <v>43617</v>
      </c>
      <c r="B475">
        <f t="shared" si="7"/>
        <v>6</v>
      </c>
      <c r="C475">
        <v>410.53</v>
      </c>
    </row>
    <row r="476" spans="1:3" x14ac:dyDescent="0.3">
      <c r="A476" s="1">
        <v>43647</v>
      </c>
      <c r="B476">
        <f t="shared" si="7"/>
        <v>7</v>
      </c>
      <c r="C476">
        <v>408.88</v>
      </c>
    </row>
    <row r="477" spans="1:3" x14ac:dyDescent="0.3">
      <c r="A477" s="1">
        <v>43678</v>
      </c>
      <c r="B477">
        <f t="shared" si="7"/>
        <v>8</v>
      </c>
      <c r="C477">
        <v>407.65</v>
      </c>
    </row>
    <row r="478" spans="1:3" x14ac:dyDescent="0.3">
      <c r="A478" s="1">
        <v>43709</v>
      </c>
      <c r="B478">
        <f t="shared" si="7"/>
        <v>9</v>
      </c>
      <c r="C478">
        <v>407.92</v>
      </c>
    </row>
    <row r="479" spans="1:3" x14ac:dyDescent="0.3">
      <c r="A479" s="1">
        <v>43739</v>
      </c>
      <c r="B479">
        <f t="shared" si="7"/>
        <v>10</v>
      </c>
      <c r="C479">
        <v>409.44</v>
      </c>
    </row>
    <row r="480" spans="1:3" x14ac:dyDescent="0.3">
      <c r="A480" s="1">
        <v>43770</v>
      </c>
      <c r="B480">
        <f t="shared" si="7"/>
        <v>11</v>
      </c>
      <c r="C480">
        <v>410.87</v>
      </c>
    </row>
    <row r="481" spans="1:3" x14ac:dyDescent="0.3">
      <c r="A481" s="1">
        <v>43800</v>
      </c>
      <c r="B481">
        <f t="shared" si="7"/>
        <v>12</v>
      </c>
      <c r="C481">
        <v>411.76</v>
      </c>
    </row>
    <row r="482" spans="1:3" x14ac:dyDescent="0.3">
      <c r="A482" s="1">
        <v>43831</v>
      </c>
      <c r="B482">
        <f t="shared" si="7"/>
        <v>1</v>
      </c>
      <c r="C482">
        <v>412.43</v>
      </c>
    </row>
    <row r="483" spans="1:3" x14ac:dyDescent="0.3">
      <c r="A483" s="1">
        <v>43862</v>
      </c>
      <c r="B483">
        <f t="shared" si="7"/>
        <v>2</v>
      </c>
      <c r="C483">
        <v>412.95</v>
      </c>
    </row>
    <row r="484" spans="1:3" x14ac:dyDescent="0.3">
      <c r="A484" s="1">
        <v>43891</v>
      </c>
      <c r="B484">
        <f t="shared" si="7"/>
        <v>3</v>
      </c>
      <c r="C484">
        <v>413.44</v>
      </c>
    </row>
    <row r="485" spans="1:3" x14ac:dyDescent="0.3">
      <c r="A485" s="1">
        <v>43922</v>
      </c>
      <c r="B485">
        <f t="shared" si="7"/>
        <v>4</v>
      </c>
      <c r="C485">
        <v>413.86</v>
      </c>
    </row>
    <row r="486" spans="1:3" x14ac:dyDescent="0.3">
      <c r="A486" s="1">
        <v>43952</v>
      </c>
      <c r="B486">
        <f t="shared" si="7"/>
        <v>5</v>
      </c>
      <c r="C486">
        <v>413.81</v>
      </c>
    </row>
    <row r="487" spans="1:3" x14ac:dyDescent="0.3">
      <c r="A487" s="1">
        <v>43983</v>
      </c>
      <c r="B487">
        <f t="shared" si="7"/>
        <v>6</v>
      </c>
      <c r="C487">
        <v>412.88</v>
      </c>
    </row>
    <row r="488" spans="1:3" x14ac:dyDescent="0.3">
      <c r="A488" s="1">
        <v>44013</v>
      </c>
      <c r="B488">
        <f t="shared" si="7"/>
        <v>7</v>
      </c>
      <c r="C488">
        <v>411.17</v>
      </c>
    </row>
    <row r="489" spans="1:3" x14ac:dyDescent="0.3">
      <c r="A489" s="1">
        <v>44044</v>
      </c>
      <c r="B489">
        <f t="shared" si="7"/>
        <v>8</v>
      </c>
      <c r="C489">
        <v>409.73</v>
      </c>
    </row>
    <row r="490" spans="1:3" x14ac:dyDescent="0.3">
      <c r="A490" s="1">
        <v>44075</v>
      </c>
      <c r="B490">
        <f t="shared" si="7"/>
        <v>9</v>
      </c>
      <c r="C490">
        <v>410</v>
      </c>
    </row>
    <row r="491" spans="1:3" x14ac:dyDescent="0.3">
      <c r="A491" s="1">
        <v>44105</v>
      </c>
      <c r="B491">
        <f t="shared" si="7"/>
        <v>10</v>
      </c>
      <c r="C491">
        <v>411.66</v>
      </c>
    </row>
    <row r="492" spans="1:3" x14ac:dyDescent="0.3">
      <c r="A492" s="1">
        <v>44136</v>
      </c>
      <c r="B492">
        <f t="shared" si="7"/>
        <v>11</v>
      </c>
      <c r="C492">
        <v>413.25</v>
      </c>
    </row>
    <row r="493" spans="1:3" x14ac:dyDescent="0.3">
      <c r="A493" s="1">
        <v>44166</v>
      </c>
      <c r="B493">
        <f t="shared" si="7"/>
        <v>12</v>
      </c>
      <c r="C493">
        <v>414.14</v>
      </c>
    </row>
    <row r="494" spans="1:3" x14ac:dyDescent="0.3">
      <c r="A494" s="1">
        <v>44197</v>
      </c>
      <c r="B494">
        <f t="shared" si="7"/>
        <v>1</v>
      </c>
      <c r="C494">
        <v>414.74</v>
      </c>
    </row>
    <row r="495" spans="1:3" x14ac:dyDescent="0.3">
      <c r="A495" s="1">
        <v>44228</v>
      </c>
      <c r="B495">
        <f t="shared" si="7"/>
        <v>2</v>
      </c>
      <c r="C495">
        <v>415.2</v>
      </c>
    </row>
    <row r="496" spans="1:3" x14ac:dyDescent="0.3">
      <c r="A496" s="1">
        <v>44256</v>
      </c>
      <c r="B496">
        <f t="shared" si="7"/>
        <v>3</v>
      </c>
      <c r="C496">
        <v>415.5</v>
      </c>
    </row>
    <row r="497" spans="1:3" x14ac:dyDescent="0.3">
      <c r="A497" s="1">
        <v>44287</v>
      </c>
      <c r="B497">
        <f t="shared" si="7"/>
        <v>4</v>
      </c>
      <c r="C497">
        <v>415.82</v>
      </c>
    </row>
    <row r="498" spans="1:3" x14ac:dyDescent="0.3">
      <c r="A498" s="1">
        <v>44317</v>
      </c>
      <c r="B498">
        <f t="shared" si="7"/>
        <v>5</v>
      </c>
      <c r="C498">
        <v>416.05</v>
      </c>
    </row>
    <row r="499" spans="1:3" x14ac:dyDescent="0.3">
      <c r="A499" s="1">
        <v>44348</v>
      </c>
      <c r="B499">
        <f t="shared" si="7"/>
        <v>6</v>
      </c>
      <c r="C499">
        <v>415.25</v>
      </c>
    </row>
    <row r="500" spans="1:3" x14ac:dyDescent="0.3">
      <c r="A500" s="1">
        <v>44378</v>
      </c>
      <c r="B500">
        <f t="shared" si="7"/>
        <v>7</v>
      </c>
      <c r="C500">
        <v>413.48</v>
      </c>
    </row>
    <row r="501" spans="1:3" x14ac:dyDescent="0.3">
      <c r="A501" s="1">
        <v>44409</v>
      </c>
      <c r="B501">
        <f t="shared" si="7"/>
        <v>8</v>
      </c>
      <c r="C501">
        <v>412.17</v>
      </c>
    </row>
    <row r="502" spans="1:3" x14ac:dyDescent="0.3">
      <c r="A502" s="1">
        <v>44440</v>
      </c>
      <c r="B502">
        <f t="shared" si="7"/>
        <v>9</v>
      </c>
      <c r="C502">
        <v>412.39</v>
      </c>
    </row>
    <row r="503" spans="1:3" x14ac:dyDescent="0.3">
      <c r="A503" s="1">
        <v>44470</v>
      </c>
      <c r="B503">
        <f t="shared" si="7"/>
        <v>10</v>
      </c>
      <c r="C503">
        <v>413.83</v>
      </c>
    </row>
    <row r="504" spans="1:3" x14ac:dyDescent="0.3">
      <c r="A504" s="1">
        <v>44501</v>
      </c>
      <c r="B504">
        <f t="shared" si="7"/>
        <v>11</v>
      </c>
      <c r="C504">
        <v>415.6</v>
      </c>
    </row>
    <row r="505" spans="1:3" x14ac:dyDescent="0.3">
      <c r="A505" s="1">
        <v>44531</v>
      </c>
      <c r="B505">
        <f t="shared" si="7"/>
        <v>12</v>
      </c>
      <c r="C505">
        <v>416.76</v>
      </c>
    </row>
    <row r="506" spans="1:3" x14ac:dyDescent="0.3">
      <c r="A506" s="1">
        <v>44562</v>
      </c>
      <c r="B506">
        <f t="shared" si="7"/>
        <v>1</v>
      </c>
      <c r="C506">
        <v>417.43</v>
      </c>
    </row>
    <row r="507" spans="1:3" x14ac:dyDescent="0.3">
      <c r="A507" s="1"/>
    </row>
    <row r="508" spans="1:3" x14ac:dyDescent="0.3">
      <c r="A508" s="1"/>
    </row>
    <row r="509" spans="1:3" x14ac:dyDescent="0.3">
      <c r="A509" s="1"/>
    </row>
    <row r="510" spans="1:3" x14ac:dyDescent="0.3">
      <c r="A510" s="1"/>
    </row>
    <row r="511" spans="1:3" x14ac:dyDescent="0.3">
      <c r="A511" s="1"/>
    </row>
    <row r="512" spans="1:3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4F60-3560-4CEB-868C-DC7690A4D9B3}">
  <dimension ref="A1:D463"/>
  <sheetViews>
    <sheetView topLeftCell="A444" workbookViewId="0">
      <selection sqref="A1:D463"/>
    </sheetView>
  </sheetViews>
  <sheetFormatPr defaultColWidth="11.5546875" defaultRowHeight="14.4" x14ac:dyDescent="0.3"/>
  <cols>
    <col min="1" max="3" width="11.5546875" style="11"/>
    <col min="4" max="4" width="15.44140625" style="11" bestFit="1" customWidth="1"/>
    <col min="5" max="16384" width="11.5546875" style="11"/>
  </cols>
  <sheetData>
    <row r="1" spans="1:4" x14ac:dyDescent="0.3">
      <c r="A1" s="9" t="s">
        <v>51</v>
      </c>
      <c r="B1" s="11" t="s">
        <v>9</v>
      </c>
      <c r="C1" s="11" t="s">
        <v>1</v>
      </c>
      <c r="D1" s="11" t="s">
        <v>45</v>
      </c>
    </row>
    <row r="2" spans="1:4" x14ac:dyDescent="0.3">
      <c r="A2" s="11">
        <v>1983</v>
      </c>
      <c r="B2" s="11">
        <v>7</v>
      </c>
      <c r="C2" s="19">
        <f>DATE(A2,B2,1)</f>
        <v>30498</v>
      </c>
      <c r="D2" s="11">
        <v>1625.9</v>
      </c>
    </row>
    <row r="3" spans="1:4" x14ac:dyDescent="0.3">
      <c r="A3" s="11">
        <v>1983</v>
      </c>
      <c r="B3" s="11">
        <v>8</v>
      </c>
      <c r="C3" s="19">
        <f t="shared" ref="C3:C66" si="0">DATE(A3,B3,1)</f>
        <v>30529</v>
      </c>
      <c r="D3" s="11">
        <v>1628.1</v>
      </c>
    </row>
    <row r="4" spans="1:4" x14ac:dyDescent="0.3">
      <c r="A4" s="11">
        <v>1983</v>
      </c>
      <c r="B4" s="11">
        <v>9</v>
      </c>
      <c r="C4" s="19">
        <f t="shared" si="0"/>
        <v>30560</v>
      </c>
      <c r="D4" s="11">
        <v>1638.4</v>
      </c>
    </row>
    <row r="5" spans="1:4" x14ac:dyDescent="0.3">
      <c r="A5" s="11">
        <v>1983</v>
      </c>
      <c r="B5" s="11">
        <v>10</v>
      </c>
      <c r="C5" s="19">
        <f t="shared" si="0"/>
        <v>30590</v>
      </c>
      <c r="D5" s="11">
        <v>1644.8</v>
      </c>
    </row>
    <row r="6" spans="1:4" x14ac:dyDescent="0.3">
      <c r="A6" s="11">
        <v>1983</v>
      </c>
      <c r="B6" s="11">
        <v>11</v>
      </c>
      <c r="C6" s="19">
        <f t="shared" si="0"/>
        <v>30621</v>
      </c>
      <c r="D6" s="11">
        <v>1642.6</v>
      </c>
    </row>
    <row r="7" spans="1:4" x14ac:dyDescent="0.3">
      <c r="A7" s="11">
        <v>1983</v>
      </c>
      <c r="B7" s="11">
        <v>12</v>
      </c>
      <c r="C7" s="19">
        <f t="shared" si="0"/>
        <v>30651</v>
      </c>
      <c r="D7" s="11">
        <v>1639.5</v>
      </c>
    </row>
    <row r="8" spans="1:4" x14ac:dyDescent="0.3">
      <c r="A8" s="11">
        <v>1984</v>
      </c>
      <c r="B8" s="11">
        <v>1</v>
      </c>
      <c r="C8" s="19">
        <f t="shared" si="0"/>
        <v>30682</v>
      </c>
      <c r="D8" s="11">
        <v>1638.7</v>
      </c>
    </row>
    <row r="9" spans="1:4" x14ac:dyDescent="0.3">
      <c r="A9" s="11">
        <v>1984</v>
      </c>
      <c r="B9" s="11">
        <v>2</v>
      </c>
      <c r="C9" s="19">
        <f t="shared" si="0"/>
        <v>30713</v>
      </c>
      <c r="D9" s="11">
        <v>1638.8</v>
      </c>
    </row>
    <row r="10" spans="1:4" x14ac:dyDescent="0.3">
      <c r="A10" s="11">
        <v>1984</v>
      </c>
      <c r="B10" s="11">
        <v>3</v>
      </c>
      <c r="C10" s="19">
        <f t="shared" si="0"/>
        <v>30742</v>
      </c>
      <c r="D10" s="11">
        <v>1640.8</v>
      </c>
    </row>
    <row r="11" spans="1:4" x14ac:dyDescent="0.3">
      <c r="A11" s="11">
        <v>1984</v>
      </c>
      <c r="B11" s="11">
        <v>4</v>
      </c>
      <c r="C11" s="19">
        <f t="shared" si="0"/>
        <v>30773</v>
      </c>
      <c r="D11" s="11">
        <v>1643.7</v>
      </c>
    </row>
    <row r="12" spans="1:4" x14ac:dyDescent="0.3">
      <c r="A12" s="11">
        <v>1984</v>
      </c>
      <c r="B12" s="11">
        <v>5</v>
      </c>
      <c r="C12" s="19">
        <f t="shared" si="0"/>
        <v>30803</v>
      </c>
      <c r="D12" s="11">
        <v>1642.9</v>
      </c>
    </row>
    <row r="13" spans="1:4" x14ac:dyDescent="0.3">
      <c r="A13" s="11">
        <v>1984</v>
      </c>
      <c r="B13" s="11">
        <v>6</v>
      </c>
      <c r="C13" s="19">
        <f t="shared" si="0"/>
        <v>30834</v>
      </c>
      <c r="D13" s="11">
        <v>1639.6</v>
      </c>
    </row>
    <row r="14" spans="1:4" x14ac:dyDescent="0.3">
      <c r="A14" s="11">
        <v>1984</v>
      </c>
      <c r="B14" s="11">
        <v>7</v>
      </c>
      <c r="C14" s="19">
        <f t="shared" si="0"/>
        <v>30864</v>
      </c>
      <c r="D14" s="11">
        <v>1637.8</v>
      </c>
    </row>
    <row r="15" spans="1:4" x14ac:dyDescent="0.3">
      <c r="A15" s="11">
        <v>1984</v>
      </c>
      <c r="B15" s="11">
        <v>8</v>
      </c>
      <c r="C15" s="19">
        <f t="shared" si="0"/>
        <v>30895</v>
      </c>
      <c r="D15" s="11">
        <v>1641.4</v>
      </c>
    </row>
    <row r="16" spans="1:4" x14ac:dyDescent="0.3">
      <c r="A16" s="11">
        <v>1984</v>
      </c>
      <c r="B16" s="11">
        <v>9</v>
      </c>
      <c r="C16" s="19">
        <f t="shared" si="0"/>
        <v>30926</v>
      </c>
      <c r="D16" s="11">
        <v>1650.4</v>
      </c>
    </row>
    <row r="17" spans="1:4" x14ac:dyDescent="0.3">
      <c r="A17" s="11">
        <v>1984</v>
      </c>
      <c r="B17" s="11">
        <v>10</v>
      </c>
      <c r="C17" s="19">
        <f t="shared" si="0"/>
        <v>30956</v>
      </c>
      <c r="D17" s="11">
        <v>1654.5</v>
      </c>
    </row>
    <row r="18" spans="1:4" x14ac:dyDescent="0.3">
      <c r="A18" s="11">
        <v>1984</v>
      </c>
      <c r="B18" s="11">
        <v>11</v>
      </c>
      <c r="C18" s="19">
        <f t="shared" si="0"/>
        <v>30987</v>
      </c>
      <c r="D18" s="11">
        <v>1653.7</v>
      </c>
    </row>
    <row r="19" spans="1:4" x14ac:dyDescent="0.3">
      <c r="A19" s="11">
        <v>1984</v>
      </c>
      <c r="B19" s="11">
        <v>12</v>
      </c>
      <c r="C19" s="19">
        <f t="shared" si="0"/>
        <v>31017</v>
      </c>
      <c r="D19" s="11">
        <v>1656.1</v>
      </c>
    </row>
    <row r="20" spans="1:4" x14ac:dyDescent="0.3">
      <c r="A20" s="11">
        <v>1985</v>
      </c>
      <c r="B20" s="11">
        <v>1</v>
      </c>
      <c r="C20" s="19">
        <f t="shared" si="0"/>
        <v>31048</v>
      </c>
      <c r="D20" s="11">
        <v>1655.5</v>
      </c>
    </row>
    <row r="21" spans="1:4" x14ac:dyDescent="0.3">
      <c r="A21" s="11">
        <v>1985</v>
      </c>
      <c r="B21" s="11">
        <v>2</v>
      </c>
      <c r="C21" s="19">
        <f t="shared" si="0"/>
        <v>31079</v>
      </c>
      <c r="D21" s="11">
        <v>1652.2</v>
      </c>
    </row>
    <row r="22" spans="1:4" x14ac:dyDescent="0.3">
      <c r="A22" s="11">
        <v>1985</v>
      </c>
      <c r="B22" s="11">
        <v>3</v>
      </c>
      <c r="C22" s="19">
        <f t="shared" si="0"/>
        <v>31107</v>
      </c>
      <c r="D22" s="11">
        <v>1654.6</v>
      </c>
    </row>
    <row r="23" spans="1:4" x14ac:dyDescent="0.3">
      <c r="A23" s="11">
        <v>1985</v>
      </c>
      <c r="B23" s="11">
        <v>4</v>
      </c>
      <c r="C23" s="19">
        <f t="shared" si="0"/>
        <v>31138</v>
      </c>
      <c r="D23" s="11">
        <v>1658.2</v>
      </c>
    </row>
    <row r="24" spans="1:4" x14ac:dyDescent="0.3">
      <c r="A24" s="11">
        <v>1985</v>
      </c>
      <c r="B24" s="11">
        <v>5</v>
      </c>
      <c r="C24" s="19">
        <f t="shared" si="0"/>
        <v>31168</v>
      </c>
      <c r="D24" s="11">
        <v>1655.9</v>
      </c>
    </row>
    <row r="25" spans="1:4" x14ac:dyDescent="0.3">
      <c r="A25" s="11">
        <v>1985</v>
      </c>
      <c r="B25" s="11">
        <v>6</v>
      </c>
      <c r="C25" s="19">
        <f t="shared" si="0"/>
        <v>31199</v>
      </c>
      <c r="D25" s="11">
        <v>1650.1</v>
      </c>
    </row>
    <row r="26" spans="1:4" x14ac:dyDescent="0.3">
      <c r="A26" s="11">
        <v>1985</v>
      </c>
      <c r="B26" s="11">
        <v>7</v>
      </c>
      <c r="C26" s="19">
        <f t="shared" si="0"/>
        <v>31229</v>
      </c>
      <c r="D26" s="11">
        <v>1646.8</v>
      </c>
    </row>
    <row r="27" spans="1:4" x14ac:dyDescent="0.3">
      <c r="A27" s="11">
        <v>1985</v>
      </c>
      <c r="B27" s="11">
        <v>8</v>
      </c>
      <c r="C27" s="19">
        <f t="shared" si="0"/>
        <v>31260</v>
      </c>
      <c r="D27" s="11">
        <v>1652.2</v>
      </c>
    </row>
    <row r="28" spans="1:4" x14ac:dyDescent="0.3">
      <c r="A28" s="11">
        <v>1985</v>
      </c>
      <c r="B28" s="11">
        <v>9</v>
      </c>
      <c r="C28" s="19">
        <f t="shared" si="0"/>
        <v>31291</v>
      </c>
      <c r="D28" s="11">
        <v>1662.5</v>
      </c>
    </row>
    <row r="29" spans="1:4" x14ac:dyDescent="0.3">
      <c r="A29" s="11">
        <v>1985</v>
      </c>
      <c r="B29" s="11">
        <v>10</v>
      </c>
      <c r="C29" s="19">
        <f t="shared" si="0"/>
        <v>31321</v>
      </c>
      <c r="D29" s="11">
        <v>1667.5</v>
      </c>
    </row>
    <row r="30" spans="1:4" x14ac:dyDescent="0.3">
      <c r="A30" s="11">
        <v>1985</v>
      </c>
      <c r="B30" s="11">
        <v>11</v>
      </c>
      <c r="C30" s="19">
        <f t="shared" si="0"/>
        <v>31352</v>
      </c>
      <c r="D30" s="11">
        <v>1666.8</v>
      </c>
    </row>
    <row r="31" spans="1:4" x14ac:dyDescent="0.3">
      <c r="A31" s="11">
        <v>1985</v>
      </c>
      <c r="B31" s="11">
        <v>12</v>
      </c>
      <c r="C31" s="19">
        <f t="shared" si="0"/>
        <v>31382</v>
      </c>
      <c r="D31" s="11">
        <v>1666</v>
      </c>
    </row>
    <row r="32" spans="1:4" x14ac:dyDescent="0.3">
      <c r="A32" s="11">
        <v>1986</v>
      </c>
      <c r="B32" s="11">
        <v>1</v>
      </c>
      <c r="C32" s="19">
        <f t="shared" si="0"/>
        <v>31413</v>
      </c>
      <c r="D32" s="11">
        <v>1666.2</v>
      </c>
    </row>
    <row r="33" spans="1:4" x14ac:dyDescent="0.3">
      <c r="A33" s="11">
        <v>1986</v>
      </c>
      <c r="B33" s="11">
        <v>2</v>
      </c>
      <c r="C33" s="19">
        <f t="shared" si="0"/>
        <v>31444</v>
      </c>
      <c r="D33" s="11">
        <v>1666.9</v>
      </c>
    </row>
    <row r="34" spans="1:4" x14ac:dyDescent="0.3">
      <c r="A34" s="11">
        <v>1986</v>
      </c>
      <c r="B34" s="11">
        <v>3</v>
      </c>
      <c r="C34" s="19">
        <f t="shared" si="0"/>
        <v>31472</v>
      </c>
      <c r="D34" s="11">
        <v>1669.3</v>
      </c>
    </row>
    <row r="35" spans="1:4" x14ac:dyDescent="0.3">
      <c r="A35" s="11">
        <v>1986</v>
      </c>
      <c r="B35" s="11">
        <v>4</v>
      </c>
      <c r="C35" s="19">
        <f t="shared" si="0"/>
        <v>31503</v>
      </c>
      <c r="D35" s="11">
        <v>1670.8</v>
      </c>
    </row>
    <row r="36" spans="1:4" x14ac:dyDescent="0.3">
      <c r="A36" s="11">
        <v>1986</v>
      </c>
      <c r="B36" s="11">
        <v>5</v>
      </c>
      <c r="C36" s="19">
        <f t="shared" si="0"/>
        <v>31533</v>
      </c>
      <c r="D36" s="11">
        <v>1668.4</v>
      </c>
    </row>
    <row r="37" spans="1:4" x14ac:dyDescent="0.3">
      <c r="A37" s="11">
        <v>1986</v>
      </c>
      <c r="B37" s="11">
        <v>6</v>
      </c>
      <c r="C37" s="19">
        <f t="shared" si="0"/>
        <v>31564</v>
      </c>
      <c r="D37" s="11">
        <v>1664.8</v>
      </c>
    </row>
    <row r="38" spans="1:4" x14ac:dyDescent="0.3">
      <c r="A38" s="11">
        <v>1986</v>
      </c>
      <c r="B38" s="11">
        <v>7</v>
      </c>
      <c r="C38" s="19">
        <f t="shared" si="0"/>
        <v>31594</v>
      </c>
      <c r="D38" s="11">
        <v>1662.3</v>
      </c>
    </row>
    <row r="39" spans="1:4" x14ac:dyDescent="0.3">
      <c r="A39" s="11">
        <v>1986</v>
      </c>
      <c r="B39" s="11">
        <v>8</v>
      </c>
      <c r="C39" s="19">
        <f t="shared" si="0"/>
        <v>31625</v>
      </c>
      <c r="D39" s="11">
        <v>1664.4</v>
      </c>
    </row>
    <row r="40" spans="1:4" x14ac:dyDescent="0.3">
      <c r="A40" s="11">
        <v>1986</v>
      </c>
      <c r="B40" s="11">
        <v>9</v>
      </c>
      <c r="C40" s="19">
        <f t="shared" si="0"/>
        <v>31656</v>
      </c>
      <c r="D40" s="11">
        <v>1672.6</v>
      </c>
    </row>
    <row r="41" spans="1:4" x14ac:dyDescent="0.3">
      <c r="A41" s="11">
        <v>1986</v>
      </c>
      <c r="B41" s="11">
        <v>10</v>
      </c>
      <c r="C41" s="19">
        <f t="shared" si="0"/>
        <v>31686</v>
      </c>
      <c r="D41" s="11">
        <v>1678.7</v>
      </c>
    </row>
    <row r="42" spans="1:4" x14ac:dyDescent="0.3">
      <c r="A42" s="11">
        <v>1986</v>
      </c>
      <c r="B42" s="11">
        <v>11</v>
      </c>
      <c r="C42" s="19">
        <f t="shared" si="0"/>
        <v>31717</v>
      </c>
      <c r="D42" s="11">
        <v>1679</v>
      </c>
    </row>
    <row r="43" spans="1:4" x14ac:dyDescent="0.3">
      <c r="A43" s="11">
        <v>1986</v>
      </c>
      <c r="B43" s="11">
        <v>12</v>
      </c>
      <c r="C43" s="19">
        <f t="shared" si="0"/>
        <v>31747</v>
      </c>
      <c r="D43" s="11">
        <v>1679.1</v>
      </c>
    </row>
    <row r="44" spans="1:4" x14ac:dyDescent="0.3">
      <c r="A44" s="11">
        <v>1987</v>
      </c>
      <c r="B44" s="11">
        <v>1</v>
      </c>
      <c r="C44" s="19">
        <f t="shared" si="0"/>
        <v>31778</v>
      </c>
      <c r="D44" s="11">
        <v>1679.3</v>
      </c>
    </row>
    <row r="45" spans="1:4" x14ac:dyDescent="0.3">
      <c r="A45" s="11">
        <v>1987</v>
      </c>
      <c r="B45" s="11">
        <v>2</v>
      </c>
      <c r="C45" s="19">
        <f t="shared" si="0"/>
        <v>31809</v>
      </c>
      <c r="D45" s="11">
        <v>1679</v>
      </c>
    </row>
    <row r="46" spans="1:4" x14ac:dyDescent="0.3">
      <c r="A46" s="11">
        <v>1987</v>
      </c>
      <c r="B46" s="11">
        <v>3</v>
      </c>
      <c r="C46" s="19">
        <f t="shared" si="0"/>
        <v>31837</v>
      </c>
      <c r="D46" s="11">
        <v>1680.1</v>
      </c>
    </row>
    <row r="47" spans="1:4" x14ac:dyDescent="0.3">
      <c r="A47" s="11">
        <v>1987</v>
      </c>
      <c r="B47" s="11">
        <v>4</v>
      </c>
      <c r="C47" s="19">
        <f t="shared" si="0"/>
        <v>31868</v>
      </c>
      <c r="D47" s="11">
        <v>1681.4</v>
      </c>
    </row>
    <row r="48" spans="1:4" x14ac:dyDescent="0.3">
      <c r="A48" s="11">
        <v>1987</v>
      </c>
      <c r="B48" s="11">
        <v>5</v>
      </c>
      <c r="C48" s="19">
        <f t="shared" si="0"/>
        <v>31898</v>
      </c>
      <c r="D48" s="11">
        <v>1681.9</v>
      </c>
    </row>
    <row r="49" spans="1:4" x14ac:dyDescent="0.3">
      <c r="A49" s="11">
        <v>1987</v>
      </c>
      <c r="B49" s="11">
        <v>6</v>
      </c>
      <c r="C49" s="19">
        <f t="shared" si="0"/>
        <v>31929</v>
      </c>
      <c r="D49" s="11">
        <v>1680</v>
      </c>
    </row>
    <row r="50" spans="1:4" x14ac:dyDescent="0.3">
      <c r="A50" s="11">
        <v>1987</v>
      </c>
      <c r="B50" s="11">
        <v>7</v>
      </c>
      <c r="C50" s="19">
        <f t="shared" si="0"/>
        <v>31959</v>
      </c>
      <c r="D50" s="11">
        <v>1676</v>
      </c>
    </row>
    <row r="51" spans="1:4" x14ac:dyDescent="0.3">
      <c r="A51" s="11">
        <v>1987</v>
      </c>
      <c r="B51" s="11">
        <v>8</v>
      </c>
      <c r="C51" s="19">
        <f t="shared" si="0"/>
        <v>31990</v>
      </c>
      <c r="D51" s="11">
        <v>1677.1</v>
      </c>
    </row>
    <row r="52" spans="1:4" x14ac:dyDescent="0.3">
      <c r="A52" s="11">
        <v>1987</v>
      </c>
      <c r="B52" s="11">
        <v>9</v>
      </c>
      <c r="C52" s="19">
        <f t="shared" si="0"/>
        <v>32021</v>
      </c>
      <c r="D52" s="11">
        <v>1685.6</v>
      </c>
    </row>
    <row r="53" spans="1:4" x14ac:dyDescent="0.3">
      <c r="A53" s="11">
        <v>1987</v>
      </c>
      <c r="B53" s="11">
        <v>10</v>
      </c>
      <c r="C53" s="19">
        <f t="shared" si="0"/>
        <v>32051</v>
      </c>
      <c r="D53" s="11">
        <v>1691.6</v>
      </c>
    </row>
    <row r="54" spans="1:4" x14ac:dyDescent="0.3">
      <c r="A54" s="11">
        <v>1987</v>
      </c>
      <c r="B54" s="11">
        <v>11</v>
      </c>
      <c r="C54" s="19">
        <f t="shared" si="0"/>
        <v>32082</v>
      </c>
      <c r="D54" s="11">
        <v>1691.2</v>
      </c>
    </row>
    <row r="55" spans="1:4" x14ac:dyDescent="0.3">
      <c r="A55" s="11">
        <v>1987</v>
      </c>
      <c r="B55" s="11">
        <v>12</v>
      </c>
      <c r="C55" s="19">
        <f t="shared" si="0"/>
        <v>32112</v>
      </c>
      <c r="D55" s="11">
        <v>1690.5</v>
      </c>
    </row>
    <row r="56" spans="1:4" x14ac:dyDescent="0.3">
      <c r="A56" s="11">
        <v>1988</v>
      </c>
      <c r="B56" s="11">
        <v>1</v>
      </c>
      <c r="C56" s="19">
        <f t="shared" si="0"/>
        <v>32143</v>
      </c>
      <c r="D56" s="11">
        <v>1691.9</v>
      </c>
    </row>
    <row r="57" spans="1:4" x14ac:dyDescent="0.3">
      <c r="A57" s="11">
        <v>1988</v>
      </c>
      <c r="B57" s="11">
        <v>2</v>
      </c>
      <c r="C57" s="19">
        <f t="shared" si="0"/>
        <v>32174</v>
      </c>
      <c r="D57" s="11">
        <v>1692.5</v>
      </c>
    </row>
    <row r="58" spans="1:4" x14ac:dyDescent="0.3">
      <c r="A58" s="11">
        <v>1988</v>
      </c>
      <c r="B58" s="11">
        <v>3</v>
      </c>
      <c r="C58" s="19">
        <f t="shared" si="0"/>
        <v>32203</v>
      </c>
      <c r="D58" s="11">
        <v>1691.3</v>
      </c>
    </row>
    <row r="59" spans="1:4" x14ac:dyDescent="0.3">
      <c r="A59" s="11">
        <v>1988</v>
      </c>
      <c r="B59" s="11">
        <v>4</v>
      </c>
      <c r="C59" s="19">
        <f t="shared" si="0"/>
        <v>32234</v>
      </c>
      <c r="D59" s="11">
        <v>1690</v>
      </c>
    </row>
    <row r="60" spans="1:4" x14ac:dyDescent="0.3">
      <c r="A60" s="11">
        <v>1988</v>
      </c>
      <c r="B60" s="11">
        <v>5</v>
      </c>
      <c r="C60" s="19">
        <f t="shared" si="0"/>
        <v>32264</v>
      </c>
      <c r="D60" s="11">
        <v>1689</v>
      </c>
    </row>
    <row r="61" spans="1:4" x14ac:dyDescent="0.3">
      <c r="A61" s="11">
        <v>1988</v>
      </c>
      <c r="B61" s="11">
        <v>6</v>
      </c>
      <c r="C61" s="19">
        <f t="shared" si="0"/>
        <v>32295</v>
      </c>
      <c r="D61" s="11">
        <v>1687.1</v>
      </c>
    </row>
    <row r="62" spans="1:4" x14ac:dyDescent="0.3">
      <c r="A62" s="11">
        <v>1988</v>
      </c>
      <c r="B62" s="11">
        <v>7</v>
      </c>
      <c r="C62" s="19">
        <f t="shared" si="0"/>
        <v>32325</v>
      </c>
      <c r="D62" s="11">
        <v>1685.9</v>
      </c>
    </row>
    <row r="63" spans="1:4" x14ac:dyDescent="0.3">
      <c r="A63" s="11">
        <v>1988</v>
      </c>
      <c r="B63" s="11">
        <v>8</v>
      </c>
      <c r="C63" s="19">
        <f t="shared" si="0"/>
        <v>32356</v>
      </c>
      <c r="D63" s="11">
        <v>1689.4</v>
      </c>
    </row>
    <row r="64" spans="1:4" x14ac:dyDescent="0.3">
      <c r="A64" s="11">
        <v>1988</v>
      </c>
      <c r="B64" s="11">
        <v>9</v>
      </c>
      <c r="C64" s="19">
        <f t="shared" si="0"/>
        <v>32387</v>
      </c>
      <c r="D64" s="11">
        <v>1696.3</v>
      </c>
    </row>
    <row r="65" spans="1:4" x14ac:dyDescent="0.3">
      <c r="A65" s="11">
        <v>1988</v>
      </c>
      <c r="B65" s="11">
        <v>10</v>
      </c>
      <c r="C65" s="19">
        <f t="shared" si="0"/>
        <v>32417</v>
      </c>
      <c r="D65" s="11">
        <v>1701.3</v>
      </c>
    </row>
    <row r="66" spans="1:4" x14ac:dyDescent="0.3">
      <c r="A66" s="11">
        <v>1988</v>
      </c>
      <c r="B66" s="11">
        <v>11</v>
      </c>
      <c r="C66" s="19">
        <f t="shared" si="0"/>
        <v>32448</v>
      </c>
      <c r="D66" s="11">
        <v>1702.9</v>
      </c>
    </row>
    <row r="67" spans="1:4" x14ac:dyDescent="0.3">
      <c r="A67" s="11">
        <v>1988</v>
      </c>
      <c r="B67" s="11">
        <v>12</v>
      </c>
      <c r="C67" s="19">
        <f t="shared" ref="C67:C130" si="1">DATE(A67,B67,1)</f>
        <v>32478</v>
      </c>
      <c r="D67" s="11">
        <v>1702</v>
      </c>
    </row>
    <row r="68" spans="1:4" x14ac:dyDescent="0.3">
      <c r="A68" s="11">
        <v>1989</v>
      </c>
      <c r="B68" s="11">
        <v>1</v>
      </c>
      <c r="C68" s="19">
        <f t="shared" si="1"/>
        <v>32509</v>
      </c>
      <c r="D68" s="11">
        <v>1700.6</v>
      </c>
    </row>
    <row r="69" spans="1:4" x14ac:dyDescent="0.3">
      <c r="A69" s="11">
        <v>1989</v>
      </c>
      <c r="B69" s="11">
        <v>2</v>
      </c>
      <c r="C69" s="19">
        <f t="shared" si="1"/>
        <v>32540</v>
      </c>
      <c r="D69" s="11">
        <v>1701.1</v>
      </c>
    </row>
    <row r="70" spans="1:4" x14ac:dyDescent="0.3">
      <c r="A70" s="11">
        <v>1989</v>
      </c>
      <c r="B70" s="11">
        <v>3</v>
      </c>
      <c r="C70" s="19">
        <f t="shared" si="1"/>
        <v>32568</v>
      </c>
      <c r="D70" s="11">
        <v>1702.5</v>
      </c>
    </row>
    <row r="71" spans="1:4" x14ac:dyDescent="0.3">
      <c r="A71" s="11">
        <v>1989</v>
      </c>
      <c r="B71" s="11">
        <v>4</v>
      </c>
      <c r="C71" s="19">
        <f t="shared" si="1"/>
        <v>32599</v>
      </c>
      <c r="D71" s="11">
        <v>1703.7</v>
      </c>
    </row>
    <row r="72" spans="1:4" x14ac:dyDescent="0.3">
      <c r="A72" s="11">
        <v>1989</v>
      </c>
      <c r="B72" s="11">
        <v>5</v>
      </c>
      <c r="C72" s="19">
        <f t="shared" si="1"/>
        <v>32629</v>
      </c>
      <c r="D72" s="11">
        <v>1703.4</v>
      </c>
    </row>
    <row r="73" spans="1:4" x14ac:dyDescent="0.3">
      <c r="A73" s="11">
        <v>1989</v>
      </c>
      <c r="B73" s="11">
        <v>6</v>
      </c>
      <c r="C73" s="19">
        <f t="shared" si="1"/>
        <v>32660</v>
      </c>
      <c r="D73" s="11">
        <v>1700.2</v>
      </c>
    </row>
    <row r="74" spans="1:4" x14ac:dyDescent="0.3">
      <c r="A74" s="11">
        <v>1989</v>
      </c>
      <c r="B74" s="11">
        <v>7</v>
      </c>
      <c r="C74" s="19">
        <f t="shared" si="1"/>
        <v>32690</v>
      </c>
      <c r="D74" s="11">
        <v>1698.2</v>
      </c>
    </row>
    <row r="75" spans="1:4" x14ac:dyDescent="0.3">
      <c r="A75" s="11">
        <v>1989</v>
      </c>
      <c r="B75" s="11">
        <v>8</v>
      </c>
      <c r="C75" s="19">
        <f t="shared" si="1"/>
        <v>32721</v>
      </c>
      <c r="D75" s="11">
        <v>1702</v>
      </c>
    </row>
    <row r="76" spans="1:4" x14ac:dyDescent="0.3">
      <c r="A76" s="11">
        <v>1989</v>
      </c>
      <c r="B76" s="11">
        <v>9</v>
      </c>
      <c r="C76" s="19">
        <f t="shared" si="1"/>
        <v>32752</v>
      </c>
      <c r="D76" s="11">
        <v>1707.2</v>
      </c>
    </row>
    <row r="77" spans="1:4" x14ac:dyDescent="0.3">
      <c r="A77" s="11">
        <v>1989</v>
      </c>
      <c r="B77" s="11">
        <v>10</v>
      </c>
      <c r="C77" s="19">
        <f t="shared" si="1"/>
        <v>32782</v>
      </c>
      <c r="D77" s="11">
        <v>1710.5</v>
      </c>
    </row>
    <row r="78" spans="1:4" x14ac:dyDescent="0.3">
      <c r="A78" s="11">
        <v>1989</v>
      </c>
      <c r="B78" s="11">
        <v>11</v>
      </c>
      <c r="C78" s="19">
        <f t="shared" si="1"/>
        <v>32813</v>
      </c>
      <c r="D78" s="11">
        <v>1713.1</v>
      </c>
    </row>
    <row r="79" spans="1:4" x14ac:dyDescent="0.3">
      <c r="A79" s="11">
        <v>1989</v>
      </c>
      <c r="B79" s="11">
        <v>12</v>
      </c>
      <c r="C79" s="19">
        <f t="shared" si="1"/>
        <v>32843</v>
      </c>
      <c r="D79" s="11">
        <v>1713.2</v>
      </c>
    </row>
    <row r="80" spans="1:4" x14ac:dyDescent="0.3">
      <c r="A80" s="11">
        <v>1990</v>
      </c>
      <c r="B80" s="11">
        <v>1</v>
      </c>
      <c r="C80" s="19">
        <f t="shared" si="1"/>
        <v>32874</v>
      </c>
      <c r="D80" s="11">
        <v>1712</v>
      </c>
    </row>
    <row r="81" spans="1:4" x14ac:dyDescent="0.3">
      <c r="A81" s="11">
        <v>1990</v>
      </c>
      <c r="B81" s="11">
        <v>2</v>
      </c>
      <c r="C81" s="19">
        <f t="shared" si="1"/>
        <v>32905</v>
      </c>
      <c r="D81" s="11">
        <v>1713.3</v>
      </c>
    </row>
    <row r="82" spans="1:4" x14ac:dyDescent="0.3">
      <c r="A82" s="11">
        <v>1990</v>
      </c>
      <c r="B82" s="11">
        <v>3</v>
      </c>
      <c r="C82" s="19">
        <f t="shared" si="1"/>
        <v>32933</v>
      </c>
      <c r="D82" s="11">
        <v>1714.4</v>
      </c>
    </row>
    <row r="83" spans="1:4" x14ac:dyDescent="0.3">
      <c r="A83" s="11">
        <v>1990</v>
      </c>
      <c r="B83" s="11">
        <v>4</v>
      </c>
      <c r="C83" s="19">
        <f t="shared" si="1"/>
        <v>32964</v>
      </c>
      <c r="D83" s="11">
        <v>1712.6</v>
      </c>
    </row>
    <row r="84" spans="1:4" x14ac:dyDescent="0.3">
      <c r="A84" s="11">
        <v>1990</v>
      </c>
      <c r="B84" s="11">
        <v>5</v>
      </c>
      <c r="C84" s="19">
        <f t="shared" si="1"/>
        <v>32994</v>
      </c>
      <c r="D84" s="11">
        <v>1710.7</v>
      </c>
    </row>
    <row r="85" spans="1:4" x14ac:dyDescent="0.3">
      <c r="A85" s="11">
        <v>1990</v>
      </c>
      <c r="B85" s="11">
        <v>6</v>
      </c>
      <c r="C85" s="19">
        <f t="shared" si="1"/>
        <v>33025</v>
      </c>
      <c r="D85" s="11">
        <v>1708.3</v>
      </c>
    </row>
    <row r="86" spans="1:4" x14ac:dyDescent="0.3">
      <c r="A86" s="11">
        <v>1990</v>
      </c>
      <c r="B86" s="11">
        <v>7</v>
      </c>
      <c r="C86" s="19">
        <f t="shared" si="1"/>
        <v>33055</v>
      </c>
      <c r="D86" s="11">
        <v>1706.4</v>
      </c>
    </row>
    <row r="87" spans="1:4" x14ac:dyDescent="0.3">
      <c r="A87" s="11">
        <v>1990</v>
      </c>
      <c r="B87" s="11">
        <v>8</v>
      </c>
      <c r="C87" s="19">
        <f t="shared" si="1"/>
        <v>33086</v>
      </c>
      <c r="D87" s="11">
        <v>1710.1</v>
      </c>
    </row>
    <row r="88" spans="1:4" x14ac:dyDescent="0.3">
      <c r="A88" s="11">
        <v>1990</v>
      </c>
      <c r="B88" s="11">
        <v>9</v>
      </c>
      <c r="C88" s="19">
        <f t="shared" si="1"/>
        <v>33117</v>
      </c>
      <c r="D88" s="11">
        <v>1717.6</v>
      </c>
    </row>
    <row r="89" spans="1:4" x14ac:dyDescent="0.3">
      <c r="A89" s="11">
        <v>1990</v>
      </c>
      <c r="B89" s="11">
        <v>10</v>
      </c>
      <c r="C89" s="19">
        <f t="shared" si="1"/>
        <v>33147</v>
      </c>
      <c r="D89" s="11">
        <v>1722</v>
      </c>
    </row>
    <row r="90" spans="1:4" x14ac:dyDescent="0.3">
      <c r="A90" s="11">
        <v>1990</v>
      </c>
      <c r="B90" s="11">
        <v>11</v>
      </c>
      <c r="C90" s="19">
        <f t="shared" si="1"/>
        <v>33178</v>
      </c>
      <c r="D90" s="11">
        <v>1723.5</v>
      </c>
    </row>
    <row r="91" spans="1:4" x14ac:dyDescent="0.3">
      <c r="A91" s="11">
        <v>1990</v>
      </c>
      <c r="B91" s="11">
        <v>12</v>
      </c>
      <c r="C91" s="19">
        <f t="shared" si="1"/>
        <v>33208</v>
      </c>
      <c r="D91" s="11">
        <v>1723.4</v>
      </c>
    </row>
    <row r="92" spans="1:4" x14ac:dyDescent="0.3">
      <c r="A92" s="11">
        <v>1991</v>
      </c>
      <c r="B92" s="11">
        <v>1</v>
      </c>
      <c r="C92" s="19">
        <f t="shared" si="1"/>
        <v>33239</v>
      </c>
      <c r="D92" s="11">
        <v>1721.6</v>
      </c>
    </row>
    <row r="93" spans="1:4" x14ac:dyDescent="0.3">
      <c r="A93" s="11">
        <v>1991</v>
      </c>
      <c r="B93" s="11">
        <v>2</v>
      </c>
      <c r="C93" s="19">
        <f t="shared" si="1"/>
        <v>33270</v>
      </c>
      <c r="D93" s="11">
        <v>1721.2</v>
      </c>
    </row>
    <row r="94" spans="1:4" x14ac:dyDescent="0.3">
      <c r="A94" s="11">
        <v>1991</v>
      </c>
      <c r="B94" s="11">
        <v>3</v>
      </c>
      <c r="C94" s="19">
        <f t="shared" si="1"/>
        <v>33298</v>
      </c>
      <c r="D94" s="11">
        <v>1722.1</v>
      </c>
    </row>
    <row r="95" spans="1:4" x14ac:dyDescent="0.3">
      <c r="A95" s="11">
        <v>1991</v>
      </c>
      <c r="B95" s="11">
        <v>4</v>
      </c>
      <c r="C95" s="19">
        <f t="shared" si="1"/>
        <v>33329</v>
      </c>
      <c r="D95" s="11">
        <v>1722.6</v>
      </c>
    </row>
    <row r="96" spans="1:4" x14ac:dyDescent="0.3">
      <c r="A96" s="11">
        <v>1991</v>
      </c>
      <c r="B96" s="11">
        <v>5</v>
      </c>
      <c r="C96" s="19">
        <f t="shared" si="1"/>
        <v>33359</v>
      </c>
      <c r="D96" s="11">
        <v>1722.4</v>
      </c>
    </row>
    <row r="97" spans="1:4" x14ac:dyDescent="0.3">
      <c r="A97" s="11">
        <v>1991</v>
      </c>
      <c r="B97" s="11">
        <v>6</v>
      </c>
      <c r="C97" s="19">
        <f t="shared" si="1"/>
        <v>33390</v>
      </c>
      <c r="D97" s="11">
        <v>1719.2</v>
      </c>
    </row>
    <row r="98" spans="1:4" x14ac:dyDescent="0.3">
      <c r="A98" s="11">
        <v>1991</v>
      </c>
      <c r="B98" s="11">
        <v>7</v>
      </c>
      <c r="C98" s="19">
        <f t="shared" si="1"/>
        <v>33420</v>
      </c>
      <c r="D98" s="11">
        <v>1716.2</v>
      </c>
    </row>
    <row r="99" spans="1:4" x14ac:dyDescent="0.3">
      <c r="A99" s="11">
        <v>1991</v>
      </c>
      <c r="B99" s="11">
        <v>8</v>
      </c>
      <c r="C99" s="19">
        <f t="shared" si="1"/>
        <v>33451</v>
      </c>
      <c r="D99" s="11">
        <v>1719.3</v>
      </c>
    </row>
    <row r="100" spans="1:4" x14ac:dyDescent="0.3">
      <c r="A100" s="11">
        <v>1991</v>
      </c>
      <c r="B100" s="11">
        <v>9</v>
      </c>
      <c r="C100" s="19">
        <f t="shared" si="1"/>
        <v>33482</v>
      </c>
      <c r="D100" s="11">
        <v>1726.3</v>
      </c>
    </row>
    <row r="101" spans="1:4" x14ac:dyDescent="0.3">
      <c r="A101" s="11">
        <v>1991</v>
      </c>
      <c r="B101" s="11">
        <v>10</v>
      </c>
      <c r="C101" s="19">
        <f t="shared" si="1"/>
        <v>33512</v>
      </c>
      <c r="D101" s="11">
        <v>1732.8</v>
      </c>
    </row>
    <row r="102" spans="1:4" x14ac:dyDescent="0.3">
      <c r="A102" s="11">
        <v>1991</v>
      </c>
      <c r="B102" s="11">
        <v>11</v>
      </c>
      <c r="C102" s="19">
        <f t="shared" si="1"/>
        <v>33543</v>
      </c>
      <c r="D102" s="11">
        <v>1737.5</v>
      </c>
    </row>
    <row r="103" spans="1:4" x14ac:dyDescent="0.3">
      <c r="A103" s="11">
        <v>1991</v>
      </c>
      <c r="B103" s="11">
        <v>12</v>
      </c>
      <c r="C103" s="19">
        <f t="shared" si="1"/>
        <v>33573</v>
      </c>
      <c r="D103" s="11">
        <v>1739.7</v>
      </c>
    </row>
    <row r="104" spans="1:4" x14ac:dyDescent="0.3">
      <c r="A104" s="11">
        <v>1992</v>
      </c>
      <c r="B104" s="11">
        <v>1</v>
      </c>
      <c r="C104" s="19">
        <f t="shared" si="1"/>
        <v>33604</v>
      </c>
      <c r="D104" s="11">
        <v>1738.9</v>
      </c>
    </row>
    <row r="105" spans="1:4" x14ac:dyDescent="0.3">
      <c r="A105" s="11">
        <v>1992</v>
      </c>
      <c r="B105" s="11">
        <v>2</v>
      </c>
      <c r="C105" s="19">
        <f t="shared" si="1"/>
        <v>33635</v>
      </c>
      <c r="D105" s="11">
        <v>1737.3</v>
      </c>
    </row>
    <row r="106" spans="1:4" x14ac:dyDescent="0.3">
      <c r="A106" s="11">
        <v>1992</v>
      </c>
      <c r="B106" s="11">
        <v>3</v>
      </c>
      <c r="C106" s="19">
        <f t="shared" si="1"/>
        <v>33664</v>
      </c>
      <c r="D106" s="11">
        <v>1737</v>
      </c>
    </row>
    <row r="107" spans="1:4" x14ac:dyDescent="0.3">
      <c r="A107" s="11">
        <v>1992</v>
      </c>
      <c r="B107" s="11">
        <v>4</v>
      </c>
      <c r="C107" s="19">
        <f t="shared" si="1"/>
        <v>33695</v>
      </c>
      <c r="D107" s="11">
        <v>1736.6</v>
      </c>
    </row>
    <row r="108" spans="1:4" x14ac:dyDescent="0.3">
      <c r="A108" s="11">
        <v>1992</v>
      </c>
      <c r="B108" s="11">
        <v>5</v>
      </c>
      <c r="C108" s="19">
        <f t="shared" si="1"/>
        <v>33725</v>
      </c>
      <c r="D108" s="11">
        <v>1734.9</v>
      </c>
    </row>
    <row r="109" spans="1:4" x14ac:dyDescent="0.3">
      <c r="A109" s="11">
        <v>1992</v>
      </c>
      <c r="B109" s="11">
        <v>6</v>
      </c>
      <c r="C109" s="19">
        <f t="shared" si="1"/>
        <v>33756</v>
      </c>
      <c r="D109" s="11">
        <v>1731.6</v>
      </c>
    </row>
    <row r="110" spans="1:4" x14ac:dyDescent="0.3">
      <c r="A110" s="11">
        <v>1992</v>
      </c>
      <c r="B110" s="11">
        <v>7</v>
      </c>
      <c r="C110" s="19">
        <f t="shared" si="1"/>
        <v>33786</v>
      </c>
      <c r="D110" s="11">
        <v>1728.9</v>
      </c>
    </row>
    <row r="111" spans="1:4" x14ac:dyDescent="0.3">
      <c r="A111" s="11">
        <v>1992</v>
      </c>
      <c r="B111" s="11">
        <v>8</v>
      </c>
      <c r="C111" s="19">
        <f t="shared" si="1"/>
        <v>33817</v>
      </c>
      <c r="D111" s="11">
        <v>1730.4</v>
      </c>
    </row>
    <row r="112" spans="1:4" x14ac:dyDescent="0.3">
      <c r="A112" s="11">
        <v>1992</v>
      </c>
      <c r="B112" s="11">
        <v>9</v>
      </c>
      <c r="C112" s="19">
        <f t="shared" si="1"/>
        <v>33848</v>
      </c>
      <c r="D112" s="11">
        <v>1734.7</v>
      </c>
    </row>
    <row r="113" spans="1:4" x14ac:dyDescent="0.3">
      <c r="A113" s="11">
        <v>1992</v>
      </c>
      <c r="B113" s="11">
        <v>10</v>
      </c>
      <c r="C113" s="19">
        <f t="shared" si="1"/>
        <v>33878</v>
      </c>
      <c r="D113" s="11">
        <v>1737.8</v>
      </c>
    </row>
    <row r="114" spans="1:4" x14ac:dyDescent="0.3">
      <c r="A114" s="11">
        <v>1992</v>
      </c>
      <c r="B114" s="11">
        <v>11</v>
      </c>
      <c r="C114" s="19">
        <f t="shared" si="1"/>
        <v>33909</v>
      </c>
      <c r="D114" s="11">
        <v>1739.3</v>
      </c>
    </row>
    <row r="115" spans="1:4" x14ac:dyDescent="0.3">
      <c r="A115" s="11">
        <v>1992</v>
      </c>
      <c r="B115" s="11">
        <v>12</v>
      </c>
      <c r="C115" s="19">
        <f t="shared" si="1"/>
        <v>33939</v>
      </c>
      <c r="D115" s="11">
        <v>1738.6</v>
      </c>
    </row>
    <row r="116" spans="1:4" x14ac:dyDescent="0.3">
      <c r="A116" s="11">
        <v>1993</v>
      </c>
      <c r="B116" s="11">
        <v>1</v>
      </c>
      <c r="C116" s="19">
        <f t="shared" si="1"/>
        <v>33970</v>
      </c>
      <c r="D116" s="11">
        <v>1735.8</v>
      </c>
    </row>
    <row r="117" spans="1:4" x14ac:dyDescent="0.3">
      <c r="A117" s="11">
        <v>1993</v>
      </c>
      <c r="B117" s="11">
        <v>2</v>
      </c>
      <c r="C117" s="19">
        <f t="shared" si="1"/>
        <v>34001</v>
      </c>
      <c r="D117" s="11">
        <v>1734.4</v>
      </c>
    </row>
    <row r="118" spans="1:4" x14ac:dyDescent="0.3">
      <c r="A118" s="11">
        <v>1993</v>
      </c>
      <c r="B118" s="11">
        <v>3</v>
      </c>
      <c r="C118" s="19">
        <f t="shared" si="1"/>
        <v>34029</v>
      </c>
      <c r="D118" s="11">
        <v>1735.5</v>
      </c>
    </row>
    <row r="119" spans="1:4" x14ac:dyDescent="0.3">
      <c r="A119" s="11">
        <v>1993</v>
      </c>
      <c r="B119" s="11">
        <v>4</v>
      </c>
      <c r="C119" s="19">
        <f t="shared" si="1"/>
        <v>34060</v>
      </c>
      <c r="D119" s="11">
        <v>1736.7</v>
      </c>
    </row>
    <row r="120" spans="1:4" x14ac:dyDescent="0.3">
      <c r="A120" s="11">
        <v>1993</v>
      </c>
      <c r="B120" s="11">
        <v>5</v>
      </c>
      <c r="C120" s="19">
        <f t="shared" si="1"/>
        <v>34090</v>
      </c>
      <c r="D120" s="11">
        <v>1735</v>
      </c>
    </row>
    <row r="121" spans="1:4" x14ac:dyDescent="0.3">
      <c r="A121" s="11">
        <v>1993</v>
      </c>
      <c r="B121" s="11">
        <v>6</v>
      </c>
      <c r="C121" s="19">
        <f t="shared" si="1"/>
        <v>34121</v>
      </c>
      <c r="D121" s="11">
        <v>1730.8</v>
      </c>
    </row>
    <row r="122" spans="1:4" x14ac:dyDescent="0.3">
      <c r="A122" s="11">
        <v>1993</v>
      </c>
      <c r="B122" s="11">
        <v>7</v>
      </c>
      <c r="C122" s="19">
        <f t="shared" si="1"/>
        <v>34151</v>
      </c>
      <c r="D122" s="11">
        <v>1728</v>
      </c>
    </row>
    <row r="123" spans="1:4" x14ac:dyDescent="0.3">
      <c r="A123" s="11">
        <v>1993</v>
      </c>
      <c r="B123" s="11">
        <v>8</v>
      </c>
      <c r="C123" s="19">
        <f t="shared" si="1"/>
        <v>34182</v>
      </c>
      <c r="D123" s="11">
        <v>1731.2</v>
      </c>
    </row>
    <row r="124" spans="1:4" x14ac:dyDescent="0.3">
      <c r="A124" s="11">
        <v>1993</v>
      </c>
      <c r="B124" s="11">
        <v>9</v>
      </c>
      <c r="C124" s="19">
        <f t="shared" si="1"/>
        <v>34213</v>
      </c>
      <c r="D124" s="11">
        <v>1738.5</v>
      </c>
    </row>
    <row r="125" spans="1:4" x14ac:dyDescent="0.3">
      <c r="A125" s="11">
        <v>1993</v>
      </c>
      <c r="B125" s="11">
        <v>10</v>
      </c>
      <c r="C125" s="19">
        <f t="shared" si="1"/>
        <v>34243</v>
      </c>
      <c r="D125" s="11">
        <v>1743.3</v>
      </c>
    </row>
    <row r="126" spans="1:4" x14ac:dyDescent="0.3">
      <c r="A126" s="11">
        <v>1993</v>
      </c>
      <c r="B126" s="11">
        <v>11</v>
      </c>
      <c r="C126" s="19">
        <f t="shared" si="1"/>
        <v>34274</v>
      </c>
      <c r="D126" s="11">
        <v>1745.2</v>
      </c>
    </row>
    <row r="127" spans="1:4" x14ac:dyDescent="0.3">
      <c r="A127" s="11">
        <v>1993</v>
      </c>
      <c r="B127" s="11">
        <v>12</v>
      </c>
      <c r="C127" s="19">
        <f t="shared" si="1"/>
        <v>34304</v>
      </c>
      <c r="D127" s="11">
        <v>1744.3</v>
      </c>
    </row>
    <row r="128" spans="1:4" x14ac:dyDescent="0.3">
      <c r="A128" s="11">
        <v>1994</v>
      </c>
      <c r="B128" s="11">
        <v>1</v>
      </c>
      <c r="C128" s="19">
        <f t="shared" si="1"/>
        <v>34335</v>
      </c>
      <c r="D128" s="11">
        <v>1741.4</v>
      </c>
    </row>
    <row r="129" spans="1:4" x14ac:dyDescent="0.3">
      <c r="A129" s="11">
        <v>1994</v>
      </c>
      <c r="B129" s="11">
        <v>2</v>
      </c>
      <c r="C129" s="19">
        <f t="shared" si="1"/>
        <v>34366</v>
      </c>
      <c r="D129" s="11">
        <v>1740.9</v>
      </c>
    </row>
    <row r="130" spans="1:4" x14ac:dyDescent="0.3">
      <c r="A130" s="11">
        <v>1994</v>
      </c>
      <c r="B130" s="11">
        <v>3</v>
      </c>
      <c r="C130" s="19">
        <f t="shared" si="1"/>
        <v>34394</v>
      </c>
      <c r="D130" s="11">
        <v>1741.9</v>
      </c>
    </row>
    <row r="131" spans="1:4" x14ac:dyDescent="0.3">
      <c r="A131" s="11">
        <v>1994</v>
      </c>
      <c r="B131" s="11">
        <v>4</v>
      </c>
      <c r="C131" s="19">
        <f t="shared" ref="C131:C194" si="2">DATE(A131,B131,1)</f>
        <v>34425</v>
      </c>
      <c r="D131" s="11">
        <v>1741.9</v>
      </c>
    </row>
    <row r="132" spans="1:4" x14ac:dyDescent="0.3">
      <c r="A132" s="11">
        <v>1994</v>
      </c>
      <c r="B132" s="11">
        <v>5</v>
      </c>
      <c r="C132" s="19">
        <f t="shared" si="2"/>
        <v>34455</v>
      </c>
      <c r="D132" s="11">
        <v>1740.6</v>
      </c>
    </row>
    <row r="133" spans="1:4" x14ac:dyDescent="0.3">
      <c r="A133" s="11">
        <v>1994</v>
      </c>
      <c r="B133" s="11">
        <v>6</v>
      </c>
      <c r="C133" s="19">
        <f t="shared" si="2"/>
        <v>34486</v>
      </c>
      <c r="D133" s="11">
        <v>1736.9</v>
      </c>
    </row>
    <row r="134" spans="1:4" x14ac:dyDescent="0.3">
      <c r="A134" s="11">
        <v>1994</v>
      </c>
      <c r="B134" s="11">
        <v>7</v>
      </c>
      <c r="C134" s="19">
        <f t="shared" si="2"/>
        <v>34516</v>
      </c>
      <c r="D134" s="11">
        <v>1732.4</v>
      </c>
    </row>
    <row r="135" spans="1:4" x14ac:dyDescent="0.3">
      <c r="A135" s="11">
        <v>1994</v>
      </c>
      <c r="B135" s="11">
        <v>8</v>
      </c>
      <c r="C135" s="19">
        <f t="shared" si="2"/>
        <v>34547</v>
      </c>
      <c r="D135" s="11">
        <v>1734.1</v>
      </c>
    </row>
    <row r="136" spans="1:4" x14ac:dyDescent="0.3">
      <c r="A136" s="11">
        <v>1994</v>
      </c>
      <c r="B136" s="11">
        <v>9</v>
      </c>
      <c r="C136" s="19">
        <f t="shared" si="2"/>
        <v>34578</v>
      </c>
      <c r="D136" s="11">
        <v>1743</v>
      </c>
    </row>
    <row r="137" spans="1:4" x14ac:dyDescent="0.3">
      <c r="A137" s="11">
        <v>1994</v>
      </c>
      <c r="B137" s="11">
        <v>10</v>
      </c>
      <c r="C137" s="19">
        <f t="shared" si="2"/>
        <v>34608</v>
      </c>
      <c r="D137" s="11">
        <v>1749.8</v>
      </c>
    </row>
    <row r="138" spans="1:4" x14ac:dyDescent="0.3">
      <c r="A138" s="11">
        <v>1994</v>
      </c>
      <c r="B138" s="11">
        <v>11</v>
      </c>
      <c r="C138" s="19">
        <f t="shared" si="2"/>
        <v>34639</v>
      </c>
      <c r="D138" s="11">
        <v>1751.2</v>
      </c>
    </row>
    <row r="139" spans="1:4" x14ac:dyDescent="0.3">
      <c r="A139" s="11">
        <v>1994</v>
      </c>
      <c r="B139" s="11">
        <v>12</v>
      </c>
      <c r="C139" s="19">
        <f t="shared" si="2"/>
        <v>34669</v>
      </c>
      <c r="D139" s="11">
        <v>1751.6</v>
      </c>
    </row>
    <row r="140" spans="1:4" x14ac:dyDescent="0.3">
      <c r="A140" s="11">
        <v>1995</v>
      </c>
      <c r="B140" s="11">
        <v>1</v>
      </c>
      <c r="C140" s="19">
        <f t="shared" si="2"/>
        <v>34700</v>
      </c>
      <c r="D140" s="11">
        <v>1751</v>
      </c>
    </row>
    <row r="141" spans="1:4" x14ac:dyDescent="0.3">
      <c r="A141" s="11">
        <v>1995</v>
      </c>
      <c r="B141" s="11">
        <v>2</v>
      </c>
      <c r="C141" s="19">
        <f t="shared" si="2"/>
        <v>34731</v>
      </c>
      <c r="D141" s="11">
        <v>1749.4</v>
      </c>
    </row>
    <row r="142" spans="1:4" x14ac:dyDescent="0.3">
      <c r="A142" s="11">
        <v>1995</v>
      </c>
      <c r="B142" s="11">
        <v>3</v>
      </c>
      <c r="C142" s="19">
        <f t="shared" si="2"/>
        <v>34759</v>
      </c>
      <c r="D142" s="11">
        <v>1749</v>
      </c>
    </row>
    <row r="143" spans="1:4" x14ac:dyDescent="0.3">
      <c r="A143" s="11">
        <v>1995</v>
      </c>
      <c r="B143" s="11">
        <v>4</v>
      </c>
      <c r="C143" s="19">
        <f t="shared" si="2"/>
        <v>34790</v>
      </c>
      <c r="D143" s="11">
        <v>1749.4</v>
      </c>
    </row>
    <row r="144" spans="1:4" x14ac:dyDescent="0.3">
      <c r="A144" s="11">
        <v>1995</v>
      </c>
      <c r="B144" s="11">
        <v>5</v>
      </c>
      <c r="C144" s="19">
        <f t="shared" si="2"/>
        <v>34820</v>
      </c>
      <c r="D144" s="11">
        <v>1747.7</v>
      </c>
    </row>
    <row r="145" spans="1:4" x14ac:dyDescent="0.3">
      <c r="A145" s="11">
        <v>1995</v>
      </c>
      <c r="B145" s="11">
        <v>6</v>
      </c>
      <c r="C145" s="19">
        <f t="shared" si="2"/>
        <v>34851</v>
      </c>
      <c r="D145" s="11">
        <v>1742.8</v>
      </c>
    </row>
    <row r="146" spans="1:4" x14ac:dyDescent="0.3">
      <c r="A146" s="11">
        <v>1995</v>
      </c>
      <c r="B146" s="11">
        <v>7</v>
      </c>
      <c r="C146" s="19">
        <f t="shared" si="2"/>
        <v>34881</v>
      </c>
      <c r="D146" s="11">
        <v>1740.1</v>
      </c>
    </row>
    <row r="147" spans="1:4" x14ac:dyDescent="0.3">
      <c r="A147" s="11">
        <v>1995</v>
      </c>
      <c r="B147" s="11">
        <v>8</v>
      </c>
      <c r="C147" s="19">
        <f t="shared" si="2"/>
        <v>34912</v>
      </c>
      <c r="D147" s="11">
        <v>1743.5</v>
      </c>
    </row>
    <row r="148" spans="1:4" x14ac:dyDescent="0.3">
      <c r="A148" s="11">
        <v>1995</v>
      </c>
      <c r="B148" s="11">
        <v>9</v>
      </c>
      <c r="C148" s="19">
        <f t="shared" si="2"/>
        <v>34943</v>
      </c>
      <c r="D148" s="11">
        <v>1749.7</v>
      </c>
    </row>
    <row r="149" spans="1:4" x14ac:dyDescent="0.3">
      <c r="A149" s="11">
        <v>1995</v>
      </c>
      <c r="B149" s="11">
        <v>10</v>
      </c>
      <c r="C149" s="19">
        <f t="shared" si="2"/>
        <v>34973</v>
      </c>
      <c r="D149" s="11">
        <v>1754.3</v>
      </c>
    </row>
    <row r="150" spans="1:4" x14ac:dyDescent="0.3">
      <c r="A150" s="11">
        <v>1995</v>
      </c>
      <c r="B150" s="11">
        <v>11</v>
      </c>
      <c r="C150" s="19">
        <f t="shared" si="2"/>
        <v>35004</v>
      </c>
      <c r="D150" s="11">
        <v>1755.3</v>
      </c>
    </row>
    <row r="151" spans="1:4" x14ac:dyDescent="0.3">
      <c r="A151" s="11">
        <v>1995</v>
      </c>
      <c r="B151" s="11">
        <v>12</v>
      </c>
      <c r="C151" s="19">
        <f t="shared" si="2"/>
        <v>35034</v>
      </c>
      <c r="D151" s="11">
        <v>1753.8</v>
      </c>
    </row>
    <row r="152" spans="1:4" x14ac:dyDescent="0.3">
      <c r="A152" s="11">
        <v>1996</v>
      </c>
      <c r="B152" s="11">
        <v>1</v>
      </c>
      <c r="C152" s="19">
        <f t="shared" si="2"/>
        <v>35065</v>
      </c>
      <c r="D152" s="11">
        <v>1752.3</v>
      </c>
    </row>
    <row r="153" spans="1:4" x14ac:dyDescent="0.3">
      <c r="A153" s="11">
        <v>1996</v>
      </c>
      <c r="B153" s="11">
        <v>2</v>
      </c>
      <c r="C153" s="19">
        <f t="shared" si="2"/>
        <v>35096</v>
      </c>
      <c r="D153" s="11">
        <v>1752.9</v>
      </c>
    </row>
    <row r="154" spans="1:4" x14ac:dyDescent="0.3">
      <c r="A154" s="11">
        <v>1996</v>
      </c>
      <c r="B154" s="11">
        <v>3</v>
      </c>
      <c r="C154" s="19">
        <f t="shared" si="2"/>
        <v>35125</v>
      </c>
      <c r="D154" s="11">
        <v>1752.4</v>
      </c>
    </row>
    <row r="155" spans="1:4" x14ac:dyDescent="0.3">
      <c r="A155" s="11">
        <v>1996</v>
      </c>
      <c r="B155" s="11">
        <v>4</v>
      </c>
      <c r="C155" s="19">
        <f t="shared" si="2"/>
        <v>35156</v>
      </c>
      <c r="D155" s="11">
        <v>1749.9</v>
      </c>
    </row>
    <row r="156" spans="1:4" x14ac:dyDescent="0.3">
      <c r="A156" s="11">
        <v>1996</v>
      </c>
      <c r="B156" s="11">
        <v>5</v>
      </c>
      <c r="C156" s="19">
        <f t="shared" si="2"/>
        <v>35186</v>
      </c>
      <c r="D156" s="11">
        <v>1748.6</v>
      </c>
    </row>
    <row r="157" spans="1:4" x14ac:dyDescent="0.3">
      <c r="A157" s="11">
        <v>1996</v>
      </c>
      <c r="B157" s="11">
        <v>6</v>
      </c>
      <c r="C157" s="19">
        <f t="shared" si="2"/>
        <v>35217</v>
      </c>
      <c r="D157" s="11">
        <v>1746.2</v>
      </c>
    </row>
    <row r="158" spans="1:4" x14ac:dyDescent="0.3">
      <c r="A158" s="11">
        <v>1996</v>
      </c>
      <c r="B158" s="11">
        <v>7</v>
      </c>
      <c r="C158" s="19">
        <f t="shared" si="2"/>
        <v>35247</v>
      </c>
      <c r="D158" s="11">
        <v>1742.2</v>
      </c>
    </row>
    <row r="159" spans="1:4" x14ac:dyDescent="0.3">
      <c r="A159" s="11">
        <v>1996</v>
      </c>
      <c r="B159" s="11">
        <v>8</v>
      </c>
      <c r="C159" s="19">
        <f t="shared" si="2"/>
        <v>35278</v>
      </c>
      <c r="D159" s="11">
        <v>1744.7</v>
      </c>
    </row>
    <row r="160" spans="1:4" x14ac:dyDescent="0.3">
      <c r="A160" s="11">
        <v>1996</v>
      </c>
      <c r="B160" s="11">
        <v>9</v>
      </c>
      <c r="C160" s="19">
        <f t="shared" si="2"/>
        <v>35309</v>
      </c>
      <c r="D160" s="11">
        <v>1753</v>
      </c>
    </row>
    <row r="161" spans="1:4" x14ac:dyDescent="0.3">
      <c r="A161" s="11">
        <v>1996</v>
      </c>
      <c r="B161" s="11">
        <v>10</v>
      </c>
      <c r="C161" s="19">
        <f t="shared" si="2"/>
        <v>35339</v>
      </c>
      <c r="D161" s="11">
        <v>1759</v>
      </c>
    </row>
    <row r="162" spans="1:4" x14ac:dyDescent="0.3">
      <c r="A162" s="11">
        <v>1996</v>
      </c>
      <c r="B162" s="11">
        <v>11</v>
      </c>
      <c r="C162" s="19">
        <f t="shared" si="2"/>
        <v>35370</v>
      </c>
      <c r="D162" s="11">
        <v>1759.9</v>
      </c>
    </row>
    <row r="163" spans="1:4" x14ac:dyDescent="0.3">
      <c r="A163" s="11">
        <v>1996</v>
      </c>
      <c r="B163" s="11">
        <v>12</v>
      </c>
      <c r="C163" s="19">
        <f t="shared" si="2"/>
        <v>35400</v>
      </c>
      <c r="D163" s="11">
        <v>1756.8</v>
      </c>
    </row>
    <row r="164" spans="1:4" x14ac:dyDescent="0.3">
      <c r="A164" s="11">
        <v>1997</v>
      </c>
      <c r="B164" s="11">
        <v>1</v>
      </c>
      <c r="C164" s="19">
        <f t="shared" si="2"/>
        <v>35431</v>
      </c>
      <c r="D164" s="11">
        <v>1753.3</v>
      </c>
    </row>
    <row r="165" spans="1:4" x14ac:dyDescent="0.3">
      <c r="A165" s="11">
        <v>1997</v>
      </c>
      <c r="B165" s="11">
        <v>2</v>
      </c>
      <c r="C165" s="19">
        <f t="shared" si="2"/>
        <v>35462</v>
      </c>
      <c r="D165" s="11">
        <v>1753.8</v>
      </c>
    </row>
    <row r="166" spans="1:4" x14ac:dyDescent="0.3">
      <c r="A166" s="11">
        <v>1997</v>
      </c>
      <c r="B166" s="11">
        <v>3</v>
      </c>
      <c r="C166" s="19">
        <f t="shared" si="2"/>
        <v>35490</v>
      </c>
      <c r="D166" s="11">
        <v>1755.6</v>
      </c>
    </row>
    <row r="167" spans="1:4" x14ac:dyDescent="0.3">
      <c r="A167" s="11">
        <v>1997</v>
      </c>
      <c r="B167" s="11">
        <v>4</v>
      </c>
      <c r="C167" s="19">
        <f t="shared" si="2"/>
        <v>35521</v>
      </c>
      <c r="D167" s="11">
        <v>1755.5</v>
      </c>
    </row>
    <row r="168" spans="1:4" x14ac:dyDescent="0.3">
      <c r="A168" s="11">
        <v>1997</v>
      </c>
      <c r="B168" s="11">
        <v>5</v>
      </c>
      <c r="C168" s="19">
        <f t="shared" si="2"/>
        <v>35551</v>
      </c>
      <c r="D168" s="11">
        <v>1753.9</v>
      </c>
    </row>
    <row r="169" spans="1:4" x14ac:dyDescent="0.3">
      <c r="A169" s="11">
        <v>1997</v>
      </c>
      <c r="B169" s="11">
        <v>6</v>
      </c>
      <c r="C169" s="19">
        <f t="shared" si="2"/>
        <v>35582</v>
      </c>
      <c r="D169" s="11">
        <v>1750.2</v>
      </c>
    </row>
    <row r="170" spans="1:4" x14ac:dyDescent="0.3">
      <c r="A170" s="11">
        <v>1997</v>
      </c>
      <c r="B170" s="11">
        <v>7</v>
      </c>
      <c r="C170" s="19">
        <f t="shared" si="2"/>
        <v>35612</v>
      </c>
      <c r="D170" s="11">
        <v>1746.2</v>
      </c>
    </row>
    <row r="171" spans="1:4" x14ac:dyDescent="0.3">
      <c r="A171" s="11">
        <v>1997</v>
      </c>
      <c r="B171" s="11">
        <v>8</v>
      </c>
      <c r="C171" s="19">
        <f t="shared" si="2"/>
        <v>35643</v>
      </c>
      <c r="D171" s="11">
        <v>1748</v>
      </c>
    </row>
    <row r="172" spans="1:4" x14ac:dyDescent="0.3">
      <c r="A172" s="11">
        <v>1997</v>
      </c>
      <c r="B172" s="11">
        <v>9</v>
      </c>
      <c r="C172" s="19">
        <f t="shared" si="2"/>
        <v>35674</v>
      </c>
      <c r="D172" s="11">
        <v>1755.1</v>
      </c>
    </row>
    <row r="173" spans="1:4" x14ac:dyDescent="0.3">
      <c r="A173" s="11">
        <v>1997</v>
      </c>
      <c r="B173" s="11">
        <v>10</v>
      </c>
      <c r="C173" s="19">
        <f t="shared" si="2"/>
        <v>35704</v>
      </c>
      <c r="D173" s="11">
        <v>1760.2</v>
      </c>
    </row>
    <row r="174" spans="1:4" x14ac:dyDescent="0.3">
      <c r="A174" s="11">
        <v>1997</v>
      </c>
      <c r="B174" s="11">
        <v>11</v>
      </c>
      <c r="C174" s="19">
        <f t="shared" si="2"/>
        <v>35735</v>
      </c>
      <c r="D174" s="11">
        <v>1761.7</v>
      </c>
    </row>
    <row r="175" spans="1:4" x14ac:dyDescent="0.3">
      <c r="A175" s="11">
        <v>1997</v>
      </c>
      <c r="B175" s="11">
        <v>12</v>
      </c>
      <c r="C175" s="19">
        <f t="shared" si="2"/>
        <v>35765</v>
      </c>
      <c r="D175" s="11">
        <v>1761.9</v>
      </c>
    </row>
    <row r="176" spans="1:4" x14ac:dyDescent="0.3">
      <c r="A176" s="11">
        <v>1998</v>
      </c>
      <c r="B176" s="11">
        <v>1</v>
      </c>
      <c r="C176" s="19">
        <f t="shared" si="2"/>
        <v>35796</v>
      </c>
      <c r="D176" s="11">
        <v>1761.5</v>
      </c>
    </row>
    <row r="177" spans="1:4" x14ac:dyDescent="0.3">
      <c r="A177" s="11">
        <v>1998</v>
      </c>
      <c r="B177" s="11">
        <v>2</v>
      </c>
      <c r="C177" s="19">
        <f t="shared" si="2"/>
        <v>35827</v>
      </c>
      <c r="D177" s="11">
        <v>1761.5</v>
      </c>
    </row>
    <row r="178" spans="1:4" x14ac:dyDescent="0.3">
      <c r="A178" s="11">
        <v>1998</v>
      </c>
      <c r="B178" s="11">
        <v>3</v>
      </c>
      <c r="C178" s="19">
        <f t="shared" si="2"/>
        <v>35855</v>
      </c>
      <c r="D178" s="11">
        <v>1763</v>
      </c>
    </row>
    <row r="179" spans="1:4" x14ac:dyDescent="0.3">
      <c r="A179" s="11">
        <v>1998</v>
      </c>
      <c r="B179" s="11">
        <v>4</v>
      </c>
      <c r="C179" s="19">
        <f t="shared" si="2"/>
        <v>35886</v>
      </c>
      <c r="D179" s="11">
        <v>1764.7</v>
      </c>
    </row>
    <row r="180" spans="1:4" x14ac:dyDescent="0.3">
      <c r="A180" s="11">
        <v>1998</v>
      </c>
      <c r="B180" s="11">
        <v>5</v>
      </c>
      <c r="C180" s="19">
        <f t="shared" si="2"/>
        <v>35916</v>
      </c>
      <c r="D180" s="11">
        <v>1764.2</v>
      </c>
    </row>
    <row r="181" spans="1:4" x14ac:dyDescent="0.3">
      <c r="A181" s="11">
        <v>1998</v>
      </c>
      <c r="B181" s="11">
        <v>6</v>
      </c>
      <c r="C181" s="19">
        <f t="shared" si="2"/>
        <v>35947</v>
      </c>
      <c r="D181" s="11">
        <v>1760.3</v>
      </c>
    </row>
    <row r="182" spans="1:4" x14ac:dyDescent="0.3">
      <c r="A182" s="11">
        <v>1998</v>
      </c>
      <c r="B182" s="11">
        <v>7</v>
      </c>
      <c r="C182" s="19">
        <f t="shared" si="2"/>
        <v>35977</v>
      </c>
      <c r="D182" s="11">
        <v>1756.1</v>
      </c>
    </row>
    <row r="183" spans="1:4" x14ac:dyDescent="0.3">
      <c r="A183" s="11">
        <v>1998</v>
      </c>
      <c r="B183" s="11">
        <v>8</v>
      </c>
      <c r="C183" s="19">
        <f t="shared" si="2"/>
        <v>36008</v>
      </c>
      <c r="D183" s="11">
        <v>1760.1</v>
      </c>
    </row>
    <row r="184" spans="1:4" x14ac:dyDescent="0.3">
      <c r="A184" s="11">
        <v>1998</v>
      </c>
      <c r="B184" s="11">
        <v>9</v>
      </c>
      <c r="C184" s="19">
        <f t="shared" si="2"/>
        <v>36039</v>
      </c>
      <c r="D184" s="11">
        <v>1770.5</v>
      </c>
    </row>
    <row r="185" spans="1:4" x14ac:dyDescent="0.3">
      <c r="A185" s="11">
        <v>1998</v>
      </c>
      <c r="B185" s="11">
        <v>10</v>
      </c>
      <c r="C185" s="19">
        <f t="shared" si="2"/>
        <v>36069</v>
      </c>
      <c r="D185" s="11">
        <v>1776.2</v>
      </c>
    </row>
    <row r="186" spans="1:4" x14ac:dyDescent="0.3">
      <c r="A186" s="11">
        <v>1998</v>
      </c>
      <c r="B186" s="11">
        <v>11</v>
      </c>
      <c r="C186" s="19">
        <f t="shared" si="2"/>
        <v>36100</v>
      </c>
      <c r="D186" s="11">
        <v>1775.6</v>
      </c>
    </row>
    <row r="187" spans="1:4" x14ac:dyDescent="0.3">
      <c r="A187" s="11">
        <v>1998</v>
      </c>
      <c r="B187" s="11">
        <v>12</v>
      </c>
      <c r="C187" s="19">
        <f t="shared" si="2"/>
        <v>36130</v>
      </c>
      <c r="D187" s="11">
        <v>1774.2</v>
      </c>
    </row>
    <row r="188" spans="1:4" x14ac:dyDescent="0.3">
      <c r="A188" s="11">
        <v>1999</v>
      </c>
      <c r="B188" s="11">
        <v>1</v>
      </c>
      <c r="C188" s="19">
        <f t="shared" si="2"/>
        <v>36161</v>
      </c>
      <c r="D188" s="11">
        <v>1774</v>
      </c>
    </row>
    <row r="189" spans="1:4" x14ac:dyDescent="0.3">
      <c r="A189" s="11">
        <v>1999</v>
      </c>
      <c r="B189" s="11">
        <v>2</v>
      </c>
      <c r="C189" s="19">
        <f t="shared" si="2"/>
        <v>36192</v>
      </c>
      <c r="D189" s="11">
        <v>1774.1</v>
      </c>
    </row>
    <row r="190" spans="1:4" x14ac:dyDescent="0.3">
      <c r="A190" s="11">
        <v>1999</v>
      </c>
      <c r="B190" s="11">
        <v>3</v>
      </c>
      <c r="C190" s="19">
        <f t="shared" si="2"/>
        <v>36220</v>
      </c>
      <c r="D190" s="11">
        <v>1774.7</v>
      </c>
    </row>
    <row r="191" spans="1:4" x14ac:dyDescent="0.3">
      <c r="A191" s="11">
        <v>1999</v>
      </c>
      <c r="B191" s="11">
        <v>4</v>
      </c>
      <c r="C191" s="19">
        <f t="shared" si="2"/>
        <v>36251</v>
      </c>
      <c r="D191" s="11">
        <v>1775</v>
      </c>
    </row>
    <row r="192" spans="1:4" x14ac:dyDescent="0.3">
      <c r="A192" s="11">
        <v>1999</v>
      </c>
      <c r="B192" s="11">
        <v>5</v>
      </c>
      <c r="C192" s="19">
        <f t="shared" si="2"/>
        <v>36281</v>
      </c>
      <c r="D192" s="11">
        <v>1772.7</v>
      </c>
    </row>
    <row r="193" spans="1:4" x14ac:dyDescent="0.3">
      <c r="A193" s="11">
        <v>1999</v>
      </c>
      <c r="B193" s="11">
        <v>6</v>
      </c>
      <c r="C193" s="19">
        <f t="shared" si="2"/>
        <v>36312</v>
      </c>
      <c r="D193" s="11">
        <v>1767.4</v>
      </c>
    </row>
    <row r="194" spans="1:4" x14ac:dyDescent="0.3">
      <c r="A194" s="11">
        <v>1999</v>
      </c>
      <c r="B194" s="11">
        <v>7</v>
      </c>
      <c r="C194" s="19">
        <f t="shared" si="2"/>
        <v>36342</v>
      </c>
      <c r="D194" s="11">
        <v>1763</v>
      </c>
    </row>
    <row r="195" spans="1:4" x14ac:dyDescent="0.3">
      <c r="A195" s="11">
        <v>1999</v>
      </c>
      <c r="B195" s="11">
        <v>8</v>
      </c>
      <c r="C195" s="19">
        <f t="shared" ref="C195:C258" si="3">DATE(A195,B195,1)</f>
        <v>36373</v>
      </c>
      <c r="D195" s="11">
        <v>1764.7</v>
      </c>
    </row>
    <row r="196" spans="1:4" x14ac:dyDescent="0.3">
      <c r="A196" s="11">
        <v>1999</v>
      </c>
      <c r="B196" s="11">
        <v>9</v>
      </c>
      <c r="C196" s="19">
        <f t="shared" si="3"/>
        <v>36404</v>
      </c>
      <c r="D196" s="11">
        <v>1771.2</v>
      </c>
    </row>
    <row r="197" spans="1:4" x14ac:dyDescent="0.3">
      <c r="A197" s="11">
        <v>1999</v>
      </c>
      <c r="B197" s="11">
        <v>10</v>
      </c>
      <c r="C197" s="19">
        <f t="shared" si="3"/>
        <v>36434</v>
      </c>
      <c r="D197" s="11">
        <v>1776.8</v>
      </c>
    </row>
    <row r="198" spans="1:4" x14ac:dyDescent="0.3">
      <c r="A198" s="11">
        <v>1999</v>
      </c>
      <c r="B198" s="11">
        <v>11</v>
      </c>
      <c r="C198" s="19">
        <f t="shared" si="3"/>
        <v>36465</v>
      </c>
      <c r="D198" s="11">
        <v>1778.7</v>
      </c>
    </row>
    <row r="199" spans="1:4" x14ac:dyDescent="0.3">
      <c r="A199" s="11">
        <v>1999</v>
      </c>
      <c r="B199" s="11">
        <v>12</v>
      </c>
      <c r="C199" s="19">
        <f t="shared" si="3"/>
        <v>36495</v>
      </c>
      <c r="D199" s="11">
        <v>1777.3</v>
      </c>
    </row>
    <row r="200" spans="1:4" x14ac:dyDescent="0.3">
      <c r="A200" s="11">
        <v>2000</v>
      </c>
      <c r="B200" s="11">
        <v>1</v>
      </c>
      <c r="C200" s="19">
        <f t="shared" si="3"/>
        <v>36526</v>
      </c>
      <c r="D200" s="11">
        <v>1775.7</v>
      </c>
    </row>
    <row r="201" spans="1:4" x14ac:dyDescent="0.3">
      <c r="A201" s="11">
        <v>2000</v>
      </c>
      <c r="B201" s="11">
        <v>2</v>
      </c>
      <c r="C201" s="19">
        <f t="shared" si="3"/>
        <v>36557</v>
      </c>
      <c r="D201" s="11">
        <v>1775.9</v>
      </c>
    </row>
    <row r="202" spans="1:4" x14ac:dyDescent="0.3">
      <c r="A202" s="11">
        <v>2000</v>
      </c>
      <c r="B202" s="11">
        <v>3</v>
      </c>
      <c r="C202" s="19">
        <f t="shared" si="3"/>
        <v>36586</v>
      </c>
      <c r="D202" s="11">
        <v>1776.9</v>
      </c>
    </row>
    <row r="203" spans="1:4" x14ac:dyDescent="0.3">
      <c r="A203" s="11">
        <v>2000</v>
      </c>
      <c r="B203" s="11">
        <v>4</v>
      </c>
      <c r="C203" s="19">
        <f t="shared" si="3"/>
        <v>36617</v>
      </c>
      <c r="D203" s="11">
        <v>1777.4</v>
      </c>
    </row>
    <row r="204" spans="1:4" x14ac:dyDescent="0.3">
      <c r="A204" s="11">
        <v>2000</v>
      </c>
      <c r="B204" s="11">
        <v>5</v>
      </c>
      <c r="C204" s="19">
        <f t="shared" si="3"/>
        <v>36647</v>
      </c>
      <c r="D204" s="11">
        <v>1774.6</v>
      </c>
    </row>
    <row r="205" spans="1:4" x14ac:dyDescent="0.3">
      <c r="A205" s="11">
        <v>2000</v>
      </c>
      <c r="B205" s="11">
        <v>6</v>
      </c>
      <c r="C205" s="19">
        <f t="shared" si="3"/>
        <v>36678</v>
      </c>
      <c r="D205" s="11">
        <v>1768.2</v>
      </c>
    </row>
    <row r="206" spans="1:4" x14ac:dyDescent="0.3">
      <c r="A206" s="11">
        <v>2000</v>
      </c>
      <c r="B206" s="11">
        <v>7</v>
      </c>
      <c r="C206" s="19">
        <f t="shared" si="3"/>
        <v>36708</v>
      </c>
      <c r="D206" s="11">
        <v>1763.6</v>
      </c>
    </row>
    <row r="207" spans="1:4" x14ac:dyDescent="0.3">
      <c r="A207" s="11">
        <v>2000</v>
      </c>
      <c r="B207" s="11">
        <v>8</v>
      </c>
      <c r="C207" s="19">
        <f t="shared" si="3"/>
        <v>36739</v>
      </c>
      <c r="D207" s="11">
        <v>1765.7</v>
      </c>
    </row>
    <row r="208" spans="1:4" x14ac:dyDescent="0.3">
      <c r="A208" s="11">
        <v>2000</v>
      </c>
      <c r="B208" s="11">
        <v>9</v>
      </c>
      <c r="C208" s="19">
        <f t="shared" si="3"/>
        <v>36770</v>
      </c>
      <c r="D208" s="11">
        <v>1772.2</v>
      </c>
    </row>
    <row r="209" spans="1:4" x14ac:dyDescent="0.3">
      <c r="A209" s="11">
        <v>2000</v>
      </c>
      <c r="B209" s="11">
        <v>10</v>
      </c>
      <c r="C209" s="19">
        <f t="shared" si="3"/>
        <v>36800</v>
      </c>
      <c r="D209" s="11">
        <v>1777.2</v>
      </c>
    </row>
    <row r="210" spans="1:4" x14ac:dyDescent="0.3">
      <c r="A210" s="11">
        <v>2000</v>
      </c>
      <c r="B210" s="11">
        <v>11</v>
      </c>
      <c r="C210" s="19">
        <f t="shared" si="3"/>
        <v>36831</v>
      </c>
      <c r="D210" s="11">
        <v>1777.8</v>
      </c>
    </row>
    <row r="211" spans="1:4" x14ac:dyDescent="0.3">
      <c r="A211" s="11">
        <v>2000</v>
      </c>
      <c r="B211" s="11">
        <v>12</v>
      </c>
      <c r="C211" s="19">
        <f t="shared" si="3"/>
        <v>36861</v>
      </c>
      <c r="D211" s="11">
        <v>1775.3</v>
      </c>
    </row>
    <row r="212" spans="1:4" x14ac:dyDescent="0.3">
      <c r="A212" s="11">
        <v>2001</v>
      </c>
      <c r="B212" s="11">
        <v>1</v>
      </c>
      <c r="C212" s="19">
        <f t="shared" si="3"/>
        <v>36892</v>
      </c>
      <c r="D212" s="11">
        <v>1772.9</v>
      </c>
    </row>
    <row r="213" spans="1:4" x14ac:dyDescent="0.3">
      <c r="A213" s="11">
        <v>2001</v>
      </c>
      <c r="B213" s="11">
        <v>2</v>
      </c>
      <c r="C213" s="19">
        <f t="shared" si="3"/>
        <v>36923</v>
      </c>
      <c r="D213" s="11">
        <v>1772.5</v>
      </c>
    </row>
    <row r="214" spans="1:4" x14ac:dyDescent="0.3">
      <c r="A214" s="11">
        <v>2001</v>
      </c>
      <c r="B214" s="11">
        <v>3</v>
      </c>
      <c r="C214" s="19">
        <f t="shared" si="3"/>
        <v>36951</v>
      </c>
      <c r="D214" s="11">
        <v>1773.7</v>
      </c>
    </row>
    <row r="215" spans="1:4" x14ac:dyDescent="0.3">
      <c r="A215" s="11">
        <v>2001</v>
      </c>
      <c r="B215" s="11">
        <v>4</v>
      </c>
      <c r="C215" s="19">
        <f t="shared" si="3"/>
        <v>36982</v>
      </c>
      <c r="D215" s="11">
        <v>1773.9</v>
      </c>
    </row>
    <row r="216" spans="1:4" x14ac:dyDescent="0.3">
      <c r="A216" s="11">
        <v>2001</v>
      </c>
      <c r="B216" s="11">
        <v>5</v>
      </c>
      <c r="C216" s="19">
        <f t="shared" si="3"/>
        <v>37012</v>
      </c>
      <c r="D216" s="11">
        <v>1770.8</v>
      </c>
    </row>
    <row r="217" spans="1:4" x14ac:dyDescent="0.3">
      <c r="A217" s="11">
        <v>2001</v>
      </c>
      <c r="B217" s="11">
        <v>6</v>
      </c>
      <c r="C217" s="19">
        <f t="shared" si="3"/>
        <v>37043</v>
      </c>
      <c r="D217" s="11">
        <v>1765.9</v>
      </c>
    </row>
    <row r="218" spans="1:4" x14ac:dyDescent="0.3">
      <c r="A218" s="11">
        <v>2001</v>
      </c>
      <c r="B218" s="11">
        <v>7</v>
      </c>
      <c r="C218" s="19">
        <f t="shared" si="3"/>
        <v>37073</v>
      </c>
      <c r="D218" s="11">
        <v>1762.8</v>
      </c>
    </row>
    <row r="219" spans="1:4" x14ac:dyDescent="0.3">
      <c r="A219" s="11">
        <v>2001</v>
      </c>
      <c r="B219" s="11">
        <v>8</v>
      </c>
      <c r="C219" s="19">
        <f t="shared" si="3"/>
        <v>37104</v>
      </c>
      <c r="D219" s="11">
        <v>1764.4</v>
      </c>
    </row>
    <row r="220" spans="1:4" x14ac:dyDescent="0.3">
      <c r="A220" s="11">
        <v>2001</v>
      </c>
      <c r="B220" s="11">
        <v>9</v>
      </c>
      <c r="C220" s="19">
        <f t="shared" si="3"/>
        <v>37135</v>
      </c>
      <c r="D220" s="11">
        <v>1770.4</v>
      </c>
    </row>
    <row r="221" spans="1:4" x14ac:dyDescent="0.3">
      <c r="A221" s="11">
        <v>2001</v>
      </c>
      <c r="B221" s="11">
        <v>10</v>
      </c>
      <c r="C221" s="19">
        <f t="shared" si="3"/>
        <v>37165</v>
      </c>
      <c r="D221" s="11">
        <v>1775.5</v>
      </c>
    </row>
    <row r="222" spans="1:4" x14ac:dyDescent="0.3">
      <c r="A222" s="11">
        <v>2001</v>
      </c>
      <c r="B222" s="11">
        <v>11</v>
      </c>
      <c r="C222" s="19">
        <f t="shared" si="3"/>
        <v>37196</v>
      </c>
      <c r="D222" s="11">
        <v>1776.6</v>
      </c>
    </row>
    <row r="223" spans="1:4" x14ac:dyDescent="0.3">
      <c r="A223" s="11">
        <v>2001</v>
      </c>
      <c r="B223" s="11">
        <v>12</v>
      </c>
      <c r="C223" s="19">
        <f t="shared" si="3"/>
        <v>37226</v>
      </c>
      <c r="D223" s="11">
        <v>1775.9</v>
      </c>
    </row>
    <row r="224" spans="1:4" x14ac:dyDescent="0.3">
      <c r="A224" s="11">
        <v>2002</v>
      </c>
      <c r="B224" s="11">
        <v>1</v>
      </c>
      <c r="C224" s="19">
        <f t="shared" si="3"/>
        <v>37257</v>
      </c>
      <c r="D224" s="11">
        <v>1774.1</v>
      </c>
    </row>
    <row r="225" spans="1:4" x14ac:dyDescent="0.3">
      <c r="A225" s="11">
        <v>2002</v>
      </c>
      <c r="B225" s="11">
        <v>2</v>
      </c>
      <c r="C225" s="19">
        <f t="shared" si="3"/>
        <v>37288</v>
      </c>
      <c r="D225" s="11">
        <v>1772.8</v>
      </c>
    </row>
    <row r="226" spans="1:4" x14ac:dyDescent="0.3">
      <c r="A226" s="11">
        <v>2002</v>
      </c>
      <c r="B226" s="11">
        <v>3</v>
      </c>
      <c r="C226" s="19">
        <f t="shared" si="3"/>
        <v>37316</v>
      </c>
      <c r="D226" s="11">
        <v>1773.4</v>
      </c>
    </row>
    <row r="227" spans="1:4" x14ac:dyDescent="0.3">
      <c r="A227" s="11">
        <v>2002</v>
      </c>
      <c r="B227" s="11">
        <v>4</v>
      </c>
      <c r="C227" s="19">
        <f t="shared" si="3"/>
        <v>37347</v>
      </c>
      <c r="D227" s="11">
        <v>1772.7</v>
      </c>
    </row>
    <row r="228" spans="1:4" x14ac:dyDescent="0.3">
      <c r="A228" s="11">
        <v>2002</v>
      </c>
      <c r="B228" s="11">
        <v>5</v>
      </c>
      <c r="C228" s="19">
        <f t="shared" si="3"/>
        <v>37377</v>
      </c>
      <c r="D228" s="11">
        <v>1770.3</v>
      </c>
    </row>
    <row r="229" spans="1:4" x14ac:dyDescent="0.3">
      <c r="A229" s="11">
        <v>2002</v>
      </c>
      <c r="B229" s="11">
        <v>6</v>
      </c>
      <c r="C229" s="19">
        <f t="shared" si="3"/>
        <v>37408</v>
      </c>
      <c r="D229" s="11">
        <v>1766.9</v>
      </c>
    </row>
    <row r="230" spans="1:4" x14ac:dyDescent="0.3">
      <c r="A230" s="11">
        <v>2002</v>
      </c>
      <c r="B230" s="11">
        <v>7</v>
      </c>
      <c r="C230" s="19">
        <f t="shared" si="3"/>
        <v>37438</v>
      </c>
      <c r="D230" s="11">
        <v>1764.3</v>
      </c>
    </row>
    <row r="231" spans="1:4" x14ac:dyDescent="0.3">
      <c r="A231" s="11">
        <v>2002</v>
      </c>
      <c r="B231" s="11">
        <v>8</v>
      </c>
      <c r="C231" s="19">
        <f t="shared" si="3"/>
        <v>37469</v>
      </c>
      <c r="D231" s="11">
        <v>1767.1</v>
      </c>
    </row>
    <row r="232" spans="1:4" x14ac:dyDescent="0.3">
      <c r="A232" s="11">
        <v>2002</v>
      </c>
      <c r="B232" s="11">
        <v>9</v>
      </c>
      <c r="C232" s="19">
        <f t="shared" si="3"/>
        <v>37500</v>
      </c>
      <c r="D232" s="11">
        <v>1773.8</v>
      </c>
    </row>
    <row r="233" spans="1:4" x14ac:dyDescent="0.3">
      <c r="A233" s="11">
        <v>2002</v>
      </c>
      <c r="B233" s="11">
        <v>10</v>
      </c>
      <c r="C233" s="19">
        <f t="shared" si="3"/>
        <v>37530</v>
      </c>
      <c r="D233" s="11">
        <v>1778.2</v>
      </c>
    </row>
    <row r="234" spans="1:4" x14ac:dyDescent="0.3">
      <c r="A234" s="11">
        <v>2002</v>
      </c>
      <c r="B234" s="11">
        <v>11</v>
      </c>
      <c r="C234" s="19">
        <f t="shared" si="3"/>
        <v>37561</v>
      </c>
      <c r="D234" s="11">
        <v>1779.6</v>
      </c>
    </row>
    <row r="235" spans="1:4" x14ac:dyDescent="0.3">
      <c r="A235" s="11">
        <v>2002</v>
      </c>
      <c r="B235" s="11">
        <v>12</v>
      </c>
      <c r="C235" s="19">
        <f t="shared" si="3"/>
        <v>37591</v>
      </c>
      <c r="D235" s="11">
        <v>1779.7</v>
      </c>
    </row>
    <row r="236" spans="1:4" x14ac:dyDescent="0.3">
      <c r="A236" s="11">
        <v>2003</v>
      </c>
      <c r="B236" s="11">
        <v>1</v>
      </c>
      <c r="C236" s="19">
        <f t="shared" si="3"/>
        <v>37622</v>
      </c>
      <c r="D236" s="11">
        <v>1777.6</v>
      </c>
    </row>
    <row r="237" spans="1:4" x14ac:dyDescent="0.3">
      <c r="A237" s="11">
        <v>2003</v>
      </c>
      <c r="B237" s="11">
        <v>2</v>
      </c>
      <c r="C237" s="19">
        <f t="shared" si="3"/>
        <v>37653</v>
      </c>
      <c r="D237" s="11">
        <v>1774.9</v>
      </c>
    </row>
    <row r="238" spans="1:4" x14ac:dyDescent="0.3">
      <c r="A238" s="11">
        <v>2003</v>
      </c>
      <c r="B238" s="11">
        <v>3</v>
      </c>
      <c r="C238" s="19">
        <f t="shared" si="3"/>
        <v>37681</v>
      </c>
      <c r="D238" s="11">
        <v>1774.9</v>
      </c>
    </row>
    <row r="239" spans="1:4" x14ac:dyDescent="0.3">
      <c r="A239" s="11">
        <v>2003</v>
      </c>
      <c r="B239" s="11">
        <v>4</v>
      </c>
      <c r="C239" s="19">
        <f t="shared" si="3"/>
        <v>37712</v>
      </c>
      <c r="D239" s="11">
        <v>1775.7</v>
      </c>
    </row>
    <row r="240" spans="1:4" x14ac:dyDescent="0.3">
      <c r="A240" s="11">
        <v>2003</v>
      </c>
      <c r="B240" s="11">
        <v>5</v>
      </c>
      <c r="C240" s="19">
        <f t="shared" si="3"/>
        <v>37742</v>
      </c>
      <c r="D240" s="11">
        <v>1774.4</v>
      </c>
    </row>
    <row r="241" spans="1:4" x14ac:dyDescent="0.3">
      <c r="A241" s="11">
        <v>2003</v>
      </c>
      <c r="B241" s="11">
        <v>6</v>
      </c>
      <c r="C241" s="19">
        <f t="shared" si="3"/>
        <v>37773</v>
      </c>
      <c r="D241" s="11">
        <v>1771.8</v>
      </c>
    </row>
    <row r="242" spans="1:4" x14ac:dyDescent="0.3">
      <c r="A242" s="11">
        <v>2003</v>
      </c>
      <c r="B242" s="11">
        <v>7</v>
      </c>
      <c r="C242" s="19">
        <f t="shared" si="3"/>
        <v>37803</v>
      </c>
      <c r="D242" s="11">
        <v>1770.8</v>
      </c>
    </row>
    <row r="243" spans="1:4" x14ac:dyDescent="0.3">
      <c r="A243" s="11">
        <v>2003</v>
      </c>
      <c r="B243" s="11">
        <v>8</v>
      </c>
      <c r="C243" s="19">
        <f t="shared" si="3"/>
        <v>37834</v>
      </c>
      <c r="D243" s="11">
        <v>1774.4</v>
      </c>
    </row>
    <row r="244" spans="1:4" x14ac:dyDescent="0.3">
      <c r="A244" s="11">
        <v>2003</v>
      </c>
      <c r="B244" s="11">
        <v>9</v>
      </c>
      <c r="C244" s="19">
        <f t="shared" si="3"/>
        <v>37865</v>
      </c>
      <c r="D244" s="11">
        <v>1780.7</v>
      </c>
    </row>
    <row r="245" spans="1:4" x14ac:dyDescent="0.3">
      <c r="A245" s="11">
        <v>2003</v>
      </c>
      <c r="B245" s="11">
        <v>10</v>
      </c>
      <c r="C245" s="19">
        <f t="shared" si="3"/>
        <v>37895</v>
      </c>
      <c r="D245" s="11">
        <v>1784.7</v>
      </c>
    </row>
    <row r="246" spans="1:4" x14ac:dyDescent="0.3">
      <c r="A246" s="11">
        <v>2003</v>
      </c>
      <c r="B246" s="11">
        <v>11</v>
      </c>
      <c r="C246" s="19">
        <f t="shared" si="3"/>
        <v>37926</v>
      </c>
      <c r="D246" s="11">
        <v>1785.3</v>
      </c>
    </row>
    <row r="247" spans="1:4" x14ac:dyDescent="0.3">
      <c r="A247" s="11">
        <v>2003</v>
      </c>
      <c r="B247" s="11">
        <v>12</v>
      </c>
      <c r="C247" s="19">
        <f t="shared" si="3"/>
        <v>37956</v>
      </c>
      <c r="D247" s="11">
        <v>1783.6</v>
      </c>
    </row>
    <row r="248" spans="1:4" x14ac:dyDescent="0.3">
      <c r="A248" s="11">
        <v>2004</v>
      </c>
      <c r="B248" s="11">
        <v>1</v>
      </c>
      <c r="C248" s="19">
        <f t="shared" si="3"/>
        <v>37987</v>
      </c>
      <c r="D248" s="11">
        <v>1780.9</v>
      </c>
    </row>
    <row r="249" spans="1:4" x14ac:dyDescent="0.3">
      <c r="A249" s="11">
        <v>2004</v>
      </c>
      <c r="B249" s="11">
        <v>2</v>
      </c>
      <c r="C249" s="19">
        <f t="shared" si="3"/>
        <v>38018</v>
      </c>
      <c r="D249" s="11">
        <v>1779.9</v>
      </c>
    </row>
    <row r="250" spans="1:4" x14ac:dyDescent="0.3">
      <c r="A250" s="11">
        <v>2004</v>
      </c>
      <c r="B250" s="11">
        <v>3</v>
      </c>
      <c r="C250" s="19">
        <f t="shared" si="3"/>
        <v>38047</v>
      </c>
      <c r="D250" s="11">
        <v>1781</v>
      </c>
    </row>
    <row r="251" spans="1:4" x14ac:dyDescent="0.3">
      <c r="A251" s="11">
        <v>2004</v>
      </c>
      <c r="B251" s="11">
        <v>4</v>
      </c>
      <c r="C251" s="19">
        <f t="shared" si="3"/>
        <v>38078</v>
      </c>
      <c r="D251" s="11">
        <v>1780.7</v>
      </c>
    </row>
    <row r="252" spans="1:4" x14ac:dyDescent="0.3">
      <c r="A252" s="11">
        <v>2004</v>
      </c>
      <c r="B252" s="11">
        <v>5</v>
      </c>
      <c r="C252" s="19">
        <f t="shared" si="3"/>
        <v>38108</v>
      </c>
      <c r="D252" s="11">
        <v>1777.6</v>
      </c>
    </row>
    <row r="253" spans="1:4" x14ac:dyDescent="0.3">
      <c r="A253" s="11">
        <v>2004</v>
      </c>
      <c r="B253" s="11">
        <v>6</v>
      </c>
      <c r="C253" s="19">
        <f t="shared" si="3"/>
        <v>38139</v>
      </c>
      <c r="D253" s="11">
        <v>1772.3</v>
      </c>
    </row>
    <row r="254" spans="1:4" x14ac:dyDescent="0.3">
      <c r="A254" s="11">
        <v>2004</v>
      </c>
      <c r="B254" s="11">
        <v>7</v>
      </c>
      <c r="C254" s="19">
        <f t="shared" si="3"/>
        <v>38169</v>
      </c>
      <c r="D254" s="11">
        <v>1768</v>
      </c>
    </row>
    <row r="255" spans="1:4" x14ac:dyDescent="0.3">
      <c r="A255" s="11">
        <v>2004</v>
      </c>
      <c r="B255" s="11">
        <v>8</v>
      </c>
      <c r="C255" s="19">
        <f t="shared" si="3"/>
        <v>38200</v>
      </c>
      <c r="D255" s="11">
        <v>1769.7</v>
      </c>
    </row>
    <row r="256" spans="1:4" x14ac:dyDescent="0.3">
      <c r="A256" s="11">
        <v>2004</v>
      </c>
      <c r="B256" s="11">
        <v>9</v>
      </c>
      <c r="C256" s="19">
        <f t="shared" si="3"/>
        <v>38231</v>
      </c>
      <c r="D256" s="11">
        <v>1775.5</v>
      </c>
    </row>
    <row r="257" spans="1:4" x14ac:dyDescent="0.3">
      <c r="A257" s="11">
        <v>2004</v>
      </c>
      <c r="B257" s="11">
        <v>10</v>
      </c>
      <c r="C257" s="19">
        <f t="shared" si="3"/>
        <v>38261</v>
      </c>
      <c r="D257" s="11">
        <v>1779.7</v>
      </c>
    </row>
    <row r="258" spans="1:4" x14ac:dyDescent="0.3">
      <c r="A258" s="11">
        <v>2004</v>
      </c>
      <c r="B258" s="11">
        <v>11</v>
      </c>
      <c r="C258" s="19">
        <f t="shared" si="3"/>
        <v>38292</v>
      </c>
      <c r="D258" s="11">
        <v>1780.5</v>
      </c>
    </row>
    <row r="259" spans="1:4" x14ac:dyDescent="0.3">
      <c r="A259" s="11">
        <v>2004</v>
      </c>
      <c r="B259" s="11">
        <v>12</v>
      </c>
      <c r="C259" s="19">
        <f t="shared" ref="C259:C322" si="4">DATE(A259,B259,1)</f>
        <v>38322</v>
      </c>
      <c r="D259" s="11">
        <v>1778.3</v>
      </c>
    </row>
    <row r="260" spans="1:4" x14ac:dyDescent="0.3">
      <c r="A260" s="11">
        <v>2005</v>
      </c>
      <c r="B260" s="11">
        <v>1</v>
      </c>
      <c r="C260" s="19">
        <f t="shared" si="4"/>
        <v>38353</v>
      </c>
      <c r="D260" s="11">
        <v>1776</v>
      </c>
    </row>
    <row r="261" spans="1:4" x14ac:dyDescent="0.3">
      <c r="A261" s="11">
        <v>2005</v>
      </c>
      <c r="B261" s="11">
        <v>2</v>
      </c>
      <c r="C261" s="19">
        <f t="shared" si="4"/>
        <v>38384</v>
      </c>
      <c r="D261" s="11">
        <v>1775.6</v>
      </c>
    </row>
    <row r="262" spans="1:4" x14ac:dyDescent="0.3">
      <c r="A262" s="11">
        <v>2005</v>
      </c>
      <c r="B262" s="11">
        <v>3</v>
      </c>
      <c r="C262" s="19">
        <f t="shared" si="4"/>
        <v>38412</v>
      </c>
      <c r="D262" s="11">
        <v>1775.5</v>
      </c>
    </row>
    <row r="263" spans="1:4" x14ac:dyDescent="0.3">
      <c r="A263" s="11">
        <v>2005</v>
      </c>
      <c r="B263" s="11">
        <v>4</v>
      </c>
      <c r="C263" s="19">
        <f t="shared" si="4"/>
        <v>38443</v>
      </c>
      <c r="D263" s="11">
        <v>1774.7</v>
      </c>
    </row>
    <row r="264" spans="1:4" x14ac:dyDescent="0.3">
      <c r="A264" s="11">
        <v>2005</v>
      </c>
      <c r="B264" s="11">
        <v>5</v>
      </c>
      <c r="C264" s="19">
        <f t="shared" si="4"/>
        <v>38473</v>
      </c>
      <c r="D264" s="11">
        <v>1772.4</v>
      </c>
    </row>
    <row r="265" spans="1:4" x14ac:dyDescent="0.3">
      <c r="A265" s="11">
        <v>2005</v>
      </c>
      <c r="B265" s="11">
        <v>6</v>
      </c>
      <c r="C265" s="19">
        <f t="shared" si="4"/>
        <v>38504</v>
      </c>
      <c r="D265" s="11">
        <v>1768.8</v>
      </c>
    </row>
    <row r="266" spans="1:4" x14ac:dyDescent="0.3">
      <c r="A266" s="11">
        <v>2005</v>
      </c>
      <c r="B266" s="11">
        <v>7</v>
      </c>
      <c r="C266" s="19">
        <f t="shared" si="4"/>
        <v>38534</v>
      </c>
      <c r="D266" s="11">
        <v>1766.3</v>
      </c>
    </row>
    <row r="267" spans="1:4" x14ac:dyDescent="0.3">
      <c r="A267" s="11">
        <v>2005</v>
      </c>
      <c r="B267" s="11">
        <v>8</v>
      </c>
      <c r="C267" s="19">
        <f t="shared" si="4"/>
        <v>38565</v>
      </c>
      <c r="D267" s="11">
        <v>1768</v>
      </c>
    </row>
    <row r="268" spans="1:4" x14ac:dyDescent="0.3">
      <c r="A268" s="11">
        <v>2005</v>
      </c>
      <c r="B268" s="11">
        <v>9</v>
      </c>
      <c r="C268" s="19">
        <f t="shared" si="4"/>
        <v>38596</v>
      </c>
      <c r="D268" s="11">
        <v>1773.2</v>
      </c>
    </row>
    <row r="269" spans="1:4" x14ac:dyDescent="0.3">
      <c r="A269" s="11">
        <v>2005</v>
      </c>
      <c r="B269" s="11">
        <v>10</v>
      </c>
      <c r="C269" s="19">
        <f t="shared" si="4"/>
        <v>38626</v>
      </c>
      <c r="D269" s="11">
        <v>1778.6</v>
      </c>
    </row>
    <row r="270" spans="1:4" x14ac:dyDescent="0.3">
      <c r="A270" s="11">
        <v>2005</v>
      </c>
      <c r="B270" s="11">
        <v>11</v>
      </c>
      <c r="C270" s="19">
        <f t="shared" si="4"/>
        <v>38657</v>
      </c>
      <c r="D270" s="11">
        <v>1781.1</v>
      </c>
    </row>
    <row r="271" spans="1:4" x14ac:dyDescent="0.3">
      <c r="A271" s="11">
        <v>2005</v>
      </c>
      <c r="B271" s="11">
        <v>12</v>
      </c>
      <c r="C271" s="19">
        <f t="shared" si="4"/>
        <v>38687</v>
      </c>
      <c r="D271" s="11">
        <v>1780.1</v>
      </c>
    </row>
    <row r="272" spans="1:4" x14ac:dyDescent="0.3">
      <c r="A272" s="11">
        <v>2006</v>
      </c>
      <c r="B272" s="11">
        <v>1</v>
      </c>
      <c r="C272" s="19">
        <f t="shared" si="4"/>
        <v>38718</v>
      </c>
      <c r="D272" s="11">
        <v>1779.5</v>
      </c>
    </row>
    <row r="273" spans="1:4" x14ac:dyDescent="0.3">
      <c r="A273" s="11">
        <v>2006</v>
      </c>
      <c r="B273" s="11">
        <v>2</v>
      </c>
      <c r="C273" s="19">
        <f t="shared" si="4"/>
        <v>38749</v>
      </c>
      <c r="D273" s="11">
        <v>1779.6</v>
      </c>
    </row>
    <row r="274" spans="1:4" x14ac:dyDescent="0.3">
      <c r="A274" s="11">
        <v>2006</v>
      </c>
      <c r="B274" s="11">
        <v>3</v>
      </c>
      <c r="C274" s="19">
        <f t="shared" si="4"/>
        <v>38777</v>
      </c>
      <c r="D274" s="11">
        <v>1777.5</v>
      </c>
    </row>
    <row r="275" spans="1:4" x14ac:dyDescent="0.3">
      <c r="A275" s="11">
        <v>2006</v>
      </c>
      <c r="B275" s="11">
        <v>4</v>
      </c>
      <c r="C275" s="19">
        <f t="shared" si="4"/>
        <v>38808</v>
      </c>
      <c r="D275" s="11">
        <v>1776.1</v>
      </c>
    </row>
    <row r="276" spans="1:4" x14ac:dyDescent="0.3">
      <c r="A276" s="11">
        <v>2006</v>
      </c>
      <c r="B276" s="11">
        <v>5</v>
      </c>
      <c r="C276" s="19">
        <f t="shared" si="4"/>
        <v>38838</v>
      </c>
      <c r="D276" s="11">
        <v>1775</v>
      </c>
    </row>
    <row r="277" spans="1:4" x14ac:dyDescent="0.3">
      <c r="A277" s="11">
        <v>2006</v>
      </c>
      <c r="B277" s="11">
        <v>6</v>
      </c>
      <c r="C277" s="19">
        <f t="shared" si="4"/>
        <v>38869</v>
      </c>
      <c r="D277" s="11">
        <v>1769.3</v>
      </c>
    </row>
    <row r="278" spans="1:4" x14ac:dyDescent="0.3">
      <c r="A278" s="11">
        <v>2006</v>
      </c>
      <c r="B278" s="11">
        <v>7</v>
      </c>
      <c r="C278" s="19">
        <f t="shared" si="4"/>
        <v>38899</v>
      </c>
      <c r="D278" s="11">
        <v>1764</v>
      </c>
    </row>
    <row r="279" spans="1:4" x14ac:dyDescent="0.3">
      <c r="A279" s="11">
        <v>2006</v>
      </c>
      <c r="B279" s="11">
        <v>8</v>
      </c>
      <c r="C279" s="19">
        <f t="shared" si="4"/>
        <v>38930</v>
      </c>
      <c r="D279" s="11">
        <v>1767.1</v>
      </c>
    </row>
    <row r="280" spans="1:4" x14ac:dyDescent="0.3">
      <c r="A280" s="11">
        <v>2006</v>
      </c>
      <c r="B280" s="11">
        <v>9</v>
      </c>
      <c r="C280" s="19">
        <f t="shared" si="4"/>
        <v>38961</v>
      </c>
      <c r="D280" s="11">
        <v>1774.7</v>
      </c>
    </row>
    <row r="281" spans="1:4" x14ac:dyDescent="0.3">
      <c r="A281" s="11">
        <v>2006</v>
      </c>
      <c r="B281" s="11">
        <v>10</v>
      </c>
      <c r="C281" s="19">
        <f t="shared" si="4"/>
        <v>38991</v>
      </c>
      <c r="D281" s="11">
        <v>1778.3</v>
      </c>
    </row>
    <row r="282" spans="1:4" x14ac:dyDescent="0.3">
      <c r="A282" s="11">
        <v>2006</v>
      </c>
      <c r="B282" s="11">
        <v>11</v>
      </c>
      <c r="C282" s="19">
        <f t="shared" si="4"/>
        <v>39022</v>
      </c>
      <c r="D282" s="11">
        <v>1779.2</v>
      </c>
    </row>
    <row r="283" spans="1:4" x14ac:dyDescent="0.3">
      <c r="A283" s="11">
        <v>2006</v>
      </c>
      <c r="B283" s="11">
        <v>12</v>
      </c>
      <c r="C283" s="19">
        <f t="shared" si="4"/>
        <v>39052</v>
      </c>
      <c r="D283" s="11">
        <v>1780.1</v>
      </c>
    </row>
    <row r="284" spans="1:4" x14ac:dyDescent="0.3">
      <c r="A284" s="11">
        <v>2007</v>
      </c>
      <c r="B284" s="11">
        <v>1</v>
      </c>
      <c r="C284" s="19">
        <f t="shared" si="4"/>
        <v>39083</v>
      </c>
      <c r="D284" s="11">
        <v>1779.3</v>
      </c>
    </row>
    <row r="285" spans="1:4" x14ac:dyDescent="0.3">
      <c r="A285" s="11">
        <v>2007</v>
      </c>
      <c r="B285" s="11">
        <v>2</v>
      </c>
      <c r="C285" s="19">
        <f t="shared" si="4"/>
        <v>39114</v>
      </c>
      <c r="D285" s="11">
        <v>1778.7</v>
      </c>
    </row>
    <row r="286" spans="1:4" x14ac:dyDescent="0.3">
      <c r="A286" s="11">
        <v>2007</v>
      </c>
      <c r="B286" s="11">
        <v>3</v>
      </c>
      <c r="C286" s="19">
        <f t="shared" si="4"/>
        <v>39142</v>
      </c>
      <c r="D286" s="11">
        <v>1780.4</v>
      </c>
    </row>
    <row r="287" spans="1:4" x14ac:dyDescent="0.3">
      <c r="A287" s="11">
        <v>2007</v>
      </c>
      <c r="B287" s="11">
        <v>4</v>
      </c>
      <c r="C287" s="19">
        <f t="shared" si="4"/>
        <v>39173</v>
      </c>
      <c r="D287" s="11">
        <v>1781.1</v>
      </c>
    </row>
    <row r="288" spans="1:4" x14ac:dyDescent="0.3">
      <c r="A288" s="11">
        <v>2007</v>
      </c>
      <c r="B288" s="11">
        <v>5</v>
      </c>
      <c r="C288" s="19">
        <f t="shared" si="4"/>
        <v>39203</v>
      </c>
      <c r="D288" s="11">
        <v>1779.5</v>
      </c>
    </row>
    <row r="289" spans="1:4" x14ac:dyDescent="0.3">
      <c r="A289" s="11">
        <v>2007</v>
      </c>
      <c r="B289" s="11">
        <v>6</v>
      </c>
      <c r="C289" s="19">
        <f t="shared" si="4"/>
        <v>39234</v>
      </c>
      <c r="D289" s="11">
        <v>1775.6</v>
      </c>
    </row>
    <row r="290" spans="1:4" x14ac:dyDescent="0.3">
      <c r="A290" s="11">
        <v>2007</v>
      </c>
      <c r="B290" s="11">
        <v>7</v>
      </c>
      <c r="C290" s="19">
        <f t="shared" si="4"/>
        <v>39264</v>
      </c>
      <c r="D290" s="11">
        <v>1772.6</v>
      </c>
    </row>
    <row r="291" spans="1:4" x14ac:dyDescent="0.3">
      <c r="A291" s="11">
        <v>2007</v>
      </c>
      <c r="B291" s="11">
        <v>8</v>
      </c>
      <c r="C291" s="19">
        <f t="shared" si="4"/>
        <v>39295</v>
      </c>
      <c r="D291" s="11">
        <v>1777.3</v>
      </c>
    </row>
    <row r="292" spans="1:4" x14ac:dyDescent="0.3">
      <c r="A292" s="11">
        <v>2007</v>
      </c>
      <c r="B292" s="11">
        <v>9</v>
      </c>
      <c r="C292" s="19">
        <f t="shared" si="4"/>
        <v>39326</v>
      </c>
      <c r="D292" s="11">
        <v>1786</v>
      </c>
    </row>
    <row r="293" spans="1:4" x14ac:dyDescent="0.3">
      <c r="A293" s="11">
        <v>2007</v>
      </c>
      <c r="B293" s="11">
        <v>10</v>
      </c>
      <c r="C293" s="19">
        <f t="shared" si="4"/>
        <v>39356</v>
      </c>
      <c r="D293" s="11">
        <v>1789.9</v>
      </c>
    </row>
    <row r="294" spans="1:4" x14ac:dyDescent="0.3">
      <c r="A294" s="11">
        <v>2007</v>
      </c>
      <c r="B294" s="11">
        <v>11</v>
      </c>
      <c r="C294" s="19">
        <f t="shared" si="4"/>
        <v>39387</v>
      </c>
      <c r="D294" s="11">
        <v>1789.6</v>
      </c>
    </row>
    <row r="295" spans="1:4" x14ac:dyDescent="0.3">
      <c r="A295" s="11">
        <v>2007</v>
      </c>
      <c r="B295" s="11">
        <v>12</v>
      </c>
      <c r="C295" s="19">
        <f t="shared" si="4"/>
        <v>39417</v>
      </c>
      <c r="D295" s="11">
        <v>1788.3</v>
      </c>
    </row>
    <row r="296" spans="1:4" x14ac:dyDescent="0.3">
      <c r="A296" s="11">
        <v>2008</v>
      </c>
      <c r="B296" s="11">
        <v>1</v>
      </c>
      <c r="C296" s="19">
        <f t="shared" si="4"/>
        <v>39448</v>
      </c>
      <c r="D296" s="11">
        <v>1786.8</v>
      </c>
    </row>
    <row r="297" spans="1:4" x14ac:dyDescent="0.3">
      <c r="A297" s="11">
        <v>2008</v>
      </c>
      <c r="B297" s="11">
        <v>2</v>
      </c>
      <c r="C297" s="19">
        <f t="shared" si="4"/>
        <v>39479</v>
      </c>
      <c r="D297" s="11">
        <v>1785.8</v>
      </c>
    </row>
    <row r="298" spans="1:4" x14ac:dyDescent="0.3">
      <c r="A298" s="11">
        <v>2008</v>
      </c>
      <c r="B298" s="11">
        <v>3</v>
      </c>
      <c r="C298" s="19">
        <f t="shared" si="4"/>
        <v>39508</v>
      </c>
      <c r="D298" s="11">
        <v>1786.1</v>
      </c>
    </row>
    <row r="299" spans="1:4" x14ac:dyDescent="0.3">
      <c r="A299" s="11">
        <v>2008</v>
      </c>
      <c r="B299" s="11">
        <v>4</v>
      </c>
      <c r="C299" s="19">
        <f t="shared" si="4"/>
        <v>39539</v>
      </c>
      <c r="D299" s="11">
        <v>1786.8</v>
      </c>
    </row>
    <row r="300" spans="1:4" x14ac:dyDescent="0.3">
      <c r="A300" s="11">
        <v>2008</v>
      </c>
      <c r="B300" s="11">
        <v>5</v>
      </c>
      <c r="C300" s="19">
        <f t="shared" si="4"/>
        <v>39569</v>
      </c>
      <c r="D300" s="11">
        <v>1785.1</v>
      </c>
    </row>
    <row r="301" spans="1:4" x14ac:dyDescent="0.3">
      <c r="A301" s="11">
        <v>2008</v>
      </c>
      <c r="B301" s="11">
        <v>6</v>
      </c>
      <c r="C301" s="19">
        <f t="shared" si="4"/>
        <v>39600</v>
      </c>
      <c r="D301" s="11">
        <v>1780.4</v>
      </c>
    </row>
    <row r="302" spans="1:4" x14ac:dyDescent="0.3">
      <c r="A302" s="11">
        <v>2008</v>
      </c>
      <c r="B302" s="11">
        <v>7</v>
      </c>
      <c r="C302" s="19">
        <f t="shared" si="4"/>
        <v>39630</v>
      </c>
      <c r="D302" s="11">
        <v>1777.6</v>
      </c>
    </row>
    <row r="303" spans="1:4" x14ac:dyDescent="0.3">
      <c r="A303" s="11">
        <v>2008</v>
      </c>
      <c r="B303" s="11">
        <v>8</v>
      </c>
      <c r="C303" s="19">
        <f t="shared" si="4"/>
        <v>39661</v>
      </c>
      <c r="D303" s="11">
        <v>1781</v>
      </c>
    </row>
    <row r="304" spans="1:4" x14ac:dyDescent="0.3">
      <c r="A304" s="11">
        <v>2008</v>
      </c>
      <c r="B304" s="11">
        <v>9</v>
      </c>
      <c r="C304" s="19">
        <f t="shared" si="4"/>
        <v>39692</v>
      </c>
      <c r="D304" s="11">
        <v>1787.7</v>
      </c>
    </row>
    <row r="305" spans="1:4" x14ac:dyDescent="0.3">
      <c r="A305" s="11">
        <v>2008</v>
      </c>
      <c r="B305" s="11">
        <v>10</v>
      </c>
      <c r="C305" s="19">
        <f t="shared" si="4"/>
        <v>39722</v>
      </c>
      <c r="D305" s="11">
        <v>1793.7</v>
      </c>
    </row>
    <row r="306" spans="1:4" x14ac:dyDescent="0.3">
      <c r="A306" s="11">
        <v>2008</v>
      </c>
      <c r="B306" s="11">
        <v>11</v>
      </c>
      <c r="C306" s="19">
        <f t="shared" si="4"/>
        <v>39753</v>
      </c>
      <c r="D306" s="11">
        <v>1797.4</v>
      </c>
    </row>
    <row r="307" spans="1:4" x14ac:dyDescent="0.3">
      <c r="A307" s="11">
        <v>2008</v>
      </c>
      <c r="B307" s="11">
        <v>12</v>
      </c>
      <c r="C307" s="19">
        <f t="shared" si="4"/>
        <v>39783</v>
      </c>
      <c r="D307" s="11">
        <v>1796.7</v>
      </c>
    </row>
    <row r="308" spans="1:4" x14ac:dyDescent="0.3">
      <c r="A308" s="11">
        <v>2009</v>
      </c>
      <c r="B308" s="11">
        <v>1</v>
      </c>
      <c r="C308" s="19">
        <f t="shared" si="4"/>
        <v>39814</v>
      </c>
      <c r="D308" s="11">
        <v>1795.2</v>
      </c>
    </row>
    <row r="309" spans="1:4" x14ac:dyDescent="0.3">
      <c r="A309" s="11">
        <v>2009</v>
      </c>
      <c r="B309" s="11">
        <v>2</v>
      </c>
      <c r="C309" s="19">
        <f t="shared" si="4"/>
        <v>39845</v>
      </c>
      <c r="D309" s="11">
        <v>1795.7</v>
      </c>
    </row>
    <row r="310" spans="1:4" x14ac:dyDescent="0.3">
      <c r="A310" s="11">
        <v>2009</v>
      </c>
      <c r="B310" s="11">
        <v>3</v>
      </c>
      <c r="C310" s="19">
        <f t="shared" si="4"/>
        <v>39873</v>
      </c>
      <c r="D310" s="11">
        <v>1796</v>
      </c>
    </row>
    <row r="311" spans="1:4" x14ac:dyDescent="0.3">
      <c r="A311" s="11">
        <v>2009</v>
      </c>
      <c r="B311" s="11">
        <v>4</v>
      </c>
      <c r="C311" s="19">
        <f t="shared" si="4"/>
        <v>39904</v>
      </c>
      <c r="D311" s="11">
        <v>1795.6</v>
      </c>
    </row>
    <row r="312" spans="1:4" x14ac:dyDescent="0.3">
      <c r="A312" s="11">
        <v>2009</v>
      </c>
      <c r="B312" s="11">
        <v>5</v>
      </c>
      <c r="C312" s="19">
        <f t="shared" si="4"/>
        <v>39934</v>
      </c>
      <c r="D312" s="11">
        <v>1792.3</v>
      </c>
    </row>
    <row r="313" spans="1:4" x14ac:dyDescent="0.3">
      <c r="A313" s="11">
        <v>2009</v>
      </c>
      <c r="B313" s="11">
        <v>6</v>
      </c>
      <c r="C313" s="19">
        <f t="shared" si="4"/>
        <v>39965</v>
      </c>
      <c r="D313" s="11">
        <v>1786.9</v>
      </c>
    </row>
    <row r="314" spans="1:4" x14ac:dyDescent="0.3">
      <c r="A314" s="11">
        <v>2009</v>
      </c>
      <c r="B314" s="11">
        <v>7</v>
      </c>
      <c r="C314" s="19">
        <f t="shared" si="4"/>
        <v>39995</v>
      </c>
      <c r="D314" s="11">
        <v>1785</v>
      </c>
    </row>
    <row r="315" spans="1:4" x14ac:dyDescent="0.3">
      <c r="A315" s="11">
        <v>2009</v>
      </c>
      <c r="B315" s="11">
        <v>8</v>
      </c>
      <c r="C315" s="19">
        <f t="shared" si="4"/>
        <v>40026</v>
      </c>
      <c r="D315" s="11">
        <v>1788.9</v>
      </c>
    </row>
    <row r="316" spans="1:4" x14ac:dyDescent="0.3">
      <c r="A316" s="11">
        <v>2009</v>
      </c>
      <c r="B316" s="11">
        <v>9</v>
      </c>
      <c r="C316" s="19">
        <f t="shared" si="4"/>
        <v>40057</v>
      </c>
      <c r="D316" s="11">
        <v>1794.9</v>
      </c>
    </row>
    <row r="317" spans="1:4" x14ac:dyDescent="0.3">
      <c r="A317" s="11">
        <v>2009</v>
      </c>
      <c r="B317" s="11">
        <v>10</v>
      </c>
      <c r="C317" s="19">
        <f t="shared" si="4"/>
        <v>40087</v>
      </c>
      <c r="D317" s="11">
        <v>1798.1</v>
      </c>
    </row>
    <row r="318" spans="1:4" x14ac:dyDescent="0.3">
      <c r="A318" s="11">
        <v>2009</v>
      </c>
      <c r="B318" s="11">
        <v>11</v>
      </c>
      <c r="C318" s="19">
        <f t="shared" si="4"/>
        <v>40118</v>
      </c>
      <c r="D318" s="11">
        <v>1797.9</v>
      </c>
    </row>
    <row r="319" spans="1:4" x14ac:dyDescent="0.3">
      <c r="A319" s="11">
        <v>2009</v>
      </c>
      <c r="B319" s="11">
        <v>12</v>
      </c>
      <c r="C319" s="19">
        <f t="shared" si="4"/>
        <v>40148</v>
      </c>
      <c r="D319" s="11">
        <v>1796.7</v>
      </c>
    </row>
    <row r="320" spans="1:4" x14ac:dyDescent="0.3">
      <c r="A320" s="11">
        <v>2010</v>
      </c>
      <c r="B320" s="11">
        <v>1</v>
      </c>
      <c r="C320" s="19">
        <f t="shared" si="4"/>
        <v>40179</v>
      </c>
      <c r="D320" s="11">
        <v>1797.1</v>
      </c>
    </row>
    <row r="321" spans="1:4" x14ac:dyDescent="0.3">
      <c r="A321" s="11">
        <v>2010</v>
      </c>
      <c r="B321" s="11">
        <v>2</v>
      </c>
      <c r="C321" s="19">
        <f t="shared" si="4"/>
        <v>40210</v>
      </c>
      <c r="D321" s="11">
        <v>1798.8</v>
      </c>
    </row>
    <row r="322" spans="1:4" x14ac:dyDescent="0.3">
      <c r="A322" s="11">
        <v>2010</v>
      </c>
      <c r="B322" s="11">
        <v>3</v>
      </c>
      <c r="C322" s="19">
        <f t="shared" si="4"/>
        <v>40238</v>
      </c>
      <c r="D322" s="11">
        <v>1799.5</v>
      </c>
    </row>
    <row r="323" spans="1:4" x14ac:dyDescent="0.3">
      <c r="A323" s="11">
        <v>2010</v>
      </c>
      <c r="B323" s="11">
        <v>4</v>
      </c>
      <c r="C323" s="19">
        <f t="shared" ref="C323:C386" si="5">DATE(A323,B323,1)</f>
        <v>40269</v>
      </c>
      <c r="D323" s="11">
        <v>1799.6</v>
      </c>
    </row>
    <row r="324" spans="1:4" x14ac:dyDescent="0.3">
      <c r="A324" s="11">
        <v>2010</v>
      </c>
      <c r="B324" s="11">
        <v>5</v>
      </c>
      <c r="C324" s="19">
        <f t="shared" si="5"/>
        <v>40299</v>
      </c>
      <c r="D324" s="11">
        <v>1797.8</v>
      </c>
    </row>
    <row r="325" spans="1:4" x14ac:dyDescent="0.3">
      <c r="A325" s="11">
        <v>2010</v>
      </c>
      <c r="B325" s="11">
        <v>6</v>
      </c>
      <c r="C325" s="19">
        <f t="shared" si="5"/>
        <v>40330</v>
      </c>
      <c r="D325" s="11">
        <v>1792.7</v>
      </c>
    </row>
    <row r="326" spans="1:4" x14ac:dyDescent="0.3">
      <c r="A326" s="11">
        <v>2010</v>
      </c>
      <c r="B326" s="11">
        <v>7</v>
      </c>
      <c r="C326" s="19">
        <f t="shared" si="5"/>
        <v>40360</v>
      </c>
      <c r="D326" s="11">
        <v>1789.5</v>
      </c>
    </row>
    <row r="327" spans="1:4" x14ac:dyDescent="0.3">
      <c r="A327" s="11">
        <v>2010</v>
      </c>
      <c r="B327" s="11">
        <v>8</v>
      </c>
      <c r="C327" s="19">
        <f t="shared" si="5"/>
        <v>40391</v>
      </c>
      <c r="D327" s="11">
        <v>1794.1</v>
      </c>
    </row>
    <row r="328" spans="1:4" x14ac:dyDescent="0.3">
      <c r="A328" s="11">
        <v>2010</v>
      </c>
      <c r="B328" s="11">
        <v>9</v>
      </c>
      <c r="C328" s="19">
        <f t="shared" si="5"/>
        <v>40422</v>
      </c>
      <c r="D328" s="11">
        <v>1801.9</v>
      </c>
    </row>
    <row r="329" spans="1:4" x14ac:dyDescent="0.3">
      <c r="A329" s="11">
        <v>2010</v>
      </c>
      <c r="B329" s="11">
        <v>10</v>
      </c>
      <c r="C329" s="19">
        <f t="shared" si="5"/>
        <v>40452</v>
      </c>
      <c r="D329" s="11">
        <v>1806.5</v>
      </c>
    </row>
    <row r="330" spans="1:4" x14ac:dyDescent="0.3">
      <c r="A330" s="11">
        <v>2010</v>
      </c>
      <c r="B330" s="11">
        <v>11</v>
      </c>
      <c r="C330" s="19">
        <f t="shared" si="5"/>
        <v>40483</v>
      </c>
      <c r="D330" s="11">
        <v>1807</v>
      </c>
    </row>
    <row r="331" spans="1:4" x14ac:dyDescent="0.3">
      <c r="A331" s="11">
        <v>2010</v>
      </c>
      <c r="B331" s="11">
        <v>12</v>
      </c>
      <c r="C331" s="19">
        <f t="shared" si="5"/>
        <v>40513</v>
      </c>
      <c r="D331" s="11">
        <v>1803.6</v>
      </c>
    </row>
    <row r="332" spans="1:4" x14ac:dyDescent="0.3">
      <c r="A332" s="11">
        <v>2011</v>
      </c>
      <c r="B332" s="11">
        <v>1</v>
      </c>
      <c r="C332" s="19">
        <f t="shared" si="5"/>
        <v>40544</v>
      </c>
      <c r="D332" s="11">
        <v>1800.5</v>
      </c>
    </row>
    <row r="333" spans="1:4" x14ac:dyDescent="0.3">
      <c r="A333" s="11">
        <v>2011</v>
      </c>
      <c r="B333" s="11">
        <v>2</v>
      </c>
      <c r="C333" s="19">
        <f t="shared" si="5"/>
        <v>40575</v>
      </c>
      <c r="D333" s="11">
        <v>1800.2</v>
      </c>
    </row>
    <row r="334" spans="1:4" x14ac:dyDescent="0.3">
      <c r="A334" s="11">
        <v>2011</v>
      </c>
      <c r="B334" s="11">
        <v>3</v>
      </c>
      <c r="C334" s="19">
        <f t="shared" si="5"/>
        <v>40603</v>
      </c>
      <c r="D334" s="11">
        <v>1801</v>
      </c>
    </row>
    <row r="335" spans="1:4" x14ac:dyDescent="0.3">
      <c r="A335" s="11">
        <v>2011</v>
      </c>
      <c r="B335" s="11">
        <v>4</v>
      </c>
      <c r="C335" s="19">
        <f t="shared" si="5"/>
        <v>40634</v>
      </c>
      <c r="D335" s="11">
        <v>1802.9</v>
      </c>
    </row>
    <row r="336" spans="1:4" x14ac:dyDescent="0.3">
      <c r="A336" s="11">
        <v>2011</v>
      </c>
      <c r="B336" s="11">
        <v>5</v>
      </c>
      <c r="C336" s="19">
        <f t="shared" si="5"/>
        <v>40664</v>
      </c>
      <c r="D336" s="11">
        <v>1803.3</v>
      </c>
    </row>
    <row r="337" spans="1:4" x14ac:dyDescent="0.3">
      <c r="A337" s="11">
        <v>2011</v>
      </c>
      <c r="B337" s="11">
        <v>6</v>
      </c>
      <c r="C337" s="19">
        <f t="shared" si="5"/>
        <v>40695</v>
      </c>
      <c r="D337" s="11">
        <v>1799.2</v>
      </c>
    </row>
    <row r="338" spans="1:4" x14ac:dyDescent="0.3">
      <c r="A338" s="11">
        <v>2011</v>
      </c>
      <c r="B338" s="11">
        <v>7</v>
      </c>
      <c r="C338" s="19">
        <f t="shared" si="5"/>
        <v>40725</v>
      </c>
      <c r="D338" s="11">
        <v>1796.1</v>
      </c>
    </row>
    <row r="339" spans="1:4" x14ac:dyDescent="0.3">
      <c r="A339" s="11">
        <v>2011</v>
      </c>
      <c r="B339" s="11">
        <v>8</v>
      </c>
      <c r="C339" s="19">
        <f t="shared" si="5"/>
        <v>40756</v>
      </c>
      <c r="D339" s="11">
        <v>1799</v>
      </c>
    </row>
    <row r="340" spans="1:4" x14ac:dyDescent="0.3">
      <c r="A340" s="11">
        <v>2011</v>
      </c>
      <c r="B340" s="11">
        <v>9</v>
      </c>
      <c r="C340" s="19">
        <f t="shared" si="5"/>
        <v>40787</v>
      </c>
      <c r="D340" s="11">
        <v>1804</v>
      </c>
    </row>
    <row r="341" spans="1:4" x14ac:dyDescent="0.3">
      <c r="A341" s="11">
        <v>2011</v>
      </c>
      <c r="B341" s="11">
        <v>10</v>
      </c>
      <c r="C341" s="19">
        <f t="shared" si="5"/>
        <v>40817</v>
      </c>
      <c r="D341" s="11">
        <v>1809.5</v>
      </c>
    </row>
    <row r="342" spans="1:4" x14ac:dyDescent="0.3">
      <c r="A342" s="11">
        <v>2011</v>
      </c>
      <c r="B342" s="11">
        <v>11</v>
      </c>
      <c r="C342" s="19">
        <f t="shared" si="5"/>
        <v>40848</v>
      </c>
      <c r="D342" s="11">
        <v>1812.3</v>
      </c>
    </row>
    <row r="343" spans="1:4" x14ac:dyDescent="0.3">
      <c r="A343" s="11">
        <v>2011</v>
      </c>
      <c r="B343" s="11">
        <v>12</v>
      </c>
      <c r="C343" s="19">
        <f t="shared" si="5"/>
        <v>40878</v>
      </c>
      <c r="D343" s="11">
        <v>1810</v>
      </c>
    </row>
    <row r="344" spans="1:4" x14ac:dyDescent="0.3">
      <c r="A344" s="11">
        <v>2012</v>
      </c>
      <c r="B344" s="11">
        <v>1</v>
      </c>
      <c r="C344" s="19">
        <f t="shared" si="5"/>
        <v>40909</v>
      </c>
      <c r="D344" s="11">
        <v>1807.3</v>
      </c>
    </row>
    <row r="345" spans="1:4" x14ac:dyDescent="0.3">
      <c r="A345" s="11">
        <v>2012</v>
      </c>
      <c r="B345" s="11">
        <v>2</v>
      </c>
      <c r="C345" s="19">
        <f t="shared" si="5"/>
        <v>40940</v>
      </c>
      <c r="D345" s="11">
        <v>1808.2</v>
      </c>
    </row>
    <row r="346" spans="1:4" x14ac:dyDescent="0.3">
      <c r="A346" s="11">
        <v>2012</v>
      </c>
      <c r="B346" s="11">
        <v>3</v>
      </c>
      <c r="C346" s="19">
        <f t="shared" si="5"/>
        <v>40969</v>
      </c>
      <c r="D346" s="11">
        <v>1810</v>
      </c>
    </row>
    <row r="347" spans="1:4" x14ac:dyDescent="0.3">
      <c r="A347" s="11">
        <v>2012</v>
      </c>
      <c r="B347" s="11">
        <v>4</v>
      </c>
      <c r="C347" s="19">
        <f t="shared" si="5"/>
        <v>41000</v>
      </c>
      <c r="D347" s="11">
        <v>1808.4</v>
      </c>
    </row>
    <row r="348" spans="1:4" x14ac:dyDescent="0.3">
      <c r="A348" s="11">
        <v>2012</v>
      </c>
      <c r="B348" s="11">
        <v>5</v>
      </c>
      <c r="C348" s="19">
        <f t="shared" si="5"/>
        <v>41030</v>
      </c>
      <c r="D348" s="11">
        <v>1804.7</v>
      </c>
    </row>
    <row r="349" spans="1:4" x14ac:dyDescent="0.3">
      <c r="A349" s="11">
        <v>2012</v>
      </c>
      <c r="B349" s="11">
        <v>6</v>
      </c>
      <c r="C349" s="19">
        <f t="shared" si="5"/>
        <v>41061</v>
      </c>
      <c r="D349" s="11">
        <v>1801</v>
      </c>
    </row>
    <row r="350" spans="1:4" x14ac:dyDescent="0.3">
      <c r="A350" s="11">
        <v>2012</v>
      </c>
      <c r="B350" s="11">
        <v>7</v>
      </c>
      <c r="C350" s="19">
        <f t="shared" si="5"/>
        <v>41091</v>
      </c>
      <c r="D350" s="11">
        <v>1799.3</v>
      </c>
    </row>
    <row r="351" spans="1:4" x14ac:dyDescent="0.3">
      <c r="A351" s="11">
        <v>2012</v>
      </c>
      <c r="B351" s="11">
        <v>8</v>
      </c>
      <c r="C351" s="19">
        <f t="shared" si="5"/>
        <v>41122</v>
      </c>
      <c r="D351" s="11">
        <v>1803.2</v>
      </c>
    </row>
    <row r="352" spans="1:4" x14ac:dyDescent="0.3">
      <c r="A352" s="11">
        <v>2012</v>
      </c>
      <c r="B352" s="11">
        <v>9</v>
      </c>
      <c r="C352" s="19">
        <f t="shared" si="5"/>
        <v>41153</v>
      </c>
      <c r="D352" s="11">
        <v>1810.1</v>
      </c>
    </row>
    <row r="353" spans="1:4" x14ac:dyDescent="0.3">
      <c r="A353" s="11">
        <v>2012</v>
      </c>
      <c r="B353" s="11">
        <v>10</v>
      </c>
      <c r="C353" s="19">
        <f t="shared" si="5"/>
        <v>41183</v>
      </c>
      <c r="D353" s="11">
        <v>1814.7</v>
      </c>
    </row>
    <row r="354" spans="1:4" x14ac:dyDescent="0.3">
      <c r="A354" s="11">
        <v>2012</v>
      </c>
      <c r="B354" s="11">
        <v>11</v>
      </c>
      <c r="C354" s="19">
        <f t="shared" si="5"/>
        <v>41214</v>
      </c>
      <c r="D354" s="11">
        <v>1815.9</v>
      </c>
    </row>
    <row r="355" spans="1:4" x14ac:dyDescent="0.3">
      <c r="A355" s="11">
        <v>2012</v>
      </c>
      <c r="B355" s="11">
        <v>12</v>
      </c>
      <c r="C355" s="19">
        <f t="shared" si="5"/>
        <v>41244</v>
      </c>
      <c r="D355" s="11">
        <v>1814.6</v>
      </c>
    </row>
    <row r="356" spans="1:4" x14ac:dyDescent="0.3">
      <c r="A356" s="11">
        <v>2013</v>
      </c>
      <c r="B356" s="11">
        <v>1</v>
      </c>
      <c r="C356" s="19">
        <f t="shared" si="5"/>
        <v>41275</v>
      </c>
      <c r="D356" s="11">
        <v>1814.1</v>
      </c>
    </row>
    <row r="357" spans="1:4" x14ac:dyDescent="0.3">
      <c r="A357" s="11">
        <v>2013</v>
      </c>
      <c r="B357" s="11">
        <v>2</v>
      </c>
      <c r="C357" s="19">
        <f t="shared" si="5"/>
        <v>41306</v>
      </c>
      <c r="D357" s="11">
        <v>1814.2</v>
      </c>
    </row>
    <row r="358" spans="1:4" x14ac:dyDescent="0.3">
      <c r="A358" s="11">
        <v>2013</v>
      </c>
      <c r="B358" s="11">
        <v>3</v>
      </c>
      <c r="C358" s="19">
        <f t="shared" si="5"/>
        <v>41334</v>
      </c>
      <c r="D358" s="11">
        <v>1813.3</v>
      </c>
    </row>
    <row r="359" spans="1:4" x14ac:dyDescent="0.3">
      <c r="A359" s="11">
        <v>2013</v>
      </c>
      <c r="B359" s="11">
        <v>4</v>
      </c>
      <c r="C359" s="19">
        <f t="shared" si="5"/>
        <v>41365</v>
      </c>
      <c r="D359" s="11">
        <v>1812.8</v>
      </c>
    </row>
    <row r="360" spans="1:4" x14ac:dyDescent="0.3">
      <c r="A360" s="11">
        <v>2013</v>
      </c>
      <c r="B360" s="11">
        <v>5</v>
      </c>
      <c r="C360" s="19">
        <f t="shared" si="5"/>
        <v>41395</v>
      </c>
      <c r="D360" s="11">
        <v>1811.9</v>
      </c>
    </row>
    <row r="361" spans="1:4" x14ac:dyDescent="0.3">
      <c r="A361" s="11">
        <v>2013</v>
      </c>
      <c r="B361" s="11">
        <v>6</v>
      </c>
      <c r="C361" s="19">
        <f t="shared" si="5"/>
        <v>41426</v>
      </c>
      <c r="D361" s="11">
        <v>1808.4</v>
      </c>
    </row>
    <row r="362" spans="1:4" x14ac:dyDescent="0.3">
      <c r="A362" s="11">
        <v>2013</v>
      </c>
      <c r="B362" s="11">
        <v>7</v>
      </c>
      <c r="C362" s="19">
        <f t="shared" si="5"/>
        <v>41456</v>
      </c>
      <c r="D362" s="11">
        <v>1805.7</v>
      </c>
    </row>
    <row r="363" spans="1:4" x14ac:dyDescent="0.3">
      <c r="A363" s="11">
        <v>2013</v>
      </c>
      <c r="B363" s="11">
        <v>8</v>
      </c>
      <c r="C363" s="19">
        <f t="shared" si="5"/>
        <v>41487</v>
      </c>
      <c r="D363" s="11">
        <v>1808.4</v>
      </c>
    </row>
    <row r="364" spans="1:4" x14ac:dyDescent="0.3">
      <c r="A364" s="11">
        <v>2013</v>
      </c>
      <c r="B364" s="11">
        <v>9</v>
      </c>
      <c r="C364" s="19">
        <f t="shared" si="5"/>
        <v>41518</v>
      </c>
      <c r="D364" s="11">
        <v>1814.3</v>
      </c>
    </row>
    <row r="365" spans="1:4" x14ac:dyDescent="0.3">
      <c r="A365" s="11">
        <v>2013</v>
      </c>
      <c r="B365" s="11">
        <v>10</v>
      </c>
      <c r="C365" s="19">
        <f t="shared" si="5"/>
        <v>41548</v>
      </c>
      <c r="D365" s="11">
        <v>1818.5</v>
      </c>
    </row>
    <row r="366" spans="1:4" x14ac:dyDescent="0.3">
      <c r="A366" s="11">
        <v>2013</v>
      </c>
      <c r="B366" s="11">
        <v>11</v>
      </c>
      <c r="C366" s="19">
        <f t="shared" si="5"/>
        <v>41579</v>
      </c>
      <c r="D366" s="11">
        <v>1820.4</v>
      </c>
    </row>
    <row r="367" spans="1:4" x14ac:dyDescent="0.3">
      <c r="A367" s="11">
        <v>2013</v>
      </c>
      <c r="B367" s="11">
        <v>12</v>
      </c>
      <c r="C367" s="19">
        <f t="shared" si="5"/>
        <v>41609</v>
      </c>
      <c r="D367" s="11">
        <v>1819.4</v>
      </c>
    </row>
    <row r="368" spans="1:4" x14ac:dyDescent="0.3">
      <c r="A368" s="11">
        <v>2014</v>
      </c>
      <c r="B368" s="11">
        <v>1</v>
      </c>
      <c r="C368" s="19">
        <f t="shared" si="5"/>
        <v>41640</v>
      </c>
      <c r="D368" s="11">
        <v>1816.9</v>
      </c>
    </row>
    <row r="369" spans="1:4" x14ac:dyDescent="0.3">
      <c r="A369" s="11">
        <v>2014</v>
      </c>
      <c r="B369" s="11">
        <v>2</v>
      </c>
      <c r="C369" s="19">
        <f t="shared" si="5"/>
        <v>41671</v>
      </c>
      <c r="D369" s="11">
        <v>1816.4</v>
      </c>
    </row>
    <row r="370" spans="1:4" x14ac:dyDescent="0.3">
      <c r="A370" s="11">
        <v>2014</v>
      </c>
      <c r="B370" s="11">
        <v>3</v>
      </c>
      <c r="C370" s="19">
        <f t="shared" si="5"/>
        <v>41699</v>
      </c>
      <c r="D370" s="11">
        <v>1818.1</v>
      </c>
    </row>
    <row r="371" spans="1:4" x14ac:dyDescent="0.3">
      <c r="A371" s="11">
        <v>2014</v>
      </c>
      <c r="B371" s="11">
        <v>4</v>
      </c>
      <c r="C371" s="19">
        <f t="shared" si="5"/>
        <v>41730</v>
      </c>
      <c r="D371" s="11">
        <v>1820.9</v>
      </c>
    </row>
    <row r="372" spans="1:4" x14ac:dyDescent="0.3">
      <c r="A372" s="11">
        <v>2014</v>
      </c>
      <c r="B372" s="11">
        <v>5</v>
      </c>
      <c r="C372" s="19">
        <f t="shared" si="5"/>
        <v>41760</v>
      </c>
      <c r="D372" s="11">
        <v>1821.9</v>
      </c>
    </row>
    <row r="373" spans="1:4" x14ac:dyDescent="0.3">
      <c r="A373" s="11">
        <v>2014</v>
      </c>
      <c r="B373" s="11">
        <v>6</v>
      </c>
      <c r="C373" s="19">
        <f t="shared" si="5"/>
        <v>41791</v>
      </c>
      <c r="D373" s="11">
        <v>1818.4</v>
      </c>
    </row>
    <row r="374" spans="1:4" x14ac:dyDescent="0.3">
      <c r="A374" s="11">
        <v>2014</v>
      </c>
      <c r="B374" s="11">
        <v>7</v>
      </c>
      <c r="C374" s="19">
        <f t="shared" si="5"/>
        <v>41821</v>
      </c>
      <c r="D374" s="11">
        <v>1815.6</v>
      </c>
    </row>
    <row r="375" spans="1:4" x14ac:dyDescent="0.3">
      <c r="A375" s="11">
        <v>2014</v>
      </c>
      <c r="B375" s="11">
        <v>8</v>
      </c>
      <c r="C375" s="19">
        <f t="shared" si="5"/>
        <v>41852</v>
      </c>
      <c r="D375" s="11">
        <v>1819.8</v>
      </c>
    </row>
    <row r="376" spans="1:4" x14ac:dyDescent="0.3">
      <c r="A376" s="11">
        <v>2014</v>
      </c>
      <c r="B376" s="11">
        <v>9</v>
      </c>
      <c r="C376" s="19">
        <f t="shared" si="5"/>
        <v>41883</v>
      </c>
      <c r="D376" s="11">
        <v>1827</v>
      </c>
    </row>
    <row r="377" spans="1:4" x14ac:dyDescent="0.3">
      <c r="A377" s="11">
        <v>2014</v>
      </c>
      <c r="B377" s="11">
        <v>10</v>
      </c>
      <c r="C377" s="19">
        <f t="shared" si="5"/>
        <v>41913</v>
      </c>
      <c r="D377" s="11">
        <v>1831.3</v>
      </c>
    </row>
    <row r="378" spans="1:4" x14ac:dyDescent="0.3">
      <c r="A378" s="11">
        <v>2014</v>
      </c>
      <c r="B378" s="11">
        <v>11</v>
      </c>
      <c r="C378" s="19">
        <f t="shared" si="5"/>
        <v>41944</v>
      </c>
      <c r="D378" s="11">
        <v>1833.1</v>
      </c>
    </row>
    <row r="379" spans="1:4" x14ac:dyDescent="0.3">
      <c r="A379" s="11">
        <v>2014</v>
      </c>
      <c r="B379" s="11">
        <v>12</v>
      </c>
      <c r="C379" s="19">
        <f t="shared" si="5"/>
        <v>41974</v>
      </c>
      <c r="D379" s="11">
        <v>1833.5</v>
      </c>
    </row>
    <row r="380" spans="1:4" x14ac:dyDescent="0.3">
      <c r="A380" s="11">
        <v>2015</v>
      </c>
      <c r="B380" s="11">
        <v>1</v>
      </c>
      <c r="C380" s="19">
        <f t="shared" si="5"/>
        <v>42005</v>
      </c>
      <c r="D380" s="11">
        <v>1832.9</v>
      </c>
    </row>
    <row r="381" spans="1:4" x14ac:dyDescent="0.3">
      <c r="A381" s="11">
        <v>2015</v>
      </c>
      <c r="B381" s="11">
        <v>2</v>
      </c>
      <c r="C381" s="19">
        <f t="shared" si="5"/>
        <v>42036</v>
      </c>
      <c r="D381" s="11">
        <v>1832.7</v>
      </c>
    </row>
    <row r="382" spans="1:4" x14ac:dyDescent="0.3">
      <c r="A382" s="11">
        <v>2015</v>
      </c>
      <c r="B382" s="11">
        <v>3</v>
      </c>
      <c r="C382" s="19">
        <f t="shared" si="5"/>
        <v>42064</v>
      </c>
      <c r="D382" s="11">
        <v>1833.1</v>
      </c>
    </row>
    <row r="383" spans="1:4" x14ac:dyDescent="0.3">
      <c r="A383" s="11">
        <v>2015</v>
      </c>
      <c r="B383" s="11">
        <v>4</v>
      </c>
      <c r="C383" s="19">
        <f t="shared" si="5"/>
        <v>42095</v>
      </c>
      <c r="D383" s="11">
        <v>1833.2</v>
      </c>
    </row>
    <row r="384" spans="1:4" x14ac:dyDescent="0.3">
      <c r="A384" s="11">
        <v>2015</v>
      </c>
      <c r="B384" s="11">
        <v>5</v>
      </c>
      <c r="C384" s="19">
        <f t="shared" si="5"/>
        <v>42125</v>
      </c>
      <c r="D384" s="11">
        <v>1831.8</v>
      </c>
    </row>
    <row r="385" spans="1:4" x14ac:dyDescent="0.3">
      <c r="A385" s="11">
        <v>2015</v>
      </c>
      <c r="B385" s="11">
        <v>6</v>
      </c>
      <c r="C385" s="19">
        <f t="shared" si="5"/>
        <v>42156</v>
      </c>
      <c r="D385" s="11">
        <v>1827.4</v>
      </c>
    </row>
    <row r="386" spans="1:4" x14ac:dyDescent="0.3">
      <c r="A386" s="11">
        <v>2015</v>
      </c>
      <c r="B386" s="11">
        <v>7</v>
      </c>
      <c r="C386" s="19">
        <f t="shared" si="5"/>
        <v>42186</v>
      </c>
      <c r="D386" s="11">
        <v>1824.8</v>
      </c>
    </row>
    <row r="387" spans="1:4" x14ac:dyDescent="0.3">
      <c r="A387" s="11">
        <v>2015</v>
      </c>
      <c r="B387" s="11">
        <v>8</v>
      </c>
      <c r="C387" s="19">
        <f t="shared" ref="C387:C450" si="6">DATE(A387,B387,1)</f>
        <v>42217</v>
      </c>
      <c r="D387" s="11">
        <v>1829.2</v>
      </c>
    </row>
    <row r="388" spans="1:4" x14ac:dyDescent="0.3">
      <c r="A388" s="11">
        <v>2015</v>
      </c>
      <c r="B388" s="11">
        <v>9</v>
      </c>
      <c r="C388" s="19">
        <f t="shared" si="6"/>
        <v>42248</v>
      </c>
      <c r="D388" s="11">
        <v>1836.2</v>
      </c>
    </row>
    <row r="389" spans="1:4" x14ac:dyDescent="0.3">
      <c r="A389" s="11">
        <v>2015</v>
      </c>
      <c r="B389" s="11">
        <v>10</v>
      </c>
      <c r="C389" s="19">
        <f t="shared" si="6"/>
        <v>42278</v>
      </c>
      <c r="D389" s="11">
        <v>1841.5</v>
      </c>
    </row>
    <row r="390" spans="1:4" x14ac:dyDescent="0.3">
      <c r="A390" s="11">
        <v>2015</v>
      </c>
      <c r="B390" s="11">
        <v>11</v>
      </c>
      <c r="C390" s="19">
        <f t="shared" si="6"/>
        <v>42309</v>
      </c>
      <c r="D390" s="11">
        <v>1844.7</v>
      </c>
    </row>
    <row r="391" spans="1:4" x14ac:dyDescent="0.3">
      <c r="A391" s="11">
        <v>2015</v>
      </c>
      <c r="B391" s="11">
        <v>12</v>
      </c>
      <c r="C391" s="19">
        <f t="shared" si="6"/>
        <v>42339</v>
      </c>
      <c r="D391" s="11">
        <v>1844.9</v>
      </c>
    </row>
    <row r="392" spans="1:4" x14ac:dyDescent="0.3">
      <c r="A392" s="11">
        <v>2016</v>
      </c>
      <c r="B392" s="11">
        <v>1</v>
      </c>
      <c r="C392" s="19">
        <f t="shared" si="6"/>
        <v>42370</v>
      </c>
      <c r="D392" s="11">
        <v>1842.5</v>
      </c>
    </row>
    <row r="393" spans="1:4" x14ac:dyDescent="0.3">
      <c r="A393" s="11">
        <v>2016</v>
      </c>
      <c r="B393" s="11">
        <v>2</v>
      </c>
      <c r="C393" s="19">
        <f t="shared" si="6"/>
        <v>42401</v>
      </c>
      <c r="D393" s="11">
        <v>1841.6</v>
      </c>
    </row>
    <row r="394" spans="1:4" x14ac:dyDescent="0.3">
      <c r="A394" s="11">
        <v>2016</v>
      </c>
      <c r="B394" s="11">
        <v>3</v>
      </c>
      <c r="C394" s="19">
        <f t="shared" si="6"/>
        <v>42430</v>
      </c>
      <c r="D394" s="11">
        <v>1843</v>
      </c>
    </row>
    <row r="395" spans="1:4" x14ac:dyDescent="0.3">
      <c r="A395" s="11">
        <v>2016</v>
      </c>
      <c r="B395" s="11">
        <v>4</v>
      </c>
      <c r="C395" s="19">
        <f t="shared" si="6"/>
        <v>42461</v>
      </c>
      <c r="D395" s="11">
        <v>1843.7</v>
      </c>
    </row>
    <row r="396" spans="1:4" x14ac:dyDescent="0.3">
      <c r="A396" s="11">
        <v>2016</v>
      </c>
      <c r="B396" s="11">
        <v>5</v>
      </c>
      <c r="C396" s="19">
        <f t="shared" si="6"/>
        <v>42491</v>
      </c>
      <c r="D396" s="11">
        <v>1842.1</v>
      </c>
    </row>
    <row r="397" spans="1:4" x14ac:dyDescent="0.3">
      <c r="A397" s="11">
        <v>2016</v>
      </c>
      <c r="B397" s="11">
        <v>6</v>
      </c>
      <c r="C397" s="19">
        <f t="shared" si="6"/>
        <v>42522</v>
      </c>
      <c r="D397" s="11">
        <v>1837.9</v>
      </c>
    </row>
    <row r="398" spans="1:4" x14ac:dyDescent="0.3">
      <c r="A398" s="11">
        <v>2016</v>
      </c>
      <c r="B398" s="11">
        <v>7</v>
      </c>
      <c r="C398" s="19">
        <f t="shared" si="6"/>
        <v>42552</v>
      </c>
      <c r="D398" s="11">
        <v>1834.2</v>
      </c>
    </row>
    <row r="399" spans="1:4" x14ac:dyDescent="0.3">
      <c r="A399" s="11">
        <v>2016</v>
      </c>
      <c r="B399" s="11">
        <v>8</v>
      </c>
      <c r="C399" s="19">
        <f t="shared" si="6"/>
        <v>42583</v>
      </c>
      <c r="D399" s="11">
        <v>1836.8</v>
      </c>
    </row>
    <row r="400" spans="1:4" x14ac:dyDescent="0.3">
      <c r="A400" s="11">
        <v>2016</v>
      </c>
      <c r="B400" s="11">
        <v>9</v>
      </c>
      <c r="C400" s="19">
        <f t="shared" si="6"/>
        <v>42614</v>
      </c>
      <c r="D400" s="11">
        <v>1844.3</v>
      </c>
    </row>
    <row r="401" spans="1:4" x14ac:dyDescent="0.3">
      <c r="A401" s="11">
        <v>2016</v>
      </c>
      <c r="B401" s="11">
        <v>10</v>
      </c>
      <c r="C401" s="19">
        <f t="shared" si="6"/>
        <v>42644</v>
      </c>
      <c r="D401" s="11">
        <v>1850</v>
      </c>
    </row>
    <row r="402" spans="1:4" x14ac:dyDescent="0.3">
      <c r="A402" s="11">
        <v>2016</v>
      </c>
      <c r="B402" s="11">
        <v>11</v>
      </c>
      <c r="C402" s="19">
        <f t="shared" si="6"/>
        <v>42675</v>
      </c>
      <c r="D402" s="11">
        <v>1851.5</v>
      </c>
    </row>
    <row r="403" spans="1:4" x14ac:dyDescent="0.3">
      <c r="A403" s="11">
        <v>2016</v>
      </c>
      <c r="B403" s="11">
        <v>12</v>
      </c>
      <c r="C403" s="19">
        <f t="shared" si="6"/>
        <v>42705</v>
      </c>
      <c r="D403" s="11">
        <v>1851.1</v>
      </c>
    </row>
    <row r="404" spans="1:4" x14ac:dyDescent="0.3">
      <c r="A404" s="11">
        <v>2017</v>
      </c>
      <c r="B404" s="11">
        <v>1</v>
      </c>
      <c r="C404" s="19">
        <f t="shared" si="6"/>
        <v>42736</v>
      </c>
      <c r="D404" s="11">
        <v>1849.8</v>
      </c>
    </row>
    <row r="405" spans="1:4" x14ac:dyDescent="0.3">
      <c r="A405" s="11">
        <v>2017</v>
      </c>
      <c r="B405" s="11">
        <v>2</v>
      </c>
      <c r="C405" s="19">
        <f t="shared" si="6"/>
        <v>42767</v>
      </c>
      <c r="D405" s="11">
        <v>1848.6</v>
      </c>
    </row>
    <row r="406" spans="1:4" x14ac:dyDescent="0.3">
      <c r="A406" s="11">
        <v>2017</v>
      </c>
      <c r="B406" s="11">
        <v>3</v>
      </c>
      <c r="C406" s="19">
        <f t="shared" si="6"/>
        <v>42795</v>
      </c>
      <c r="D406" s="11">
        <v>1848.3</v>
      </c>
    </row>
    <row r="407" spans="1:4" x14ac:dyDescent="0.3">
      <c r="A407" s="11">
        <v>2017</v>
      </c>
      <c r="B407" s="11">
        <v>4</v>
      </c>
      <c r="C407" s="19">
        <f t="shared" si="6"/>
        <v>42826</v>
      </c>
      <c r="D407" s="11">
        <v>1848.6</v>
      </c>
    </row>
    <row r="408" spans="1:4" x14ac:dyDescent="0.3">
      <c r="A408" s="11">
        <v>2017</v>
      </c>
      <c r="B408" s="11">
        <v>5</v>
      </c>
      <c r="C408" s="19">
        <f t="shared" si="6"/>
        <v>42856</v>
      </c>
      <c r="D408" s="11">
        <v>1847.2</v>
      </c>
    </row>
    <row r="409" spans="1:4" x14ac:dyDescent="0.3">
      <c r="A409" s="11">
        <v>2017</v>
      </c>
      <c r="B409" s="11">
        <v>6</v>
      </c>
      <c r="C409" s="19">
        <f t="shared" si="6"/>
        <v>42887</v>
      </c>
      <c r="D409" s="11">
        <v>1843</v>
      </c>
    </row>
    <row r="410" spans="1:4" x14ac:dyDescent="0.3">
      <c r="A410" s="11">
        <v>2017</v>
      </c>
      <c r="B410" s="11">
        <v>7</v>
      </c>
      <c r="C410" s="19">
        <f t="shared" si="6"/>
        <v>42917</v>
      </c>
      <c r="D410" s="11">
        <v>1840.4</v>
      </c>
    </row>
    <row r="411" spans="1:4" x14ac:dyDescent="0.3">
      <c r="A411" s="11">
        <v>2017</v>
      </c>
      <c r="B411" s="11">
        <v>8</v>
      </c>
      <c r="C411" s="19">
        <f t="shared" si="6"/>
        <v>42948</v>
      </c>
      <c r="D411" s="11">
        <v>1844.7</v>
      </c>
    </row>
    <row r="412" spans="1:4" x14ac:dyDescent="0.3">
      <c r="A412" s="11">
        <v>2017</v>
      </c>
      <c r="B412" s="11">
        <v>9</v>
      </c>
      <c r="C412" s="19">
        <f t="shared" si="6"/>
        <v>42979</v>
      </c>
      <c r="D412" s="11">
        <v>1852.8</v>
      </c>
    </row>
    <row r="413" spans="1:4" x14ac:dyDescent="0.3">
      <c r="A413" s="11">
        <v>2017</v>
      </c>
      <c r="B413" s="11">
        <v>10</v>
      </c>
      <c r="C413" s="19">
        <f t="shared" si="6"/>
        <v>43009</v>
      </c>
      <c r="D413" s="11">
        <v>1858.1</v>
      </c>
    </row>
    <row r="414" spans="1:4" x14ac:dyDescent="0.3">
      <c r="A414" s="11">
        <v>2017</v>
      </c>
      <c r="B414" s="11">
        <v>11</v>
      </c>
      <c r="C414" s="19">
        <f t="shared" si="6"/>
        <v>43040</v>
      </c>
      <c r="D414" s="11">
        <v>1858.7</v>
      </c>
    </row>
    <row r="415" spans="1:4" x14ac:dyDescent="0.3">
      <c r="A415" s="11">
        <v>2017</v>
      </c>
      <c r="B415" s="11">
        <v>12</v>
      </c>
      <c r="C415" s="19">
        <f t="shared" si="6"/>
        <v>43070</v>
      </c>
      <c r="D415" s="11">
        <v>1856.7</v>
      </c>
    </row>
    <row r="416" spans="1:4" x14ac:dyDescent="0.3">
      <c r="A416" s="11">
        <v>2018</v>
      </c>
      <c r="B416" s="11">
        <v>1</v>
      </c>
      <c r="C416" s="19">
        <f t="shared" si="6"/>
        <v>43101</v>
      </c>
      <c r="D416" s="11">
        <v>1854.5</v>
      </c>
    </row>
    <row r="417" spans="1:4" x14ac:dyDescent="0.3">
      <c r="A417" s="11">
        <v>2018</v>
      </c>
      <c r="B417" s="11">
        <v>2</v>
      </c>
      <c r="C417" s="19">
        <f t="shared" si="6"/>
        <v>43132</v>
      </c>
      <c r="D417" s="11">
        <v>1855</v>
      </c>
    </row>
    <row r="418" spans="1:4" x14ac:dyDescent="0.3">
      <c r="A418" s="11">
        <v>2018</v>
      </c>
      <c r="B418" s="11">
        <v>3</v>
      </c>
      <c r="C418" s="19">
        <f t="shared" si="6"/>
        <v>43160</v>
      </c>
      <c r="D418" s="11">
        <v>1856.9</v>
      </c>
    </row>
    <row r="419" spans="1:4" x14ac:dyDescent="0.3">
      <c r="A419" s="11">
        <v>2018</v>
      </c>
      <c r="B419" s="11">
        <v>4</v>
      </c>
      <c r="C419" s="19">
        <f t="shared" si="6"/>
        <v>43191</v>
      </c>
      <c r="D419" s="11">
        <v>1856.7</v>
      </c>
    </row>
    <row r="420" spans="1:4" x14ac:dyDescent="0.3">
      <c r="A420" s="11">
        <v>2018</v>
      </c>
      <c r="B420" s="11">
        <v>5</v>
      </c>
      <c r="C420" s="19">
        <f t="shared" si="6"/>
        <v>43221</v>
      </c>
      <c r="D420" s="11">
        <v>1854.8</v>
      </c>
    </row>
    <row r="421" spans="1:4" x14ac:dyDescent="0.3">
      <c r="A421" s="11">
        <v>2018</v>
      </c>
      <c r="B421" s="11">
        <v>6</v>
      </c>
      <c r="C421" s="19">
        <f t="shared" si="6"/>
        <v>43252</v>
      </c>
      <c r="D421" s="11">
        <v>1852</v>
      </c>
    </row>
    <row r="422" spans="1:4" x14ac:dyDescent="0.3">
      <c r="A422" s="11">
        <v>2018</v>
      </c>
      <c r="B422" s="11">
        <v>7</v>
      </c>
      <c r="C422" s="19">
        <f t="shared" si="6"/>
        <v>43282</v>
      </c>
      <c r="D422" s="11">
        <v>1849</v>
      </c>
    </row>
    <row r="423" spans="1:4" x14ac:dyDescent="0.3">
      <c r="A423" s="11">
        <v>2018</v>
      </c>
      <c r="B423" s="11">
        <v>8</v>
      </c>
      <c r="C423" s="19">
        <f t="shared" si="6"/>
        <v>43313</v>
      </c>
      <c r="D423" s="11">
        <v>1851.9</v>
      </c>
    </row>
    <row r="424" spans="1:4" x14ac:dyDescent="0.3">
      <c r="A424" s="11">
        <v>2018</v>
      </c>
      <c r="B424" s="11">
        <v>9</v>
      </c>
      <c r="C424" s="19">
        <f t="shared" si="6"/>
        <v>43344</v>
      </c>
      <c r="D424" s="11">
        <v>1860.5</v>
      </c>
    </row>
    <row r="425" spans="1:4" x14ac:dyDescent="0.3">
      <c r="A425" s="11">
        <v>2018</v>
      </c>
      <c r="B425" s="11">
        <v>10</v>
      </c>
      <c r="C425" s="19">
        <f t="shared" si="6"/>
        <v>43374</v>
      </c>
      <c r="D425" s="11">
        <v>1865.7</v>
      </c>
    </row>
    <row r="426" spans="1:4" x14ac:dyDescent="0.3">
      <c r="A426" s="11">
        <v>2018</v>
      </c>
      <c r="B426" s="11">
        <v>11</v>
      </c>
      <c r="C426" s="19">
        <f t="shared" si="6"/>
        <v>43405</v>
      </c>
      <c r="D426" s="11">
        <v>1866.2</v>
      </c>
    </row>
    <row r="427" spans="1:4" x14ac:dyDescent="0.3">
      <c r="A427" s="11">
        <v>2018</v>
      </c>
      <c r="B427" s="11">
        <v>12</v>
      </c>
      <c r="C427" s="19">
        <f t="shared" si="6"/>
        <v>43435</v>
      </c>
      <c r="D427" s="11">
        <v>1866</v>
      </c>
    </row>
    <row r="428" spans="1:4" x14ac:dyDescent="0.3">
      <c r="A428" s="11">
        <v>2019</v>
      </c>
      <c r="B428" s="11">
        <v>1</v>
      </c>
      <c r="C428" s="19">
        <f t="shared" si="6"/>
        <v>43466</v>
      </c>
      <c r="D428" s="11">
        <v>1865</v>
      </c>
    </row>
    <row r="429" spans="1:4" x14ac:dyDescent="0.3">
      <c r="A429" s="11">
        <v>2019</v>
      </c>
      <c r="B429" s="11">
        <v>2</v>
      </c>
      <c r="C429" s="19">
        <f t="shared" si="6"/>
        <v>43497</v>
      </c>
      <c r="D429" s="11">
        <v>1865</v>
      </c>
    </row>
    <row r="430" spans="1:4" x14ac:dyDescent="0.3">
      <c r="A430" s="11">
        <v>2019</v>
      </c>
      <c r="B430" s="11">
        <v>3</v>
      </c>
      <c r="C430" s="19">
        <f t="shared" si="6"/>
        <v>43525</v>
      </c>
      <c r="D430" s="11">
        <v>1866.3</v>
      </c>
    </row>
    <row r="431" spans="1:4" x14ac:dyDescent="0.3">
      <c r="A431" s="11">
        <v>2019</v>
      </c>
      <c r="B431" s="11">
        <v>4</v>
      </c>
      <c r="C431" s="19">
        <f t="shared" si="6"/>
        <v>43556</v>
      </c>
      <c r="D431" s="11">
        <v>1865.3</v>
      </c>
    </row>
    <row r="432" spans="1:4" x14ac:dyDescent="0.3">
      <c r="A432" s="11">
        <v>2019</v>
      </c>
      <c r="B432" s="11">
        <v>5</v>
      </c>
      <c r="C432" s="19">
        <f t="shared" si="6"/>
        <v>43586</v>
      </c>
      <c r="D432" s="11">
        <v>1861.9</v>
      </c>
    </row>
    <row r="433" spans="1:4" x14ac:dyDescent="0.3">
      <c r="A433" s="11">
        <v>2019</v>
      </c>
      <c r="B433" s="11">
        <v>6</v>
      </c>
      <c r="C433" s="19">
        <f t="shared" si="6"/>
        <v>43617</v>
      </c>
      <c r="D433" s="11">
        <v>1858.8</v>
      </c>
    </row>
    <row r="434" spans="1:4" x14ac:dyDescent="0.3">
      <c r="A434" s="11">
        <v>2019</v>
      </c>
      <c r="B434" s="11">
        <v>7</v>
      </c>
      <c r="C434" s="19">
        <f t="shared" si="6"/>
        <v>43647</v>
      </c>
      <c r="D434" s="11">
        <v>1858.4</v>
      </c>
    </row>
    <row r="435" spans="1:4" x14ac:dyDescent="0.3">
      <c r="A435" s="11">
        <v>2019</v>
      </c>
      <c r="B435" s="11">
        <v>8</v>
      </c>
      <c r="C435" s="19">
        <f t="shared" si="6"/>
        <v>43678</v>
      </c>
      <c r="D435" s="11">
        <v>1863</v>
      </c>
    </row>
    <row r="436" spans="1:4" x14ac:dyDescent="0.3">
      <c r="A436" s="11">
        <v>2019</v>
      </c>
      <c r="B436" s="11">
        <v>9</v>
      </c>
      <c r="C436" s="19">
        <f t="shared" si="6"/>
        <v>43709</v>
      </c>
      <c r="D436" s="11">
        <v>1870.8</v>
      </c>
    </row>
    <row r="437" spans="1:4" x14ac:dyDescent="0.3">
      <c r="A437" s="11">
        <v>2019</v>
      </c>
      <c r="B437" s="11">
        <v>10</v>
      </c>
      <c r="C437" s="19">
        <f t="shared" si="6"/>
        <v>43739</v>
      </c>
      <c r="D437" s="11">
        <v>1875.4</v>
      </c>
    </row>
    <row r="438" spans="1:4" x14ac:dyDescent="0.3">
      <c r="A438" s="11">
        <v>2019</v>
      </c>
      <c r="B438" s="11">
        <v>11</v>
      </c>
      <c r="C438" s="19">
        <f t="shared" si="6"/>
        <v>43770</v>
      </c>
      <c r="D438" s="11">
        <v>1875.5</v>
      </c>
    </row>
    <row r="439" spans="1:4" x14ac:dyDescent="0.3">
      <c r="A439" s="11">
        <v>2019</v>
      </c>
      <c r="B439" s="11">
        <v>12</v>
      </c>
      <c r="C439" s="19">
        <f t="shared" si="6"/>
        <v>43800</v>
      </c>
      <c r="D439" s="11">
        <v>1874.9</v>
      </c>
    </row>
    <row r="440" spans="1:4" x14ac:dyDescent="0.3">
      <c r="A440" s="11">
        <v>2020</v>
      </c>
      <c r="B440" s="11">
        <v>1</v>
      </c>
      <c r="C440" s="19">
        <f t="shared" si="6"/>
        <v>43831</v>
      </c>
      <c r="D440" s="11">
        <v>1873.9</v>
      </c>
    </row>
    <row r="441" spans="1:4" x14ac:dyDescent="0.3">
      <c r="A441" s="11">
        <v>2020</v>
      </c>
      <c r="B441" s="11">
        <v>2</v>
      </c>
      <c r="C441" s="19">
        <f t="shared" si="6"/>
        <v>43862</v>
      </c>
      <c r="D441" s="11">
        <v>1873.3</v>
      </c>
    </row>
    <row r="442" spans="1:4" x14ac:dyDescent="0.3">
      <c r="A442" s="11">
        <v>2020</v>
      </c>
      <c r="B442" s="11">
        <v>3</v>
      </c>
      <c r="C442" s="19">
        <f t="shared" si="6"/>
        <v>43891</v>
      </c>
      <c r="D442" s="11">
        <v>1875</v>
      </c>
    </row>
    <row r="443" spans="1:4" x14ac:dyDescent="0.3">
      <c r="A443" s="11">
        <v>2020</v>
      </c>
      <c r="B443" s="11">
        <v>4</v>
      </c>
      <c r="C443" s="19">
        <f t="shared" si="6"/>
        <v>43922</v>
      </c>
      <c r="D443" s="11">
        <v>1875.9</v>
      </c>
    </row>
    <row r="444" spans="1:4" x14ac:dyDescent="0.3">
      <c r="A444" s="11">
        <v>2020</v>
      </c>
      <c r="B444" s="11">
        <v>5</v>
      </c>
      <c r="C444" s="19">
        <f t="shared" si="6"/>
        <v>43952</v>
      </c>
      <c r="D444" s="11">
        <v>1874.3</v>
      </c>
    </row>
    <row r="445" spans="1:4" x14ac:dyDescent="0.3">
      <c r="A445" s="11">
        <v>2020</v>
      </c>
      <c r="B445" s="11">
        <v>6</v>
      </c>
      <c r="C445" s="19">
        <f t="shared" si="6"/>
        <v>43983</v>
      </c>
      <c r="D445" s="11">
        <v>1872</v>
      </c>
    </row>
    <row r="446" spans="1:4" x14ac:dyDescent="0.3">
      <c r="A446" s="11">
        <v>2020</v>
      </c>
      <c r="B446" s="11">
        <v>7</v>
      </c>
      <c r="C446" s="19">
        <f t="shared" si="6"/>
        <v>44013</v>
      </c>
      <c r="D446" s="11">
        <v>1871.7</v>
      </c>
    </row>
    <row r="447" spans="1:4" x14ac:dyDescent="0.3">
      <c r="A447" s="11">
        <v>2020</v>
      </c>
      <c r="B447" s="11">
        <v>8</v>
      </c>
      <c r="C447" s="19">
        <f t="shared" si="6"/>
        <v>44044</v>
      </c>
      <c r="D447" s="11">
        <v>1876.6</v>
      </c>
    </row>
    <row r="448" spans="1:4" x14ac:dyDescent="0.3">
      <c r="A448" s="11">
        <v>2020</v>
      </c>
      <c r="B448" s="11">
        <v>9</v>
      </c>
      <c r="C448" s="19">
        <f t="shared" si="6"/>
        <v>44075</v>
      </c>
      <c r="D448" s="11">
        <v>1884.6</v>
      </c>
    </row>
    <row r="449" spans="1:4" x14ac:dyDescent="0.3">
      <c r="A449" s="11">
        <v>2020</v>
      </c>
      <c r="B449" s="11">
        <v>10</v>
      </c>
      <c r="C449" s="19">
        <f t="shared" si="6"/>
        <v>44105</v>
      </c>
      <c r="D449" s="11">
        <v>1889.9</v>
      </c>
    </row>
    <row r="450" spans="1:4" x14ac:dyDescent="0.3">
      <c r="A450" s="11">
        <v>2020</v>
      </c>
      <c r="B450" s="11">
        <v>11</v>
      </c>
      <c r="C450" s="19">
        <f t="shared" si="6"/>
        <v>44136</v>
      </c>
      <c r="D450" s="11">
        <v>1891.6</v>
      </c>
    </row>
    <row r="451" spans="1:4" x14ac:dyDescent="0.3">
      <c r="A451" s="11">
        <v>2020</v>
      </c>
      <c r="B451" s="11">
        <v>12</v>
      </c>
      <c r="C451" s="19">
        <f t="shared" ref="C451:C463" si="7">DATE(A451,B451,1)</f>
        <v>44166</v>
      </c>
      <c r="D451" s="11">
        <v>1892.2</v>
      </c>
    </row>
    <row r="452" spans="1:4" x14ac:dyDescent="0.3">
      <c r="A452" s="11">
        <v>2021</v>
      </c>
      <c r="B452" s="11">
        <v>1</v>
      </c>
      <c r="C452" s="19">
        <f t="shared" si="7"/>
        <v>44197</v>
      </c>
      <c r="D452" s="11">
        <v>1890.7</v>
      </c>
    </row>
    <row r="453" spans="1:4" x14ac:dyDescent="0.3">
      <c r="A453" s="11">
        <v>2021</v>
      </c>
      <c r="B453" s="11">
        <v>2</v>
      </c>
      <c r="C453" s="19">
        <f t="shared" si="7"/>
        <v>44228</v>
      </c>
      <c r="D453" s="11">
        <v>1888.2</v>
      </c>
    </row>
    <row r="454" spans="1:4" x14ac:dyDescent="0.3">
      <c r="A454" s="11">
        <v>2021</v>
      </c>
      <c r="B454" s="11">
        <v>3</v>
      </c>
      <c r="C454" s="19">
        <f t="shared" si="7"/>
        <v>44256</v>
      </c>
      <c r="D454" s="11">
        <v>1888.7</v>
      </c>
    </row>
    <row r="455" spans="1:4" x14ac:dyDescent="0.3">
      <c r="A455" s="11">
        <v>2021</v>
      </c>
      <c r="B455" s="11">
        <v>4</v>
      </c>
      <c r="C455" s="19">
        <f t="shared" si="7"/>
        <v>44287</v>
      </c>
      <c r="D455" s="11">
        <v>1891.2</v>
      </c>
    </row>
    <row r="456" spans="1:4" x14ac:dyDescent="0.3">
      <c r="A456" s="11">
        <v>2021</v>
      </c>
      <c r="B456" s="11">
        <v>5</v>
      </c>
      <c r="C456" s="19">
        <f t="shared" si="7"/>
        <v>44317</v>
      </c>
      <c r="D456" s="11">
        <v>1891.7</v>
      </c>
    </row>
    <row r="457" spans="1:4" x14ac:dyDescent="0.3">
      <c r="A457" s="11">
        <v>2021</v>
      </c>
      <c r="B457" s="11">
        <v>6</v>
      </c>
      <c r="C457" s="19">
        <f t="shared" si="7"/>
        <v>44348</v>
      </c>
      <c r="D457" s="11">
        <v>1888.6</v>
      </c>
    </row>
    <row r="458" spans="1:4" x14ac:dyDescent="0.3">
      <c r="A458" s="11">
        <v>2021</v>
      </c>
      <c r="B458" s="11">
        <v>7</v>
      </c>
      <c r="C458" s="19">
        <f t="shared" si="7"/>
        <v>44378</v>
      </c>
      <c r="D458" s="11">
        <v>1886.4</v>
      </c>
    </row>
    <row r="459" spans="1:4" x14ac:dyDescent="0.3">
      <c r="A459" s="11">
        <v>2021</v>
      </c>
      <c r="B459" s="11">
        <v>8</v>
      </c>
      <c r="C459" s="19">
        <f t="shared" si="7"/>
        <v>44409</v>
      </c>
      <c r="D459" s="11">
        <v>1892.6</v>
      </c>
    </row>
    <row r="460" spans="1:4" x14ac:dyDescent="0.3">
      <c r="A460" s="11">
        <v>2021</v>
      </c>
      <c r="B460" s="11">
        <v>9</v>
      </c>
      <c r="C460" s="19">
        <f t="shared" si="7"/>
        <v>44440</v>
      </c>
      <c r="D460" s="11">
        <v>1902.6</v>
      </c>
    </row>
    <row r="461" spans="1:4" x14ac:dyDescent="0.3">
      <c r="A461" s="11">
        <v>2021</v>
      </c>
      <c r="B461" s="11">
        <v>10</v>
      </c>
      <c r="C461" s="19">
        <f t="shared" si="7"/>
        <v>44470</v>
      </c>
      <c r="D461" s="11">
        <v>1908</v>
      </c>
    </row>
    <row r="462" spans="1:4" x14ac:dyDescent="0.3">
      <c r="A462" s="11">
        <v>2021</v>
      </c>
      <c r="B462" s="11">
        <v>11</v>
      </c>
      <c r="C462" s="19">
        <f t="shared" si="7"/>
        <v>44501</v>
      </c>
      <c r="D462" s="11">
        <v>1910.2</v>
      </c>
    </row>
    <row r="463" spans="1:4" x14ac:dyDescent="0.3">
      <c r="A463" s="11">
        <v>2021</v>
      </c>
      <c r="B463" s="11">
        <v>12</v>
      </c>
      <c r="C463" s="19">
        <f t="shared" si="7"/>
        <v>44531</v>
      </c>
      <c r="D463" s="11">
        <v>1910.8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73"/>
  <sheetViews>
    <sheetView topLeftCell="H1" workbookViewId="0">
      <pane ySplit="1" topLeftCell="A8" activePane="bottomLeft" state="frozen"/>
      <selection pane="bottomLeft" activeCell="P23" sqref="P23"/>
    </sheetView>
  </sheetViews>
  <sheetFormatPr defaultRowHeight="14.4" x14ac:dyDescent="0.3"/>
  <cols>
    <col min="2" max="2" width="9.5546875" bestFit="1" customWidth="1"/>
    <col min="9" max="9" width="12" bestFit="1" customWidth="1"/>
    <col min="14" max="14" width="12.6640625" bestFit="1" customWidth="1"/>
    <col min="15" max="15" width="12.6640625" customWidth="1"/>
    <col min="19" max="19" width="17.44140625" bestFit="1" customWidth="1"/>
    <col min="20" max="20" width="12" bestFit="1" customWidth="1"/>
    <col min="21" max="21" width="13.44140625" bestFit="1" customWidth="1"/>
    <col min="22" max="23" width="12" bestFit="1" customWidth="1"/>
    <col min="24" max="24" width="12.44140625" bestFit="1" customWidth="1"/>
    <col min="25" max="25" width="12" bestFit="1" customWidth="1"/>
    <col min="26" max="27" width="12.109375" bestFit="1" customWidth="1"/>
  </cols>
  <sheetData>
    <row r="1" spans="1:24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</v>
      </c>
      <c r="K1" t="s">
        <v>53</v>
      </c>
      <c r="L1" t="s">
        <v>8</v>
      </c>
      <c r="M1" t="s">
        <v>8</v>
      </c>
      <c r="N1" t="s">
        <v>41</v>
      </c>
    </row>
    <row r="2" spans="1:24" x14ac:dyDescent="0.3">
      <c r="A2">
        <v>1</v>
      </c>
      <c r="B2" s="1">
        <v>29221</v>
      </c>
      <c r="C2">
        <f>MONTH(B2)</f>
        <v>1</v>
      </c>
      <c r="D2">
        <v>338.55</v>
      </c>
      <c r="H2">
        <f>VLOOKUP(C2,$P$3:$Q$14,2,FALSE)</f>
        <v>1.0020277142188549</v>
      </c>
      <c r="I2">
        <f>D2/H2</f>
        <v>337.86490652498719</v>
      </c>
      <c r="J2">
        <f>$T$19+$T$20*A2</f>
        <v>334.31157890809556</v>
      </c>
      <c r="L2">
        <f>J2*H2</f>
        <v>334.98946725017532</v>
      </c>
      <c r="N2">
        <f>ABS(D2-L2)/D2*100</f>
        <v>1.0517007088538437</v>
      </c>
      <c r="P2" s="6" t="s">
        <v>9</v>
      </c>
      <c r="Q2" s="6" t="s">
        <v>6</v>
      </c>
    </row>
    <row r="3" spans="1:24" x14ac:dyDescent="0.3">
      <c r="A3">
        <v>2</v>
      </c>
      <c r="B3" s="1">
        <v>29252</v>
      </c>
      <c r="C3">
        <f t="shared" ref="C3:C66" si="0">MONTH(B3)</f>
        <v>2</v>
      </c>
      <c r="D3">
        <v>339.27</v>
      </c>
      <c r="H3">
        <f t="shared" ref="H3:H66" si="1">VLOOKUP(C3,$P$3:$Q$14,2,FALSE)</f>
        <v>1.0029045537710699</v>
      </c>
      <c r="I3">
        <f t="shared" ref="I3:I66" si="2">D3/H3</f>
        <v>338.28742598116088</v>
      </c>
      <c r="J3">
        <f t="shared" ref="J3:J66" si="3">$T$19+$T$20*A3</f>
        <v>334.46432839175958</v>
      </c>
      <c r="L3">
        <f t="shared" ref="L3:L66" si="4">J3*H3</f>
        <v>335.43579801807823</v>
      </c>
      <c r="N3">
        <f t="shared" ref="N3:N66" si="5">ABS(D3-L3)/D3*100</f>
        <v>1.1301329271440892</v>
      </c>
      <c r="P3" s="6">
        <v>1</v>
      </c>
      <c r="Q3" s="6">
        <f>AVERAGEIF($C$7:$C$499,P3,$G$7:$G$499)</f>
        <v>1.0020277142188549</v>
      </c>
      <c r="S3" t="s">
        <v>10</v>
      </c>
    </row>
    <row r="4" spans="1:24" ht="15" thickBot="1" x14ac:dyDescent="0.35">
      <c r="A4">
        <v>3</v>
      </c>
      <c r="B4" s="1">
        <v>29281</v>
      </c>
      <c r="C4">
        <f t="shared" si="0"/>
        <v>3</v>
      </c>
      <c r="D4">
        <v>339.6</v>
      </c>
      <c r="H4">
        <f t="shared" si="1"/>
        <v>1.0036591568893234</v>
      </c>
      <c r="I4">
        <f t="shared" si="2"/>
        <v>338.3618807928126</v>
      </c>
      <c r="J4">
        <f t="shared" si="3"/>
        <v>334.61707787542366</v>
      </c>
      <c r="L4">
        <f t="shared" si="4"/>
        <v>335.84149426121678</v>
      </c>
      <c r="N4">
        <f t="shared" si="5"/>
        <v>1.1067449171917674</v>
      </c>
      <c r="P4" s="6">
        <v>2</v>
      </c>
      <c r="Q4" s="6">
        <f t="shared" ref="Q4:Q14" si="6">AVERAGEIF($C$7:$C$499,P4,$G$7:$G$499)</f>
        <v>1.0029045537710699</v>
      </c>
    </row>
    <row r="5" spans="1:24" x14ac:dyDescent="0.3">
      <c r="A5">
        <v>4</v>
      </c>
      <c r="B5" s="1">
        <v>29312</v>
      </c>
      <c r="C5">
        <f t="shared" si="0"/>
        <v>4</v>
      </c>
      <c r="D5">
        <v>339.99</v>
      </c>
      <c r="H5">
        <f t="shared" si="1"/>
        <v>1.0043042933532074</v>
      </c>
      <c r="I5">
        <f t="shared" si="2"/>
        <v>338.53285528117095</v>
      </c>
      <c r="J5">
        <f t="shared" si="3"/>
        <v>334.76982735908769</v>
      </c>
      <c r="L5">
        <f t="shared" si="4"/>
        <v>336.21077490184376</v>
      </c>
      <c r="N5">
        <f t="shared" si="5"/>
        <v>1.1115694867955663</v>
      </c>
      <c r="P5" s="6">
        <v>3</v>
      </c>
      <c r="Q5" s="6">
        <f t="shared" si="6"/>
        <v>1.0036591568893234</v>
      </c>
      <c r="S5" s="5" t="s">
        <v>11</v>
      </c>
      <c r="T5" s="5"/>
    </row>
    <row r="6" spans="1:24" x14ac:dyDescent="0.3">
      <c r="A6">
        <v>5</v>
      </c>
      <c r="B6" s="1">
        <v>29342</v>
      </c>
      <c r="C6">
        <f t="shared" si="0"/>
        <v>5</v>
      </c>
      <c r="D6">
        <v>340.43</v>
      </c>
      <c r="H6">
        <f t="shared" si="1"/>
        <v>1.0038927563831224</v>
      </c>
      <c r="I6">
        <f t="shared" si="2"/>
        <v>339.10992766450386</v>
      </c>
      <c r="J6">
        <f t="shared" si="3"/>
        <v>334.92257684275171</v>
      </c>
      <c r="L6">
        <f t="shared" si="4"/>
        <v>336.22634884160811</v>
      </c>
      <c r="N6">
        <f t="shared" si="5"/>
        <v>1.234806320944656</v>
      </c>
      <c r="P6" s="6">
        <v>4</v>
      </c>
      <c r="Q6" s="6">
        <f t="shared" si="6"/>
        <v>1.0043042933532074</v>
      </c>
      <c r="S6" s="2" t="s">
        <v>12</v>
      </c>
      <c r="T6" s="2">
        <v>0.98719023748726931</v>
      </c>
    </row>
    <row r="7" spans="1:24" x14ac:dyDescent="0.3">
      <c r="A7">
        <v>6</v>
      </c>
      <c r="B7" s="1">
        <v>29373</v>
      </c>
      <c r="C7">
        <f t="shared" si="0"/>
        <v>6</v>
      </c>
      <c r="D7">
        <v>339.99</v>
      </c>
      <c r="E7">
        <f>AVERAGE(D2:D13)</f>
        <v>338.91</v>
      </c>
      <c r="F7">
        <f>AVERAGE(E7:E8)</f>
        <v>338.97833333333335</v>
      </c>
      <c r="G7">
        <f>D7/F7</f>
        <v>1.0029844582003766</v>
      </c>
      <c r="H7">
        <f t="shared" si="1"/>
        <v>1.0012759878546629</v>
      </c>
      <c r="I7">
        <f t="shared" si="2"/>
        <v>339.55672973688672</v>
      </c>
      <c r="J7">
        <f t="shared" si="3"/>
        <v>335.07532632641573</v>
      </c>
      <c r="L7">
        <f t="shared" si="4"/>
        <v>335.50287837320542</v>
      </c>
      <c r="N7">
        <f t="shared" si="5"/>
        <v>1.3197804720122914</v>
      </c>
      <c r="P7" s="6">
        <v>5</v>
      </c>
      <c r="Q7" s="6">
        <f t="shared" si="6"/>
        <v>1.0038927563831224</v>
      </c>
      <c r="S7" s="2" t="s">
        <v>13</v>
      </c>
      <c r="T7" s="2">
        <v>0.97454456499017128</v>
      </c>
    </row>
    <row r="8" spans="1:24" x14ac:dyDescent="0.3">
      <c r="A8">
        <v>7</v>
      </c>
      <c r="B8" s="1">
        <v>29403</v>
      </c>
      <c r="C8">
        <f t="shared" si="0"/>
        <v>7</v>
      </c>
      <c r="D8">
        <v>338.44</v>
      </c>
      <c r="E8">
        <f>AVERAGE(D3:D14)</f>
        <v>339.04666666666668</v>
      </c>
      <c r="F8">
        <f t="shared" ref="F8:F71" si="7">AVERAGE(E8:E9)</f>
        <v>339.10833333333335</v>
      </c>
      <c r="G8">
        <f>D8/F8</f>
        <v>0.99802914506180418</v>
      </c>
      <c r="H8">
        <f t="shared" si="1"/>
        <v>0.9965956107108751</v>
      </c>
      <c r="I8">
        <f t="shared" si="2"/>
        <v>339.5961173846527</v>
      </c>
      <c r="J8">
        <f t="shared" si="3"/>
        <v>335.22807581007982</v>
      </c>
      <c r="L8">
        <f t="shared" si="4"/>
        <v>334.08682893937805</v>
      </c>
      <c r="N8">
        <f t="shared" si="5"/>
        <v>1.2862460290219673</v>
      </c>
      <c r="P8" s="6">
        <v>6</v>
      </c>
      <c r="Q8" s="6">
        <f t="shared" si="6"/>
        <v>1.0012759878546629</v>
      </c>
      <c r="S8" s="2" t="s">
        <v>14</v>
      </c>
      <c r="T8" s="2">
        <v>0.97449395776351166</v>
      </c>
    </row>
    <row r="9" spans="1:24" x14ac:dyDescent="0.3">
      <c r="A9">
        <v>8</v>
      </c>
      <c r="B9" s="1">
        <v>29434</v>
      </c>
      <c r="C9">
        <f t="shared" si="0"/>
        <v>8</v>
      </c>
      <c r="D9">
        <v>337.21</v>
      </c>
      <c r="E9">
        <f t="shared" ref="E8:E71" si="8">AVERAGE(D4:D15)</f>
        <v>339.17</v>
      </c>
      <c r="F9">
        <f t="shared" si="7"/>
        <v>339.24416666666667</v>
      </c>
      <c r="G9">
        <f t="shared" ref="G9:G72" si="9">D9/F9</f>
        <v>0.99400382713532276</v>
      </c>
      <c r="H9">
        <f t="shared" si="1"/>
        <v>0.99267519127302895</v>
      </c>
      <c r="I9">
        <f t="shared" si="2"/>
        <v>339.69822451949699</v>
      </c>
      <c r="J9">
        <f t="shared" si="3"/>
        <v>335.38082529374384</v>
      </c>
      <c r="L9">
        <f t="shared" si="4"/>
        <v>332.92422489777346</v>
      </c>
      <c r="N9">
        <f t="shared" si="5"/>
        <v>1.2709513662781422</v>
      </c>
      <c r="P9" s="6">
        <v>7</v>
      </c>
      <c r="Q9" s="6">
        <f t="shared" si="6"/>
        <v>0.9965956107108751</v>
      </c>
      <c r="S9" s="2" t="s">
        <v>15</v>
      </c>
      <c r="T9" s="2">
        <v>3.6060418340156519</v>
      </c>
    </row>
    <row r="10" spans="1:24" ht="15" thickBot="1" x14ac:dyDescent="0.35">
      <c r="A10">
        <v>9</v>
      </c>
      <c r="B10" s="1">
        <v>29465</v>
      </c>
      <c r="C10">
        <f t="shared" si="0"/>
        <v>9</v>
      </c>
      <c r="D10">
        <v>337.05</v>
      </c>
      <c r="E10">
        <f t="shared" si="8"/>
        <v>339.31833333333333</v>
      </c>
      <c r="F10">
        <f t="shared" si="7"/>
        <v>339.38874999999996</v>
      </c>
      <c r="G10">
        <f t="shared" si="9"/>
        <v>0.99310893481295437</v>
      </c>
      <c r="H10">
        <f t="shared" si="1"/>
        <v>0.99252860143572263</v>
      </c>
      <c r="I10">
        <f t="shared" si="2"/>
        <v>339.58719125317594</v>
      </c>
      <c r="J10">
        <f t="shared" si="3"/>
        <v>335.53357477740786</v>
      </c>
      <c r="L10">
        <f t="shared" si="4"/>
        <v>333.02666970854909</v>
      </c>
      <c r="N10">
        <f t="shared" si="5"/>
        <v>1.1936894500670279</v>
      </c>
      <c r="P10" s="6">
        <v>8</v>
      </c>
      <c r="Q10" s="6">
        <f t="shared" si="6"/>
        <v>0.99267519127302895</v>
      </c>
      <c r="S10" s="3" t="s">
        <v>16</v>
      </c>
      <c r="T10" s="3">
        <v>505</v>
      </c>
    </row>
    <row r="11" spans="1:24" x14ac:dyDescent="0.3">
      <c r="A11">
        <v>10</v>
      </c>
      <c r="B11" s="1">
        <v>29495</v>
      </c>
      <c r="C11">
        <f t="shared" si="0"/>
        <v>10</v>
      </c>
      <c r="D11">
        <v>337.82</v>
      </c>
      <c r="E11">
        <f t="shared" si="8"/>
        <v>339.45916666666665</v>
      </c>
      <c r="F11">
        <f t="shared" si="7"/>
        <v>339.50083333333328</v>
      </c>
      <c r="G11">
        <f t="shared" si="9"/>
        <v>0.99504910395408963</v>
      </c>
      <c r="H11">
        <f t="shared" si="1"/>
        <v>0.99564332308800807</v>
      </c>
      <c r="I11">
        <f t="shared" si="2"/>
        <v>339.29821268950451</v>
      </c>
      <c r="J11">
        <f t="shared" si="3"/>
        <v>335.68632426107189</v>
      </c>
      <c r="L11">
        <f t="shared" si="4"/>
        <v>334.22384740249225</v>
      </c>
      <c r="N11">
        <f t="shared" si="5"/>
        <v>1.0645173753797108</v>
      </c>
      <c r="P11" s="6">
        <v>9</v>
      </c>
      <c r="Q11" s="6">
        <f t="shared" si="6"/>
        <v>0.99252860143572263</v>
      </c>
    </row>
    <row r="12" spans="1:24" ht="15" thickBot="1" x14ac:dyDescent="0.35">
      <c r="A12">
        <v>11</v>
      </c>
      <c r="B12" s="1">
        <v>29526</v>
      </c>
      <c r="C12">
        <f t="shared" si="0"/>
        <v>11</v>
      </c>
      <c r="D12">
        <v>338.93</v>
      </c>
      <c r="E12">
        <f t="shared" si="8"/>
        <v>339.54249999999996</v>
      </c>
      <c r="F12">
        <f t="shared" si="7"/>
        <v>339.56874999999997</v>
      </c>
      <c r="G12">
        <f t="shared" si="9"/>
        <v>0.99811893762308823</v>
      </c>
      <c r="H12">
        <f t="shared" si="1"/>
        <v>0.99881537922300212</v>
      </c>
      <c r="I12">
        <f t="shared" si="2"/>
        <v>339.3319797134684</v>
      </c>
      <c r="J12">
        <f t="shared" si="3"/>
        <v>335.83907374473597</v>
      </c>
      <c r="L12">
        <f t="shared" si="4"/>
        <v>335.44123180025025</v>
      </c>
      <c r="N12">
        <f t="shared" si="5"/>
        <v>1.0293477118430816</v>
      </c>
      <c r="P12" s="6">
        <v>10</v>
      </c>
      <c r="Q12" s="6">
        <f t="shared" si="6"/>
        <v>0.99564332308800807</v>
      </c>
      <c r="S12" t="s">
        <v>17</v>
      </c>
    </row>
    <row r="13" spans="1:24" x14ac:dyDescent="0.3">
      <c r="A13">
        <v>12</v>
      </c>
      <c r="B13" s="1">
        <v>29556</v>
      </c>
      <c r="C13">
        <f t="shared" si="0"/>
        <v>12</v>
      </c>
      <c r="D13">
        <v>339.64</v>
      </c>
      <c r="E13">
        <f t="shared" si="8"/>
        <v>339.59499999999997</v>
      </c>
      <c r="F13">
        <f t="shared" si="7"/>
        <v>339.6275</v>
      </c>
      <c r="G13">
        <f t="shared" si="9"/>
        <v>1.0000368050290391</v>
      </c>
      <c r="H13">
        <f t="shared" si="1"/>
        <v>1.0007594286058352</v>
      </c>
      <c r="I13">
        <f t="shared" si="2"/>
        <v>339.38226340086027</v>
      </c>
      <c r="J13">
        <f t="shared" si="3"/>
        <v>335.99182322839999</v>
      </c>
      <c r="L13">
        <f t="shared" si="4"/>
        <v>336.2469850302864</v>
      </c>
      <c r="N13">
        <f t="shared" si="5"/>
        <v>0.9990033475779031</v>
      </c>
      <c r="P13" s="6">
        <v>11</v>
      </c>
      <c r="Q13" s="6">
        <f t="shared" si="6"/>
        <v>0.99881537922300212</v>
      </c>
      <c r="S13" s="4"/>
      <c r="T13" s="4" t="s">
        <v>18</v>
      </c>
      <c r="U13" s="4" t="s">
        <v>19</v>
      </c>
      <c r="V13" s="4" t="s">
        <v>20</v>
      </c>
      <c r="W13" s="4" t="s">
        <v>21</v>
      </c>
      <c r="X13" s="4" t="s">
        <v>22</v>
      </c>
    </row>
    <row r="14" spans="1:24" x14ac:dyDescent="0.3">
      <c r="A14">
        <v>13</v>
      </c>
      <c r="B14" s="1">
        <v>29587</v>
      </c>
      <c r="C14">
        <f t="shared" si="0"/>
        <v>1</v>
      </c>
      <c r="D14">
        <v>340.19</v>
      </c>
      <c r="E14">
        <f t="shared" si="8"/>
        <v>339.66</v>
      </c>
      <c r="F14">
        <f t="shared" si="7"/>
        <v>339.69625000000002</v>
      </c>
      <c r="G14">
        <f t="shared" si="9"/>
        <v>1.0014535044175494</v>
      </c>
      <c r="H14">
        <f t="shared" si="1"/>
        <v>1.0020277142188549</v>
      </c>
      <c r="I14">
        <f t="shared" si="2"/>
        <v>339.50158780308783</v>
      </c>
      <c r="J14">
        <f t="shared" si="3"/>
        <v>336.14457271206402</v>
      </c>
      <c r="L14">
        <f t="shared" si="4"/>
        <v>336.82617784174317</v>
      </c>
      <c r="N14">
        <f t="shared" si="5"/>
        <v>0.98880688975479103</v>
      </c>
      <c r="P14" s="6">
        <v>12</v>
      </c>
      <c r="Q14" s="6">
        <f t="shared" si="6"/>
        <v>1.0007594286058352</v>
      </c>
      <c r="S14" s="2" t="s">
        <v>23</v>
      </c>
      <c r="T14" s="2">
        <v>1</v>
      </c>
      <c r="U14" s="2">
        <v>250409.43430558953</v>
      </c>
      <c r="V14" s="2">
        <v>250409.43430558953</v>
      </c>
      <c r="W14" s="2">
        <v>19257.023735826329</v>
      </c>
      <c r="X14" s="2">
        <v>0</v>
      </c>
    </row>
    <row r="15" spans="1:24" x14ac:dyDescent="0.3">
      <c r="A15">
        <v>14</v>
      </c>
      <c r="B15" s="1">
        <v>29618</v>
      </c>
      <c r="C15">
        <f t="shared" si="0"/>
        <v>2</v>
      </c>
      <c r="D15">
        <v>340.75</v>
      </c>
      <c r="E15">
        <f t="shared" si="8"/>
        <v>339.73250000000002</v>
      </c>
      <c r="F15">
        <f t="shared" si="7"/>
        <v>339.77125000000001</v>
      </c>
      <c r="G15">
        <f t="shared" si="9"/>
        <v>1.0028806145311</v>
      </c>
      <c r="H15">
        <f t="shared" si="1"/>
        <v>1.0029045537710699</v>
      </c>
      <c r="I15">
        <f t="shared" si="2"/>
        <v>339.76313969133895</v>
      </c>
      <c r="J15">
        <f t="shared" si="3"/>
        <v>336.29732219572804</v>
      </c>
      <c r="L15">
        <f t="shared" si="4"/>
        <v>337.27411585111236</v>
      </c>
      <c r="N15">
        <f t="shared" si="5"/>
        <v>1.0200687157410548</v>
      </c>
      <c r="S15" s="2" t="s">
        <v>24</v>
      </c>
      <c r="T15" s="2">
        <v>503</v>
      </c>
      <c r="U15" s="2">
        <v>6540.7794674614961</v>
      </c>
      <c r="V15" s="2">
        <v>13.003537708670967</v>
      </c>
      <c r="W15" s="2"/>
      <c r="X15" s="2"/>
    </row>
    <row r="16" spans="1:24" ht="15" thickBot="1" x14ac:dyDescent="0.35">
      <c r="A16">
        <v>15</v>
      </c>
      <c r="B16" s="1">
        <v>29646</v>
      </c>
      <c r="C16">
        <f t="shared" si="0"/>
        <v>3</v>
      </c>
      <c r="D16">
        <v>341.38</v>
      </c>
      <c r="E16">
        <f t="shared" si="8"/>
        <v>339.81</v>
      </c>
      <c r="F16">
        <f t="shared" si="7"/>
        <v>339.86208333333332</v>
      </c>
      <c r="G16">
        <f t="shared" si="9"/>
        <v>1.0044662724708184</v>
      </c>
      <c r="H16">
        <f t="shared" si="1"/>
        <v>1.0036591568893234</v>
      </c>
      <c r="I16">
        <f t="shared" si="2"/>
        <v>340.13539123984202</v>
      </c>
      <c r="J16">
        <f t="shared" si="3"/>
        <v>336.45007167939212</v>
      </c>
      <c r="L16">
        <f t="shared" si="4"/>
        <v>337.68119527709109</v>
      </c>
      <c r="N16">
        <f t="shared" si="5"/>
        <v>1.0834860633045003</v>
      </c>
      <c r="S16" s="3" t="s">
        <v>25</v>
      </c>
      <c r="T16" s="3">
        <v>504</v>
      </c>
      <c r="U16" s="3">
        <v>256950.21377305101</v>
      </c>
      <c r="V16" s="3"/>
      <c r="W16" s="3"/>
      <c r="X16" s="3"/>
    </row>
    <row r="17" spans="1:27" ht="15" thickBot="1" x14ac:dyDescent="0.35">
      <c r="A17">
        <v>16</v>
      </c>
      <c r="B17" s="1">
        <v>29677</v>
      </c>
      <c r="C17">
        <f t="shared" si="0"/>
        <v>4</v>
      </c>
      <c r="D17">
        <v>341.68</v>
      </c>
      <c r="E17">
        <f t="shared" si="8"/>
        <v>339.91416666666669</v>
      </c>
      <c r="F17">
        <f t="shared" si="7"/>
        <v>339.96625</v>
      </c>
      <c r="G17">
        <f t="shared" si="9"/>
        <v>1.0050409415640524</v>
      </c>
      <c r="H17">
        <f t="shared" si="1"/>
        <v>1.0043042933532074</v>
      </c>
      <c r="I17">
        <f t="shared" si="2"/>
        <v>340.21561220174266</v>
      </c>
      <c r="J17">
        <f t="shared" si="3"/>
        <v>336.60282116305615</v>
      </c>
      <c r="L17">
        <f t="shared" si="4"/>
        <v>338.05165844885914</v>
      </c>
      <c r="N17">
        <f t="shared" si="5"/>
        <v>1.0619121842486723</v>
      </c>
      <c r="P17" s="7" t="s">
        <v>36</v>
      </c>
      <c r="Q17" s="8" cm="1">
        <f t="array" ref="Q17">SQRT(SUMSQ(L2:L506-D2:D506) / COUNTA(L2:L506))</f>
        <v>2.2324048358115496</v>
      </c>
    </row>
    <row r="18" spans="1:27" x14ac:dyDescent="0.3">
      <c r="A18">
        <v>17</v>
      </c>
      <c r="B18" s="1">
        <v>29707</v>
      </c>
      <c r="C18">
        <f t="shared" si="0"/>
        <v>5</v>
      </c>
      <c r="D18">
        <v>341.43</v>
      </c>
      <c r="E18">
        <f t="shared" si="8"/>
        <v>340.01833333333332</v>
      </c>
      <c r="F18">
        <f t="shared" si="7"/>
        <v>340.0645833333333</v>
      </c>
      <c r="G18">
        <f t="shared" si="9"/>
        <v>1.0040151686873204</v>
      </c>
      <c r="H18">
        <f t="shared" si="1"/>
        <v>1.0038927563831224</v>
      </c>
      <c r="I18">
        <f t="shared" si="2"/>
        <v>340.10605000291264</v>
      </c>
      <c r="J18">
        <f t="shared" si="3"/>
        <v>336.75557064672017</v>
      </c>
      <c r="L18">
        <f t="shared" si="4"/>
        <v>338.06647804390718</v>
      </c>
      <c r="N18">
        <f t="shared" si="5"/>
        <v>0.98512783179358132</v>
      </c>
      <c r="P18" s="7" t="s">
        <v>40</v>
      </c>
      <c r="Q18" s="7">
        <f>AVERAGE(N2:N506)</f>
        <v>0.52500047575037567</v>
      </c>
      <c r="S18" s="4"/>
      <c r="T18" s="4" t="s">
        <v>26</v>
      </c>
      <c r="U18" s="4" t="s">
        <v>15</v>
      </c>
      <c r="V18" s="4" t="s">
        <v>27</v>
      </c>
      <c r="W18" s="4" t="s">
        <v>28</v>
      </c>
      <c r="X18" s="4" t="s">
        <v>29</v>
      </c>
      <c r="Y18" s="4" t="s">
        <v>30</v>
      </c>
      <c r="Z18" s="4" t="s">
        <v>31</v>
      </c>
      <c r="AA18" s="4" t="s">
        <v>32</v>
      </c>
    </row>
    <row r="19" spans="1:27" x14ac:dyDescent="0.3">
      <c r="A19">
        <v>18</v>
      </c>
      <c r="B19" s="1">
        <v>29738</v>
      </c>
      <c r="C19">
        <f t="shared" si="0"/>
        <v>6</v>
      </c>
      <c r="D19">
        <v>340.62</v>
      </c>
      <c r="E19">
        <f t="shared" si="8"/>
        <v>340.11083333333335</v>
      </c>
      <c r="F19">
        <f t="shared" si="7"/>
        <v>340.16</v>
      </c>
      <c r="G19">
        <f t="shared" si="9"/>
        <v>1.0013523047977422</v>
      </c>
      <c r="H19">
        <f t="shared" si="1"/>
        <v>1.0012759878546629</v>
      </c>
      <c r="I19">
        <f t="shared" si="2"/>
        <v>340.18592688896246</v>
      </c>
      <c r="J19">
        <f t="shared" si="3"/>
        <v>336.9083201303842</v>
      </c>
      <c r="L19">
        <f t="shared" si="4"/>
        <v>337.33821105500544</v>
      </c>
      <c r="N19">
        <f t="shared" si="5"/>
        <v>0.96347511743131931</v>
      </c>
      <c r="P19" s="7" t="s">
        <v>36</v>
      </c>
      <c r="Q19" s="7">
        <f>Q17/(MAX(L2:L506)-MIN(L2:L506))</f>
        <v>2.8184407668267845E-2</v>
      </c>
      <c r="S19" s="2" t="s">
        <v>33</v>
      </c>
      <c r="T19" s="2">
        <v>334.15882942443153</v>
      </c>
      <c r="U19" s="2">
        <v>0.3214107358179869</v>
      </c>
      <c r="V19" s="2">
        <v>1039.6629365039748</v>
      </c>
      <c r="W19" s="2">
        <v>0</v>
      </c>
      <c r="X19" s="2">
        <v>333.52735651417856</v>
      </c>
      <c r="Y19" s="2">
        <v>334.7903023346845</v>
      </c>
      <c r="Z19" s="2">
        <v>333.52735651417856</v>
      </c>
      <c r="AA19" s="2">
        <v>334.7903023346845</v>
      </c>
    </row>
    <row r="20" spans="1:27" ht="15" thickBot="1" x14ac:dyDescent="0.35">
      <c r="A20">
        <v>19</v>
      </c>
      <c r="B20" s="1">
        <v>29768</v>
      </c>
      <c r="C20">
        <f t="shared" si="0"/>
        <v>7</v>
      </c>
      <c r="D20">
        <v>339.22</v>
      </c>
      <c r="E20">
        <f t="shared" si="8"/>
        <v>340.2091666666667</v>
      </c>
      <c r="F20">
        <f t="shared" si="7"/>
        <v>340.25916666666672</v>
      </c>
      <c r="G20">
        <f t="shared" si="9"/>
        <v>0.99694595541143882</v>
      </c>
      <c r="H20">
        <f t="shared" si="1"/>
        <v>0.9965956107108751</v>
      </c>
      <c r="I20">
        <f t="shared" si="2"/>
        <v>340.37878187927521</v>
      </c>
      <c r="J20">
        <f t="shared" si="3"/>
        <v>337.06106961404828</v>
      </c>
      <c r="L20">
        <f t="shared" si="4"/>
        <v>335.91358251887323</v>
      </c>
      <c r="N20">
        <f t="shared" si="5"/>
        <v>0.97471183336088674</v>
      </c>
      <c r="S20" s="3" t="s">
        <v>0</v>
      </c>
      <c r="T20" s="3">
        <v>0.1527494836640382</v>
      </c>
      <c r="U20" s="3">
        <v>1.1007410628749565E-3</v>
      </c>
      <c r="V20" s="3">
        <v>138.76967873359919</v>
      </c>
      <c r="W20" s="3">
        <v>0</v>
      </c>
      <c r="X20" s="3">
        <v>0.15058686715827782</v>
      </c>
      <c r="Y20" s="3">
        <v>0.15491210016979859</v>
      </c>
      <c r="Z20" s="3">
        <v>0.15058686715827782</v>
      </c>
      <c r="AA20" s="3">
        <v>0.15491210016979859</v>
      </c>
    </row>
    <row r="21" spans="1:27" x14ac:dyDescent="0.3">
      <c r="A21">
        <v>20</v>
      </c>
      <c r="B21" s="1">
        <v>29799</v>
      </c>
      <c r="C21">
        <f t="shared" si="0"/>
        <v>8</v>
      </c>
      <c r="D21">
        <v>338.08</v>
      </c>
      <c r="E21">
        <f t="shared" si="8"/>
        <v>340.30916666666667</v>
      </c>
      <c r="F21">
        <f t="shared" si="7"/>
        <v>340.34458333333328</v>
      </c>
      <c r="G21">
        <f t="shared" si="9"/>
        <v>0.99334620427581377</v>
      </c>
      <c r="H21">
        <f t="shared" si="1"/>
        <v>0.99267519127302895</v>
      </c>
      <c r="I21">
        <f t="shared" si="2"/>
        <v>340.57464412547534</v>
      </c>
      <c r="J21">
        <f t="shared" si="3"/>
        <v>337.2138190977123</v>
      </c>
      <c r="L21">
        <f t="shared" si="4"/>
        <v>334.74379237273013</v>
      </c>
      <c r="N21">
        <f t="shared" si="5"/>
        <v>0.9868101121834647</v>
      </c>
    </row>
    <row r="22" spans="1:27" x14ac:dyDescent="0.3">
      <c r="A22">
        <v>21</v>
      </c>
      <c r="B22" s="1">
        <v>29830</v>
      </c>
      <c r="C22">
        <f t="shared" si="0"/>
        <v>9</v>
      </c>
      <c r="D22">
        <v>337.98</v>
      </c>
      <c r="E22">
        <f t="shared" si="8"/>
        <v>340.37999999999994</v>
      </c>
      <c r="F22">
        <f t="shared" si="7"/>
        <v>340.41499999999996</v>
      </c>
      <c r="G22">
        <f t="shared" si="9"/>
        <v>0.99284696620301705</v>
      </c>
      <c r="H22">
        <f t="shared" si="1"/>
        <v>0.99252860143572263</v>
      </c>
      <c r="I22">
        <f t="shared" si="2"/>
        <v>340.52419195890349</v>
      </c>
      <c r="J22">
        <f t="shared" si="3"/>
        <v>337.36656858137633</v>
      </c>
      <c r="L22">
        <f t="shared" si="4"/>
        <v>334.84596848524222</v>
      </c>
      <c r="N22">
        <f t="shared" si="5"/>
        <v>0.92728312762820098</v>
      </c>
    </row>
    <row r="23" spans="1:27" x14ac:dyDescent="0.3">
      <c r="A23">
        <v>22</v>
      </c>
      <c r="B23" s="1">
        <v>29860</v>
      </c>
      <c r="C23">
        <f t="shared" si="0"/>
        <v>10</v>
      </c>
      <c r="D23">
        <v>339.07</v>
      </c>
      <c r="E23">
        <f t="shared" si="8"/>
        <v>340.45</v>
      </c>
      <c r="F23">
        <f t="shared" si="7"/>
        <v>340.48874999999998</v>
      </c>
      <c r="G23">
        <f t="shared" si="9"/>
        <v>0.99583319566358652</v>
      </c>
      <c r="H23">
        <f t="shared" si="1"/>
        <v>0.99564332308800807</v>
      </c>
      <c r="I23">
        <f t="shared" si="2"/>
        <v>340.55368236525453</v>
      </c>
      <c r="J23">
        <f t="shared" si="3"/>
        <v>337.51931806504035</v>
      </c>
      <c r="L23">
        <f t="shared" si="4"/>
        <v>336.04885544467516</v>
      </c>
      <c r="N23">
        <f t="shared" si="5"/>
        <v>0.89100909998668065</v>
      </c>
    </row>
    <row r="24" spans="1:27" x14ac:dyDescent="0.3">
      <c r="A24">
        <v>23</v>
      </c>
      <c r="B24" s="1">
        <v>29891</v>
      </c>
      <c r="C24">
        <f t="shared" si="0"/>
        <v>11</v>
      </c>
      <c r="D24">
        <v>340.18</v>
      </c>
      <c r="E24">
        <f t="shared" si="8"/>
        <v>340.52749999999997</v>
      </c>
      <c r="F24">
        <f t="shared" si="7"/>
        <v>340.56374999999997</v>
      </c>
      <c r="G24">
        <f t="shared" si="9"/>
        <v>0.99887319187670454</v>
      </c>
      <c r="H24">
        <f t="shared" si="1"/>
        <v>0.99881537922300212</v>
      </c>
      <c r="I24">
        <f t="shared" si="2"/>
        <v>340.58346224567811</v>
      </c>
      <c r="J24">
        <f t="shared" si="3"/>
        <v>337.67206754870443</v>
      </c>
      <c r="L24">
        <f t="shared" si="4"/>
        <v>337.27205420167439</v>
      </c>
      <c r="N24">
        <f t="shared" si="5"/>
        <v>0.8548256212374663</v>
      </c>
    </row>
    <row r="25" spans="1:27" x14ac:dyDescent="0.3">
      <c r="A25">
        <v>24</v>
      </c>
      <c r="B25" s="1">
        <v>29921</v>
      </c>
      <c r="C25">
        <f t="shared" si="0"/>
        <v>12</v>
      </c>
      <c r="D25">
        <v>340.75</v>
      </c>
      <c r="E25">
        <f t="shared" si="8"/>
        <v>340.59999999999997</v>
      </c>
      <c r="F25">
        <f t="shared" si="7"/>
        <v>340.62208333333331</v>
      </c>
      <c r="G25">
        <f t="shared" si="9"/>
        <v>1.0003755383838149</v>
      </c>
      <c r="H25">
        <f t="shared" si="1"/>
        <v>1.0007594286058352</v>
      </c>
      <c r="I25">
        <f t="shared" si="2"/>
        <v>340.49142107479429</v>
      </c>
      <c r="J25">
        <f t="shared" si="3"/>
        <v>337.82481703236846</v>
      </c>
      <c r="L25">
        <f t="shared" si="4"/>
        <v>338.08137086218386</v>
      </c>
      <c r="N25">
        <f t="shared" si="5"/>
        <v>0.78316335665917536</v>
      </c>
    </row>
    <row r="26" spans="1:27" x14ac:dyDescent="0.3">
      <c r="A26">
        <v>25</v>
      </c>
      <c r="B26" s="1">
        <v>29952</v>
      </c>
      <c r="C26">
        <f t="shared" si="0"/>
        <v>1</v>
      </c>
      <c r="D26">
        <v>341.37</v>
      </c>
      <c r="E26">
        <f t="shared" si="8"/>
        <v>340.64416666666665</v>
      </c>
      <c r="F26">
        <f t="shared" si="7"/>
        <v>340.64541666666662</v>
      </c>
      <c r="G26">
        <f t="shared" si="9"/>
        <v>1.0021270896301018</v>
      </c>
      <c r="H26">
        <f t="shared" si="1"/>
        <v>1.0020277142188549</v>
      </c>
      <c r="I26">
        <f t="shared" si="2"/>
        <v>340.67919994220904</v>
      </c>
      <c r="J26">
        <f t="shared" si="3"/>
        <v>337.97756651603248</v>
      </c>
      <c r="L26">
        <f t="shared" si="4"/>
        <v>338.66288843331102</v>
      </c>
      <c r="N26">
        <f t="shared" si="5"/>
        <v>0.79301390476286127</v>
      </c>
    </row>
    <row r="27" spans="1:27" x14ac:dyDescent="0.3">
      <c r="A27">
        <v>26</v>
      </c>
      <c r="B27" s="1">
        <v>29983</v>
      </c>
      <c r="C27">
        <f t="shared" si="0"/>
        <v>2</v>
      </c>
      <c r="D27">
        <v>341.95</v>
      </c>
      <c r="E27">
        <f t="shared" si="8"/>
        <v>340.64666666666665</v>
      </c>
      <c r="F27">
        <f t="shared" si="7"/>
        <v>340.6541666666667</v>
      </c>
      <c r="G27">
        <f t="shared" si="9"/>
        <v>1.0038039556245948</v>
      </c>
      <c r="H27">
        <f t="shared" si="1"/>
        <v>1.0029045537710699</v>
      </c>
      <c r="I27">
        <f t="shared" si="2"/>
        <v>340.9596643212131</v>
      </c>
      <c r="J27">
        <f t="shared" si="3"/>
        <v>338.13031599969651</v>
      </c>
      <c r="L27">
        <f t="shared" si="4"/>
        <v>339.11243368414648</v>
      </c>
      <c r="N27">
        <f t="shared" si="5"/>
        <v>0.82981907175128167</v>
      </c>
    </row>
    <row r="28" spans="1:27" x14ac:dyDescent="0.3">
      <c r="A28">
        <v>27</v>
      </c>
      <c r="B28" s="1">
        <v>30011</v>
      </c>
      <c r="C28">
        <f t="shared" si="0"/>
        <v>3</v>
      </c>
      <c r="D28">
        <v>342.23</v>
      </c>
      <c r="E28">
        <f t="shared" si="8"/>
        <v>340.66166666666669</v>
      </c>
      <c r="F28">
        <f t="shared" si="7"/>
        <v>340.68458333333336</v>
      </c>
      <c r="G28">
        <f t="shared" si="9"/>
        <v>1.0045362095682344</v>
      </c>
      <c r="H28">
        <f t="shared" si="1"/>
        <v>1.0036591568893234</v>
      </c>
      <c r="I28">
        <f t="shared" si="2"/>
        <v>340.98229229600781</v>
      </c>
      <c r="J28">
        <f t="shared" si="3"/>
        <v>338.28306548336059</v>
      </c>
      <c r="L28">
        <f t="shared" si="4"/>
        <v>339.52089629296546</v>
      </c>
      <c r="N28">
        <f t="shared" si="5"/>
        <v>0.79160322211219281</v>
      </c>
    </row>
    <row r="29" spans="1:27" x14ac:dyDescent="0.3">
      <c r="A29">
        <v>28</v>
      </c>
      <c r="B29" s="1">
        <v>30042</v>
      </c>
      <c r="C29">
        <f t="shared" si="0"/>
        <v>4</v>
      </c>
      <c r="D29">
        <v>342.52</v>
      </c>
      <c r="E29">
        <f t="shared" si="8"/>
        <v>340.70750000000004</v>
      </c>
      <c r="F29">
        <f t="shared" si="7"/>
        <v>340.73958333333337</v>
      </c>
      <c r="G29">
        <f t="shared" si="9"/>
        <v>1.0052251536180488</v>
      </c>
      <c r="H29">
        <f t="shared" si="1"/>
        <v>1.0043042933532074</v>
      </c>
      <c r="I29">
        <f t="shared" si="2"/>
        <v>341.05201209125761</v>
      </c>
      <c r="J29">
        <f t="shared" si="3"/>
        <v>338.43581496702461</v>
      </c>
      <c r="L29">
        <f t="shared" si="4"/>
        <v>339.89254199587447</v>
      </c>
      <c r="N29">
        <f t="shared" si="5"/>
        <v>0.76709622916195119</v>
      </c>
    </row>
    <row r="30" spans="1:27" x14ac:dyDescent="0.3">
      <c r="A30">
        <v>29</v>
      </c>
      <c r="B30" s="1">
        <v>30072</v>
      </c>
      <c r="C30">
        <f t="shared" si="0"/>
        <v>5</v>
      </c>
      <c r="D30">
        <v>342.36</v>
      </c>
      <c r="E30">
        <f t="shared" si="8"/>
        <v>340.77166666666665</v>
      </c>
      <c r="F30">
        <f t="shared" si="7"/>
        <v>340.81416666666667</v>
      </c>
      <c r="G30">
        <f t="shared" si="9"/>
        <v>1.0045357073869681</v>
      </c>
      <c r="H30">
        <f t="shared" si="1"/>
        <v>1.0038927563831224</v>
      </c>
      <c r="I30">
        <f t="shared" si="2"/>
        <v>341.03244377763281</v>
      </c>
      <c r="J30">
        <f t="shared" si="3"/>
        <v>338.58856445068864</v>
      </c>
      <c r="L30">
        <f t="shared" si="4"/>
        <v>339.90660724620631</v>
      </c>
      <c r="N30">
        <f t="shared" si="5"/>
        <v>0.71661197388529829</v>
      </c>
    </row>
    <row r="31" spans="1:27" x14ac:dyDescent="0.3">
      <c r="A31">
        <v>30</v>
      </c>
      <c r="B31" s="1">
        <v>30103</v>
      </c>
      <c r="C31">
        <f t="shared" si="0"/>
        <v>6</v>
      </c>
      <c r="D31">
        <v>341.49</v>
      </c>
      <c r="E31">
        <f t="shared" si="8"/>
        <v>340.85666666666663</v>
      </c>
      <c r="F31">
        <f t="shared" si="7"/>
        <v>340.89833333333331</v>
      </c>
      <c r="G31">
        <f t="shared" si="9"/>
        <v>1.0017356103237036</v>
      </c>
      <c r="H31">
        <f t="shared" si="1"/>
        <v>1.0012759878546629</v>
      </c>
      <c r="I31">
        <f t="shared" si="2"/>
        <v>341.05481819420993</v>
      </c>
      <c r="J31">
        <f t="shared" si="3"/>
        <v>338.74131393435266</v>
      </c>
      <c r="L31">
        <f t="shared" si="4"/>
        <v>339.17354373680541</v>
      </c>
      <c r="N31">
        <f t="shared" si="5"/>
        <v>0.6783379493380759</v>
      </c>
    </row>
    <row r="32" spans="1:27" x14ac:dyDescent="0.3">
      <c r="A32">
        <v>31</v>
      </c>
      <c r="B32" s="1">
        <v>30133</v>
      </c>
      <c r="C32">
        <f t="shared" si="0"/>
        <v>7</v>
      </c>
      <c r="D32">
        <v>339.75</v>
      </c>
      <c r="E32">
        <f t="shared" si="8"/>
        <v>340.94</v>
      </c>
      <c r="F32">
        <f t="shared" si="7"/>
        <v>340.97291666666666</v>
      </c>
      <c r="G32">
        <f t="shared" si="9"/>
        <v>0.99641344925977748</v>
      </c>
      <c r="H32">
        <f t="shared" si="1"/>
        <v>0.9965956107108751</v>
      </c>
      <c r="I32">
        <f t="shared" si="2"/>
        <v>340.91059236921097</v>
      </c>
      <c r="J32">
        <f t="shared" si="3"/>
        <v>338.89406341801674</v>
      </c>
      <c r="L32">
        <f t="shared" si="4"/>
        <v>337.74033609836846</v>
      </c>
      <c r="N32">
        <f t="shared" si="5"/>
        <v>0.59151255382826806</v>
      </c>
    </row>
    <row r="33" spans="1:14" x14ac:dyDescent="0.3">
      <c r="A33">
        <v>32</v>
      </c>
      <c r="B33" s="1">
        <v>30164</v>
      </c>
      <c r="C33">
        <f t="shared" si="0"/>
        <v>8</v>
      </c>
      <c r="D33">
        <v>338.11</v>
      </c>
      <c r="E33">
        <f t="shared" si="8"/>
        <v>341.00583333333333</v>
      </c>
      <c r="F33">
        <f t="shared" si="7"/>
        <v>341.03916666666669</v>
      </c>
      <c r="G33">
        <f t="shared" si="9"/>
        <v>0.99141105493748272</v>
      </c>
      <c r="H33">
        <f t="shared" si="1"/>
        <v>0.99267519127302895</v>
      </c>
      <c r="I33">
        <f t="shared" si="2"/>
        <v>340.60486549119872</v>
      </c>
      <c r="J33">
        <f t="shared" si="3"/>
        <v>339.04681290168077</v>
      </c>
      <c r="L33">
        <f t="shared" si="4"/>
        <v>336.5633598476868</v>
      </c>
      <c r="N33">
        <f t="shared" si="5"/>
        <v>0.45743697385857152</v>
      </c>
    </row>
    <row r="34" spans="1:14" x14ac:dyDescent="0.3">
      <c r="A34">
        <v>33</v>
      </c>
      <c r="B34" s="1">
        <v>30195</v>
      </c>
      <c r="C34">
        <f t="shared" si="0"/>
        <v>9</v>
      </c>
      <c r="D34">
        <v>338.16</v>
      </c>
      <c r="E34">
        <f t="shared" si="8"/>
        <v>341.07249999999999</v>
      </c>
      <c r="F34">
        <f t="shared" si="7"/>
        <v>341.11374999999998</v>
      </c>
      <c r="G34">
        <f t="shared" si="9"/>
        <v>0.99134086503402474</v>
      </c>
      <c r="H34">
        <f t="shared" si="1"/>
        <v>0.99252860143572263</v>
      </c>
      <c r="I34">
        <f t="shared" si="2"/>
        <v>340.70554693420559</v>
      </c>
      <c r="J34">
        <f t="shared" si="3"/>
        <v>339.19956238534479</v>
      </c>
      <c r="L34">
        <f t="shared" si="4"/>
        <v>336.66526726193541</v>
      </c>
      <c r="N34">
        <f t="shared" si="5"/>
        <v>0.44201938078560826</v>
      </c>
    </row>
    <row r="35" spans="1:14" x14ac:dyDescent="0.3">
      <c r="A35">
        <v>34</v>
      </c>
      <c r="B35" s="1">
        <v>30225</v>
      </c>
      <c r="C35">
        <f t="shared" si="0"/>
        <v>10</v>
      </c>
      <c r="D35">
        <v>339.62</v>
      </c>
      <c r="E35">
        <f t="shared" si="8"/>
        <v>341.15499999999997</v>
      </c>
      <c r="F35">
        <f t="shared" si="7"/>
        <v>341.2166666666667</v>
      </c>
      <c r="G35">
        <f t="shared" si="9"/>
        <v>0.99532066624334481</v>
      </c>
      <c r="H35">
        <f t="shared" si="1"/>
        <v>0.99564332308800807</v>
      </c>
      <c r="I35">
        <f t="shared" si="2"/>
        <v>341.10608902258457</v>
      </c>
      <c r="J35">
        <f t="shared" si="3"/>
        <v>339.35231186900882</v>
      </c>
      <c r="L35">
        <f t="shared" si="4"/>
        <v>337.873863486858</v>
      </c>
      <c r="N35">
        <f t="shared" si="5"/>
        <v>0.51414419443554715</v>
      </c>
    </row>
    <row r="36" spans="1:14" x14ac:dyDescent="0.3">
      <c r="A36">
        <v>35</v>
      </c>
      <c r="B36" s="1">
        <v>30256</v>
      </c>
      <c r="C36">
        <f t="shared" si="0"/>
        <v>11</v>
      </c>
      <c r="D36">
        <v>340.95</v>
      </c>
      <c r="E36">
        <f t="shared" si="8"/>
        <v>341.27833333333336</v>
      </c>
      <c r="F36">
        <f t="shared" si="7"/>
        <v>341.36208333333337</v>
      </c>
      <c r="G36">
        <f t="shared" si="9"/>
        <v>0.99879282628782473</v>
      </c>
      <c r="H36">
        <f t="shared" si="1"/>
        <v>0.99881537922300212</v>
      </c>
      <c r="I36">
        <f t="shared" si="2"/>
        <v>341.35437548551926</v>
      </c>
      <c r="J36">
        <f t="shared" si="3"/>
        <v>339.5050613526729</v>
      </c>
      <c r="L36">
        <f t="shared" si="4"/>
        <v>339.10287660309859</v>
      </c>
      <c r="N36">
        <f t="shared" si="5"/>
        <v>0.54175785214881811</v>
      </c>
    </row>
    <row r="37" spans="1:14" x14ac:dyDescent="0.3">
      <c r="A37">
        <v>36</v>
      </c>
      <c r="B37" s="1">
        <v>30286</v>
      </c>
      <c r="C37">
        <f t="shared" si="0"/>
        <v>12</v>
      </c>
      <c r="D37">
        <v>341.77</v>
      </c>
      <c r="E37">
        <f t="shared" si="8"/>
        <v>341.44583333333338</v>
      </c>
      <c r="F37">
        <f t="shared" si="7"/>
        <v>341.54541666666671</v>
      </c>
      <c r="G37">
        <f t="shared" si="9"/>
        <v>1.0006575504233817</v>
      </c>
      <c r="H37">
        <f t="shared" si="1"/>
        <v>1.0007594286058352</v>
      </c>
      <c r="I37">
        <f t="shared" si="2"/>
        <v>341.51064704543637</v>
      </c>
      <c r="J37">
        <f t="shared" si="3"/>
        <v>339.65781083633692</v>
      </c>
      <c r="L37">
        <f t="shared" si="4"/>
        <v>339.91575669408138</v>
      </c>
      <c r="N37">
        <f t="shared" si="5"/>
        <v>0.54254127217678594</v>
      </c>
    </row>
    <row r="38" spans="1:14" x14ac:dyDescent="0.3">
      <c r="A38">
        <v>37</v>
      </c>
      <c r="B38" s="1">
        <v>30317</v>
      </c>
      <c r="C38">
        <f t="shared" si="0"/>
        <v>1</v>
      </c>
      <c r="D38">
        <v>342.37</v>
      </c>
      <c r="E38">
        <f t="shared" si="8"/>
        <v>341.64500000000004</v>
      </c>
      <c r="F38">
        <f t="shared" si="7"/>
        <v>341.75</v>
      </c>
      <c r="G38">
        <f t="shared" si="9"/>
        <v>1.0018141916605705</v>
      </c>
      <c r="H38">
        <f t="shared" si="1"/>
        <v>1.0020277142188549</v>
      </c>
      <c r="I38">
        <f t="shared" si="2"/>
        <v>341.67717633129485</v>
      </c>
      <c r="J38">
        <f t="shared" si="3"/>
        <v>339.81056032000095</v>
      </c>
      <c r="L38">
        <f t="shared" si="4"/>
        <v>340.49959902487888</v>
      </c>
      <c r="N38">
        <f t="shared" si="5"/>
        <v>0.54630983296466651</v>
      </c>
    </row>
    <row r="39" spans="1:14" x14ac:dyDescent="0.3">
      <c r="A39">
        <v>38</v>
      </c>
      <c r="B39" s="1">
        <v>30348</v>
      </c>
      <c r="C39">
        <f t="shared" si="0"/>
        <v>2</v>
      </c>
      <c r="D39">
        <v>342.74</v>
      </c>
      <c r="E39">
        <f t="shared" si="8"/>
        <v>341.85499999999996</v>
      </c>
      <c r="F39">
        <f t="shared" si="7"/>
        <v>341.95416666666665</v>
      </c>
      <c r="G39">
        <f t="shared" si="9"/>
        <v>1.0022980662613168</v>
      </c>
      <c r="H39">
        <f t="shared" si="1"/>
        <v>1.0029045537710699</v>
      </c>
      <c r="I39">
        <f t="shared" si="2"/>
        <v>341.74737636921355</v>
      </c>
      <c r="J39">
        <f t="shared" si="3"/>
        <v>339.96330980366497</v>
      </c>
      <c r="L39">
        <f t="shared" si="4"/>
        <v>340.95075151718061</v>
      </c>
      <c r="N39">
        <f t="shared" si="5"/>
        <v>0.52204250534498542</v>
      </c>
    </row>
    <row r="40" spans="1:14" x14ac:dyDescent="0.3">
      <c r="A40">
        <v>39</v>
      </c>
      <c r="B40" s="1">
        <v>30376</v>
      </c>
      <c r="C40">
        <f t="shared" si="0"/>
        <v>3</v>
      </c>
      <c r="D40">
        <v>343.03</v>
      </c>
      <c r="E40">
        <f t="shared" si="8"/>
        <v>342.05333333333334</v>
      </c>
      <c r="F40">
        <f t="shared" si="7"/>
        <v>342.14208333333335</v>
      </c>
      <c r="G40">
        <f t="shared" si="9"/>
        <v>1.0025951694045236</v>
      </c>
      <c r="H40">
        <f t="shared" si="1"/>
        <v>1.0036591568893234</v>
      </c>
      <c r="I40">
        <f t="shared" si="2"/>
        <v>341.7793756429873</v>
      </c>
      <c r="J40">
        <f t="shared" si="3"/>
        <v>340.11605928732899</v>
      </c>
      <c r="L40">
        <f t="shared" si="4"/>
        <v>341.36059730883977</v>
      </c>
      <c r="N40">
        <f t="shared" si="5"/>
        <v>0.48666375861009276</v>
      </c>
    </row>
    <row r="41" spans="1:14" x14ac:dyDescent="0.3">
      <c r="A41">
        <v>40</v>
      </c>
      <c r="B41" s="1">
        <v>30407</v>
      </c>
      <c r="C41">
        <f t="shared" si="0"/>
        <v>4</v>
      </c>
      <c r="D41">
        <v>343.51</v>
      </c>
      <c r="E41">
        <f t="shared" si="8"/>
        <v>342.23083333333335</v>
      </c>
      <c r="F41">
        <f t="shared" si="7"/>
        <v>342.30875000000003</v>
      </c>
      <c r="G41">
        <f t="shared" si="9"/>
        <v>1.0035092588197059</v>
      </c>
      <c r="H41">
        <f t="shared" si="1"/>
        <v>1.0043042933532074</v>
      </c>
      <c r="I41">
        <f t="shared" si="2"/>
        <v>342.03776910390019</v>
      </c>
      <c r="J41">
        <f t="shared" si="3"/>
        <v>340.26880877099308</v>
      </c>
      <c r="L41">
        <f t="shared" si="4"/>
        <v>341.73342554288985</v>
      </c>
      <c r="N41">
        <f t="shared" si="5"/>
        <v>0.5171827478414438</v>
      </c>
    </row>
    <row r="42" spans="1:14" x14ac:dyDescent="0.3">
      <c r="A42">
        <v>41</v>
      </c>
      <c r="B42" s="1">
        <v>30437</v>
      </c>
      <c r="C42">
        <f t="shared" si="0"/>
        <v>5</v>
      </c>
      <c r="D42">
        <v>343.84</v>
      </c>
      <c r="E42">
        <f t="shared" si="8"/>
        <v>342.38666666666671</v>
      </c>
      <c r="F42">
        <f t="shared" si="7"/>
        <v>342.45833333333337</v>
      </c>
      <c r="G42">
        <f t="shared" si="9"/>
        <v>1.0040345540820048</v>
      </c>
      <c r="H42">
        <f t="shared" si="1"/>
        <v>1.0038927563831224</v>
      </c>
      <c r="I42">
        <f t="shared" si="2"/>
        <v>342.50670483847779</v>
      </c>
      <c r="J42">
        <f t="shared" si="3"/>
        <v>340.4215582546571</v>
      </c>
      <c r="L42">
        <f t="shared" si="4"/>
        <v>341.74673644850537</v>
      </c>
      <c r="N42">
        <f t="shared" si="5"/>
        <v>0.60879000450634069</v>
      </c>
    </row>
    <row r="43" spans="1:14" x14ac:dyDescent="0.3">
      <c r="A43">
        <v>42</v>
      </c>
      <c r="B43" s="1">
        <v>30468</v>
      </c>
      <c r="C43">
        <f t="shared" si="0"/>
        <v>6</v>
      </c>
      <c r="D43">
        <v>343.5</v>
      </c>
      <c r="E43">
        <f t="shared" si="8"/>
        <v>342.53</v>
      </c>
      <c r="F43">
        <f t="shared" si="7"/>
        <v>342.61124999999993</v>
      </c>
      <c r="G43">
        <f t="shared" si="9"/>
        <v>1.0025940479187418</v>
      </c>
      <c r="H43">
        <f t="shared" si="1"/>
        <v>1.0012759878546629</v>
      </c>
      <c r="I43">
        <f t="shared" si="2"/>
        <v>343.06225672702305</v>
      </c>
      <c r="J43">
        <f t="shared" si="3"/>
        <v>340.57430773832112</v>
      </c>
      <c r="L43">
        <f t="shared" si="4"/>
        <v>341.00887641860544</v>
      </c>
      <c r="N43">
        <f t="shared" si="5"/>
        <v>0.72521792762578197</v>
      </c>
    </row>
    <row r="44" spans="1:14" x14ac:dyDescent="0.3">
      <c r="A44">
        <v>43</v>
      </c>
      <c r="B44" s="1">
        <v>30498</v>
      </c>
      <c r="C44">
        <f t="shared" si="0"/>
        <v>7</v>
      </c>
      <c r="D44">
        <v>342.14</v>
      </c>
      <c r="E44">
        <f t="shared" si="8"/>
        <v>342.69249999999994</v>
      </c>
      <c r="F44">
        <f t="shared" si="7"/>
        <v>342.77916666666664</v>
      </c>
      <c r="G44">
        <f t="shared" si="9"/>
        <v>0.99813533980818558</v>
      </c>
      <c r="H44">
        <f t="shared" si="1"/>
        <v>0.9965956107108751</v>
      </c>
      <c r="I44">
        <f t="shared" si="2"/>
        <v>343.30875665401572</v>
      </c>
      <c r="J44">
        <f t="shared" si="3"/>
        <v>340.72705722198515</v>
      </c>
      <c r="L44">
        <f t="shared" si="4"/>
        <v>339.56708967786358</v>
      </c>
      <c r="N44">
        <f t="shared" si="5"/>
        <v>0.75200512133524533</v>
      </c>
    </row>
    <row r="45" spans="1:14" x14ac:dyDescent="0.3">
      <c r="A45">
        <v>44</v>
      </c>
      <c r="B45" s="1">
        <v>30529</v>
      </c>
      <c r="C45">
        <f t="shared" si="0"/>
        <v>8</v>
      </c>
      <c r="D45">
        <v>340.63</v>
      </c>
      <c r="E45">
        <f t="shared" si="8"/>
        <v>342.86583333333334</v>
      </c>
      <c r="F45">
        <f t="shared" si="7"/>
        <v>342.94625000000002</v>
      </c>
      <c r="G45">
        <f t="shared" si="9"/>
        <v>0.99324602616299196</v>
      </c>
      <c r="H45">
        <f t="shared" si="1"/>
        <v>0.99267519127302895</v>
      </c>
      <c r="I45">
        <f t="shared" si="2"/>
        <v>343.14346021196366</v>
      </c>
      <c r="J45">
        <f t="shared" si="3"/>
        <v>340.87980670564923</v>
      </c>
      <c r="L45">
        <f t="shared" si="4"/>
        <v>338.38292732264347</v>
      </c>
      <c r="N45">
        <f t="shared" si="5"/>
        <v>0.65968137784591119</v>
      </c>
    </row>
    <row r="46" spans="1:14" x14ac:dyDescent="0.3">
      <c r="A46">
        <v>45</v>
      </c>
      <c r="B46" s="1">
        <v>30560</v>
      </c>
      <c r="C46">
        <f t="shared" si="0"/>
        <v>9</v>
      </c>
      <c r="D46">
        <v>340.54</v>
      </c>
      <c r="E46">
        <f t="shared" si="8"/>
        <v>343.0266666666667</v>
      </c>
      <c r="F46">
        <f t="shared" si="7"/>
        <v>343.09666666666669</v>
      </c>
      <c r="G46">
        <f t="shared" si="9"/>
        <v>0.99254826142292263</v>
      </c>
      <c r="H46">
        <f t="shared" si="1"/>
        <v>0.99252860143572263</v>
      </c>
      <c r="I46">
        <f t="shared" si="2"/>
        <v>343.10346271875551</v>
      </c>
      <c r="J46">
        <f t="shared" si="3"/>
        <v>341.03255618931325</v>
      </c>
      <c r="L46">
        <f t="shared" si="4"/>
        <v>338.4845660386286</v>
      </c>
      <c r="N46">
        <f t="shared" si="5"/>
        <v>0.60358077211823002</v>
      </c>
    </row>
    <row r="47" spans="1:14" x14ac:dyDescent="0.3">
      <c r="A47">
        <v>46</v>
      </c>
      <c r="B47" s="1">
        <v>30590</v>
      </c>
      <c r="C47">
        <f t="shared" si="0"/>
        <v>10</v>
      </c>
      <c r="D47">
        <v>341.75</v>
      </c>
      <c r="E47">
        <f t="shared" si="8"/>
        <v>343.16666666666669</v>
      </c>
      <c r="F47">
        <f t="shared" si="7"/>
        <v>343.22875000000005</v>
      </c>
      <c r="G47">
        <f t="shared" si="9"/>
        <v>0.99569164879107575</v>
      </c>
      <c r="H47">
        <f t="shared" si="1"/>
        <v>0.99564332308800807</v>
      </c>
      <c r="I47">
        <f t="shared" si="2"/>
        <v>343.24540935006263</v>
      </c>
      <c r="J47">
        <f t="shared" si="3"/>
        <v>341.18530567297728</v>
      </c>
      <c r="L47">
        <f t="shared" si="4"/>
        <v>339.6988715290409</v>
      </c>
      <c r="N47">
        <f t="shared" si="5"/>
        <v>0.6001838978665982</v>
      </c>
    </row>
    <row r="48" spans="1:14" x14ac:dyDescent="0.3">
      <c r="A48">
        <v>47</v>
      </c>
      <c r="B48" s="1">
        <v>30621</v>
      </c>
      <c r="C48">
        <f t="shared" si="0"/>
        <v>11</v>
      </c>
      <c r="D48">
        <v>342.82</v>
      </c>
      <c r="E48">
        <f t="shared" si="8"/>
        <v>343.29083333333341</v>
      </c>
      <c r="F48">
        <f t="shared" si="7"/>
        <v>343.33541666666673</v>
      </c>
      <c r="G48">
        <f t="shared" si="9"/>
        <v>0.99849879551701726</v>
      </c>
      <c r="H48">
        <f t="shared" si="1"/>
        <v>0.99881537922300212</v>
      </c>
      <c r="I48">
        <f t="shared" si="2"/>
        <v>343.22659335370497</v>
      </c>
      <c r="J48">
        <f t="shared" si="3"/>
        <v>341.3380551566413</v>
      </c>
      <c r="L48">
        <f t="shared" si="4"/>
        <v>340.93369900452268</v>
      </c>
      <c r="N48">
        <f t="shared" si="5"/>
        <v>0.55023073201018413</v>
      </c>
    </row>
    <row r="49" spans="1:14" x14ac:dyDescent="0.3">
      <c r="A49">
        <v>48</v>
      </c>
      <c r="B49" s="1">
        <v>30651</v>
      </c>
      <c r="C49">
        <f t="shared" si="0"/>
        <v>12</v>
      </c>
      <c r="D49">
        <v>343.49</v>
      </c>
      <c r="E49">
        <f t="shared" si="8"/>
        <v>343.38000000000005</v>
      </c>
      <c r="F49">
        <f t="shared" si="7"/>
        <v>343.42416666666674</v>
      </c>
      <c r="G49">
        <f t="shared" si="9"/>
        <v>1.0001916968568993</v>
      </c>
      <c r="H49">
        <f t="shared" si="1"/>
        <v>1.0007594286058352</v>
      </c>
      <c r="I49">
        <f t="shared" si="2"/>
        <v>343.22934181946033</v>
      </c>
      <c r="J49">
        <f t="shared" si="3"/>
        <v>341.49080464030538</v>
      </c>
      <c r="L49">
        <f t="shared" si="4"/>
        <v>341.7501425259789</v>
      </c>
      <c r="N49">
        <f t="shared" si="5"/>
        <v>0.50652347201406378</v>
      </c>
    </row>
    <row r="50" spans="1:14" x14ac:dyDescent="0.3">
      <c r="A50">
        <v>49</v>
      </c>
      <c r="B50" s="1">
        <v>30682</v>
      </c>
      <c r="C50">
        <f t="shared" si="0"/>
        <v>1</v>
      </c>
      <c r="D50">
        <v>344.32</v>
      </c>
      <c r="E50">
        <f t="shared" si="8"/>
        <v>343.46833333333342</v>
      </c>
      <c r="F50">
        <f t="shared" si="7"/>
        <v>343.53416666666669</v>
      </c>
      <c r="G50">
        <f t="shared" si="9"/>
        <v>1.0022874968768267</v>
      </c>
      <c r="H50">
        <f t="shared" si="1"/>
        <v>1.0020277142188549</v>
      </c>
      <c r="I50">
        <f t="shared" si="2"/>
        <v>343.62323029001209</v>
      </c>
      <c r="J50">
        <f t="shared" si="3"/>
        <v>341.64355412396941</v>
      </c>
      <c r="L50">
        <f t="shared" si="4"/>
        <v>342.33630961644673</v>
      </c>
      <c r="N50">
        <f t="shared" si="5"/>
        <v>0.57611825730520061</v>
      </c>
    </row>
    <row r="51" spans="1:14" x14ac:dyDescent="0.3">
      <c r="A51">
        <v>50</v>
      </c>
      <c r="B51" s="1">
        <v>30713</v>
      </c>
      <c r="C51">
        <f t="shared" si="0"/>
        <v>2</v>
      </c>
      <c r="D51">
        <v>344.82</v>
      </c>
      <c r="E51">
        <f t="shared" si="8"/>
        <v>343.59999999999997</v>
      </c>
      <c r="F51">
        <f t="shared" si="7"/>
        <v>343.66624999999999</v>
      </c>
      <c r="G51">
        <f t="shared" si="9"/>
        <v>1.003357181567873</v>
      </c>
      <c r="H51">
        <f t="shared" si="1"/>
        <v>1.0029045537710699</v>
      </c>
      <c r="I51">
        <f t="shared" si="2"/>
        <v>343.8213523943287</v>
      </c>
      <c r="J51">
        <f t="shared" si="3"/>
        <v>341.79630360763343</v>
      </c>
      <c r="L51">
        <f t="shared" si="4"/>
        <v>342.78906935021473</v>
      </c>
      <c r="N51">
        <f t="shared" si="5"/>
        <v>0.58898284606033924</v>
      </c>
    </row>
    <row r="52" spans="1:14" x14ac:dyDescent="0.3">
      <c r="A52">
        <v>51</v>
      </c>
      <c r="B52" s="1">
        <v>30742</v>
      </c>
      <c r="C52">
        <f t="shared" si="0"/>
        <v>3</v>
      </c>
      <c r="D52">
        <v>344.96</v>
      </c>
      <c r="E52">
        <f t="shared" si="8"/>
        <v>343.73250000000002</v>
      </c>
      <c r="F52">
        <f t="shared" si="7"/>
        <v>343.78416666666669</v>
      </c>
      <c r="G52">
        <f t="shared" si="9"/>
        <v>1.0034202661068838</v>
      </c>
      <c r="H52">
        <f t="shared" si="1"/>
        <v>1.0036591568893234</v>
      </c>
      <c r="I52">
        <f t="shared" si="2"/>
        <v>343.7023392175754</v>
      </c>
      <c r="J52">
        <f t="shared" si="3"/>
        <v>341.94905309129746</v>
      </c>
      <c r="L52">
        <f t="shared" si="4"/>
        <v>343.20029832471408</v>
      </c>
      <c r="N52">
        <f t="shared" si="5"/>
        <v>0.51011760067425105</v>
      </c>
    </row>
    <row r="53" spans="1:14" x14ac:dyDescent="0.3">
      <c r="A53">
        <v>52</v>
      </c>
      <c r="B53" s="1">
        <v>30773</v>
      </c>
      <c r="C53">
        <f t="shared" si="0"/>
        <v>4</v>
      </c>
      <c r="D53">
        <v>345.19</v>
      </c>
      <c r="E53">
        <f t="shared" si="8"/>
        <v>343.83583333333331</v>
      </c>
      <c r="F53">
        <f t="shared" si="7"/>
        <v>343.89166666666665</v>
      </c>
      <c r="G53">
        <f t="shared" si="9"/>
        <v>1.003775413768871</v>
      </c>
      <c r="H53">
        <f t="shared" si="1"/>
        <v>1.0043042933532074</v>
      </c>
      <c r="I53">
        <f t="shared" si="2"/>
        <v>343.71056888293009</v>
      </c>
      <c r="J53">
        <f t="shared" si="3"/>
        <v>342.10180257496154</v>
      </c>
      <c r="L53">
        <f t="shared" si="4"/>
        <v>343.57430908990523</v>
      </c>
      <c r="N53">
        <f t="shared" si="5"/>
        <v>0.46805843451281037</v>
      </c>
    </row>
    <row r="54" spans="1:14" x14ac:dyDescent="0.3">
      <c r="A54">
        <v>53</v>
      </c>
      <c r="B54" s="1">
        <v>30803</v>
      </c>
      <c r="C54">
        <f t="shared" si="0"/>
        <v>5</v>
      </c>
      <c r="D54">
        <v>345.33</v>
      </c>
      <c r="E54">
        <f t="shared" si="8"/>
        <v>343.94749999999999</v>
      </c>
      <c r="F54">
        <f t="shared" si="7"/>
        <v>344.01083333333338</v>
      </c>
      <c r="G54">
        <f t="shared" si="9"/>
        <v>1.0038346660594504</v>
      </c>
      <c r="H54">
        <f t="shared" si="1"/>
        <v>1.0038927563831224</v>
      </c>
      <c r="I54">
        <f t="shared" si="2"/>
        <v>343.99092712270686</v>
      </c>
      <c r="J54">
        <f t="shared" si="3"/>
        <v>342.25455205862556</v>
      </c>
      <c r="L54">
        <f t="shared" si="4"/>
        <v>343.58686565080444</v>
      </c>
      <c r="N54">
        <f t="shared" si="5"/>
        <v>0.50477350626807493</v>
      </c>
    </row>
    <row r="55" spans="1:14" x14ac:dyDescent="0.3">
      <c r="A55">
        <v>54</v>
      </c>
      <c r="B55" s="1">
        <v>30834</v>
      </c>
      <c r="C55">
        <f t="shared" si="0"/>
        <v>6</v>
      </c>
      <c r="D55">
        <v>344.57</v>
      </c>
      <c r="E55">
        <f t="shared" si="8"/>
        <v>344.07416666666671</v>
      </c>
      <c r="F55">
        <f t="shared" si="7"/>
        <v>344.11750000000001</v>
      </c>
      <c r="G55">
        <f t="shared" si="9"/>
        <v>1.0013149578269049</v>
      </c>
      <c r="H55">
        <f t="shared" si="1"/>
        <v>1.0012759878546629</v>
      </c>
      <c r="I55">
        <f t="shared" si="2"/>
        <v>344.13089315991368</v>
      </c>
      <c r="J55">
        <f t="shared" si="3"/>
        <v>342.40730154228959</v>
      </c>
      <c r="L55">
        <f t="shared" si="4"/>
        <v>342.84420910040546</v>
      </c>
      <c r="N55">
        <f t="shared" si="5"/>
        <v>0.50085349844575222</v>
      </c>
    </row>
    <row r="56" spans="1:14" x14ac:dyDescent="0.3">
      <c r="A56">
        <v>55</v>
      </c>
      <c r="B56" s="1">
        <v>30864</v>
      </c>
      <c r="C56">
        <f t="shared" si="0"/>
        <v>7</v>
      </c>
      <c r="D56">
        <v>343.2</v>
      </c>
      <c r="E56">
        <f t="shared" si="8"/>
        <v>344.1608333333333</v>
      </c>
      <c r="F56">
        <f t="shared" si="7"/>
        <v>344.20208333333335</v>
      </c>
      <c r="G56">
        <f t="shared" si="9"/>
        <v>0.99708867731528827</v>
      </c>
      <c r="H56">
        <f t="shared" si="1"/>
        <v>0.9965956107108751</v>
      </c>
      <c r="I56">
        <f t="shared" si="2"/>
        <v>344.37237763388725</v>
      </c>
      <c r="J56">
        <f t="shared" si="3"/>
        <v>342.56005102595361</v>
      </c>
      <c r="L56">
        <f t="shared" si="4"/>
        <v>341.39384325735875</v>
      </c>
      <c r="N56">
        <f t="shared" si="5"/>
        <v>0.52626944715653712</v>
      </c>
    </row>
    <row r="57" spans="1:14" x14ac:dyDescent="0.3">
      <c r="A57">
        <v>56</v>
      </c>
      <c r="B57" s="1">
        <v>30895</v>
      </c>
      <c r="C57">
        <f t="shared" si="0"/>
        <v>8</v>
      </c>
      <c r="D57">
        <v>342.21</v>
      </c>
      <c r="E57">
        <f t="shared" si="8"/>
        <v>344.24333333333334</v>
      </c>
      <c r="F57">
        <f t="shared" si="7"/>
        <v>344.31375000000003</v>
      </c>
      <c r="G57">
        <f t="shared" si="9"/>
        <v>0.99389002036659868</v>
      </c>
      <c r="H57">
        <f t="shared" si="1"/>
        <v>0.99267519127302895</v>
      </c>
      <c r="I57">
        <f t="shared" si="2"/>
        <v>344.73511880672891</v>
      </c>
      <c r="J57">
        <f t="shared" si="3"/>
        <v>342.71280050961769</v>
      </c>
      <c r="L57">
        <f t="shared" si="4"/>
        <v>340.20249479760014</v>
      </c>
      <c r="N57">
        <f t="shared" si="5"/>
        <v>0.58662961409656089</v>
      </c>
    </row>
    <row r="58" spans="1:14" x14ac:dyDescent="0.3">
      <c r="A58">
        <v>57</v>
      </c>
      <c r="B58" s="1">
        <v>30926</v>
      </c>
      <c r="C58">
        <f t="shared" si="0"/>
        <v>9</v>
      </c>
      <c r="D58">
        <v>342.13</v>
      </c>
      <c r="E58">
        <f t="shared" si="8"/>
        <v>344.38416666666666</v>
      </c>
      <c r="F58">
        <f t="shared" si="7"/>
        <v>344.45708333333334</v>
      </c>
      <c r="G58">
        <f t="shared" si="9"/>
        <v>0.99324419950719545</v>
      </c>
      <c r="H58">
        <f t="shared" si="1"/>
        <v>0.99252860143572263</v>
      </c>
      <c r="I58">
        <f t="shared" si="2"/>
        <v>344.70543166725736</v>
      </c>
      <c r="J58">
        <f t="shared" si="3"/>
        <v>342.86554999328172</v>
      </c>
      <c r="L58">
        <f t="shared" si="4"/>
        <v>340.30386481532173</v>
      </c>
      <c r="N58">
        <f t="shared" si="5"/>
        <v>0.53375476709971781</v>
      </c>
    </row>
    <row r="59" spans="1:14" x14ac:dyDescent="0.3">
      <c r="A59">
        <v>58</v>
      </c>
      <c r="B59" s="1">
        <v>30956</v>
      </c>
      <c r="C59">
        <f t="shared" si="0"/>
        <v>10</v>
      </c>
      <c r="D59">
        <v>342.99</v>
      </c>
      <c r="E59">
        <f t="shared" si="8"/>
        <v>344.53000000000003</v>
      </c>
      <c r="F59">
        <f t="shared" si="7"/>
        <v>344.59041666666667</v>
      </c>
      <c r="G59">
        <f t="shared" si="9"/>
        <v>0.99535559728518275</v>
      </c>
      <c r="H59">
        <f t="shared" si="1"/>
        <v>0.99564332308800807</v>
      </c>
      <c r="I59">
        <f t="shared" si="2"/>
        <v>344.49083526840667</v>
      </c>
      <c r="J59">
        <f t="shared" si="3"/>
        <v>343.01829947694574</v>
      </c>
      <c r="L59">
        <f t="shared" si="4"/>
        <v>341.5238795712238</v>
      </c>
      <c r="N59">
        <f t="shared" si="5"/>
        <v>0.42745282042514576</v>
      </c>
    </row>
    <row r="60" spans="1:14" x14ac:dyDescent="0.3">
      <c r="A60">
        <v>59</v>
      </c>
      <c r="B60" s="1">
        <v>30987</v>
      </c>
      <c r="C60">
        <f t="shared" si="0"/>
        <v>11</v>
      </c>
      <c r="D60">
        <v>344.16</v>
      </c>
      <c r="E60">
        <f t="shared" si="8"/>
        <v>344.65083333333337</v>
      </c>
      <c r="F60">
        <f t="shared" si="7"/>
        <v>344.72166666666669</v>
      </c>
      <c r="G60">
        <f t="shared" si="9"/>
        <v>0.99837066618963122</v>
      </c>
      <c r="H60">
        <f t="shared" si="1"/>
        <v>0.99881537922300212</v>
      </c>
      <c r="I60">
        <f t="shared" si="2"/>
        <v>344.56818262823384</v>
      </c>
      <c r="J60">
        <f t="shared" si="3"/>
        <v>343.17104896060977</v>
      </c>
      <c r="L60">
        <f t="shared" si="4"/>
        <v>342.76452140594688</v>
      </c>
      <c r="N60">
        <f t="shared" si="5"/>
        <v>0.40547378953194591</v>
      </c>
    </row>
    <row r="61" spans="1:14" x14ac:dyDescent="0.3">
      <c r="A61">
        <v>60</v>
      </c>
      <c r="B61" s="1">
        <v>31017</v>
      </c>
      <c r="C61">
        <f t="shared" si="0"/>
        <v>12</v>
      </c>
      <c r="D61">
        <v>345.01</v>
      </c>
      <c r="E61">
        <f t="shared" si="8"/>
        <v>344.79250000000002</v>
      </c>
      <c r="F61">
        <f t="shared" si="7"/>
        <v>344.86458333333337</v>
      </c>
      <c r="G61">
        <f t="shared" si="9"/>
        <v>1.0004216630923972</v>
      </c>
      <c r="H61">
        <f t="shared" si="1"/>
        <v>1.0007594286058352</v>
      </c>
      <c r="I61">
        <f t="shared" si="2"/>
        <v>344.74818836394655</v>
      </c>
      <c r="J61">
        <f t="shared" si="3"/>
        <v>343.32379844427385</v>
      </c>
      <c r="L61">
        <f t="shared" si="4"/>
        <v>343.58452835787642</v>
      </c>
      <c r="N61">
        <f t="shared" si="5"/>
        <v>0.41316821023262179</v>
      </c>
    </row>
    <row r="62" spans="1:14" x14ac:dyDescent="0.3">
      <c r="A62">
        <v>61</v>
      </c>
      <c r="B62" s="1">
        <v>31048</v>
      </c>
      <c r="C62">
        <f t="shared" si="0"/>
        <v>1</v>
      </c>
      <c r="D62">
        <v>345.36</v>
      </c>
      <c r="E62">
        <f t="shared" si="8"/>
        <v>344.93666666666667</v>
      </c>
      <c r="F62">
        <f t="shared" si="7"/>
        <v>344.98708333333332</v>
      </c>
      <c r="G62">
        <f t="shared" si="9"/>
        <v>1.0010809583450588</v>
      </c>
      <c r="H62">
        <f t="shared" si="1"/>
        <v>1.0020277142188549</v>
      </c>
      <c r="I62">
        <f t="shared" si="2"/>
        <v>344.66112573466131</v>
      </c>
      <c r="J62">
        <f t="shared" si="3"/>
        <v>343.47654792793787</v>
      </c>
      <c r="L62">
        <f t="shared" si="4"/>
        <v>344.17302020801458</v>
      </c>
      <c r="N62">
        <f t="shared" si="5"/>
        <v>0.34369347694736979</v>
      </c>
    </row>
    <row r="63" spans="1:14" x14ac:dyDescent="0.3">
      <c r="A63">
        <v>62</v>
      </c>
      <c r="B63" s="1">
        <v>31079</v>
      </c>
      <c r="C63">
        <f t="shared" si="0"/>
        <v>2</v>
      </c>
      <c r="D63">
        <v>345.81</v>
      </c>
      <c r="E63">
        <f t="shared" si="8"/>
        <v>345.03749999999997</v>
      </c>
      <c r="F63">
        <f t="shared" si="7"/>
        <v>345.08916666666664</v>
      </c>
      <c r="G63">
        <f t="shared" si="9"/>
        <v>1.0020888321134394</v>
      </c>
      <c r="H63">
        <f t="shared" si="1"/>
        <v>1.0029045537710699</v>
      </c>
      <c r="I63">
        <f t="shared" si="2"/>
        <v>344.80848521397485</v>
      </c>
      <c r="J63">
        <f t="shared" si="3"/>
        <v>343.6292974116019</v>
      </c>
      <c r="L63">
        <f t="shared" si="4"/>
        <v>344.62738718324886</v>
      </c>
      <c r="N63">
        <f t="shared" si="5"/>
        <v>0.34198340613375716</v>
      </c>
    </row>
    <row r="64" spans="1:14" x14ac:dyDescent="0.3">
      <c r="A64">
        <v>63</v>
      </c>
      <c r="B64" s="1">
        <v>31107</v>
      </c>
      <c r="C64">
        <f t="shared" si="0"/>
        <v>3</v>
      </c>
      <c r="D64">
        <v>346.65</v>
      </c>
      <c r="E64">
        <f t="shared" si="8"/>
        <v>345.14083333333332</v>
      </c>
      <c r="F64">
        <f t="shared" si="7"/>
        <v>345.21</v>
      </c>
      <c r="G64">
        <f t="shared" si="9"/>
        <v>1.0041713739462936</v>
      </c>
      <c r="H64">
        <f t="shared" si="1"/>
        <v>1.0036591568893234</v>
      </c>
      <c r="I64">
        <f t="shared" si="2"/>
        <v>345.38617778806969</v>
      </c>
      <c r="J64">
        <f t="shared" si="3"/>
        <v>343.78204689526592</v>
      </c>
      <c r="L64">
        <f t="shared" si="4"/>
        <v>345.03999934058845</v>
      </c>
      <c r="N64">
        <f t="shared" si="5"/>
        <v>0.46444559625314463</v>
      </c>
    </row>
    <row r="65" spans="1:14" x14ac:dyDescent="0.3">
      <c r="A65">
        <v>64</v>
      </c>
      <c r="B65" s="1">
        <v>31138</v>
      </c>
      <c r="C65">
        <f t="shared" si="0"/>
        <v>4</v>
      </c>
      <c r="D65">
        <v>346.94</v>
      </c>
      <c r="E65">
        <f t="shared" si="8"/>
        <v>345.27916666666664</v>
      </c>
      <c r="F65">
        <f t="shared" si="7"/>
        <v>345.34708333333333</v>
      </c>
      <c r="G65">
        <f t="shared" si="9"/>
        <v>1.0046125093957408</v>
      </c>
      <c r="H65">
        <f t="shared" si="1"/>
        <v>1.0043042933532074</v>
      </c>
      <c r="I65">
        <f t="shared" si="2"/>
        <v>345.45306865275285</v>
      </c>
      <c r="J65">
        <f t="shared" si="3"/>
        <v>343.93479637893</v>
      </c>
      <c r="L65">
        <f t="shared" si="4"/>
        <v>345.41519263692055</v>
      </c>
      <c r="N65">
        <f t="shared" si="5"/>
        <v>0.43950174758731964</v>
      </c>
    </row>
    <row r="66" spans="1:14" x14ac:dyDescent="0.3">
      <c r="A66">
        <v>65</v>
      </c>
      <c r="B66" s="1">
        <v>31168</v>
      </c>
      <c r="C66">
        <f t="shared" si="0"/>
        <v>5</v>
      </c>
      <c r="D66">
        <v>346.78</v>
      </c>
      <c r="E66">
        <f t="shared" si="8"/>
        <v>345.41500000000002</v>
      </c>
      <c r="F66">
        <f t="shared" si="7"/>
        <v>345.47916666666669</v>
      </c>
      <c r="G66">
        <f t="shared" si="9"/>
        <v>1.0037653018151118</v>
      </c>
      <c r="H66">
        <f t="shared" si="1"/>
        <v>1.0038927563831224</v>
      </c>
      <c r="I66">
        <f t="shared" si="2"/>
        <v>345.43530451339961</v>
      </c>
      <c r="J66">
        <f t="shared" si="3"/>
        <v>344.08754586259403</v>
      </c>
      <c r="L66">
        <f t="shared" si="4"/>
        <v>345.42699485310357</v>
      </c>
      <c r="N66">
        <f t="shared" si="5"/>
        <v>0.39016239313005585</v>
      </c>
    </row>
    <row r="67" spans="1:14" x14ac:dyDescent="0.3">
      <c r="A67">
        <v>66</v>
      </c>
      <c r="B67" s="1">
        <v>31199</v>
      </c>
      <c r="C67">
        <f t="shared" ref="C67:C130" si="10">MONTH(B67)</f>
        <v>6</v>
      </c>
      <c r="D67">
        <v>346.27</v>
      </c>
      <c r="E67">
        <f t="shared" si="8"/>
        <v>345.54333333333335</v>
      </c>
      <c r="F67">
        <f t="shared" si="7"/>
        <v>345.61625000000004</v>
      </c>
      <c r="G67">
        <f t="shared" si="9"/>
        <v>1.0018915487914701</v>
      </c>
      <c r="H67">
        <f t="shared" ref="H67:H130" si="11">VLOOKUP(C67,$P$3:$Q$14,2,FALSE)</f>
        <v>1.0012759878546629</v>
      </c>
      <c r="I67">
        <f t="shared" ref="I67:I130" si="12">D67/H67</f>
        <v>345.82872674487999</v>
      </c>
      <c r="J67">
        <f t="shared" ref="J67:J130" si="13">$T$19+$T$20*A67</f>
        <v>344.24029534625805</v>
      </c>
      <c r="L67">
        <f t="shared" ref="L67:L130" si="14">J67*H67</f>
        <v>344.67954178220543</v>
      </c>
      <c r="N67">
        <f t="shared" ref="N67:N130" si="15">ABS(D67-L67)/D67*100</f>
        <v>0.45931158280952689</v>
      </c>
    </row>
    <row r="68" spans="1:14" x14ac:dyDescent="0.3">
      <c r="A68">
        <v>67</v>
      </c>
      <c r="B68" s="1">
        <v>31229</v>
      </c>
      <c r="C68">
        <f t="shared" si="10"/>
        <v>7</v>
      </c>
      <c r="D68">
        <v>344.93</v>
      </c>
      <c r="E68">
        <f t="shared" si="8"/>
        <v>345.68916666666672</v>
      </c>
      <c r="F68">
        <f t="shared" si="7"/>
        <v>345.75250000000005</v>
      </c>
      <c r="G68">
        <f t="shared" si="9"/>
        <v>0.99762113072212044</v>
      </c>
      <c r="H68">
        <f t="shared" si="11"/>
        <v>0.9965956107108751</v>
      </c>
      <c r="I68">
        <f t="shared" si="12"/>
        <v>346.10828734631917</v>
      </c>
      <c r="J68">
        <f t="shared" si="13"/>
        <v>344.39304482992208</v>
      </c>
      <c r="L68">
        <f t="shared" si="14"/>
        <v>343.22059683685399</v>
      </c>
      <c r="N68">
        <f t="shared" si="15"/>
        <v>0.49557973013249679</v>
      </c>
    </row>
    <row r="69" spans="1:14" x14ac:dyDescent="0.3">
      <c r="A69">
        <v>68</v>
      </c>
      <c r="B69" s="1">
        <v>31260</v>
      </c>
      <c r="C69">
        <f t="shared" si="10"/>
        <v>8</v>
      </c>
      <c r="D69">
        <v>343.42</v>
      </c>
      <c r="E69">
        <f t="shared" si="8"/>
        <v>345.81583333333333</v>
      </c>
      <c r="F69">
        <f t="shared" si="7"/>
        <v>345.85958333333338</v>
      </c>
      <c r="G69">
        <f t="shared" si="9"/>
        <v>0.99294631853244864</v>
      </c>
      <c r="H69">
        <f t="shared" si="11"/>
        <v>0.99267519127302895</v>
      </c>
      <c r="I69">
        <f t="shared" si="12"/>
        <v>345.9540472242391</v>
      </c>
      <c r="J69">
        <f t="shared" si="13"/>
        <v>344.54579431358616</v>
      </c>
      <c r="L69">
        <f t="shared" si="14"/>
        <v>342.02206227255681</v>
      </c>
      <c r="N69">
        <f t="shared" si="15"/>
        <v>0.40706357446951452</v>
      </c>
    </row>
    <row r="70" spans="1:14" x14ac:dyDescent="0.3">
      <c r="A70">
        <v>69</v>
      </c>
      <c r="B70" s="1">
        <v>31291</v>
      </c>
      <c r="C70">
        <f t="shared" si="10"/>
        <v>9</v>
      </c>
      <c r="D70">
        <v>343.37</v>
      </c>
      <c r="E70">
        <f t="shared" si="8"/>
        <v>345.90333333333336</v>
      </c>
      <c r="F70">
        <f t="shared" si="7"/>
        <v>345.95666666666671</v>
      </c>
      <c r="G70">
        <f t="shared" si="9"/>
        <v>0.99252314837118316</v>
      </c>
      <c r="H70">
        <f t="shared" si="11"/>
        <v>0.99252860143572263</v>
      </c>
      <c r="I70">
        <f t="shared" si="12"/>
        <v>345.95476594156071</v>
      </c>
      <c r="J70">
        <f t="shared" si="13"/>
        <v>344.69854379725018</v>
      </c>
      <c r="L70">
        <f t="shared" si="14"/>
        <v>342.12316359201492</v>
      </c>
      <c r="N70">
        <f t="shared" si="15"/>
        <v>0.36311745580134719</v>
      </c>
    </row>
    <row r="71" spans="1:14" x14ac:dyDescent="0.3">
      <c r="A71">
        <v>70</v>
      </c>
      <c r="B71" s="1">
        <v>31321</v>
      </c>
      <c r="C71">
        <f t="shared" si="10"/>
        <v>10</v>
      </c>
      <c r="D71">
        <v>344.65</v>
      </c>
      <c r="E71">
        <f t="shared" si="8"/>
        <v>346.01</v>
      </c>
      <c r="F71">
        <f t="shared" si="7"/>
        <v>346.07416666666666</v>
      </c>
      <c r="G71">
        <f t="shared" si="9"/>
        <v>0.9958847934811661</v>
      </c>
      <c r="H71">
        <f t="shared" si="11"/>
        <v>0.99564332308800807</v>
      </c>
      <c r="I71">
        <f t="shared" si="12"/>
        <v>346.15809899780271</v>
      </c>
      <c r="J71">
        <f t="shared" si="13"/>
        <v>344.85129328091421</v>
      </c>
      <c r="L71">
        <f t="shared" si="14"/>
        <v>343.3488876134067</v>
      </c>
      <c r="N71">
        <f t="shared" si="15"/>
        <v>0.37751701337393723</v>
      </c>
    </row>
    <row r="72" spans="1:14" x14ac:dyDescent="0.3">
      <c r="A72">
        <v>71</v>
      </c>
      <c r="B72" s="1">
        <v>31352</v>
      </c>
      <c r="C72">
        <f t="shared" si="10"/>
        <v>11</v>
      </c>
      <c r="D72">
        <v>345.79</v>
      </c>
      <c r="E72">
        <f t="shared" ref="E72:E135" si="16">AVERAGE(D67:D78)</f>
        <v>346.13833333333332</v>
      </c>
      <c r="F72">
        <f t="shared" ref="F72:F135" si="17">AVERAGE(E72:E73)</f>
        <v>346.19999999999993</v>
      </c>
      <c r="G72">
        <f t="shared" si="9"/>
        <v>0.99881571346042775</v>
      </c>
      <c r="H72">
        <f t="shared" si="11"/>
        <v>0.99881537922300212</v>
      </c>
      <c r="I72">
        <f t="shared" si="12"/>
        <v>346.20011585023531</v>
      </c>
      <c r="J72">
        <f t="shared" si="13"/>
        <v>345.00404276457823</v>
      </c>
      <c r="L72">
        <f t="shared" si="14"/>
        <v>344.59534380737102</v>
      </c>
      <c r="N72">
        <f t="shared" si="15"/>
        <v>0.34548604431273233</v>
      </c>
    </row>
    <row r="73" spans="1:14" x14ac:dyDescent="0.3">
      <c r="A73">
        <v>72</v>
      </c>
      <c r="B73" s="1">
        <v>31382</v>
      </c>
      <c r="C73">
        <f t="shared" si="10"/>
        <v>12</v>
      </c>
      <c r="D73">
        <v>346.55</v>
      </c>
      <c r="E73">
        <f t="shared" si="16"/>
        <v>346.2616666666666</v>
      </c>
      <c r="F73">
        <f t="shared" si="17"/>
        <v>346.31833333333327</v>
      </c>
      <c r="G73">
        <f t="shared" ref="G73:G136" si="18">D73/F73</f>
        <v>1.0006689413882219</v>
      </c>
      <c r="H73">
        <f t="shared" si="11"/>
        <v>1.0007594286058352</v>
      </c>
      <c r="I73">
        <f t="shared" si="12"/>
        <v>346.28701973138658</v>
      </c>
      <c r="J73">
        <f t="shared" si="13"/>
        <v>345.15679224824225</v>
      </c>
      <c r="L73">
        <f t="shared" si="14"/>
        <v>345.41891418977389</v>
      </c>
      <c r="N73">
        <f t="shared" si="15"/>
        <v>0.32638459391895108</v>
      </c>
    </row>
    <row r="74" spans="1:14" x14ac:dyDescent="0.3">
      <c r="A74">
        <v>73</v>
      </c>
      <c r="B74" s="1">
        <v>31413</v>
      </c>
      <c r="C74">
        <f t="shared" si="10"/>
        <v>1</v>
      </c>
      <c r="D74">
        <v>347.11</v>
      </c>
      <c r="E74">
        <f t="shared" si="16"/>
        <v>346.375</v>
      </c>
      <c r="F74">
        <f t="shared" si="17"/>
        <v>346.43708333333336</v>
      </c>
      <c r="G74">
        <f t="shared" si="18"/>
        <v>1.0019423921371005</v>
      </c>
      <c r="H74">
        <f t="shared" si="11"/>
        <v>1.0020277142188549</v>
      </c>
      <c r="I74">
        <f t="shared" si="12"/>
        <v>346.40758441556136</v>
      </c>
      <c r="J74">
        <f t="shared" si="13"/>
        <v>345.30954173190634</v>
      </c>
      <c r="L74">
        <f t="shared" si="14"/>
        <v>346.00973079958243</v>
      </c>
      <c r="N74">
        <f t="shared" si="15"/>
        <v>0.31697997764904079</v>
      </c>
    </row>
    <row r="75" spans="1:14" x14ac:dyDescent="0.3">
      <c r="A75">
        <v>74</v>
      </c>
      <c r="B75" s="1">
        <v>31444</v>
      </c>
      <c r="C75">
        <f t="shared" si="10"/>
        <v>2</v>
      </c>
      <c r="D75">
        <v>347.33</v>
      </c>
      <c r="E75">
        <f t="shared" si="16"/>
        <v>346.49916666666667</v>
      </c>
      <c r="F75">
        <f t="shared" si="17"/>
        <v>346.56083333333333</v>
      </c>
      <c r="G75">
        <f t="shared" si="18"/>
        <v>1.0022194275656269</v>
      </c>
      <c r="H75">
        <f t="shared" si="11"/>
        <v>1.0029045537710699</v>
      </c>
      <c r="I75">
        <f t="shared" si="12"/>
        <v>346.32408307848203</v>
      </c>
      <c r="J75">
        <f t="shared" si="13"/>
        <v>345.46229121557036</v>
      </c>
      <c r="L75">
        <f t="shared" si="14"/>
        <v>346.46570501628298</v>
      </c>
      <c r="N75">
        <f t="shared" si="15"/>
        <v>0.248839715462817</v>
      </c>
    </row>
    <row r="76" spans="1:14" x14ac:dyDescent="0.3">
      <c r="A76">
        <v>75</v>
      </c>
      <c r="B76" s="1">
        <v>31472</v>
      </c>
      <c r="C76">
        <f t="shared" si="10"/>
        <v>3</v>
      </c>
      <c r="D76">
        <v>347.7</v>
      </c>
      <c r="E76">
        <f t="shared" si="16"/>
        <v>346.62249999999995</v>
      </c>
      <c r="F76">
        <f t="shared" si="17"/>
        <v>346.67999999999995</v>
      </c>
      <c r="G76">
        <f t="shared" si="18"/>
        <v>1.0029421945309798</v>
      </c>
      <c r="H76">
        <f t="shared" si="11"/>
        <v>1.0036591568893234</v>
      </c>
      <c r="I76">
        <f t="shared" si="12"/>
        <v>346.43234968098034</v>
      </c>
      <c r="J76">
        <f t="shared" si="13"/>
        <v>345.61504069923438</v>
      </c>
      <c r="L76">
        <f t="shared" si="14"/>
        <v>346.87970035646276</v>
      </c>
      <c r="N76">
        <f t="shared" si="15"/>
        <v>0.2359216691220091</v>
      </c>
    </row>
    <row r="77" spans="1:14" x14ac:dyDescent="0.3">
      <c r="A77">
        <v>76</v>
      </c>
      <c r="B77" s="1">
        <v>31503</v>
      </c>
      <c r="C77">
        <f t="shared" si="10"/>
        <v>4</v>
      </c>
      <c r="D77">
        <v>348.22</v>
      </c>
      <c r="E77">
        <f t="shared" si="16"/>
        <v>346.73749999999995</v>
      </c>
      <c r="F77">
        <f t="shared" si="17"/>
        <v>346.80041666666659</v>
      </c>
      <c r="G77">
        <f t="shared" si="18"/>
        <v>1.0040933726290702</v>
      </c>
      <c r="H77">
        <f t="shared" si="11"/>
        <v>1.0043042933532074</v>
      </c>
      <c r="I77">
        <f t="shared" si="12"/>
        <v>346.727582770109</v>
      </c>
      <c r="J77">
        <f t="shared" si="13"/>
        <v>345.76779018289841</v>
      </c>
      <c r="L77">
        <f t="shared" si="14"/>
        <v>347.25607618393587</v>
      </c>
      <c r="N77">
        <f t="shared" si="15"/>
        <v>0.27681460457875839</v>
      </c>
    </row>
    <row r="78" spans="1:14" x14ac:dyDescent="0.3">
      <c r="A78">
        <v>77</v>
      </c>
      <c r="B78" s="1">
        <v>31533</v>
      </c>
      <c r="C78">
        <f t="shared" si="10"/>
        <v>5</v>
      </c>
      <c r="D78">
        <v>348.32</v>
      </c>
      <c r="E78">
        <f t="shared" si="16"/>
        <v>346.86333333333329</v>
      </c>
      <c r="F78">
        <f t="shared" si="17"/>
        <v>346.91374999999999</v>
      </c>
      <c r="G78">
        <f t="shared" si="18"/>
        <v>1.0040536012193233</v>
      </c>
      <c r="H78">
        <f t="shared" si="11"/>
        <v>1.0038927563831224</v>
      </c>
      <c r="I78">
        <f t="shared" si="12"/>
        <v>346.96933291454917</v>
      </c>
      <c r="J78">
        <f t="shared" si="13"/>
        <v>345.92053966656249</v>
      </c>
      <c r="L78">
        <f t="shared" si="14"/>
        <v>347.26712405540263</v>
      </c>
      <c r="N78">
        <f t="shared" si="15"/>
        <v>0.30227260696984398</v>
      </c>
    </row>
    <row r="79" spans="1:14" x14ac:dyDescent="0.3">
      <c r="A79">
        <v>78</v>
      </c>
      <c r="B79" s="1">
        <v>31564</v>
      </c>
      <c r="C79">
        <f t="shared" si="10"/>
        <v>6</v>
      </c>
      <c r="D79">
        <v>347.75</v>
      </c>
      <c r="E79">
        <f t="shared" si="16"/>
        <v>346.9641666666667</v>
      </c>
      <c r="F79">
        <f t="shared" si="17"/>
        <v>347.00125000000003</v>
      </c>
      <c r="G79">
        <f t="shared" si="18"/>
        <v>1.0021577732068687</v>
      </c>
      <c r="H79">
        <f t="shared" si="11"/>
        <v>1.0012759878546629</v>
      </c>
      <c r="I79">
        <f t="shared" si="12"/>
        <v>347.30684068943896</v>
      </c>
      <c r="J79">
        <f t="shared" si="13"/>
        <v>346.07328915022651</v>
      </c>
      <c r="L79">
        <f t="shared" si="14"/>
        <v>346.51487446400546</v>
      </c>
      <c r="N79">
        <f t="shared" si="15"/>
        <v>0.35517628641108301</v>
      </c>
    </row>
    <row r="80" spans="1:14" x14ac:dyDescent="0.3">
      <c r="A80">
        <v>79</v>
      </c>
      <c r="B80" s="1">
        <v>31594</v>
      </c>
      <c r="C80">
        <f t="shared" si="10"/>
        <v>7</v>
      </c>
      <c r="D80">
        <v>346.29</v>
      </c>
      <c r="E80">
        <f t="shared" si="16"/>
        <v>347.03833333333336</v>
      </c>
      <c r="F80">
        <f t="shared" si="17"/>
        <v>347.0891666666667</v>
      </c>
      <c r="G80">
        <f t="shared" si="18"/>
        <v>0.99769751768877835</v>
      </c>
      <c r="H80">
        <f t="shared" si="11"/>
        <v>0.9965956107108751</v>
      </c>
      <c r="I80">
        <f t="shared" si="12"/>
        <v>347.47293313181478</v>
      </c>
      <c r="J80">
        <f t="shared" si="13"/>
        <v>346.22603863389054</v>
      </c>
      <c r="L80">
        <f t="shared" si="14"/>
        <v>345.04735041634916</v>
      </c>
      <c r="N80">
        <f t="shared" si="15"/>
        <v>0.35884651120472993</v>
      </c>
    </row>
    <row r="81" spans="1:14" x14ac:dyDescent="0.3">
      <c r="A81">
        <v>80</v>
      </c>
      <c r="B81" s="1">
        <v>31625</v>
      </c>
      <c r="C81">
        <f t="shared" si="10"/>
        <v>8</v>
      </c>
      <c r="D81">
        <v>344.91</v>
      </c>
      <c r="E81">
        <f t="shared" si="16"/>
        <v>347.14000000000004</v>
      </c>
      <c r="F81">
        <f t="shared" si="17"/>
        <v>347.20541666666668</v>
      </c>
      <c r="G81">
        <f t="shared" si="18"/>
        <v>0.99338888002179304</v>
      </c>
      <c r="H81">
        <f t="shared" si="11"/>
        <v>0.99267519127302895</v>
      </c>
      <c r="I81">
        <f t="shared" si="12"/>
        <v>347.45504172183422</v>
      </c>
      <c r="J81">
        <f t="shared" si="13"/>
        <v>346.37878811755456</v>
      </c>
      <c r="L81">
        <f t="shared" si="14"/>
        <v>343.84162974751342</v>
      </c>
      <c r="N81">
        <f t="shared" si="15"/>
        <v>0.30975334217233541</v>
      </c>
    </row>
    <row r="82" spans="1:14" x14ac:dyDescent="0.3">
      <c r="A82">
        <v>81</v>
      </c>
      <c r="B82" s="1">
        <v>31656</v>
      </c>
      <c r="C82">
        <f t="shared" si="10"/>
        <v>9</v>
      </c>
      <c r="D82">
        <v>344.85</v>
      </c>
      <c r="E82">
        <f t="shared" si="16"/>
        <v>347.27083333333331</v>
      </c>
      <c r="F82">
        <f t="shared" si="17"/>
        <v>347.34333333333331</v>
      </c>
      <c r="G82">
        <f t="shared" si="18"/>
        <v>0.99282170378971835</v>
      </c>
      <c r="H82">
        <f t="shared" si="11"/>
        <v>0.99252860143572263</v>
      </c>
      <c r="I82">
        <f t="shared" si="12"/>
        <v>347.44590684960019</v>
      </c>
      <c r="J82">
        <f t="shared" si="13"/>
        <v>346.53153760121864</v>
      </c>
      <c r="L82">
        <f t="shared" si="14"/>
        <v>343.94246236870805</v>
      </c>
      <c r="N82">
        <f t="shared" si="15"/>
        <v>0.26316880710221047</v>
      </c>
    </row>
    <row r="83" spans="1:14" x14ac:dyDescent="0.3">
      <c r="A83">
        <v>82</v>
      </c>
      <c r="B83" s="1">
        <v>31686</v>
      </c>
      <c r="C83">
        <f t="shared" si="10"/>
        <v>10</v>
      </c>
      <c r="D83">
        <v>346.03</v>
      </c>
      <c r="E83">
        <f t="shared" si="16"/>
        <v>347.4158333333333</v>
      </c>
      <c r="F83">
        <f t="shared" si="17"/>
        <v>347.49541666666664</v>
      </c>
      <c r="G83">
        <f t="shared" si="18"/>
        <v>0.99578291800011753</v>
      </c>
      <c r="H83">
        <f t="shared" si="11"/>
        <v>0.99564332308800807</v>
      </c>
      <c r="I83">
        <f t="shared" si="12"/>
        <v>347.54413751983077</v>
      </c>
      <c r="J83">
        <f t="shared" si="13"/>
        <v>346.68428708488267</v>
      </c>
      <c r="L83">
        <f t="shared" si="14"/>
        <v>345.1738956555896</v>
      </c>
      <c r="N83">
        <f t="shared" si="15"/>
        <v>0.24740754975301821</v>
      </c>
    </row>
    <row r="84" spans="1:14" x14ac:dyDescent="0.3">
      <c r="A84">
        <v>83</v>
      </c>
      <c r="B84" s="1">
        <v>31717</v>
      </c>
      <c r="C84">
        <f t="shared" si="10"/>
        <v>11</v>
      </c>
      <c r="D84">
        <v>347.3</v>
      </c>
      <c r="E84">
        <f t="shared" si="16"/>
        <v>347.57500000000005</v>
      </c>
      <c r="F84">
        <f t="shared" si="17"/>
        <v>347.64666666666676</v>
      </c>
      <c r="G84">
        <f t="shared" si="18"/>
        <v>0.99900281895411025</v>
      </c>
      <c r="H84">
        <f t="shared" si="11"/>
        <v>0.99881537922300212</v>
      </c>
      <c r="I84">
        <f t="shared" si="12"/>
        <v>347.71190674914459</v>
      </c>
      <c r="J84">
        <f t="shared" si="13"/>
        <v>346.83703656854669</v>
      </c>
      <c r="L84">
        <f t="shared" si="14"/>
        <v>346.42616620879522</v>
      </c>
      <c r="N84">
        <f t="shared" si="15"/>
        <v>0.25160777172611237</v>
      </c>
    </row>
    <row r="85" spans="1:14" x14ac:dyDescent="0.3">
      <c r="A85">
        <v>84</v>
      </c>
      <c r="B85" s="1">
        <v>31747</v>
      </c>
      <c r="C85">
        <f t="shared" si="10"/>
        <v>12</v>
      </c>
      <c r="D85">
        <v>347.76</v>
      </c>
      <c r="E85">
        <f t="shared" si="16"/>
        <v>347.71833333333342</v>
      </c>
      <c r="F85">
        <f t="shared" si="17"/>
        <v>347.78500000000008</v>
      </c>
      <c r="G85">
        <f t="shared" si="18"/>
        <v>0.99992811650876234</v>
      </c>
      <c r="H85">
        <f t="shared" si="11"/>
        <v>1.0007594286058352</v>
      </c>
      <c r="I85">
        <f t="shared" si="12"/>
        <v>347.49610152008944</v>
      </c>
      <c r="J85">
        <f t="shared" si="13"/>
        <v>346.98978605221072</v>
      </c>
      <c r="L85">
        <f t="shared" si="14"/>
        <v>347.25330002167141</v>
      </c>
      <c r="N85">
        <f t="shared" si="15"/>
        <v>0.1457039275156958</v>
      </c>
    </row>
    <row r="86" spans="1:14" x14ac:dyDescent="0.3">
      <c r="A86">
        <v>85</v>
      </c>
      <c r="B86" s="1">
        <v>31778</v>
      </c>
      <c r="C86">
        <f t="shared" si="10"/>
        <v>1</v>
      </c>
      <c r="D86">
        <v>348</v>
      </c>
      <c r="E86">
        <f t="shared" si="16"/>
        <v>347.85166666666669</v>
      </c>
      <c r="F86">
        <f t="shared" si="17"/>
        <v>347.92416666666668</v>
      </c>
      <c r="G86">
        <f t="shared" si="18"/>
        <v>1.0002179593733309</v>
      </c>
      <c r="H86">
        <f t="shared" si="11"/>
        <v>1.0020277142188549</v>
      </c>
      <c r="I86">
        <f t="shared" si="12"/>
        <v>347.2957834018477</v>
      </c>
      <c r="J86">
        <f t="shared" si="13"/>
        <v>347.1425355358748</v>
      </c>
      <c r="L86">
        <f t="shared" si="14"/>
        <v>347.84644139115028</v>
      </c>
      <c r="N86">
        <f t="shared" si="15"/>
        <v>4.4126037025781946E-2</v>
      </c>
    </row>
    <row r="87" spans="1:14" x14ac:dyDescent="0.3">
      <c r="A87">
        <v>86</v>
      </c>
      <c r="B87" s="1">
        <v>31809</v>
      </c>
      <c r="C87">
        <f t="shared" si="10"/>
        <v>2</v>
      </c>
      <c r="D87">
        <v>348.55</v>
      </c>
      <c r="E87">
        <f t="shared" si="16"/>
        <v>347.99666666666667</v>
      </c>
      <c r="F87">
        <f t="shared" si="17"/>
        <v>348.07333333333327</v>
      </c>
      <c r="G87">
        <f t="shared" si="18"/>
        <v>1.0013694432207774</v>
      </c>
      <c r="H87">
        <f t="shared" si="11"/>
        <v>1.0029045537710699</v>
      </c>
      <c r="I87">
        <f t="shared" si="12"/>
        <v>347.5405497855208</v>
      </c>
      <c r="J87">
        <f t="shared" si="13"/>
        <v>347.29528501953882</v>
      </c>
      <c r="L87">
        <f t="shared" si="14"/>
        <v>348.30402284931711</v>
      </c>
      <c r="N87">
        <f t="shared" si="15"/>
        <v>7.0571553775040666E-2</v>
      </c>
    </row>
    <row r="88" spans="1:14" x14ac:dyDescent="0.3">
      <c r="A88">
        <v>87</v>
      </c>
      <c r="B88" s="1">
        <v>31837</v>
      </c>
      <c r="C88">
        <f t="shared" si="10"/>
        <v>3</v>
      </c>
      <c r="D88">
        <v>349.27</v>
      </c>
      <c r="E88">
        <f t="shared" si="16"/>
        <v>348.14999999999992</v>
      </c>
      <c r="F88">
        <f t="shared" si="17"/>
        <v>348.2304166666666</v>
      </c>
      <c r="G88">
        <f t="shared" si="18"/>
        <v>1.002985331790613</v>
      </c>
      <c r="H88">
        <f t="shared" si="11"/>
        <v>1.0036591568893234</v>
      </c>
      <c r="I88">
        <f t="shared" si="12"/>
        <v>347.99662574942766</v>
      </c>
      <c r="J88">
        <f t="shared" si="13"/>
        <v>347.44803450320285</v>
      </c>
      <c r="L88">
        <f t="shared" si="14"/>
        <v>348.71940137233713</v>
      </c>
      <c r="N88">
        <f t="shared" si="15"/>
        <v>0.15764269123109642</v>
      </c>
    </row>
    <row r="89" spans="1:14" x14ac:dyDescent="0.3">
      <c r="A89">
        <v>88</v>
      </c>
      <c r="B89" s="1">
        <v>31868</v>
      </c>
      <c r="C89">
        <f t="shared" si="10"/>
        <v>4</v>
      </c>
      <c r="D89">
        <v>349.96</v>
      </c>
      <c r="E89">
        <f t="shared" si="16"/>
        <v>348.31083333333328</v>
      </c>
      <c r="F89">
        <f t="shared" si="17"/>
        <v>348.39166666666665</v>
      </c>
      <c r="G89">
        <f t="shared" si="18"/>
        <v>1.0045016384815939</v>
      </c>
      <c r="H89">
        <f t="shared" si="11"/>
        <v>1.0043042933532074</v>
      </c>
      <c r="I89">
        <f t="shared" si="12"/>
        <v>348.46012539838989</v>
      </c>
      <c r="J89">
        <f t="shared" si="13"/>
        <v>347.60078398686687</v>
      </c>
      <c r="L89">
        <f t="shared" si="14"/>
        <v>349.0969597309512</v>
      </c>
      <c r="N89">
        <f t="shared" si="15"/>
        <v>0.24661111814172515</v>
      </c>
    </row>
    <row r="90" spans="1:14" x14ac:dyDescent="0.3">
      <c r="A90">
        <v>89</v>
      </c>
      <c r="B90" s="1">
        <v>31898</v>
      </c>
      <c r="C90">
        <f t="shared" si="10"/>
        <v>5</v>
      </c>
      <c r="D90">
        <v>350.23</v>
      </c>
      <c r="E90">
        <f t="shared" si="16"/>
        <v>348.47250000000003</v>
      </c>
      <c r="F90">
        <f t="shared" si="17"/>
        <v>348.57375000000002</v>
      </c>
      <c r="G90">
        <f t="shared" si="18"/>
        <v>1.0047515052409999</v>
      </c>
      <c r="H90">
        <f t="shared" si="11"/>
        <v>1.0038927563831224</v>
      </c>
      <c r="I90">
        <f t="shared" si="12"/>
        <v>348.87192658090999</v>
      </c>
      <c r="J90">
        <f t="shared" si="13"/>
        <v>347.75353347053095</v>
      </c>
      <c r="L90">
        <f t="shared" si="14"/>
        <v>349.1072532577017</v>
      </c>
      <c r="N90">
        <f t="shared" si="15"/>
        <v>0.32057412052032042</v>
      </c>
    </row>
    <row r="91" spans="1:14" x14ac:dyDescent="0.3">
      <c r="A91">
        <v>90</v>
      </c>
      <c r="B91" s="1">
        <v>31929</v>
      </c>
      <c r="C91">
        <f t="shared" si="10"/>
        <v>6</v>
      </c>
      <c r="D91">
        <v>349.47</v>
      </c>
      <c r="E91">
        <f t="shared" si="16"/>
        <v>348.67499999999995</v>
      </c>
      <c r="F91">
        <f t="shared" si="17"/>
        <v>348.79624999999999</v>
      </c>
      <c r="G91">
        <f t="shared" si="18"/>
        <v>1.0019316434738046</v>
      </c>
      <c r="H91">
        <f t="shared" si="11"/>
        <v>1.0012759878546629</v>
      </c>
      <c r="I91">
        <f t="shared" si="12"/>
        <v>349.02464878716961</v>
      </c>
      <c r="J91">
        <f t="shared" si="13"/>
        <v>347.90628295419498</v>
      </c>
      <c r="L91">
        <f t="shared" si="14"/>
        <v>348.35020714580543</v>
      </c>
      <c r="N91">
        <f t="shared" si="15"/>
        <v>0.32042603204698539</v>
      </c>
    </row>
    <row r="92" spans="1:14" x14ac:dyDescent="0.3">
      <c r="A92">
        <v>91</v>
      </c>
      <c r="B92" s="1">
        <v>31959</v>
      </c>
      <c r="C92">
        <f t="shared" si="10"/>
        <v>7</v>
      </c>
      <c r="D92">
        <v>347.89</v>
      </c>
      <c r="E92">
        <f t="shared" si="16"/>
        <v>348.91750000000002</v>
      </c>
      <c r="F92">
        <f t="shared" si="17"/>
        <v>349.03916666666669</v>
      </c>
      <c r="G92">
        <f t="shared" si="18"/>
        <v>0.99670762832251381</v>
      </c>
      <c r="H92">
        <f t="shared" si="11"/>
        <v>0.9965956107108751</v>
      </c>
      <c r="I92">
        <f t="shared" si="12"/>
        <v>349.07839876180958</v>
      </c>
      <c r="J92">
        <f t="shared" si="13"/>
        <v>348.059032437859</v>
      </c>
      <c r="L92">
        <f t="shared" si="14"/>
        <v>346.87410399584439</v>
      </c>
      <c r="N92">
        <f t="shared" si="15"/>
        <v>0.29201644317329983</v>
      </c>
    </row>
    <row r="93" spans="1:14" x14ac:dyDescent="0.3">
      <c r="A93">
        <v>92</v>
      </c>
      <c r="B93" s="1">
        <v>31990</v>
      </c>
      <c r="C93">
        <f t="shared" si="10"/>
        <v>8</v>
      </c>
      <c r="D93">
        <v>346.65</v>
      </c>
      <c r="E93">
        <f t="shared" si="16"/>
        <v>349.16083333333336</v>
      </c>
      <c r="F93">
        <f t="shared" si="17"/>
        <v>349.26833333333332</v>
      </c>
      <c r="G93">
        <f t="shared" si="18"/>
        <v>0.99250337610528672</v>
      </c>
      <c r="H93">
        <f t="shared" si="11"/>
        <v>0.99267519127302895</v>
      </c>
      <c r="I93">
        <f t="shared" si="12"/>
        <v>349.20788093379088</v>
      </c>
      <c r="J93">
        <f t="shared" si="13"/>
        <v>348.21178192152303</v>
      </c>
      <c r="L93">
        <f t="shared" si="14"/>
        <v>345.66119722247009</v>
      </c>
      <c r="N93">
        <f t="shared" si="15"/>
        <v>0.28524528415689715</v>
      </c>
    </row>
    <row r="94" spans="1:14" x14ac:dyDescent="0.3">
      <c r="A94">
        <v>93</v>
      </c>
      <c r="B94" s="1">
        <v>32021</v>
      </c>
      <c r="C94">
        <f t="shared" si="10"/>
        <v>9</v>
      </c>
      <c r="D94">
        <v>346.69</v>
      </c>
      <c r="E94">
        <f t="shared" si="16"/>
        <v>349.37583333333333</v>
      </c>
      <c r="F94">
        <f t="shared" si="17"/>
        <v>349.4733333333333</v>
      </c>
      <c r="G94">
        <f t="shared" si="18"/>
        <v>0.9920356345739304</v>
      </c>
      <c r="H94">
        <f t="shared" si="11"/>
        <v>0.99252860143572263</v>
      </c>
      <c r="I94">
        <f t="shared" si="12"/>
        <v>349.29975770824382</v>
      </c>
      <c r="J94">
        <f t="shared" si="13"/>
        <v>348.36453140518711</v>
      </c>
      <c r="L94">
        <f t="shared" si="14"/>
        <v>345.76176114540124</v>
      </c>
      <c r="N94">
        <f t="shared" si="15"/>
        <v>0.26774318688129456</v>
      </c>
    </row>
    <row r="95" spans="1:14" x14ac:dyDescent="0.3">
      <c r="A95">
        <v>94</v>
      </c>
      <c r="B95" s="1">
        <v>32051</v>
      </c>
      <c r="C95">
        <f t="shared" si="10"/>
        <v>10</v>
      </c>
      <c r="D95">
        <v>347.96</v>
      </c>
      <c r="E95">
        <f t="shared" si="16"/>
        <v>349.57083333333327</v>
      </c>
      <c r="F95">
        <f t="shared" si="17"/>
        <v>349.66374999999994</v>
      </c>
      <c r="G95">
        <f t="shared" si="18"/>
        <v>0.99512746174002897</v>
      </c>
      <c r="H95">
        <f t="shared" si="11"/>
        <v>0.99564332308800807</v>
      </c>
      <c r="I95">
        <f t="shared" si="12"/>
        <v>349.48258269918887</v>
      </c>
      <c r="J95">
        <f t="shared" si="13"/>
        <v>348.51728088885113</v>
      </c>
      <c r="L95">
        <f t="shared" si="14"/>
        <v>346.99890369777245</v>
      </c>
      <c r="N95">
        <f t="shared" si="15"/>
        <v>0.27620884648451877</v>
      </c>
    </row>
    <row r="96" spans="1:14" x14ac:dyDescent="0.3">
      <c r="A96">
        <v>95</v>
      </c>
      <c r="B96" s="1">
        <v>32082</v>
      </c>
      <c r="C96">
        <f t="shared" si="10"/>
        <v>11</v>
      </c>
      <c r="D96">
        <v>349.24</v>
      </c>
      <c r="E96">
        <f t="shared" si="16"/>
        <v>349.75666666666666</v>
      </c>
      <c r="F96">
        <f t="shared" si="17"/>
        <v>349.85208333333333</v>
      </c>
      <c r="G96">
        <f t="shared" si="18"/>
        <v>0.99825045108349364</v>
      </c>
      <c r="H96">
        <f t="shared" si="11"/>
        <v>0.99881537922300212</v>
      </c>
      <c r="I96">
        <f t="shared" si="12"/>
        <v>349.65420763913409</v>
      </c>
      <c r="J96">
        <f t="shared" si="13"/>
        <v>348.67003037251516</v>
      </c>
      <c r="L96">
        <f t="shared" si="14"/>
        <v>348.25698861021937</v>
      </c>
      <c r="N96">
        <f t="shared" si="15"/>
        <v>0.28147159253826676</v>
      </c>
    </row>
    <row r="97" spans="1:14" x14ac:dyDescent="0.3">
      <c r="A97">
        <v>96</v>
      </c>
      <c r="B97" s="1">
        <v>32112</v>
      </c>
      <c r="C97">
        <f t="shared" si="10"/>
        <v>12</v>
      </c>
      <c r="D97">
        <v>350.19</v>
      </c>
      <c r="E97">
        <f t="shared" si="16"/>
        <v>349.94749999999999</v>
      </c>
      <c r="F97">
        <f t="shared" si="17"/>
        <v>350.04708333333326</v>
      </c>
      <c r="G97">
        <f t="shared" si="18"/>
        <v>1.0004082784101664</v>
      </c>
      <c r="H97">
        <f t="shared" si="11"/>
        <v>1.0007594286058352</v>
      </c>
      <c r="I97">
        <f t="shared" si="12"/>
        <v>349.92425750897206</v>
      </c>
      <c r="J97">
        <f t="shared" si="13"/>
        <v>348.82277985617918</v>
      </c>
      <c r="L97">
        <f t="shared" si="14"/>
        <v>349.08768585356893</v>
      </c>
      <c r="N97">
        <f t="shared" si="15"/>
        <v>0.3147760205691395</v>
      </c>
    </row>
    <row r="98" spans="1:14" x14ac:dyDescent="0.3">
      <c r="A98">
        <v>97</v>
      </c>
      <c r="B98" s="1">
        <v>32143</v>
      </c>
      <c r="C98">
        <f t="shared" si="10"/>
        <v>1</v>
      </c>
      <c r="D98">
        <v>350.91</v>
      </c>
      <c r="E98">
        <f t="shared" si="16"/>
        <v>350.14666666666659</v>
      </c>
      <c r="F98">
        <f t="shared" si="17"/>
        <v>350.24833333333328</v>
      </c>
      <c r="G98">
        <f t="shared" si="18"/>
        <v>1.0018891358036444</v>
      </c>
      <c r="H98">
        <f t="shared" si="11"/>
        <v>1.0020277142188549</v>
      </c>
      <c r="I98">
        <f t="shared" si="12"/>
        <v>350.19989469408733</v>
      </c>
      <c r="J98">
        <f t="shared" si="13"/>
        <v>348.97552933984326</v>
      </c>
      <c r="L98">
        <f t="shared" si="14"/>
        <v>349.68315198271807</v>
      </c>
      <c r="N98">
        <f t="shared" si="15"/>
        <v>0.3496189955492725</v>
      </c>
    </row>
    <row r="99" spans="1:14" x14ac:dyDescent="0.3">
      <c r="A99">
        <v>98</v>
      </c>
      <c r="B99" s="1">
        <v>32174</v>
      </c>
      <c r="C99">
        <f t="shared" si="10"/>
        <v>2</v>
      </c>
      <c r="D99">
        <v>351.47</v>
      </c>
      <c r="E99">
        <f t="shared" si="16"/>
        <v>350.34999999999997</v>
      </c>
      <c r="F99">
        <f t="shared" si="17"/>
        <v>350.45749999999998</v>
      </c>
      <c r="G99">
        <f t="shared" si="18"/>
        <v>1.0028890807016544</v>
      </c>
      <c r="H99">
        <f t="shared" si="11"/>
        <v>1.0029045537710699</v>
      </c>
      <c r="I99">
        <f t="shared" si="12"/>
        <v>350.45209305154782</v>
      </c>
      <c r="J99">
        <f t="shared" si="13"/>
        <v>349.12827882350729</v>
      </c>
      <c r="L99">
        <f t="shared" si="14"/>
        <v>350.14234068235123</v>
      </c>
      <c r="N99">
        <f t="shared" si="15"/>
        <v>0.37774470584937397</v>
      </c>
    </row>
    <row r="100" spans="1:14" x14ac:dyDescent="0.3">
      <c r="A100">
        <v>99</v>
      </c>
      <c r="B100" s="1">
        <v>32203</v>
      </c>
      <c r="C100">
        <f t="shared" si="10"/>
        <v>3</v>
      </c>
      <c r="D100">
        <v>351.85</v>
      </c>
      <c r="E100">
        <f t="shared" si="16"/>
        <v>350.56500000000005</v>
      </c>
      <c r="F100">
        <f t="shared" si="17"/>
        <v>350.66833333333341</v>
      </c>
      <c r="G100">
        <f t="shared" si="18"/>
        <v>1.0033697558471679</v>
      </c>
      <c r="H100">
        <f t="shared" si="11"/>
        <v>1.0036591568893234</v>
      </c>
      <c r="I100">
        <f t="shared" si="12"/>
        <v>350.56721954343669</v>
      </c>
      <c r="J100">
        <f t="shared" si="13"/>
        <v>349.28102830717131</v>
      </c>
      <c r="L100">
        <f t="shared" si="14"/>
        <v>350.55910238821144</v>
      </c>
      <c r="N100">
        <f t="shared" si="15"/>
        <v>0.36688862065896832</v>
      </c>
    </row>
    <row r="101" spans="1:14" x14ac:dyDescent="0.3">
      <c r="A101">
        <v>100</v>
      </c>
      <c r="B101" s="1">
        <v>32234</v>
      </c>
      <c r="C101">
        <f t="shared" si="10"/>
        <v>4</v>
      </c>
      <c r="D101">
        <v>352.3</v>
      </c>
      <c r="E101">
        <f t="shared" si="16"/>
        <v>350.7716666666667</v>
      </c>
      <c r="F101">
        <f t="shared" si="17"/>
        <v>350.87041666666664</v>
      </c>
      <c r="G101">
        <f t="shared" si="18"/>
        <v>1.0040743911866798</v>
      </c>
      <c r="H101">
        <f t="shared" si="11"/>
        <v>1.0043042933532074</v>
      </c>
      <c r="I101">
        <f t="shared" si="12"/>
        <v>350.79009651918153</v>
      </c>
      <c r="J101">
        <f t="shared" si="13"/>
        <v>349.43377779083534</v>
      </c>
      <c r="L101">
        <f t="shared" si="14"/>
        <v>350.93784327796658</v>
      </c>
      <c r="N101">
        <f t="shared" si="15"/>
        <v>0.38664681295300385</v>
      </c>
    </row>
    <row r="102" spans="1:14" x14ac:dyDescent="0.3">
      <c r="A102">
        <v>101</v>
      </c>
      <c r="B102" s="1">
        <v>32264</v>
      </c>
      <c r="C102">
        <f t="shared" si="10"/>
        <v>5</v>
      </c>
      <c r="D102">
        <v>352.46</v>
      </c>
      <c r="E102">
        <f t="shared" si="16"/>
        <v>350.96916666666658</v>
      </c>
      <c r="F102">
        <f t="shared" si="17"/>
        <v>351.06374999999991</v>
      </c>
      <c r="G102">
        <f t="shared" si="18"/>
        <v>1.0039771978736058</v>
      </c>
      <c r="H102">
        <f t="shared" si="11"/>
        <v>1.0038927563831224</v>
      </c>
      <c r="I102">
        <f t="shared" si="12"/>
        <v>351.09327939556152</v>
      </c>
      <c r="J102">
        <f t="shared" si="13"/>
        <v>349.58652727449942</v>
      </c>
      <c r="L102">
        <f t="shared" si="14"/>
        <v>350.94738246000082</v>
      </c>
      <c r="N102">
        <f t="shared" si="15"/>
        <v>0.42916005787866857</v>
      </c>
    </row>
    <row r="103" spans="1:14" x14ac:dyDescent="0.3">
      <c r="A103">
        <v>102</v>
      </c>
      <c r="B103" s="1">
        <v>32295</v>
      </c>
      <c r="C103">
        <f t="shared" si="10"/>
        <v>6</v>
      </c>
      <c r="D103">
        <v>351.76</v>
      </c>
      <c r="E103">
        <f t="shared" si="16"/>
        <v>351.1583333333333</v>
      </c>
      <c r="F103">
        <f t="shared" si="17"/>
        <v>351.245</v>
      </c>
      <c r="G103">
        <f t="shared" si="18"/>
        <v>1.0014662130421785</v>
      </c>
      <c r="H103">
        <f t="shared" si="11"/>
        <v>1.0012759878546629</v>
      </c>
      <c r="I103">
        <f t="shared" si="12"/>
        <v>351.31173049868306</v>
      </c>
      <c r="J103">
        <f t="shared" si="13"/>
        <v>349.73927675816344</v>
      </c>
      <c r="L103">
        <f t="shared" si="14"/>
        <v>350.18553982760545</v>
      </c>
      <c r="N103">
        <f t="shared" si="15"/>
        <v>0.44759500011216119</v>
      </c>
    </row>
    <row r="104" spans="1:14" x14ac:dyDescent="0.3">
      <c r="A104">
        <v>103</v>
      </c>
      <c r="B104" s="1">
        <v>32325</v>
      </c>
      <c r="C104">
        <f t="shared" si="10"/>
        <v>7</v>
      </c>
      <c r="D104">
        <v>350.28</v>
      </c>
      <c r="E104">
        <f t="shared" si="16"/>
        <v>351.33166666666671</v>
      </c>
      <c r="F104">
        <f t="shared" si="17"/>
        <v>351.41416666666669</v>
      </c>
      <c r="G104">
        <f t="shared" si="18"/>
        <v>0.99677256418708204</v>
      </c>
      <c r="H104">
        <f t="shared" si="11"/>
        <v>0.9965956107108751</v>
      </c>
      <c r="I104">
        <f t="shared" si="12"/>
        <v>351.47656304661427</v>
      </c>
      <c r="J104">
        <f t="shared" si="13"/>
        <v>349.89202624182747</v>
      </c>
      <c r="L104">
        <f t="shared" si="14"/>
        <v>348.70085757533957</v>
      </c>
      <c r="N104">
        <f t="shared" si="15"/>
        <v>0.45082289158970079</v>
      </c>
    </row>
    <row r="105" spans="1:14" x14ac:dyDescent="0.3">
      <c r="A105">
        <v>104</v>
      </c>
      <c r="B105" s="1">
        <v>32356</v>
      </c>
      <c r="C105">
        <f t="shared" si="10"/>
        <v>8</v>
      </c>
      <c r="D105">
        <v>349.09</v>
      </c>
      <c r="E105">
        <f t="shared" si="16"/>
        <v>351.49666666666667</v>
      </c>
      <c r="F105">
        <f t="shared" si="17"/>
        <v>351.58624999999995</v>
      </c>
      <c r="G105">
        <f t="shared" si="18"/>
        <v>0.99290003519762227</v>
      </c>
      <c r="H105">
        <f t="shared" si="11"/>
        <v>0.99267519127302895</v>
      </c>
      <c r="I105">
        <f t="shared" si="12"/>
        <v>351.66588534596008</v>
      </c>
      <c r="J105">
        <f t="shared" si="13"/>
        <v>350.04477572549149</v>
      </c>
      <c r="L105">
        <f t="shared" si="14"/>
        <v>347.48076469742676</v>
      </c>
      <c r="N105">
        <f t="shared" si="15"/>
        <v>0.46098006318519896</v>
      </c>
    </row>
    <row r="106" spans="1:14" x14ac:dyDescent="0.3">
      <c r="A106">
        <v>105</v>
      </c>
      <c r="B106" s="1">
        <v>32387</v>
      </c>
      <c r="C106">
        <f t="shared" si="10"/>
        <v>9</v>
      </c>
      <c r="D106">
        <v>349.27</v>
      </c>
      <c r="E106">
        <f t="shared" si="16"/>
        <v>351.67583333333329</v>
      </c>
      <c r="F106">
        <f t="shared" si="17"/>
        <v>351.76249999999993</v>
      </c>
      <c r="G106">
        <f t="shared" si="18"/>
        <v>0.99291425322483229</v>
      </c>
      <c r="H106">
        <f t="shared" si="11"/>
        <v>0.99252860143572263</v>
      </c>
      <c r="I106">
        <f t="shared" si="12"/>
        <v>351.89917902090718</v>
      </c>
      <c r="J106">
        <f t="shared" si="13"/>
        <v>350.19752520915551</v>
      </c>
      <c r="L106">
        <f t="shared" si="14"/>
        <v>347.58105992209437</v>
      </c>
      <c r="N106">
        <f t="shared" si="15"/>
        <v>0.48356288198402764</v>
      </c>
    </row>
    <row r="107" spans="1:14" x14ac:dyDescent="0.3">
      <c r="A107">
        <v>106</v>
      </c>
      <c r="B107" s="1">
        <v>32417</v>
      </c>
      <c r="C107">
        <f t="shared" si="10"/>
        <v>10</v>
      </c>
      <c r="D107">
        <v>350.44</v>
      </c>
      <c r="E107">
        <f t="shared" si="16"/>
        <v>351.84916666666663</v>
      </c>
      <c r="F107">
        <f t="shared" si="17"/>
        <v>351.92124999999999</v>
      </c>
      <c r="G107">
        <f t="shared" si="18"/>
        <v>0.99579096175635884</v>
      </c>
      <c r="H107">
        <f t="shared" si="11"/>
        <v>0.99564332308800807</v>
      </c>
      <c r="I107">
        <f t="shared" si="12"/>
        <v>351.97343453587695</v>
      </c>
      <c r="J107">
        <f t="shared" si="13"/>
        <v>350.3502746928196</v>
      </c>
      <c r="L107">
        <f t="shared" si="14"/>
        <v>348.82391173995535</v>
      </c>
      <c r="N107">
        <f t="shared" si="15"/>
        <v>0.46115975917265395</v>
      </c>
    </row>
    <row r="108" spans="1:14" x14ac:dyDescent="0.3">
      <c r="A108">
        <v>107</v>
      </c>
      <c r="B108" s="1">
        <v>32448</v>
      </c>
      <c r="C108">
        <f t="shared" si="10"/>
        <v>11</v>
      </c>
      <c r="D108">
        <v>351.61</v>
      </c>
      <c r="E108">
        <f t="shared" si="16"/>
        <v>351.99333333333328</v>
      </c>
      <c r="F108">
        <f t="shared" si="17"/>
        <v>352.05583333333334</v>
      </c>
      <c r="G108">
        <f t="shared" si="18"/>
        <v>0.99873362889882522</v>
      </c>
      <c r="H108">
        <f t="shared" si="11"/>
        <v>0.99881537922300212</v>
      </c>
      <c r="I108">
        <f t="shared" si="12"/>
        <v>352.02701852020368</v>
      </c>
      <c r="J108">
        <f t="shared" si="13"/>
        <v>350.50302417648362</v>
      </c>
      <c r="L108">
        <f t="shared" si="14"/>
        <v>350.08781101164357</v>
      </c>
      <c r="N108">
        <f t="shared" si="15"/>
        <v>0.43291970886961328</v>
      </c>
    </row>
    <row r="109" spans="1:14" x14ac:dyDescent="0.3">
      <c r="A109">
        <v>108</v>
      </c>
      <c r="B109" s="1">
        <v>32478</v>
      </c>
      <c r="C109">
        <f t="shared" si="10"/>
        <v>12</v>
      </c>
      <c r="D109">
        <v>352.46</v>
      </c>
      <c r="E109">
        <f t="shared" si="16"/>
        <v>352.11833333333334</v>
      </c>
      <c r="F109">
        <f t="shared" si="17"/>
        <v>352.17166666666662</v>
      </c>
      <c r="G109">
        <f t="shared" si="18"/>
        <v>1.0008187295021842</v>
      </c>
      <c r="H109">
        <f t="shared" si="11"/>
        <v>1.0007594286058352</v>
      </c>
      <c r="I109">
        <f t="shared" si="12"/>
        <v>352.1925349142245</v>
      </c>
      <c r="J109">
        <f t="shared" si="13"/>
        <v>350.65577366014764</v>
      </c>
      <c r="L109">
        <f t="shared" si="14"/>
        <v>350.92207168546645</v>
      </c>
      <c r="N109">
        <f t="shared" si="15"/>
        <v>0.43634123433397576</v>
      </c>
    </row>
    <row r="110" spans="1:14" x14ac:dyDescent="0.3">
      <c r="A110">
        <v>109</v>
      </c>
      <c r="B110" s="1">
        <v>32509</v>
      </c>
      <c r="C110">
        <f t="shared" si="10"/>
        <v>1</v>
      </c>
      <c r="D110">
        <v>352.99</v>
      </c>
      <c r="E110">
        <f t="shared" si="16"/>
        <v>352.22499999999997</v>
      </c>
      <c r="F110">
        <f t="shared" si="17"/>
        <v>352.27166666666665</v>
      </c>
      <c r="G110">
        <f t="shared" si="18"/>
        <v>1.0020391459243103</v>
      </c>
      <c r="H110">
        <f t="shared" si="11"/>
        <v>1.0020277142188549</v>
      </c>
      <c r="I110">
        <f t="shared" si="12"/>
        <v>352.27568558338572</v>
      </c>
      <c r="J110">
        <f t="shared" si="13"/>
        <v>350.80852314381167</v>
      </c>
      <c r="L110">
        <f t="shared" si="14"/>
        <v>351.51986257428587</v>
      </c>
      <c r="N110">
        <f t="shared" si="15"/>
        <v>0.41648132403584875</v>
      </c>
    </row>
    <row r="111" spans="1:14" x14ac:dyDescent="0.3">
      <c r="A111">
        <v>110</v>
      </c>
      <c r="B111" s="1">
        <v>32540</v>
      </c>
      <c r="C111">
        <f t="shared" si="10"/>
        <v>2</v>
      </c>
      <c r="D111">
        <v>353.45</v>
      </c>
      <c r="E111">
        <f t="shared" si="16"/>
        <v>352.31833333333333</v>
      </c>
      <c r="F111">
        <f t="shared" si="17"/>
        <v>352.37208333333331</v>
      </c>
      <c r="G111">
        <f t="shared" si="18"/>
        <v>1.0030590296951731</v>
      </c>
      <c r="H111">
        <f t="shared" si="11"/>
        <v>1.0029045537710699</v>
      </c>
      <c r="I111">
        <f t="shared" si="12"/>
        <v>352.42635869084006</v>
      </c>
      <c r="J111">
        <f t="shared" si="13"/>
        <v>350.96127262747575</v>
      </c>
      <c r="L111">
        <f t="shared" si="14"/>
        <v>351.98065851538536</v>
      </c>
      <c r="N111">
        <f t="shared" si="15"/>
        <v>0.41571409948072741</v>
      </c>
    </row>
    <row r="112" spans="1:14" x14ac:dyDescent="0.3">
      <c r="A112">
        <v>111</v>
      </c>
      <c r="B112" s="1">
        <v>32568</v>
      </c>
      <c r="C112">
        <f t="shared" si="10"/>
        <v>3</v>
      </c>
      <c r="D112">
        <v>354</v>
      </c>
      <c r="E112">
        <f t="shared" si="16"/>
        <v>352.42583333333329</v>
      </c>
      <c r="F112">
        <f t="shared" si="17"/>
        <v>352.48458333333332</v>
      </c>
      <c r="G112">
        <f t="shared" si="18"/>
        <v>1.0042992424018544</v>
      </c>
      <c r="H112">
        <f t="shared" si="11"/>
        <v>1.0036591568893234</v>
      </c>
      <c r="I112">
        <f t="shared" si="12"/>
        <v>352.70938103844418</v>
      </c>
      <c r="J112">
        <f t="shared" si="13"/>
        <v>351.11402211113978</v>
      </c>
      <c r="L112">
        <f t="shared" si="14"/>
        <v>352.39880340408581</v>
      </c>
      <c r="N112">
        <f t="shared" si="15"/>
        <v>0.45231542257462964</v>
      </c>
    </row>
    <row r="113" spans="1:14" x14ac:dyDescent="0.3">
      <c r="A113">
        <v>112</v>
      </c>
      <c r="B113" s="1">
        <v>32599</v>
      </c>
      <c r="C113">
        <f t="shared" si="10"/>
        <v>4</v>
      </c>
      <c r="D113">
        <v>354.38</v>
      </c>
      <c r="E113">
        <f t="shared" si="16"/>
        <v>352.54333333333335</v>
      </c>
      <c r="F113">
        <f t="shared" si="17"/>
        <v>352.60250000000002</v>
      </c>
      <c r="G113">
        <f t="shared" si="18"/>
        <v>1.0050410873433966</v>
      </c>
      <c r="H113">
        <f t="shared" si="11"/>
        <v>1.0043042933532074</v>
      </c>
      <c r="I113">
        <f t="shared" si="12"/>
        <v>352.86118195988519</v>
      </c>
      <c r="J113">
        <f t="shared" si="13"/>
        <v>351.2667715948038</v>
      </c>
      <c r="L113">
        <f t="shared" si="14"/>
        <v>352.7787268249819</v>
      </c>
      <c r="N113">
        <f t="shared" si="15"/>
        <v>0.451852016202408</v>
      </c>
    </row>
    <row r="114" spans="1:14" x14ac:dyDescent="0.3">
      <c r="A114">
        <v>113</v>
      </c>
      <c r="B114" s="1">
        <v>32629</v>
      </c>
      <c r="C114">
        <f t="shared" si="10"/>
        <v>5</v>
      </c>
      <c r="D114">
        <v>354.19</v>
      </c>
      <c r="E114">
        <f t="shared" si="16"/>
        <v>352.66166666666669</v>
      </c>
      <c r="F114">
        <f t="shared" si="17"/>
        <v>352.72166666666669</v>
      </c>
      <c r="G114">
        <f t="shared" si="18"/>
        <v>1.0041628668496878</v>
      </c>
      <c r="H114">
        <f t="shared" si="11"/>
        <v>1.0038927563831224</v>
      </c>
      <c r="I114">
        <f t="shared" si="12"/>
        <v>352.81657104100879</v>
      </c>
      <c r="J114">
        <f t="shared" si="13"/>
        <v>351.41952107846782</v>
      </c>
      <c r="L114">
        <f t="shared" si="14"/>
        <v>352.78751166229983</v>
      </c>
      <c r="N114">
        <f t="shared" si="15"/>
        <v>0.39597061963922275</v>
      </c>
    </row>
    <row r="115" spans="1:14" x14ac:dyDescent="0.3">
      <c r="A115">
        <v>114</v>
      </c>
      <c r="B115" s="1">
        <v>32660</v>
      </c>
      <c r="C115">
        <f t="shared" si="10"/>
        <v>6</v>
      </c>
      <c r="D115">
        <v>353.26</v>
      </c>
      <c r="E115">
        <f t="shared" si="16"/>
        <v>352.78166666666669</v>
      </c>
      <c r="F115">
        <f t="shared" si="17"/>
        <v>352.84250000000003</v>
      </c>
      <c r="G115">
        <f t="shared" si="18"/>
        <v>1.0011832474829421</v>
      </c>
      <c r="H115">
        <f t="shared" si="11"/>
        <v>1.0012759878546629</v>
      </c>
      <c r="I115">
        <f t="shared" si="12"/>
        <v>352.80981895600632</v>
      </c>
      <c r="J115">
        <f t="shared" si="13"/>
        <v>351.57227056213191</v>
      </c>
      <c r="L115">
        <f t="shared" si="14"/>
        <v>352.02087250940542</v>
      </c>
      <c r="N115">
        <f t="shared" si="15"/>
        <v>0.35076926076956616</v>
      </c>
    </row>
    <row r="116" spans="1:14" x14ac:dyDescent="0.3">
      <c r="A116">
        <v>115</v>
      </c>
      <c r="B116" s="1">
        <v>32690</v>
      </c>
      <c r="C116">
        <f t="shared" si="10"/>
        <v>7</v>
      </c>
      <c r="D116">
        <v>351.56</v>
      </c>
      <c r="E116">
        <f t="shared" si="16"/>
        <v>352.90333333333336</v>
      </c>
      <c r="F116">
        <f t="shared" si="17"/>
        <v>352.96250000000003</v>
      </c>
      <c r="G116">
        <f t="shared" si="18"/>
        <v>0.99602649006622512</v>
      </c>
      <c r="H116">
        <f t="shared" si="11"/>
        <v>0.9965956107108751</v>
      </c>
      <c r="I116">
        <f t="shared" si="12"/>
        <v>352.76093555061016</v>
      </c>
      <c r="J116">
        <f t="shared" si="13"/>
        <v>351.72502004579593</v>
      </c>
      <c r="L116">
        <f t="shared" si="14"/>
        <v>350.5276111548348</v>
      </c>
      <c r="N116">
        <f t="shared" si="15"/>
        <v>0.29365935975799323</v>
      </c>
    </row>
    <row r="117" spans="1:14" x14ac:dyDescent="0.3">
      <c r="A117">
        <v>116</v>
      </c>
      <c r="B117" s="1">
        <v>32721</v>
      </c>
      <c r="C117">
        <f t="shared" si="10"/>
        <v>8</v>
      </c>
      <c r="D117">
        <v>350.21</v>
      </c>
      <c r="E117">
        <f t="shared" si="16"/>
        <v>353.0216666666667</v>
      </c>
      <c r="F117">
        <f t="shared" si="17"/>
        <v>353.07125000000002</v>
      </c>
      <c r="G117">
        <f t="shared" si="18"/>
        <v>0.99189611162052971</v>
      </c>
      <c r="H117">
        <f t="shared" si="11"/>
        <v>0.99267519127302895</v>
      </c>
      <c r="I117">
        <f t="shared" si="12"/>
        <v>352.79414966630003</v>
      </c>
      <c r="J117">
        <f t="shared" si="13"/>
        <v>351.87776952945995</v>
      </c>
      <c r="L117">
        <f t="shared" si="14"/>
        <v>349.30033217238343</v>
      </c>
      <c r="N117">
        <f t="shared" si="15"/>
        <v>0.25974924405829214</v>
      </c>
    </row>
    <row r="118" spans="1:14" x14ac:dyDescent="0.3">
      <c r="A118">
        <v>117</v>
      </c>
      <c r="B118" s="1">
        <v>32752</v>
      </c>
      <c r="C118">
        <f t="shared" si="10"/>
        <v>9</v>
      </c>
      <c r="D118">
        <v>350.56</v>
      </c>
      <c r="E118">
        <f t="shared" si="16"/>
        <v>353.12083333333334</v>
      </c>
      <c r="F118">
        <f t="shared" si="17"/>
        <v>353.16750000000002</v>
      </c>
      <c r="G118">
        <f t="shared" si="18"/>
        <v>0.99261681779891975</v>
      </c>
      <c r="H118">
        <f t="shared" si="11"/>
        <v>0.99252860143572263</v>
      </c>
      <c r="I118">
        <f t="shared" si="12"/>
        <v>353.19888967723887</v>
      </c>
      <c r="J118">
        <f t="shared" si="13"/>
        <v>352.03051901312398</v>
      </c>
      <c r="L118">
        <f t="shared" si="14"/>
        <v>349.4003586987875</v>
      </c>
      <c r="N118">
        <f t="shared" si="15"/>
        <v>0.33079681116285448</v>
      </c>
    </row>
    <row r="119" spans="1:14" x14ac:dyDescent="0.3">
      <c r="A119">
        <v>118</v>
      </c>
      <c r="B119" s="1">
        <v>32782</v>
      </c>
      <c r="C119">
        <f t="shared" si="10"/>
        <v>10</v>
      </c>
      <c r="D119">
        <v>351.85</v>
      </c>
      <c r="E119">
        <f t="shared" si="16"/>
        <v>353.21416666666664</v>
      </c>
      <c r="F119">
        <f t="shared" si="17"/>
        <v>353.26458333333335</v>
      </c>
      <c r="G119">
        <f t="shared" si="18"/>
        <v>0.99599568312230569</v>
      </c>
      <c r="H119">
        <f t="shared" si="11"/>
        <v>0.99564332308800807</v>
      </c>
      <c r="I119">
        <f t="shared" si="12"/>
        <v>353.38960433012301</v>
      </c>
      <c r="J119">
        <f t="shared" si="13"/>
        <v>352.18326849678806</v>
      </c>
      <c r="L119">
        <f t="shared" si="14"/>
        <v>350.64891978213825</v>
      </c>
      <c r="N119">
        <f t="shared" si="15"/>
        <v>0.34136143750512216</v>
      </c>
    </row>
    <row r="120" spans="1:14" x14ac:dyDescent="0.3">
      <c r="A120">
        <v>119</v>
      </c>
      <c r="B120" s="1">
        <v>32813</v>
      </c>
      <c r="C120">
        <f t="shared" si="10"/>
        <v>11</v>
      </c>
      <c r="D120">
        <v>353.03</v>
      </c>
      <c r="E120">
        <f t="shared" si="16"/>
        <v>353.315</v>
      </c>
      <c r="F120">
        <f t="shared" si="17"/>
        <v>353.35874999999999</v>
      </c>
      <c r="G120">
        <f t="shared" si="18"/>
        <v>0.99906964239600682</v>
      </c>
      <c r="H120">
        <f t="shared" si="11"/>
        <v>0.99881537922300212</v>
      </c>
      <c r="I120">
        <f t="shared" si="12"/>
        <v>353.44870267679386</v>
      </c>
      <c r="J120">
        <f t="shared" si="13"/>
        <v>352.33601798045208</v>
      </c>
      <c r="L120">
        <f t="shared" si="14"/>
        <v>351.91863341306777</v>
      </c>
      <c r="N120">
        <f t="shared" si="15"/>
        <v>0.31480797295759744</v>
      </c>
    </row>
    <row r="121" spans="1:14" x14ac:dyDescent="0.3">
      <c r="A121">
        <v>120</v>
      </c>
      <c r="B121" s="1">
        <v>32843</v>
      </c>
      <c r="C121">
        <f t="shared" si="10"/>
        <v>12</v>
      </c>
      <c r="D121">
        <v>353.9</v>
      </c>
      <c r="E121">
        <f t="shared" si="16"/>
        <v>353.40249999999997</v>
      </c>
      <c r="F121">
        <f t="shared" si="17"/>
        <v>353.44999999999993</v>
      </c>
      <c r="G121">
        <f t="shared" si="18"/>
        <v>1.0012731645211488</v>
      </c>
      <c r="H121">
        <f t="shared" si="11"/>
        <v>1.0007594286058352</v>
      </c>
      <c r="I121">
        <f t="shared" si="12"/>
        <v>353.63144216689568</v>
      </c>
      <c r="J121">
        <f t="shared" si="13"/>
        <v>352.48876746411611</v>
      </c>
      <c r="L121">
        <f t="shared" si="14"/>
        <v>352.75645751736397</v>
      </c>
      <c r="N121">
        <f t="shared" si="15"/>
        <v>0.32312587811133303</v>
      </c>
    </row>
    <row r="122" spans="1:14" x14ac:dyDescent="0.3">
      <c r="A122">
        <v>121</v>
      </c>
      <c r="B122" s="1">
        <v>32874</v>
      </c>
      <c r="C122">
        <f t="shared" si="10"/>
        <v>1</v>
      </c>
      <c r="D122">
        <v>354.45</v>
      </c>
      <c r="E122">
        <f t="shared" si="16"/>
        <v>353.49749999999995</v>
      </c>
      <c r="F122">
        <f t="shared" si="17"/>
        <v>353.5554166666667</v>
      </c>
      <c r="G122">
        <f t="shared" si="18"/>
        <v>1.0025302492654968</v>
      </c>
      <c r="H122">
        <f t="shared" si="11"/>
        <v>1.0020277142188549</v>
      </c>
      <c r="I122">
        <f t="shared" si="12"/>
        <v>353.7327311114509</v>
      </c>
      <c r="J122">
        <f t="shared" si="13"/>
        <v>352.64151694778013</v>
      </c>
      <c r="L122">
        <f t="shared" si="14"/>
        <v>353.35657316585372</v>
      </c>
      <c r="N122">
        <f t="shared" si="15"/>
        <v>0.30848549418712684</v>
      </c>
    </row>
    <row r="123" spans="1:14" x14ac:dyDescent="0.3">
      <c r="A123">
        <v>122</v>
      </c>
      <c r="B123" s="1">
        <v>32905</v>
      </c>
      <c r="C123">
        <f t="shared" si="10"/>
        <v>2</v>
      </c>
      <c r="D123">
        <v>354.87</v>
      </c>
      <c r="E123">
        <f t="shared" si="16"/>
        <v>353.6133333333334</v>
      </c>
      <c r="F123">
        <f t="shared" si="17"/>
        <v>353.66500000000002</v>
      </c>
      <c r="G123">
        <f t="shared" si="18"/>
        <v>1.0034071791101749</v>
      </c>
      <c r="H123">
        <f t="shared" si="11"/>
        <v>1.0029045537710699</v>
      </c>
      <c r="I123">
        <f t="shared" si="12"/>
        <v>353.84224616952446</v>
      </c>
      <c r="J123">
        <f t="shared" si="13"/>
        <v>352.79426643144421</v>
      </c>
      <c r="L123">
        <f t="shared" si="14"/>
        <v>353.81897634841948</v>
      </c>
      <c r="N123">
        <f t="shared" si="15"/>
        <v>0.29617145759870428</v>
      </c>
    </row>
    <row r="124" spans="1:14" x14ac:dyDescent="0.3">
      <c r="A124">
        <v>123</v>
      </c>
      <c r="B124" s="1">
        <v>32933</v>
      </c>
      <c r="C124">
        <f t="shared" si="10"/>
        <v>3</v>
      </c>
      <c r="D124">
        <v>355.19</v>
      </c>
      <c r="E124">
        <f t="shared" si="16"/>
        <v>353.71666666666664</v>
      </c>
      <c r="F124">
        <f t="shared" si="17"/>
        <v>353.77208333333334</v>
      </c>
      <c r="G124">
        <f t="shared" si="18"/>
        <v>1.0040079947894889</v>
      </c>
      <c r="H124">
        <f t="shared" si="11"/>
        <v>1.0036591568893234</v>
      </c>
      <c r="I124">
        <f t="shared" si="12"/>
        <v>353.89504251707626</v>
      </c>
      <c r="J124">
        <f t="shared" si="13"/>
        <v>352.94701591510824</v>
      </c>
      <c r="L124">
        <f t="shared" si="14"/>
        <v>354.23850441996012</v>
      </c>
      <c r="N124">
        <f t="shared" si="15"/>
        <v>0.26788354966070982</v>
      </c>
    </row>
    <row r="125" spans="1:14" x14ac:dyDescent="0.3">
      <c r="A125">
        <v>124</v>
      </c>
      <c r="B125" s="1">
        <v>32964</v>
      </c>
      <c r="C125">
        <f t="shared" si="10"/>
        <v>4</v>
      </c>
      <c r="D125">
        <v>355.5</v>
      </c>
      <c r="E125">
        <f t="shared" si="16"/>
        <v>353.82750000000004</v>
      </c>
      <c r="F125">
        <f t="shared" si="17"/>
        <v>353.88625000000002</v>
      </c>
      <c r="G125">
        <f t="shared" si="18"/>
        <v>1.0045600810995059</v>
      </c>
      <c r="H125">
        <f t="shared" si="11"/>
        <v>1.0043042933532074</v>
      </c>
      <c r="I125">
        <f t="shared" si="12"/>
        <v>353.97638181257173</v>
      </c>
      <c r="J125">
        <f t="shared" si="13"/>
        <v>353.09976539877226</v>
      </c>
      <c r="L125">
        <f t="shared" si="14"/>
        <v>354.61961037199728</v>
      </c>
      <c r="N125">
        <f t="shared" si="15"/>
        <v>0.24764827791918914</v>
      </c>
    </row>
    <row r="126" spans="1:14" x14ac:dyDescent="0.3">
      <c r="A126">
        <v>125</v>
      </c>
      <c r="B126" s="1">
        <v>32994</v>
      </c>
      <c r="C126">
        <f t="shared" si="10"/>
        <v>5</v>
      </c>
      <c r="D126">
        <v>355.4</v>
      </c>
      <c r="E126">
        <f t="shared" si="16"/>
        <v>353.94499999999994</v>
      </c>
      <c r="F126">
        <f t="shared" si="17"/>
        <v>353.99833333333333</v>
      </c>
      <c r="G126">
        <f t="shared" si="18"/>
        <v>1.0039595289996657</v>
      </c>
      <c r="H126">
        <f t="shared" si="11"/>
        <v>1.0038927563831224</v>
      </c>
      <c r="I126">
        <f t="shared" si="12"/>
        <v>354.02187907048335</v>
      </c>
      <c r="J126">
        <f t="shared" si="13"/>
        <v>353.25251488243629</v>
      </c>
      <c r="L126">
        <f t="shared" si="14"/>
        <v>354.6276408645989</v>
      </c>
      <c r="N126">
        <f t="shared" si="15"/>
        <v>0.21732108480615508</v>
      </c>
    </row>
    <row r="127" spans="1:14" x14ac:dyDescent="0.3">
      <c r="A127">
        <v>126</v>
      </c>
      <c r="B127" s="1">
        <v>33025</v>
      </c>
      <c r="C127">
        <f t="shared" si="10"/>
        <v>6</v>
      </c>
      <c r="D127">
        <v>354.31</v>
      </c>
      <c r="E127">
        <f t="shared" si="16"/>
        <v>354.05166666666668</v>
      </c>
      <c r="F127">
        <f t="shared" si="17"/>
        <v>354.10541666666666</v>
      </c>
      <c r="G127">
        <f t="shared" si="18"/>
        <v>1.0005777469750652</v>
      </c>
      <c r="H127">
        <f t="shared" si="11"/>
        <v>1.0012759878546629</v>
      </c>
      <c r="I127">
        <f t="shared" si="12"/>
        <v>353.8584808761326</v>
      </c>
      <c r="J127">
        <f t="shared" si="13"/>
        <v>353.40526436610037</v>
      </c>
      <c r="L127">
        <f t="shared" si="14"/>
        <v>353.85620519120545</v>
      </c>
      <c r="N127">
        <f t="shared" si="15"/>
        <v>0.12807846484563098</v>
      </c>
    </row>
    <row r="128" spans="1:14" x14ac:dyDescent="0.3">
      <c r="A128">
        <v>127</v>
      </c>
      <c r="B128" s="1">
        <v>33055</v>
      </c>
      <c r="C128">
        <f t="shared" si="10"/>
        <v>7</v>
      </c>
      <c r="D128">
        <v>352.7</v>
      </c>
      <c r="E128">
        <f t="shared" si="16"/>
        <v>354.15916666666664</v>
      </c>
      <c r="F128">
        <f t="shared" si="17"/>
        <v>354.21375</v>
      </c>
      <c r="G128">
        <f t="shared" si="18"/>
        <v>0.9957264504836415</v>
      </c>
      <c r="H128">
        <f t="shared" si="11"/>
        <v>0.9965956107108751</v>
      </c>
      <c r="I128">
        <f t="shared" si="12"/>
        <v>353.90482981198147</v>
      </c>
      <c r="J128">
        <f t="shared" si="13"/>
        <v>353.55801384976439</v>
      </c>
      <c r="L128">
        <f t="shared" si="14"/>
        <v>352.35436473432998</v>
      </c>
      <c r="N128">
        <f t="shared" si="15"/>
        <v>9.7996956526796686E-2</v>
      </c>
    </row>
    <row r="129" spans="1:14" x14ac:dyDescent="0.3">
      <c r="A129">
        <v>128</v>
      </c>
      <c r="B129" s="1">
        <v>33086</v>
      </c>
      <c r="C129">
        <f t="shared" si="10"/>
        <v>8</v>
      </c>
      <c r="D129">
        <v>351.6</v>
      </c>
      <c r="E129">
        <f t="shared" si="16"/>
        <v>354.26833333333337</v>
      </c>
      <c r="F129">
        <f t="shared" si="17"/>
        <v>354.33083333333337</v>
      </c>
      <c r="G129">
        <f t="shared" si="18"/>
        <v>0.99229298419320922</v>
      </c>
      <c r="H129">
        <f t="shared" si="11"/>
        <v>0.99267519127302895</v>
      </c>
      <c r="I129">
        <f t="shared" si="12"/>
        <v>354.19440627815055</v>
      </c>
      <c r="J129">
        <f t="shared" si="13"/>
        <v>353.71076333342842</v>
      </c>
      <c r="L129">
        <f t="shared" si="14"/>
        <v>351.11989964734011</v>
      </c>
      <c r="N129">
        <f t="shared" si="15"/>
        <v>0.13654731304320744</v>
      </c>
    </row>
    <row r="130" spans="1:14" x14ac:dyDescent="0.3">
      <c r="A130">
        <v>129</v>
      </c>
      <c r="B130" s="1">
        <v>33117</v>
      </c>
      <c r="C130">
        <f t="shared" si="10"/>
        <v>9</v>
      </c>
      <c r="D130">
        <v>351.8</v>
      </c>
      <c r="E130">
        <f t="shared" si="16"/>
        <v>354.39333333333337</v>
      </c>
      <c r="F130">
        <f t="shared" si="17"/>
        <v>354.46458333333339</v>
      </c>
      <c r="G130">
        <f t="shared" si="18"/>
        <v>0.99248279388514349</v>
      </c>
      <c r="H130">
        <f t="shared" si="11"/>
        <v>0.99252860143572263</v>
      </c>
      <c r="I130">
        <f t="shared" si="12"/>
        <v>354.44822395154222</v>
      </c>
      <c r="J130">
        <f t="shared" si="13"/>
        <v>353.86351281709244</v>
      </c>
      <c r="L130">
        <f t="shared" si="14"/>
        <v>351.21965747548069</v>
      </c>
      <c r="N130">
        <f t="shared" si="15"/>
        <v>0.16496376478661851</v>
      </c>
    </row>
    <row r="131" spans="1:14" x14ac:dyDescent="0.3">
      <c r="A131">
        <v>130</v>
      </c>
      <c r="B131" s="1">
        <v>33147</v>
      </c>
      <c r="C131">
        <f t="shared" ref="C131:C194" si="19">MONTH(B131)</f>
        <v>10</v>
      </c>
      <c r="D131">
        <v>353.18</v>
      </c>
      <c r="E131">
        <f t="shared" si="16"/>
        <v>354.53583333333336</v>
      </c>
      <c r="F131">
        <f t="shared" si="17"/>
        <v>354.60666666666668</v>
      </c>
      <c r="G131">
        <f t="shared" si="18"/>
        <v>0.9959767629862194</v>
      </c>
      <c r="H131">
        <f t="shared" ref="H131:H194" si="20">VLOOKUP(C131,$P$3:$Q$14,2,FALSE)</f>
        <v>0.99564332308800807</v>
      </c>
      <c r="I131">
        <f t="shared" ref="I131:I194" si="21">D131/H131</f>
        <v>354.72542406512105</v>
      </c>
      <c r="J131">
        <f t="shared" ref="J131:J194" si="22">$T$19+$T$20*A131</f>
        <v>354.01626230075652</v>
      </c>
      <c r="L131">
        <f t="shared" ref="L131:L194" si="23">J131*H131</f>
        <v>352.47392782432115</v>
      </c>
      <c r="N131">
        <f t="shared" ref="N131:N194" si="24">ABS(D131-L131)/D131*100</f>
        <v>0.19991850492067934</v>
      </c>
    </row>
    <row r="132" spans="1:14" x14ac:dyDescent="0.3">
      <c r="A132">
        <v>131</v>
      </c>
      <c r="B132" s="1">
        <v>33178</v>
      </c>
      <c r="C132">
        <f t="shared" si="19"/>
        <v>11</v>
      </c>
      <c r="D132">
        <v>354.44</v>
      </c>
      <c r="E132">
        <f t="shared" si="16"/>
        <v>354.67750000000001</v>
      </c>
      <c r="F132">
        <f t="shared" si="17"/>
        <v>354.755</v>
      </c>
      <c r="G132">
        <f t="shared" si="18"/>
        <v>0.99911206325492241</v>
      </c>
      <c r="H132">
        <f t="shared" si="20"/>
        <v>0.99881537922300212</v>
      </c>
      <c r="I132">
        <f t="shared" si="21"/>
        <v>354.8603749731264</v>
      </c>
      <c r="J132">
        <f t="shared" si="22"/>
        <v>354.16901178442055</v>
      </c>
      <c r="L132">
        <f t="shared" si="23"/>
        <v>353.74945581449191</v>
      </c>
      <c r="N132">
        <f t="shared" si="24"/>
        <v>0.19482682132606027</v>
      </c>
    </row>
    <row r="133" spans="1:14" x14ac:dyDescent="0.3">
      <c r="A133">
        <v>132</v>
      </c>
      <c r="B133" s="1">
        <v>33208</v>
      </c>
      <c r="C133">
        <f t="shared" si="19"/>
        <v>12</v>
      </c>
      <c r="D133">
        <v>355.18</v>
      </c>
      <c r="E133">
        <f t="shared" si="16"/>
        <v>354.83249999999998</v>
      </c>
      <c r="F133">
        <f t="shared" si="17"/>
        <v>354.9083333333333</v>
      </c>
      <c r="G133">
        <f t="shared" si="18"/>
        <v>1.0007654558688865</v>
      </c>
      <c r="H133">
        <f t="shared" si="20"/>
        <v>1.0007594286058352</v>
      </c>
      <c r="I133">
        <f t="shared" si="21"/>
        <v>354.91047083593674</v>
      </c>
      <c r="J133">
        <f t="shared" si="22"/>
        <v>354.32176126808457</v>
      </c>
      <c r="L133">
        <f t="shared" si="23"/>
        <v>354.59084334926149</v>
      </c>
      <c r="N133">
        <f t="shared" si="24"/>
        <v>0.16587551403190395</v>
      </c>
    </row>
    <row r="134" spans="1:14" x14ac:dyDescent="0.3">
      <c r="A134">
        <v>133</v>
      </c>
      <c r="B134" s="1">
        <v>33239</v>
      </c>
      <c r="C134">
        <f t="shared" si="19"/>
        <v>1</v>
      </c>
      <c r="D134">
        <v>355.74</v>
      </c>
      <c r="E134">
        <f t="shared" si="16"/>
        <v>354.98416666666668</v>
      </c>
      <c r="F134">
        <f t="shared" si="17"/>
        <v>355.04374999999999</v>
      </c>
      <c r="G134">
        <f t="shared" si="18"/>
        <v>1.001961025929903</v>
      </c>
      <c r="H134">
        <f t="shared" si="20"/>
        <v>1.0020277142188549</v>
      </c>
      <c r="I134">
        <f t="shared" si="21"/>
        <v>355.02012065337158</v>
      </c>
      <c r="J134">
        <f t="shared" si="22"/>
        <v>354.4745107517486</v>
      </c>
      <c r="L134">
        <f t="shared" si="23"/>
        <v>355.19328375742157</v>
      </c>
      <c r="N134">
        <f t="shared" si="24"/>
        <v>0.15368421953630204</v>
      </c>
    </row>
    <row r="135" spans="1:14" x14ac:dyDescent="0.3">
      <c r="A135">
        <v>134</v>
      </c>
      <c r="B135" s="1">
        <v>33270</v>
      </c>
      <c r="C135">
        <f t="shared" si="19"/>
        <v>2</v>
      </c>
      <c r="D135">
        <v>356.18</v>
      </c>
      <c r="E135">
        <f t="shared" si="16"/>
        <v>355.1033333333333</v>
      </c>
      <c r="F135">
        <f t="shared" si="17"/>
        <v>355.14958333333328</v>
      </c>
      <c r="G135">
        <f t="shared" si="18"/>
        <v>1.0029013596383685</v>
      </c>
      <c r="H135">
        <f t="shared" si="20"/>
        <v>1.0029045537710699</v>
      </c>
      <c r="I135">
        <f t="shared" si="21"/>
        <v>355.1484522238037</v>
      </c>
      <c r="J135">
        <f t="shared" si="22"/>
        <v>354.62726023541268</v>
      </c>
      <c r="L135">
        <f t="shared" si="23"/>
        <v>355.65729418145361</v>
      </c>
      <c r="N135">
        <f t="shared" si="24"/>
        <v>0.1467532760251555</v>
      </c>
    </row>
    <row r="136" spans="1:14" x14ac:dyDescent="0.3">
      <c r="A136">
        <v>135</v>
      </c>
      <c r="B136" s="1">
        <v>33298</v>
      </c>
      <c r="C136">
        <f t="shared" si="19"/>
        <v>3</v>
      </c>
      <c r="D136">
        <v>356.69</v>
      </c>
      <c r="E136">
        <f t="shared" ref="E136:E199" si="25">AVERAGE(D131:D142)</f>
        <v>355.19583333333327</v>
      </c>
      <c r="F136">
        <f t="shared" ref="F136:F199" si="26">AVERAGE(E136:E137)</f>
        <v>355.23083333333329</v>
      </c>
      <c r="G136">
        <f t="shared" si="18"/>
        <v>1.004107657696756</v>
      </c>
      <c r="H136">
        <f t="shared" si="20"/>
        <v>1.0036591568893234</v>
      </c>
      <c r="I136">
        <f t="shared" si="21"/>
        <v>355.38957379266287</v>
      </c>
      <c r="J136">
        <f t="shared" si="22"/>
        <v>354.7800097190767</v>
      </c>
      <c r="L136">
        <f t="shared" si="23"/>
        <v>356.07820543583449</v>
      </c>
      <c r="N136">
        <f t="shared" si="24"/>
        <v>0.17151996528231994</v>
      </c>
    </row>
    <row r="137" spans="1:14" x14ac:dyDescent="0.3">
      <c r="A137">
        <v>136</v>
      </c>
      <c r="B137" s="1">
        <v>33329</v>
      </c>
      <c r="C137">
        <f t="shared" si="19"/>
        <v>4</v>
      </c>
      <c r="D137">
        <v>357.21</v>
      </c>
      <c r="E137">
        <f t="shared" si="25"/>
        <v>355.26583333333338</v>
      </c>
      <c r="F137">
        <f t="shared" si="26"/>
        <v>355.29541666666671</v>
      </c>
      <c r="G137">
        <f t="shared" ref="G137:G200" si="27">D137/F137</f>
        <v>1.0053887082228519</v>
      </c>
      <c r="H137">
        <f t="shared" si="20"/>
        <v>1.0043042933532074</v>
      </c>
      <c r="I137">
        <f t="shared" si="21"/>
        <v>355.67905301622716</v>
      </c>
      <c r="J137">
        <f t="shared" si="22"/>
        <v>354.93275920274073</v>
      </c>
      <c r="L137">
        <f t="shared" si="23"/>
        <v>356.46049391901261</v>
      </c>
      <c r="N137">
        <f t="shared" si="24"/>
        <v>0.20982225609231922</v>
      </c>
    </row>
    <row r="138" spans="1:14" x14ac:dyDescent="0.3">
      <c r="A138">
        <v>137</v>
      </c>
      <c r="B138" s="1">
        <v>33359</v>
      </c>
      <c r="C138">
        <f t="shared" si="19"/>
        <v>5</v>
      </c>
      <c r="D138">
        <v>357.1</v>
      </c>
      <c r="E138">
        <f t="shared" si="25"/>
        <v>355.32500000000005</v>
      </c>
      <c r="F138">
        <f t="shared" si="26"/>
        <v>355.35708333333332</v>
      </c>
      <c r="G138">
        <f t="shared" si="27"/>
        <v>1.0049046909388093</v>
      </c>
      <c r="H138">
        <f t="shared" si="20"/>
        <v>1.0038927563831224</v>
      </c>
      <c r="I138">
        <f t="shared" si="21"/>
        <v>355.71528704577838</v>
      </c>
      <c r="J138">
        <f t="shared" si="22"/>
        <v>355.08550868640475</v>
      </c>
      <c r="L138">
        <f t="shared" si="23"/>
        <v>356.46777006689803</v>
      </c>
      <c r="N138">
        <f t="shared" si="24"/>
        <v>0.1770456267437682</v>
      </c>
    </row>
    <row r="139" spans="1:14" x14ac:dyDescent="0.3">
      <c r="A139">
        <v>138</v>
      </c>
      <c r="B139" s="1">
        <v>33390</v>
      </c>
      <c r="C139">
        <f t="shared" si="19"/>
        <v>6</v>
      </c>
      <c r="D139">
        <v>356.17</v>
      </c>
      <c r="E139">
        <f t="shared" si="25"/>
        <v>355.38916666666665</v>
      </c>
      <c r="F139">
        <f t="shared" si="26"/>
        <v>355.42208333333326</v>
      </c>
      <c r="G139">
        <f t="shared" si="27"/>
        <v>1.0021043055615801</v>
      </c>
      <c r="H139">
        <f t="shared" si="20"/>
        <v>1.0012759878546629</v>
      </c>
      <c r="I139">
        <f t="shared" si="21"/>
        <v>355.71611056321342</v>
      </c>
      <c r="J139">
        <f t="shared" si="22"/>
        <v>355.23825817006878</v>
      </c>
      <c r="L139">
        <f t="shared" si="23"/>
        <v>355.69153787300536</v>
      </c>
      <c r="N139">
        <f t="shared" si="24"/>
        <v>0.13433532498375972</v>
      </c>
    </row>
    <row r="140" spans="1:14" x14ac:dyDescent="0.3">
      <c r="A140">
        <v>139</v>
      </c>
      <c r="B140" s="1">
        <v>33420</v>
      </c>
      <c r="C140">
        <f t="shared" si="19"/>
        <v>7</v>
      </c>
      <c r="D140">
        <v>354.52</v>
      </c>
      <c r="E140">
        <f t="shared" si="25"/>
        <v>355.45499999999993</v>
      </c>
      <c r="F140">
        <f t="shared" si="26"/>
        <v>355.48458333333326</v>
      </c>
      <c r="G140">
        <f t="shared" si="27"/>
        <v>0.99728656774848434</v>
      </c>
      <c r="H140">
        <f t="shared" si="20"/>
        <v>0.9965956107108751</v>
      </c>
      <c r="I140">
        <f t="shared" si="21"/>
        <v>355.73104696610056</v>
      </c>
      <c r="J140">
        <f t="shared" si="22"/>
        <v>355.39100765373286</v>
      </c>
      <c r="L140">
        <f t="shared" si="23"/>
        <v>354.18111831382521</v>
      </c>
      <c r="N140">
        <f t="shared" si="24"/>
        <v>9.5588876840452669E-2</v>
      </c>
    </row>
    <row r="141" spans="1:14" x14ac:dyDescent="0.3">
      <c r="A141">
        <v>140</v>
      </c>
      <c r="B141" s="1">
        <v>33451</v>
      </c>
      <c r="C141">
        <f t="shared" si="19"/>
        <v>8</v>
      </c>
      <c r="D141">
        <v>353.03</v>
      </c>
      <c r="E141">
        <f t="shared" si="25"/>
        <v>355.51416666666665</v>
      </c>
      <c r="F141">
        <f t="shared" si="26"/>
        <v>355.5383333333333</v>
      </c>
      <c r="G141">
        <f t="shared" si="27"/>
        <v>0.99294497077202182</v>
      </c>
      <c r="H141">
        <f t="shared" si="20"/>
        <v>0.99267519127302895</v>
      </c>
      <c r="I141">
        <f t="shared" si="21"/>
        <v>355.63495804429886</v>
      </c>
      <c r="J141">
        <f t="shared" si="22"/>
        <v>355.54375713739688</v>
      </c>
      <c r="L141">
        <f t="shared" si="23"/>
        <v>352.93946712229678</v>
      </c>
      <c r="N141">
        <f t="shared" si="24"/>
        <v>2.564452814298979E-2</v>
      </c>
    </row>
    <row r="142" spans="1:14" x14ac:dyDescent="0.3">
      <c r="A142">
        <v>141</v>
      </c>
      <c r="B142" s="1">
        <v>33482</v>
      </c>
      <c r="C142">
        <f t="shared" si="19"/>
        <v>9</v>
      </c>
      <c r="D142">
        <v>352.91</v>
      </c>
      <c r="E142">
        <f t="shared" si="25"/>
        <v>355.5625</v>
      </c>
      <c r="F142">
        <f t="shared" si="26"/>
        <v>355.58541666666667</v>
      </c>
      <c r="G142">
        <f t="shared" si="27"/>
        <v>0.9924760225215461</v>
      </c>
      <c r="H142">
        <f t="shared" si="20"/>
        <v>0.99252860143572263</v>
      </c>
      <c r="I142">
        <f t="shared" si="21"/>
        <v>355.56657963257186</v>
      </c>
      <c r="J142">
        <f t="shared" si="22"/>
        <v>355.69650662106091</v>
      </c>
      <c r="L142">
        <f t="shared" si="23"/>
        <v>353.03895625217382</v>
      </c>
      <c r="N142">
        <f t="shared" si="24"/>
        <v>3.6540832556117273E-2</v>
      </c>
    </row>
    <row r="143" spans="1:14" x14ac:dyDescent="0.3">
      <c r="A143">
        <v>142</v>
      </c>
      <c r="B143" s="1">
        <v>33512</v>
      </c>
      <c r="C143">
        <f t="shared" si="19"/>
        <v>10</v>
      </c>
      <c r="D143">
        <v>354.02</v>
      </c>
      <c r="E143">
        <f t="shared" si="25"/>
        <v>355.60833333333335</v>
      </c>
      <c r="F143">
        <f t="shared" si="26"/>
        <v>355.63916666666671</v>
      </c>
      <c r="G143">
        <f t="shared" si="27"/>
        <v>0.9954471643777516</v>
      </c>
      <c r="H143">
        <f t="shared" si="20"/>
        <v>0.99564332308800807</v>
      </c>
      <c r="I143">
        <f t="shared" si="21"/>
        <v>355.56909968722505</v>
      </c>
      <c r="J143">
        <f t="shared" si="22"/>
        <v>355.84925610472493</v>
      </c>
      <c r="L143">
        <f t="shared" si="23"/>
        <v>354.298935866504</v>
      </c>
      <c r="N143">
        <f t="shared" si="24"/>
        <v>7.8790991046837483E-2</v>
      </c>
    </row>
    <row r="144" spans="1:14" x14ac:dyDescent="0.3">
      <c r="A144">
        <v>143</v>
      </c>
      <c r="B144" s="1">
        <v>33543</v>
      </c>
      <c r="C144">
        <f t="shared" si="19"/>
        <v>11</v>
      </c>
      <c r="D144">
        <v>355.15</v>
      </c>
      <c r="E144">
        <f t="shared" si="25"/>
        <v>355.67</v>
      </c>
      <c r="F144">
        <f t="shared" si="26"/>
        <v>355.69916666666666</v>
      </c>
      <c r="G144">
        <f t="shared" si="27"/>
        <v>0.99845609234395172</v>
      </c>
      <c r="H144">
        <f t="shared" si="20"/>
        <v>0.99881537922300212</v>
      </c>
      <c r="I144">
        <f t="shared" si="21"/>
        <v>355.57121705142151</v>
      </c>
      <c r="J144">
        <f t="shared" si="22"/>
        <v>356.00200558838901</v>
      </c>
      <c r="L144">
        <f t="shared" si="23"/>
        <v>355.58027821591611</v>
      </c>
      <c r="N144">
        <f t="shared" si="24"/>
        <v>0.12115393943858441</v>
      </c>
    </row>
    <row r="145" spans="1:14" x14ac:dyDescent="0.3">
      <c r="A145">
        <v>144</v>
      </c>
      <c r="B145" s="1">
        <v>33573</v>
      </c>
      <c r="C145">
        <f t="shared" si="19"/>
        <v>12</v>
      </c>
      <c r="D145">
        <v>355.95</v>
      </c>
      <c r="E145">
        <f t="shared" si="25"/>
        <v>355.7283333333333</v>
      </c>
      <c r="F145">
        <f t="shared" si="26"/>
        <v>355.75541666666663</v>
      </c>
      <c r="G145">
        <f t="shared" si="27"/>
        <v>1.0005469581746824</v>
      </c>
      <c r="H145">
        <f t="shared" si="20"/>
        <v>1.0007594286058352</v>
      </c>
      <c r="I145">
        <f t="shared" si="21"/>
        <v>355.67988651965675</v>
      </c>
      <c r="J145">
        <f t="shared" si="22"/>
        <v>356.15475507205304</v>
      </c>
      <c r="L145">
        <f t="shared" si="23"/>
        <v>356.42522918115901</v>
      </c>
      <c r="N145">
        <f t="shared" si="24"/>
        <v>0.13351009443995579</v>
      </c>
    </row>
    <row r="146" spans="1:14" x14ac:dyDescent="0.3">
      <c r="A146">
        <v>145</v>
      </c>
      <c r="B146" s="1">
        <v>33604</v>
      </c>
      <c r="C146">
        <f t="shared" si="19"/>
        <v>1</v>
      </c>
      <c r="D146">
        <v>356.53</v>
      </c>
      <c r="E146">
        <f t="shared" si="25"/>
        <v>355.78250000000003</v>
      </c>
      <c r="F146">
        <f t="shared" si="26"/>
        <v>355.80916666666667</v>
      </c>
      <c r="G146">
        <f t="shared" si="27"/>
        <v>1.0020258987144326</v>
      </c>
      <c r="H146">
        <f t="shared" si="20"/>
        <v>1.0020277142188549</v>
      </c>
      <c r="I146">
        <f t="shared" si="21"/>
        <v>355.80852200074929</v>
      </c>
      <c r="J146">
        <f t="shared" si="22"/>
        <v>356.30750455571706</v>
      </c>
      <c r="L146">
        <f t="shared" si="23"/>
        <v>357.02999434898942</v>
      </c>
      <c r="N146">
        <f t="shared" si="24"/>
        <v>0.14023906795766033</v>
      </c>
    </row>
    <row r="147" spans="1:14" x14ac:dyDescent="0.3">
      <c r="A147">
        <v>146</v>
      </c>
      <c r="B147" s="1">
        <v>33635</v>
      </c>
      <c r="C147">
        <f t="shared" si="19"/>
        <v>2</v>
      </c>
      <c r="D147">
        <v>356.89</v>
      </c>
      <c r="E147">
        <f t="shared" si="25"/>
        <v>355.83583333333331</v>
      </c>
      <c r="F147">
        <f t="shared" si="26"/>
        <v>355.86458333333337</v>
      </c>
      <c r="G147">
        <f t="shared" si="27"/>
        <v>1.0028814799637034</v>
      </c>
      <c r="H147">
        <f t="shared" si="20"/>
        <v>1.0029045537710699</v>
      </c>
      <c r="I147">
        <f t="shared" si="21"/>
        <v>355.85639596314587</v>
      </c>
      <c r="J147">
        <f t="shared" si="22"/>
        <v>356.46025403938108</v>
      </c>
      <c r="L147">
        <f t="shared" si="23"/>
        <v>357.49561201448773</v>
      </c>
      <c r="N147">
        <f t="shared" si="24"/>
        <v>0.16969150564256405</v>
      </c>
    </row>
    <row r="148" spans="1:14" x14ac:dyDescent="0.3">
      <c r="A148">
        <v>147</v>
      </c>
      <c r="B148" s="1">
        <v>33664</v>
      </c>
      <c r="C148">
        <f t="shared" si="19"/>
        <v>3</v>
      </c>
      <c r="D148">
        <v>357.27</v>
      </c>
      <c r="E148">
        <f t="shared" si="25"/>
        <v>355.89333333333337</v>
      </c>
      <c r="F148">
        <f t="shared" si="26"/>
        <v>355.92625000000004</v>
      </c>
      <c r="G148">
        <f t="shared" si="27"/>
        <v>1.0037753607664508</v>
      </c>
      <c r="H148">
        <f t="shared" si="20"/>
        <v>1.0036591568893234</v>
      </c>
      <c r="I148">
        <f t="shared" si="21"/>
        <v>355.96745921922303</v>
      </c>
      <c r="J148">
        <f t="shared" si="22"/>
        <v>356.61300352304517</v>
      </c>
      <c r="L148">
        <f t="shared" si="23"/>
        <v>357.9179064517088</v>
      </c>
      <c r="N148">
        <f t="shared" si="24"/>
        <v>0.18134924614684145</v>
      </c>
    </row>
    <row r="149" spans="1:14" x14ac:dyDescent="0.3">
      <c r="A149">
        <v>148</v>
      </c>
      <c r="B149" s="1">
        <v>33695</v>
      </c>
      <c r="C149">
        <f t="shared" si="19"/>
        <v>4</v>
      </c>
      <c r="D149">
        <v>357.76</v>
      </c>
      <c r="E149">
        <f t="shared" si="25"/>
        <v>355.9591666666667</v>
      </c>
      <c r="F149">
        <f t="shared" si="26"/>
        <v>355.99416666666667</v>
      </c>
      <c r="G149">
        <f t="shared" si="27"/>
        <v>1.0049602872706247</v>
      </c>
      <c r="H149">
        <f t="shared" si="20"/>
        <v>1.0043042933532074</v>
      </c>
      <c r="I149">
        <f t="shared" si="21"/>
        <v>356.2266958010286</v>
      </c>
      <c r="J149">
        <f t="shared" si="22"/>
        <v>356.76575300670919</v>
      </c>
      <c r="L149">
        <f t="shared" si="23"/>
        <v>358.30137746602799</v>
      </c>
      <c r="N149">
        <f t="shared" si="24"/>
        <v>0.15132420226632254</v>
      </c>
    </row>
    <row r="150" spans="1:14" x14ac:dyDescent="0.3">
      <c r="A150">
        <v>149</v>
      </c>
      <c r="B150" s="1">
        <v>33725</v>
      </c>
      <c r="C150">
        <f t="shared" si="19"/>
        <v>5</v>
      </c>
      <c r="D150">
        <v>357.84</v>
      </c>
      <c r="E150">
        <f t="shared" si="25"/>
        <v>356.02916666666664</v>
      </c>
      <c r="F150">
        <f t="shared" si="26"/>
        <v>356.0625</v>
      </c>
      <c r="G150">
        <f t="shared" si="27"/>
        <v>1.0049921011058451</v>
      </c>
      <c r="H150">
        <f t="shared" si="20"/>
        <v>1.0038927563831224</v>
      </c>
      <c r="I150">
        <f t="shared" si="21"/>
        <v>356.45241757620084</v>
      </c>
      <c r="J150">
        <f t="shared" si="22"/>
        <v>356.91850249037321</v>
      </c>
      <c r="L150">
        <f t="shared" si="23"/>
        <v>358.30789926919709</v>
      </c>
      <c r="N150">
        <f t="shared" si="24"/>
        <v>0.13075655857285906</v>
      </c>
    </row>
    <row r="151" spans="1:14" x14ac:dyDescent="0.3">
      <c r="A151">
        <v>150</v>
      </c>
      <c r="B151" s="1">
        <v>33756</v>
      </c>
      <c r="C151">
        <f t="shared" si="19"/>
        <v>6</v>
      </c>
      <c r="D151">
        <v>356.87</v>
      </c>
      <c r="E151">
        <f t="shared" si="25"/>
        <v>356.0958333333333</v>
      </c>
      <c r="F151">
        <f t="shared" si="26"/>
        <v>356.12416666666661</v>
      </c>
      <c r="G151">
        <f t="shared" si="27"/>
        <v>1.0020943069949855</v>
      </c>
      <c r="H151">
        <f t="shared" si="20"/>
        <v>1.0012759878546629</v>
      </c>
      <c r="I151">
        <f t="shared" si="21"/>
        <v>356.41521850996429</v>
      </c>
      <c r="J151">
        <f t="shared" si="22"/>
        <v>357.07125197403724</v>
      </c>
      <c r="L151">
        <f t="shared" si="23"/>
        <v>357.52687055480538</v>
      </c>
      <c r="N151">
        <f t="shared" si="24"/>
        <v>0.18406438053223301</v>
      </c>
    </row>
    <row r="152" spans="1:14" x14ac:dyDescent="0.3">
      <c r="A152">
        <v>151</v>
      </c>
      <c r="B152" s="1">
        <v>33786</v>
      </c>
      <c r="C152">
        <f t="shared" si="19"/>
        <v>7</v>
      </c>
      <c r="D152">
        <v>355.17</v>
      </c>
      <c r="E152">
        <f t="shared" si="25"/>
        <v>356.15249999999997</v>
      </c>
      <c r="F152">
        <f t="shared" si="26"/>
        <v>356.18041666666664</v>
      </c>
      <c r="G152">
        <f t="shared" si="27"/>
        <v>0.99716318859941078</v>
      </c>
      <c r="H152">
        <f t="shared" si="20"/>
        <v>0.9965956107108751</v>
      </c>
      <c r="I152">
        <f t="shared" si="21"/>
        <v>356.38326737828601</v>
      </c>
      <c r="J152">
        <f t="shared" si="22"/>
        <v>357.22400145770132</v>
      </c>
      <c r="L152">
        <f t="shared" si="23"/>
        <v>356.00787189332038</v>
      </c>
      <c r="N152">
        <f t="shared" si="24"/>
        <v>0.23590728195522384</v>
      </c>
    </row>
    <row r="153" spans="1:14" x14ac:dyDescent="0.3">
      <c r="A153">
        <v>152</v>
      </c>
      <c r="B153" s="1">
        <v>33817</v>
      </c>
      <c r="C153">
        <f t="shared" si="19"/>
        <v>8</v>
      </c>
      <c r="D153">
        <v>353.67</v>
      </c>
      <c r="E153">
        <f t="shared" si="25"/>
        <v>356.20833333333331</v>
      </c>
      <c r="F153">
        <f t="shared" si="26"/>
        <v>356.23708333333332</v>
      </c>
      <c r="G153">
        <f t="shared" si="27"/>
        <v>0.99279389077264801</v>
      </c>
      <c r="H153">
        <f t="shared" si="20"/>
        <v>0.99267519127302895</v>
      </c>
      <c r="I153">
        <f t="shared" si="21"/>
        <v>356.27968051306459</v>
      </c>
      <c r="J153">
        <f t="shared" si="22"/>
        <v>357.37675094136534</v>
      </c>
      <c r="L153">
        <f t="shared" si="23"/>
        <v>354.75903459725345</v>
      </c>
      <c r="N153">
        <f t="shared" si="24"/>
        <v>0.30792393961982373</v>
      </c>
    </row>
    <row r="154" spans="1:14" x14ac:dyDescent="0.3">
      <c r="A154">
        <v>153</v>
      </c>
      <c r="B154" s="1">
        <v>33848</v>
      </c>
      <c r="C154">
        <f t="shared" si="19"/>
        <v>9</v>
      </c>
      <c r="D154">
        <v>353.6</v>
      </c>
      <c r="E154">
        <f t="shared" si="25"/>
        <v>356.26583333333332</v>
      </c>
      <c r="F154">
        <f t="shared" si="26"/>
        <v>356.29333333333329</v>
      </c>
      <c r="G154">
        <f t="shared" si="27"/>
        <v>0.99244068557742704</v>
      </c>
      <c r="H154">
        <f t="shared" si="20"/>
        <v>0.99252860143572263</v>
      </c>
      <c r="I154">
        <f t="shared" si="21"/>
        <v>356.26177370456321</v>
      </c>
      <c r="J154">
        <f t="shared" si="22"/>
        <v>357.52950042502937</v>
      </c>
      <c r="L154">
        <f t="shared" si="23"/>
        <v>354.85825502886701</v>
      </c>
      <c r="N154">
        <f t="shared" si="24"/>
        <v>0.35584135431758585</v>
      </c>
    </row>
    <row r="155" spans="1:14" x14ac:dyDescent="0.3">
      <c r="A155">
        <v>154</v>
      </c>
      <c r="B155" s="1">
        <v>33878</v>
      </c>
      <c r="C155">
        <f t="shared" si="19"/>
        <v>10</v>
      </c>
      <c r="D155">
        <v>354.81</v>
      </c>
      <c r="E155">
        <f t="shared" si="25"/>
        <v>356.32083333333327</v>
      </c>
      <c r="F155">
        <f t="shared" si="26"/>
        <v>356.34333333333325</v>
      </c>
      <c r="G155">
        <f t="shared" si="27"/>
        <v>0.99569703375957663</v>
      </c>
      <c r="H155">
        <f t="shared" si="20"/>
        <v>0.99564332308800807</v>
      </c>
      <c r="I155">
        <f t="shared" si="21"/>
        <v>356.36255652229914</v>
      </c>
      <c r="J155">
        <f t="shared" si="22"/>
        <v>357.68224990869339</v>
      </c>
      <c r="L155">
        <f t="shared" si="23"/>
        <v>356.12394390868684</v>
      </c>
      <c r="N155">
        <f t="shared" si="24"/>
        <v>0.37032324587436599</v>
      </c>
    </row>
    <row r="156" spans="1:14" x14ac:dyDescent="0.3">
      <c r="A156">
        <v>155</v>
      </c>
      <c r="B156" s="1">
        <v>33909</v>
      </c>
      <c r="C156">
        <f t="shared" si="19"/>
        <v>11</v>
      </c>
      <c r="D156">
        <v>355.99</v>
      </c>
      <c r="E156">
        <f t="shared" si="25"/>
        <v>356.36583333333328</v>
      </c>
      <c r="F156">
        <f t="shared" si="26"/>
        <v>356.38583333333327</v>
      </c>
      <c r="G156">
        <f t="shared" si="27"/>
        <v>0.99888931237913992</v>
      </c>
      <c r="H156">
        <f t="shared" si="20"/>
        <v>0.99881537922300212</v>
      </c>
      <c r="I156">
        <f t="shared" si="21"/>
        <v>356.41221331306645</v>
      </c>
      <c r="J156">
        <f t="shared" si="22"/>
        <v>357.83499939235747</v>
      </c>
      <c r="L156">
        <f t="shared" si="23"/>
        <v>357.41110061734025</v>
      </c>
      <c r="N156">
        <f t="shared" si="24"/>
        <v>0.39919678006130621</v>
      </c>
    </row>
    <row r="157" spans="1:14" x14ac:dyDescent="0.3">
      <c r="A157">
        <v>156</v>
      </c>
      <c r="B157" s="1">
        <v>33939</v>
      </c>
      <c r="C157">
        <f t="shared" si="19"/>
        <v>12</v>
      </c>
      <c r="D157">
        <v>356.75</v>
      </c>
      <c r="E157">
        <f t="shared" si="25"/>
        <v>356.40583333333331</v>
      </c>
      <c r="F157">
        <f t="shared" si="26"/>
        <v>356.42916666666667</v>
      </c>
      <c r="G157">
        <f t="shared" si="27"/>
        <v>1.0009001320973077</v>
      </c>
      <c r="H157">
        <f t="shared" si="20"/>
        <v>1.0007594286058352</v>
      </c>
      <c r="I157">
        <f t="shared" si="21"/>
        <v>356.47927943780741</v>
      </c>
      <c r="J157">
        <f t="shared" si="22"/>
        <v>357.9877488760215</v>
      </c>
      <c r="L157">
        <f t="shared" si="23"/>
        <v>358.25961501305653</v>
      </c>
      <c r="N157">
        <f t="shared" si="24"/>
        <v>0.42315767710063967</v>
      </c>
    </row>
    <row r="158" spans="1:14" x14ac:dyDescent="0.3">
      <c r="A158">
        <v>157</v>
      </c>
      <c r="B158" s="1">
        <v>33970</v>
      </c>
      <c r="C158">
        <f t="shared" si="19"/>
        <v>1</v>
      </c>
      <c r="D158">
        <v>357.21</v>
      </c>
      <c r="E158">
        <f t="shared" si="25"/>
        <v>356.45250000000004</v>
      </c>
      <c r="F158">
        <f t="shared" si="26"/>
        <v>356.48458333333338</v>
      </c>
      <c r="G158">
        <f t="shared" si="27"/>
        <v>1.002034917358511</v>
      </c>
      <c r="H158">
        <f t="shared" si="20"/>
        <v>1.0020277142188549</v>
      </c>
      <c r="I158">
        <f t="shared" si="21"/>
        <v>356.4871459453276</v>
      </c>
      <c r="J158">
        <f t="shared" si="22"/>
        <v>358.14049835968552</v>
      </c>
      <c r="L158">
        <f t="shared" si="23"/>
        <v>358.86670494055727</v>
      </c>
      <c r="N158">
        <f t="shared" si="24"/>
        <v>0.46379019080017081</v>
      </c>
    </row>
    <row r="159" spans="1:14" x14ac:dyDescent="0.3">
      <c r="A159">
        <v>158</v>
      </c>
      <c r="B159" s="1">
        <v>34001</v>
      </c>
      <c r="C159">
        <f t="shared" si="19"/>
        <v>2</v>
      </c>
      <c r="D159">
        <v>357.56</v>
      </c>
      <c r="E159">
        <f t="shared" si="25"/>
        <v>356.51666666666665</v>
      </c>
      <c r="F159">
        <f t="shared" si="26"/>
        <v>356.55291666666665</v>
      </c>
      <c r="G159">
        <f t="shared" si="27"/>
        <v>1.0028244989348238</v>
      </c>
      <c r="H159">
        <f t="shared" si="20"/>
        <v>1.0029045537710699</v>
      </c>
      <c r="I159">
        <f t="shared" si="21"/>
        <v>356.52445554815893</v>
      </c>
      <c r="J159">
        <f t="shared" si="22"/>
        <v>358.29324784334955</v>
      </c>
      <c r="L159">
        <f t="shared" si="23"/>
        <v>359.33392984752186</v>
      </c>
      <c r="N159">
        <f t="shared" si="24"/>
        <v>0.49612088810880861</v>
      </c>
    </row>
    <row r="160" spans="1:14" x14ac:dyDescent="0.3">
      <c r="A160">
        <v>159</v>
      </c>
      <c r="B160" s="1">
        <v>34029</v>
      </c>
      <c r="C160">
        <f t="shared" si="19"/>
        <v>3</v>
      </c>
      <c r="D160">
        <v>357.96</v>
      </c>
      <c r="E160">
        <f t="shared" si="25"/>
        <v>356.58916666666664</v>
      </c>
      <c r="F160">
        <f t="shared" si="26"/>
        <v>356.62666666666667</v>
      </c>
      <c r="G160">
        <f t="shared" si="27"/>
        <v>1.0037387370546229</v>
      </c>
      <c r="H160">
        <f t="shared" si="20"/>
        <v>1.0036591568893234</v>
      </c>
      <c r="I160">
        <f t="shared" si="21"/>
        <v>356.65494360599286</v>
      </c>
      <c r="J160">
        <f t="shared" si="22"/>
        <v>358.44599732701363</v>
      </c>
      <c r="L160">
        <f t="shared" si="23"/>
        <v>359.75760746758317</v>
      </c>
      <c r="N160">
        <f t="shared" si="24"/>
        <v>0.50218110056520038</v>
      </c>
    </row>
    <row r="161" spans="1:14" x14ac:dyDescent="0.3">
      <c r="A161">
        <v>160</v>
      </c>
      <c r="B161" s="1">
        <v>34060</v>
      </c>
      <c r="C161">
        <f t="shared" si="19"/>
        <v>4</v>
      </c>
      <c r="D161">
        <v>358.42</v>
      </c>
      <c r="E161">
        <f t="shared" si="25"/>
        <v>356.66416666666669</v>
      </c>
      <c r="F161">
        <f t="shared" si="26"/>
        <v>356.70416666666665</v>
      </c>
      <c r="G161">
        <f t="shared" si="27"/>
        <v>1.0048102419138176</v>
      </c>
      <c r="H161">
        <f t="shared" si="20"/>
        <v>1.0043042933532074</v>
      </c>
      <c r="I161">
        <f t="shared" si="21"/>
        <v>356.88386714279034</v>
      </c>
      <c r="J161">
        <f t="shared" si="22"/>
        <v>358.59874681067765</v>
      </c>
      <c r="L161">
        <f t="shared" si="23"/>
        <v>360.14226101304337</v>
      </c>
      <c r="N161">
        <f t="shared" si="24"/>
        <v>0.48051476286015032</v>
      </c>
    </row>
    <row r="162" spans="1:14" x14ac:dyDescent="0.3">
      <c r="A162">
        <v>161</v>
      </c>
      <c r="B162" s="1">
        <v>34090</v>
      </c>
      <c r="C162">
        <f t="shared" si="19"/>
        <v>5</v>
      </c>
      <c r="D162">
        <v>358.38</v>
      </c>
      <c r="E162">
        <f t="shared" si="25"/>
        <v>356.74416666666667</v>
      </c>
      <c r="F162">
        <f t="shared" si="26"/>
        <v>356.79</v>
      </c>
      <c r="G162">
        <f t="shared" si="27"/>
        <v>1.004456402926091</v>
      </c>
      <c r="H162">
        <f t="shared" si="20"/>
        <v>1.0038927563831224</v>
      </c>
      <c r="I162">
        <f t="shared" si="21"/>
        <v>356.99032363894156</v>
      </c>
      <c r="J162">
        <f t="shared" si="22"/>
        <v>358.75149629434168</v>
      </c>
      <c r="L162">
        <f t="shared" si="23"/>
        <v>360.14802847149616</v>
      </c>
      <c r="N162">
        <f t="shared" si="24"/>
        <v>0.49333904556508895</v>
      </c>
    </row>
    <row r="163" spans="1:14" x14ac:dyDescent="0.3">
      <c r="A163">
        <v>162</v>
      </c>
      <c r="B163" s="1">
        <v>34121</v>
      </c>
      <c r="C163">
        <f t="shared" si="19"/>
        <v>6</v>
      </c>
      <c r="D163">
        <v>357.35</v>
      </c>
      <c r="E163">
        <f t="shared" si="25"/>
        <v>356.83583333333337</v>
      </c>
      <c r="F163">
        <f t="shared" si="26"/>
        <v>356.88875000000002</v>
      </c>
      <c r="G163">
        <f t="shared" si="27"/>
        <v>1.0012924195565145</v>
      </c>
      <c r="H163">
        <f t="shared" si="20"/>
        <v>1.0012759878546629</v>
      </c>
      <c r="I163">
        <f t="shared" si="21"/>
        <v>356.89460681630771</v>
      </c>
      <c r="J163">
        <f t="shared" si="22"/>
        <v>358.9042457780057</v>
      </c>
      <c r="L163">
        <f t="shared" si="23"/>
        <v>359.36220323660535</v>
      </c>
      <c r="N163">
        <f t="shared" si="24"/>
        <v>0.56309031386744934</v>
      </c>
    </row>
    <row r="164" spans="1:14" x14ac:dyDescent="0.3">
      <c r="A164">
        <v>163</v>
      </c>
      <c r="B164" s="1">
        <v>34151</v>
      </c>
      <c r="C164">
        <f t="shared" si="19"/>
        <v>7</v>
      </c>
      <c r="D164">
        <v>355.73</v>
      </c>
      <c r="E164">
        <f t="shared" si="25"/>
        <v>356.94166666666666</v>
      </c>
      <c r="F164">
        <f t="shared" si="26"/>
        <v>357.0025</v>
      </c>
      <c r="G164">
        <f t="shared" si="27"/>
        <v>0.99643559919048197</v>
      </c>
      <c r="H164">
        <f t="shared" si="20"/>
        <v>0.9965956107108751</v>
      </c>
      <c r="I164">
        <f t="shared" si="21"/>
        <v>356.94518034878416</v>
      </c>
      <c r="J164">
        <f t="shared" si="22"/>
        <v>359.05699526166978</v>
      </c>
      <c r="L164">
        <f t="shared" si="23"/>
        <v>357.83462547281556</v>
      </c>
      <c r="N164">
        <f t="shared" si="24"/>
        <v>0.59163564299202809</v>
      </c>
    </row>
    <row r="165" spans="1:14" x14ac:dyDescent="0.3">
      <c r="A165">
        <v>164</v>
      </c>
      <c r="B165" s="1">
        <v>34182</v>
      </c>
      <c r="C165">
        <f t="shared" si="19"/>
        <v>8</v>
      </c>
      <c r="D165">
        <v>354.44</v>
      </c>
      <c r="E165">
        <f t="shared" si="25"/>
        <v>357.06333333333333</v>
      </c>
      <c r="F165">
        <f t="shared" si="26"/>
        <v>357.12166666666667</v>
      </c>
      <c r="G165">
        <f t="shared" si="27"/>
        <v>0.99249088779267569</v>
      </c>
      <c r="H165">
        <f t="shared" si="20"/>
        <v>0.99267519127302895</v>
      </c>
      <c r="I165">
        <f t="shared" si="21"/>
        <v>357.0553622332983</v>
      </c>
      <c r="J165">
        <f t="shared" si="22"/>
        <v>359.20974474533381</v>
      </c>
      <c r="L165">
        <f t="shared" si="23"/>
        <v>356.57860207221012</v>
      </c>
      <c r="N165">
        <f t="shared" si="24"/>
        <v>0.60337492162569673</v>
      </c>
    </row>
    <row r="166" spans="1:14" x14ac:dyDescent="0.3">
      <c r="A166">
        <v>165</v>
      </c>
      <c r="B166" s="1">
        <v>34213</v>
      </c>
      <c r="C166">
        <f t="shared" si="19"/>
        <v>9</v>
      </c>
      <c r="D166">
        <v>354.47</v>
      </c>
      <c r="E166">
        <f t="shared" si="25"/>
        <v>357.18</v>
      </c>
      <c r="F166">
        <f t="shared" si="26"/>
        <v>357.23374999999999</v>
      </c>
      <c r="G166">
        <f t="shared" si="27"/>
        <v>0.99226346894715312</v>
      </c>
      <c r="H166">
        <f t="shared" si="20"/>
        <v>0.99252860143572263</v>
      </c>
      <c r="I166">
        <f t="shared" si="21"/>
        <v>357.13832275185666</v>
      </c>
      <c r="J166">
        <f t="shared" si="22"/>
        <v>359.36249422899783</v>
      </c>
      <c r="L166">
        <f t="shared" si="23"/>
        <v>356.67755380556014</v>
      </c>
      <c r="N166">
        <f t="shared" si="24"/>
        <v>0.62277592054619857</v>
      </c>
    </row>
    <row r="167" spans="1:14" x14ac:dyDescent="0.3">
      <c r="A167">
        <v>166</v>
      </c>
      <c r="B167" s="1">
        <v>34243</v>
      </c>
      <c r="C167">
        <f t="shared" si="19"/>
        <v>10</v>
      </c>
      <c r="D167">
        <v>355.71</v>
      </c>
      <c r="E167">
        <f t="shared" si="25"/>
        <v>357.28749999999997</v>
      </c>
      <c r="F167">
        <f t="shared" si="26"/>
        <v>357.34416666666664</v>
      </c>
      <c r="G167">
        <f t="shared" si="27"/>
        <v>0.99542691103114878</v>
      </c>
      <c r="H167">
        <f t="shared" si="20"/>
        <v>0.99564332308800807</v>
      </c>
      <c r="I167">
        <f t="shared" si="21"/>
        <v>357.26649468883915</v>
      </c>
      <c r="J167">
        <f t="shared" si="22"/>
        <v>359.51524371266186</v>
      </c>
      <c r="L167">
        <f t="shared" si="23"/>
        <v>357.94895195086974</v>
      </c>
      <c r="N167">
        <f t="shared" si="24"/>
        <v>0.62943182673238374</v>
      </c>
    </row>
    <row r="168" spans="1:14" x14ac:dyDescent="0.3">
      <c r="A168">
        <v>167</v>
      </c>
      <c r="B168" s="1">
        <v>34274</v>
      </c>
      <c r="C168">
        <f t="shared" si="19"/>
        <v>11</v>
      </c>
      <c r="D168">
        <v>356.95</v>
      </c>
      <c r="E168">
        <f t="shared" si="25"/>
        <v>357.40083333333337</v>
      </c>
      <c r="F168">
        <f t="shared" si="26"/>
        <v>357.4616666666667</v>
      </c>
      <c r="G168">
        <f t="shared" si="27"/>
        <v>0.9985686110865033</v>
      </c>
      <c r="H168">
        <f t="shared" si="20"/>
        <v>0.99881537922300212</v>
      </c>
      <c r="I168">
        <f t="shared" si="21"/>
        <v>357.3733518978035</v>
      </c>
      <c r="J168">
        <f t="shared" si="22"/>
        <v>359.66799319632594</v>
      </c>
      <c r="L168">
        <f t="shared" si="23"/>
        <v>359.24192301876445</v>
      </c>
      <c r="N168">
        <f t="shared" si="24"/>
        <v>0.6420851712465232</v>
      </c>
    </row>
    <row r="169" spans="1:14" x14ac:dyDescent="0.3">
      <c r="A169">
        <v>168</v>
      </c>
      <c r="B169" s="1">
        <v>34304</v>
      </c>
      <c r="C169">
        <f t="shared" si="19"/>
        <v>12</v>
      </c>
      <c r="D169">
        <v>357.85</v>
      </c>
      <c r="E169">
        <f t="shared" si="25"/>
        <v>357.52250000000004</v>
      </c>
      <c r="F169">
        <f t="shared" si="26"/>
        <v>357.5866666666667</v>
      </c>
      <c r="G169">
        <f t="shared" si="27"/>
        <v>1.0007364182109697</v>
      </c>
      <c r="H169">
        <f t="shared" si="20"/>
        <v>1.0007594286058352</v>
      </c>
      <c r="I169">
        <f t="shared" si="21"/>
        <v>357.57844470026458</v>
      </c>
      <c r="J169">
        <f t="shared" si="22"/>
        <v>359.82074267998996</v>
      </c>
      <c r="L169">
        <f t="shared" si="23"/>
        <v>360.094000844954</v>
      </c>
      <c r="N169">
        <f t="shared" si="24"/>
        <v>0.6270786209176954</v>
      </c>
    </row>
    <row r="170" spans="1:14" x14ac:dyDescent="0.3">
      <c r="A170">
        <v>169</v>
      </c>
      <c r="B170" s="1">
        <v>34335</v>
      </c>
      <c r="C170">
        <f t="shared" si="19"/>
        <v>1</v>
      </c>
      <c r="D170">
        <v>358.48</v>
      </c>
      <c r="E170">
        <f t="shared" si="25"/>
        <v>357.65083333333337</v>
      </c>
      <c r="F170">
        <f t="shared" si="26"/>
        <v>357.71791666666672</v>
      </c>
      <c r="G170">
        <f t="shared" si="27"/>
        <v>1.0021304030293887</v>
      </c>
      <c r="H170">
        <f t="shared" si="20"/>
        <v>1.0020277142188549</v>
      </c>
      <c r="I170">
        <f t="shared" si="21"/>
        <v>357.75457595946659</v>
      </c>
      <c r="J170">
        <f t="shared" si="22"/>
        <v>359.97349216365399</v>
      </c>
      <c r="L170">
        <f t="shared" si="23"/>
        <v>360.70341553212512</v>
      </c>
      <c r="N170">
        <f t="shared" si="24"/>
        <v>0.62023419217950859</v>
      </c>
    </row>
    <row r="171" spans="1:14" x14ac:dyDescent="0.3">
      <c r="A171">
        <v>170</v>
      </c>
      <c r="B171" s="1">
        <v>34366</v>
      </c>
      <c r="C171">
        <f t="shared" si="19"/>
        <v>2</v>
      </c>
      <c r="D171">
        <v>359.02</v>
      </c>
      <c r="E171">
        <f t="shared" si="25"/>
        <v>357.78500000000003</v>
      </c>
      <c r="F171">
        <f t="shared" si="26"/>
        <v>357.84916666666669</v>
      </c>
      <c r="G171">
        <f t="shared" si="27"/>
        <v>1.003271862679574</v>
      </c>
      <c r="H171">
        <f t="shared" si="20"/>
        <v>1.0029045537710699</v>
      </c>
      <c r="I171">
        <f t="shared" si="21"/>
        <v>357.98022718117244</v>
      </c>
      <c r="J171">
        <f t="shared" si="22"/>
        <v>360.12624164731801</v>
      </c>
      <c r="L171">
        <f t="shared" si="23"/>
        <v>361.17224768055598</v>
      </c>
      <c r="N171">
        <f t="shared" si="24"/>
        <v>0.59947849160381084</v>
      </c>
    </row>
    <row r="172" spans="1:14" x14ac:dyDescent="0.3">
      <c r="A172">
        <v>171</v>
      </c>
      <c r="B172" s="1">
        <v>34394</v>
      </c>
      <c r="C172">
        <f t="shared" si="19"/>
        <v>3</v>
      </c>
      <c r="D172">
        <v>359.36</v>
      </c>
      <c r="E172">
        <f t="shared" si="25"/>
        <v>357.91333333333336</v>
      </c>
      <c r="F172">
        <f t="shared" si="26"/>
        <v>357.97791666666672</v>
      </c>
      <c r="G172">
        <f t="shared" si="27"/>
        <v>1.0038608061251451</v>
      </c>
      <c r="H172">
        <f t="shared" si="20"/>
        <v>1.0036591568893234</v>
      </c>
      <c r="I172">
        <f t="shared" si="21"/>
        <v>358.04983946320709</v>
      </c>
      <c r="J172">
        <f t="shared" si="22"/>
        <v>360.27899113098204</v>
      </c>
      <c r="L172">
        <f t="shared" si="23"/>
        <v>361.59730848345743</v>
      </c>
      <c r="N172">
        <f t="shared" si="24"/>
        <v>0.62258139009834468</v>
      </c>
    </row>
    <row r="173" spans="1:14" x14ac:dyDescent="0.3">
      <c r="A173">
        <v>172</v>
      </c>
      <c r="B173" s="1">
        <v>34425</v>
      </c>
      <c r="C173">
        <f t="shared" si="19"/>
        <v>4</v>
      </c>
      <c r="D173">
        <v>359.71</v>
      </c>
      <c r="E173">
        <f t="shared" si="25"/>
        <v>358.04250000000002</v>
      </c>
      <c r="F173">
        <f t="shared" si="26"/>
        <v>358.11500000000001</v>
      </c>
      <c r="G173">
        <f t="shared" si="27"/>
        <v>1.0044538765480362</v>
      </c>
      <c r="H173">
        <f t="shared" si="20"/>
        <v>1.0043042933532074</v>
      </c>
      <c r="I173">
        <f t="shared" si="21"/>
        <v>358.16833840168829</v>
      </c>
      <c r="J173">
        <f t="shared" si="22"/>
        <v>360.43174061464612</v>
      </c>
      <c r="L173">
        <f t="shared" si="23"/>
        <v>361.98314456005869</v>
      </c>
      <c r="N173">
        <f t="shared" si="24"/>
        <v>0.63193810571257714</v>
      </c>
    </row>
    <row r="174" spans="1:14" x14ac:dyDescent="0.3">
      <c r="A174">
        <v>173</v>
      </c>
      <c r="B174" s="1">
        <v>34455</v>
      </c>
      <c r="C174">
        <f t="shared" si="19"/>
        <v>5</v>
      </c>
      <c r="D174">
        <v>359.74</v>
      </c>
      <c r="E174">
        <f t="shared" si="25"/>
        <v>358.1875</v>
      </c>
      <c r="F174">
        <f t="shared" si="26"/>
        <v>358.25833333333333</v>
      </c>
      <c r="G174">
        <f t="shared" si="27"/>
        <v>1.0041357493428857</v>
      </c>
      <c r="H174">
        <f t="shared" si="20"/>
        <v>1.0038927563831224</v>
      </c>
      <c r="I174">
        <f t="shared" si="21"/>
        <v>358.34505001917756</v>
      </c>
      <c r="J174">
        <f t="shared" si="22"/>
        <v>360.58449009831014</v>
      </c>
      <c r="L174">
        <f t="shared" si="23"/>
        <v>361.98815767379529</v>
      </c>
      <c r="N174">
        <f t="shared" si="24"/>
        <v>0.62493958797889493</v>
      </c>
    </row>
    <row r="175" spans="1:14" x14ac:dyDescent="0.3">
      <c r="A175">
        <v>174</v>
      </c>
      <c r="B175" s="1">
        <v>34486</v>
      </c>
      <c r="C175">
        <f t="shared" si="19"/>
        <v>6</v>
      </c>
      <c r="D175">
        <v>358.81</v>
      </c>
      <c r="E175">
        <f t="shared" si="25"/>
        <v>358.32916666666671</v>
      </c>
      <c r="F175">
        <f t="shared" si="26"/>
        <v>358.39875000000006</v>
      </c>
      <c r="G175">
        <f t="shared" si="27"/>
        <v>1.00114746493954</v>
      </c>
      <c r="H175">
        <f t="shared" si="20"/>
        <v>1.0012759878546629</v>
      </c>
      <c r="I175">
        <f t="shared" si="21"/>
        <v>358.35274624810233</v>
      </c>
      <c r="J175">
        <f t="shared" si="22"/>
        <v>360.73723958197417</v>
      </c>
      <c r="L175">
        <f t="shared" si="23"/>
        <v>361.19753591840538</v>
      </c>
      <c r="N175">
        <f t="shared" si="24"/>
        <v>0.66540395150786669</v>
      </c>
    </row>
    <row r="176" spans="1:14" x14ac:dyDescent="0.3">
      <c r="A176">
        <v>175</v>
      </c>
      <c r="B176" s="1">
        <v>34516</v>
      </c>
      <c r="C176">
        <f t="shared" si="19"/>
        <v>7</v>
      </c>
      <c r="D176">
        <v>357.27</v>
      </c>
      <c r="E176">
        <f t="shared" si="25"/>
        <v>358.46833333333342</v>
      </c>
      <c r="F176">
        <f t="shared" si="26"/>
        <v>358.53541666666672</v>
      </c>
      <c r="G176">
        <f t="shared" si="27"/>
        <v>0.99647059507138391</v>
      </c>
      <c r="H176">
        <f t="shared" si="20"/>
        <v>0.9965956107108751</v>
      </c>
      <c r="I176">
        <f t="shared" si="21"/>
        <v>358.49044101765412</v>
      </c>
      <c r="J176">
        <f t="shared" si="22"/>
        <v>360.88998906563819</v>
      </c>
      <c r="L176">
        <f t="shared" si="23"/>
        <v>359.66137905231074</v>
      </c>
      <c r="N176">
        <f t="shared" si="24"/>
        <v>0.66934784681354542</v>
      </c>
    </row>
    <row r="177" spans="1:14" x14ac:dyDescent="0.3">
      <c r="A177">
        <v>176</v>
      </c>
      <c r="B177" s="1">
        <v>34547</v>
      </c>
      <c r="C177">
        <f t="shared" si="19"/>
        <v>8</v>
      </c>
      <c r="D177">
        <v>356.05</v>
      </c>
      <c r="E177">
        <f t="shared" si="25"/>
        <v>358.60250000000002</v>
      </c>
      <c r="F177">
        <f t="shared" si="26"/>
        <v>358.67458333333337</v>
      </c>
      <c r="G177">
        <f t="shared" si="27"/>
        <v>0.99268254999018368</v>
      </c>
      <c r="H177">
        <f t="shared" si="20"/>
        <v>0.99267519127302895</v>
      </c>
      <c r="I177">
        <f t="shared" si="21"/>
        <v>358.67724219378698</v>
      </c>
      <c r="J177">
        <f t="shared" si="22"/>
        <v>361.04273854930227</v>
      </c>
      <c r="L177">
        <f t="shared" si="23"/>
        <v>358.39816954716679</v>
      </c>
      <c r="N177">
        <f t="shared" si="24"/>
        <v>0.65950556022097351</v>
      </c>
    </row>
    <row r="178" spans="1:14" x14ac:dyDescent="0.3">
      <c r="A178">
        <v>177</v>
      </c>
      <c r="B178" s="1">
        <v>34578</v>
      </c>
      <c r="C178">
        <f t="shared" si="19"/>
        <v>9</v>
      </c>
      <c r="D178">
        <v>356.01</v>
      </c>
      <c r="E178">
        <f t="shared" si="25"/>
        <v>358.74666666666673</v>
      </c>
      <c r="F178">
        <f t="shared" si="26"/>
        <v>358.82375000000002</v>
      </c>
      <c r="G178">
        <f t="shared" si="27"/>
        <v>0.99215840645999598</v>
      </c>
      <c r="H178">
        <f t="shared" si="20"/>
        <v>0.99252860143572263</v>
      </c>
      <c r="I178">
        <f t="shared" si="21"/>
        <v>358.68991531833012</v>
      </c>
      <c r="J178">
        <f t="shared" si="22"/>
        <v>361.1954880329663</v>
      </c>
      <c r="L178">
        <f t="shared" si="23"/>
        <v>358.49685258225333</v>
      </c>
      <c r="N178">
        <f t="shared" si="24"/>
        <v>0.69853447438367866</v>
      </c>
    </row>
    <row r="179" spans="1:14" x14ac:dyDescent="0.3">
      <c r="A179">
        <v>178</v>
      </c>
      <c r="B179" s="1">
        <v>34608</v>
      </c>
      <c r="C179">
        <f t="shared" si="19"/>
        <v>10</v>
      </c>
      <c r="D179">
        <v>357.26</v>
      </c>
      <c r="E179">
        <f t="shared" si="25"/>
        <v>358.90083333333337</v>
      </c>
      <c r="F179">
        <f t="shared" si="26"/>
        <v>358.97291666666672</v>
      </c>
      <c r="G179">
        <f t="shared" si="27"/>
        <v>0.99522828439935684</v>
      </c>
      <c r="H179">
        <f t="shared" si="20"/>
        <v>0.99564332308800807</v>
      </c>
      <c r="I179">
        <f t="shared" si="21"/>
        <v>358.82327708676922</v>
      </c>
      <c r="J179">
        <f t="shared" si="22"/>
        <v>361.34823751663032</v>
      </c>
      <c r="L179">
        <f t="shared" si="23"/>
        <v>359.77395999305264</v>
      </c>
      <c r="N179">
        <f t="shared" si="24"/>
        <v>0.70367799167347345</v>
      </c>
    </row>
    <row r="180" spans="1:14" x14ac:dyDescent="0.3">
      <c r="A180">
        <v>179</v>
      </c>
      <c r="B180" s="1">
        <v>34639</v>
      </c>
      <c r="C180">
        <f t="shared" si="19"/>
        <v>11</v>
      </c>
      <c r="D180">
        <v>358.69</v>
      </c>
      <c r="E180">
        <f t="shared" si="25"/>
        <v>359.04500000000002</v>
      </c>
      <c r="F180">
        <f t="shared" si="26"/>
        <v>359.12</v>
      </c>
      <c r="G180">
        <f t="shared" si="27"/>
        <v>0.99880262864780578</v>
      </c>
      <c r="H180">
        <f t="shared" si="20"/>
        <v>0.99881537922300212</v>
      </c>
      <c r="I180">
        <f t="shared" si="21"/>
        <v>359.1154155826394</v>
      </c>
      <c r="J180">
        <f t="shared" si="22"/>
        <v>361.50098700029434</v>
      </c>
      <c r="L180">
        <f t="shared" si="23"/>
        <v>361.07274542018854</v>
      </c>
      <c r="N180">
        <f t="shared" si="24"/>
        <v>0.66429100900179583</v>
      </c>
    </row>
    <row r="181" spans="1:14" x14ac:dyDescent="0.3">
      <c r="A181">
        <v>180</v>
      </c>
      <c r="B181" s="1">
        <v>34669</v>
      </c>
      <c r="C181">
        <f t="shared" si="19"/>
        <v>12</v>
      </c>
      <c r="D181">
        <v>359.55</v>
      </c>
      <c r="E181">
        <f t="shared" si="25"/>
        <v>359.19499999999999</v>
      </c>
      <c r="F181">
        <f t="shared" si="26"/>
        <v>359.26708333333329</v>
      </c>
      <c r="G181">
        <f t="shared" si="27"/>
        <v>1.0007874828499226</v>
      </c>
      <c r="H181">
        <f t="shared" si="20"/>
        <v>1.0007594286058352</v>
      </c>
      <c r="I181">
        <f t="shared" si="21"/>
        <v>359.27715465133468</v>
      </c>
      <c r="J181">
        <f t="shared" si="22"/>
        <v>361.65373648395843</v>
      </c>
      <c r="L181">
        <f t="shared" si="23"/>
        <v>361.92838667685152</v>
      </c>
      <c r="N181">
        <f t="shared" si="24"/>
        <v>0.66148982807718126</v>
      </c>
    </row>
    <row r="182" spans="1:14" x14ac:dyDescent="0.3">
      <c r="A182">
        <v>181</v>
      </c>
      <c r="B182" s="1">
        <v>34700</v>
      </c>
      <c r="C182">
        <f t="shared" si="19"/>
        <v>1</v>
      </c>
      <c r="D182">
        <v>360.15</v>
      </c>
      <c r="E182">
        <f t="shared" si="25"/>
        <v>359.33916666666664</v>
      </c>
      <c r="F182">
        <f t="shared" si="26"/>
        <v>359.40916666666669</v>
      </c>
      <c r="G182">
        <f t="shared" si="27"/>
        <v>1.0020612533069317</v>
      </c>
      <c r="H182">
        <f t="shared" si="20"/>
        <v>1.0020277142188549</v>
      </c>
      <c r="I182">
        <f t="shared" si="21"/>
        <v>359.42119652923975</v>
      </c>
      <c r="J182">
        <f t="shared" si="22"/>
        <v>361.80648596762245</v>
      </c>
      <c r="L182">
        <f t="shared" si="23"/>
        <v>362.54012612369291</v>
      </c>
      <c r="N182">
        <f t="shared" si="24"/>
        <v>0.66364740349658125</v>
      </c>
    </row>
    <row r="183" spans="1:14" x14ac:dyDescent="0.3">
      <c r="A183">
        <v>182</v>
      </c>
      <c r="B183" s="1">
        <v>34731</v>
      </c>
      <c r="C183">
        <f t="shared" si="19"/>
        <v>2</v>
      </c>
      <c r="D183">
        <v>360.63</v>
      </c>
      <c r="E183">
        <f t="shared" si="25"/>
        <v>359.47916666666669</v>
      </c>
      <c r="F183">
        <f t="shared" si="26"/>
        <v>359.56458333333342</v>
      </c>
      <c r="G183">
        <f t="shared" si="27"/>
        <v>1.0029630745519753</v>
      </c>
      <c r="H183">
        <f t="shared" si="20"/>
        <v>1.0029045537710699</v>
      </c>
      <c r="I183">
        <f t="shared" si="21"/>
        <v>359.58556439292022</v>
      </c>
      <c r="J183">
        <f t="shared" si="22"/>
        <v>361.95923545128647</v>
      </c>
      <c r="L183">
        <f t="shared" si="23"/>
        <v>363.01056551359011</v>
      </c>
      <c r="N183">
        <f t="shared" si="24"/>
        <v>0.66011300046865573</v>
      </c>
    </row>
    <row r="184" spans="1:14" x14ac:dyDescent="0.3">
      <c r="A184">
        <v>183</v>
      </c>
      <c r="B184" s="1">
        <v>34759</v>
      </c>
      <c r="C184">
        <f t="shared" si="19"/>
        <v>3</v>
      </c>
      <c r="D184">
        <v>361.09</v>
      </c>
      <c r="E184">
        <f t="shared" si="25"/>
        <v>359.65000000000009</v>
      </c>
      <c r="F184">
        <f t="shared" si="26"/>
        <v>359.74041666666676</v>
      </c>
      <c r="G184">
        <f t="shared" si="27"/>
        <v>1.003751547701641</v>
      </c>
      <c r="H184">
        <f t="shared" si="20"/>
        <v>1.0036591568893234</v>
      </c>
      <c r="I184">
        <f t="shared" si="21"/>
        <v>359.77353220105027</v>
      </c>
      <c r="J184">
        <f t="shared" si="22"/>
        <v>362.1119849349505</v>
      </c>
      <c r="L184">
        <f t="shared" si="23"/>
        <v>363.43700949933179</v>
      </c>
      <c r="N184">
        <f t="shared" si="24"/>
        <v>0.64997909090027928</v>
      </c>
    </row>
    <row r="185" spans="1:14" x14ac:dyDescent="0.3">
      <c r="A185">
        <v>184</v>
      </c>
      <c r="B185" s="1">
        <v>34790</v>
      </c>
      <c r="C185">
        <f t="shared" si="19"/>
        <v>4</v>
      </c>
      <c r="D185">
        <v>361.56</v>
      </c>
      <c r="E185">
        <f t="shared" si="25"/>
        <v>359.83083333333337</v>
      </c>
      <c r="F185">
        <f t="shared" si="26"/>
        <v>359.91750000000002</v>
      </c>
      <c r="G185">
        <f t="shared" si="27"/>
        <v>1.0045635458125821</v>
      </c>
      <c r="H185">
        <f t="shared" si="20"/>
        <v>1.0043042933532074</v>
      </c>
      <c r="I185">
        <f t="shared" si="21"/>
        <v>360.01040958692954</v>
      </c>
      <c r="J185">
        <f t="shared" si="22"/>
        <v>362.26473441861458</v>
      </c>
      <c r="L185">
        <f t="shared" si="23"/>
        <v>363.82402810707407</v>
      </c>
      <c r="N185">
        <f t="shared" si="24"/>
        <v>0.62618323572133761</v>
      </c>
    </row>
    <row r="186" spans="1:14" x14ac:dyDescent="0.3">
      <c r="A186">
        <v>185</v>
      </c>
      <c r="B186" s="1">
        <v>34820</v>
      </c>
      <c r="C186">
        <f t="shared" si="19"/>
        <v>5</v>
      </c>
      <c r="D186">
        <v>361.47</v>
      </c>
      <c r="E186">
        <f t="shared" si="25"/>
        <v>360.00416666666661</v>
      </c>
      <c r="F186">
        <f t="shared" si="26"/>
        <v>360.09166666666658</v>
      </c>
      <c r="G186">
        <f t="shared" si="27"/>
        <v>1.0038277290504736</v>
      </c>
      <c r="H186">
        <f t="shared" si="20"/>
        <v>1.0038927563831224</v>
      </c>
      <c r="I186">
        <f t="shared" si="21"/>
        <v>360.06834166462477</v>
      </c>
      <c r="J186">
        <f t="shared" si="22"/>
        <v>362.4174839022786</v>
      </c>
      <c r="L186">
        <f t="shared" si="23"/>
        <v>363.82828687609435</v>
      </c>
      <c r="N186">
        <f t="shared" si="24"/>
        <v>0.65241565720373074</v>
      </c>
    </row>
    <row r="187" spans="1:14" x14ac:dyDescent="0.3">
      <c r="A187">
        <v>186</v>
      </c>
      <c r="B187" s="1">
        <v>34851</v>
      </c>
      <c r="C187">
        <f t="shared" si="19"/>
        <v>6</v>
      </c>
      <c r="D187">
        <v>360.61</v>
      </c>
      <c r="E187">
        <f t="shared" si="25"/>
        <v>360.17916666666662</v>
      </c>
      <c r="F187">
        <f t="shared" si="26"/>
        <v>360.26208333333329</v>
      </c>
      <c r="G187">
        <f t="shared" si="27"/>
        <v>1.0009657321232577</v>
      </c>
      <c r="H187">
        <f t="shared" si="20"/>
        <v>1.0012759878546629</v>
      </c>
      <c r="I187">
        <f t="shared" si="21"/>
        <v>360.15045239689022</v>
      </c>
      <c r="J187">
        <f t="shared" si="22"/>
        <v>362.57023338594263</v>
      </c>
      <c r="L187">
        <f t="shared" si="23"/>
        <v>363.03286860020535</v>
      </c>
      <c r="N187">
        <f t="shared" si="24"/>
        <v>0.67188059127737265</v>
      </c>
    </row>
    <row r="188" spans="1:14" x14ac:dyDescent="0.3">
      <c r="A188">
        <v>187</v>
      </c>
      <c r="B188" s="1">
        <v>34881</v>
      </c>
      <c r="C188">
        <f t="shared" si="19"/>
        <v>7</v>
      </c>
      <c r="D188">
        <v>359</v>
      </c>
      <c r="E188">
        <f t="shared" si="25"/>
        <v>360.34500000000003</v>
      </c>
      <c r="F188">
        <f t="shared" si="26"/>
        <v>360.42291666666665</v>
      </c>
      <c r="G188">
        <f t="shared" si="27"/>
        <v>0.99605209158222696</v>
      </c>
      <c r="H188">
        <f t="shared" si="20"/>
        <v>0.9965956107108751</v>
      </c>
      <c r="I188">
        <f t="shared" si="21"/>
        <v>360.22635073008604</v>
      </c>
      <c r="J188">
        <f t="shared" si="22"/>
        <v>362.72298286960665</v>
      </c>
      <c r="L188">
        <f t="shared" si="23"/>
        <v>361.48813263180591</v>
      </c>
      <c r="N188">
        <f t="shared" si="24"/>
        <v>0.69307315649189716</v>
      </c>
    </row>
    <row r="189" spans="1:14" x14ac:dyDescent="0.3">
      <c r="A189">
        <v>188</v>
      </c>
      <c r="B189" s="1">
        <v>34912</v>
      </c>
      <c r="C189">
        <f t="shared" si="19"/>
        <v>8</v>
      </c>
      <c r="D189">
        <v>357.73</v>
      </c>
      <c r="E189">
        <f t="shared" si="25"/>
        <v>360.50083333333333</v>
      </c>
      <c r="F189">
        <f t="shared" si="26"/>
        <v>360.57291666666663</v>
      </c>
      <c r="G189">
        <f t="shared" si="27"/>
        <v>0.99211555683952057</v>
      </c>
      <c r="H189">
        <f t="shared" si="20"/>
        <v>0.99267519127302895</v>
      </c>
      <c r="I189">
        <f t="shared" si="21"/>
        <v>360.36963867429694</v>
      </c>
      <c r="J189">
        <f t="shared" si="22"/>
        <v>362.87573235327073</v>
      </c>
      <c r="L189">
        <f t="shared" si="23"/>
        <v>360.21773702212346</v>
      </c>
      <c r="N189">
        <f t="shared" si="24"/>
        <v>0.69542309063356167</v>
      </c>
    </row>
    <row r="190" spans="1:14" x14ac:dyDescent="0.3">
      <c r="A190">
        <v>189</v>
      </c>
      <c r="B190" s="1">
        <v>34943</v>
      </c>
      <c r="C190">
        <f t="shared" si="19"/>
        <v>9</v>
      </c>
      <c r="D190">
        <v>358.06</v>
      </c>
      <c r="E190">
        <f t="shared" si="25"/>
        <v>360.64499999999998</v>
      </c>
      <c r="F190">
        <f t="shared" si="26"/>
        <v>360.71083333333331</v>
      </c>
      <c r="G190">
        <f t="shared" si="27"/>
        <v>0.99265108477935937</v>
      </c>
      <c r="H190">
        <f t="shared" si="20"/>
        <v>0.99252860143572263</v>
      </c>
      <c r="I190">
        <f t="shared" si="21"/>
        <v>360.75534698149289</v>
      </c>
      <c r="J190">
        <f t="shared" si="22"/>
        <v>363.02848183693476</v>
      </c>
      <c r="L190">
        <f t="shared" si="23"/>
        <v>360.31615135894651</v>
      </c>
      <c r="N190">
        <f t="shared" si="24"/>
        <v>0.63010427273264558</v>
      </c>
    </row>
    <row r="191" spans="1:14" x14ac:dyDescent="0.3">
      <c r="A191">
        <v>190</v>
      </c>
      <c r="B191" s="1">
        <v>34973</v>
      </c>
      <c r="C191">
        <f t="shared" si="19"/>
        <v>10</v>
      </c>
      <c r="D191">
        <v>359.43</v>
      </c>
      <c r="E191">
        <f t="shared" si="25"/>
        <v>360.77666666666664</v>
      </c>
      <c r="F191">
        <f t="shared" si="26"/>
        <v>360.85249999999996</v>
      </c>
      <c r="G191">
        <f t="shared" si="27"/>
        <v>0.9960579461137169</v>
      </c>
      <c r="H191">
        <f t="shared" si="20"/>
        <v>0.99564332308800807</v>
      </c>
      <c r="I191">
        <f t="shared" si="21"/>
        <v>361.00277244387132</v>
      </c>
      <c r="J191">
        <f t="shared" si="22"/>
        <v>363.18123132059878</v>
      </c>
      <c r="L191">
        <f t="shared" si="23"/>
        <v>361.59896803523554</v>
      </c>
      <c r="N191">
        <f t="shared" si="24"/>
        <v>0.60344657798056278</v>
      </c>
    </row>
    <row r="192" spans="1:14" x14ac:dyDescent="0.3">
      <c r="A192">
        <v>191</v>
      </c>
      <c r="B192" s="1">
        <v>35004</v>
      </c>
      <c r="C192">
        <f t="shared" si="19"/>
        <v>11</v>
      </c>
      <c r="D192">
        <v>360.77</v>
      </c>
      <c r="E192">
        <f t="shared" si="25"/>
        <v>360.92833333333334</v>
      </c>
      <c r="F192">
        <f t="shared" si="26"/>
        <v>361.02291666666667</v>
      </c>
      <c r="G192">
        <f t="shared" si="27"/>
        <v>0.99929944428735473</v>
      </c>
      <c r="H192">
        <f t="shared" si="20"/>
        <v>0.99881537922300212</v>
      </c>
      <c r="I192">
        <f t="shared" si="21"/>
        <v>361.19788251623635</v>
      </c>
      <c r="J192">
        <f t="shared" si="22"/>
        <v>363.33398080426281</v>
      </c>
      <c r="L192">
        <f t="shared" si="23"/>
        <v>362.90356782161274</v>
      </c>
      <c r="N192">
        <f t="shared" si="24"/>
        <v>0.59139280472676714</v>
      </c>
    </row>
    <row r="193" spans="1:14" x14ac:dyDescent="0.3">
      <c r="A193">
        <v>192</v>
      </c>
      <c r="B193" s="1">
        <v>35034</v>
      </c>
      <c r="C193">
        <f t="shared" si="19"/>
        <v>12</v>
      </c>
      <c r="D193">
        <v>361.65</v>
      </c>
      <c r="E193">
        <f t="shared" si="25"/>
        <v>361.11750000000001</v>
      </c>
      <c r="F193">
        <f t="shared" si="26"/>
        <v>361.22458333333333</v>
      </c>
      <c r="G193">
        <f t="shared" si="27"/>
        <v>1.001177706851347</v>
      </c>
      <c r="H193">
        <f t="shared" si="20"/>
        <v>1.0007594286058352</v>
      </c>
      <c r="I193">
        <f t="shared" si="21"/>
        <v>361.37556106148014</v>
      </c>
      <c r="J193">
        <f t="shared" si="22"/>
        <v>363.48673028792689</v>
      </c>
      <c r="L193">
        <f t="shared" si="23"/>
        <v>363.76277250874904</v>
      </c>
      <c r="N193">
        <f t="shared" si="24"/>
        <v>0.58420365235699168</v>
      </c>
    </row>
    <row r="194" spans="1:14" x14ac:dyDescent="0.3">
      <c r="A194">
        <v>193</v>
      </c>
      <c r="B194" s="1">
        <v>35065</v>
      </c>
      <c r="C194">
        <f t="shared" si="19"/>
        <v>1</v>
      </c>
      <c r="D194">
        <v>362.14</v>
      </c>
      <c r="E194">
        <f t="shared" si="25"/>
        <v>361.33166666666665</v>
      </c>
      <c r="F194">
        <f t="shared" si="26"/>
        <v>361.42916666666667</v>
      </c>
      <c r="G194">
        <f t="shared" si="27"/>
        <v>1.0019667293038055</v>
      </c>
      <c r="H194">
        <f t="shared" si="20"/>
        <v>1.0020277142188549</v>
      </c>
      <c r="I194">
        <f t="shared" si="21"/>
        <v>361.40716954352047</v>
      </c>
      <c r="J194">
        <f t="shared" si="22"/>
        <v>363.63947977159091</v>
      </c>
      <c r="L194">
        <f t="shared" si="23"/>
        <v>364.37683671526077</v>
      </c>
      <c r="N194">
        <f t="shared" si="24"/>
        <v>0.61767181622046141</v>
      </c>
    </row>
    <row r="195" spans="1:14" x14ac:dyDescent="0.3">
      <c r="A195">
        <v>194</v>
      </c>
      <c r="B195" s="1">
        <v>35096</v>
      </c>
      <c r="C195">
        <f t="shared" ref="C195:C258" si="28">MONTH(B195)</f>
        <v>2</v>
      </c>
      <c r="D195">
        <v>362.5</v>
      </c>
      <c r="E195">
        <f t="shared" si="25"/>
        <v>361.52666666666664</v>
      </c>
      <c r="F195">
        <f t="shared" si="26"/>
        <v>361.59500000000003</v>
      </c>
      <c r="G195">
        <f t="shared" si="27"/>
        <v>1.0025028000940277</v>
      </c>
      <c r="H195">
        <f t="shared" ref="H195:H258" si="29">VLOOKUP(C195,$P$3:$Q$14,2,FALSE)</f>
        <v>1.0029045537710699</v>
      </c>
      <c r="I195">
        <f t="shared" ref="I195:I258" si="30">D195/H195</f>
        <v>361.45014860780742</v>
      </c>
      <c r="J195">
        <f t="shared" ref="J195:J258" si="31">$T$19+$T$20*A195</f>
        <v>363.79222925525494</v>
      </c>
      <c r="L195">
        <f t="shared" ref="L195:L258" si="32">J195*H195</f>
        <v>364.84888334662423</v>
      </c>
      <c r="N195">
        <f t="shared" ref="N195:N258" si="33">ABS(D195-L195)/D195*100</f>
        <v>0.64796781975840945</v>
      </c>
    </row>
    <row r="196" spans="1:14" x14ac:dyDescent="0.3">
      <c r="A196">
        <v>195</v>
      </c>
      <c r="B196" s="1">
        <v>35125</v>
      </c>
      <c r="C196">
        <f t="shared" si="28"/>
        <v>3</v>
      </c>
      <c r="D196">
        <v>362.82</v>
      </c>
      <c r="E196">
        <f t="shared" si="25"/>
        <v>361.66333333333336</v>
      </c>
      <c r="F196">
        <f t="shared" si="26"/>
        <v>361.71500000000003</v>
      </c>
      <c r="G196">
        <f t="shared" si="27"/>
        <v>1.0030548912818102</v>
      </c>
      <c r="H196">
        <f t="shared" si="29"/>
        <v>1.0036591568893234</v>
      </c>
      <c r="I196">
        <f t="shared" si="30"/>
        <v>361.49722493889357</v>
      </c>
      <c r="J196">
        <f t="shared" si="31"/>
        <v>363.94497873891896</v>
      </c>
      <c r="L196">
        <f t="shared" si="32"/>
        <v>365.2767105152061</v>
      </c>
      <c r="N196">
        <f t="shared" si="33"/>
        <v>0.67711551601513476</v>
      </c>
    </row>
    <row r="197" spans="1:14" x14ac:dyDescent="0.3">
      <c r="A197">
        <v>196</v>
      </c>
      <c r="B197" s="1">
        <v>35156</v>
      </c>
      <c r="C197">
        <f t="shared" si="28"/>
        <v>4</v>
      </c>
      <c r="D197">
        <v>363.14</v>
      </c>
      <c r="E197">
        <f t="shared" si="25"/>
        <v>361.76666666666665</v>
      </c>
      <c r="F197">
        <f t="shared" si="26"/>
        <v>361.80875000000003</v>
      </c>
      <c r="G197">
        <f t="shared" si="27"/>
        <v>1.003679430085646</v>
      </c>
      <c r="H197">
        <f t="shared" si="29"/>
        <v>1.0043042933532074</v>
      </c>
      <c r="I197">
        <f t="shared" si="30"/>
        <v>361.58363795054095</v>
      </c>
      <c r="J197">
        <f t="shared" si="31"/>
        <v>364.09772822258304</v>
      </c>
      <c r="L197">
        <f t="shared" si="32"/>
        <v>365.66491165408939</v>
      </c>
      <c r="N197">
        <f t="shared" si="33"/>
        <v>0.69529978908669055</v>
      </c>
    </row>
    <row r="198" spans="1:14" x14ac:dyDescent="0.3">
      <c r="A198">
        <v>197</v>
      </c>
      <c r="B198" s="1">
        <v>35186</v>
      </c>
      <c r="C198">
        <f t="shared" si="28"/>
        <v>5</v>
      </c>
      <c r="D198">
        <v>363.29</v>
      </c>
      <c r="E198">
        <f t="shared" si="25"/>
        <v>361.85083333333336</v>
      </c>
      <c r="F198">
        <f t="shared" si="26"/>
        <v>361.89166666666671</v>
      </c>
      <c r="G198">
        <f t="shared" si="27"/>
        <v>1.0038639556036566</v>
      </c>
      <c r="H198">
        <f t="shared" si="29"/>
        <v>1.0038927563831224</v>
      </c>
      <c r="I198">
        <f t="shared" si="30"/>
        <v>361.88128432052878</v>
      </c>
      <c r="J198">
        <f t="shared" si="31"/>
        <v>364.25047770624707</v>
      </c>
      <c r="L198">
        <f t="shared" si="32"/>
        <v>365.66841607839342</v>
      </c>
      <c r="N198">
        <f t="shared" si="33"/>
        <v>0.65468801188950965</v>
      </c>
    </row>
    <row r="199" spans="1:14" x14ac:dyDescent="0.3">
      <c r="A199">
        <v>198</v>
      </c>
      <c r="B199" s="1">
        <v>35217</v>
      </c>
      <c r="C199">
        <f t="shared" si="28"/>
        <v>6</v>
      </c>
      <c r="D199">
        <v>362.88</v>
      </c>
      <c r="E199">
        <f t="shared" si="25"/>
        <v>361.93250000000006</v>
      </c>
      <c r="F199">
        <f t="shared" si="26"/>
        <v>361.98</v>
      </c>
      <c r="G199">
        <f t="shared" si="27"/>
        <v>1.0024863252113376</v>
      </c>
      <c r="H199">
        <f t="shared" si="29"/>
        <v>1.0012759878546629</v>
      </c>
      <c r="I199">
        <f t="shared" si="30"/>
        <v>362.41755959563937</v>
      </c>
      <c r="J199">
        <f t="shared" si="31"/>
        <v>364.40322718991109</v>
      </c>
      <c r="L199">
        <f t="shared" si="32"/>
        <v>364.86820128200537</v>
      </c>
      <c r="N199">
        <f t="shared" si="33"/>
        <v>0.54789497409760179</v>
      </c>
    </row>
    <row r="200" spans="1:14" x14ac:dyDescent="0.3">
      <c r="A200">
        <v>199</v>
      </c>
      <c r="B200" s="1">
        <v>35247</v>
      </c>
      <c r="C200">
        <f t="shared" si="28"/>
        <v>7</v>
      </c>
      <c r="D200">
        <v>361.57</v>
      </c>
      <c r="E200">
        <f t="shared" ref="E200:E263" si="34">AVERAGE(D195:D206)</f>
        <v>362.02749999999997</v>
      </c>
      <c r="F200">
        <f t="shared" ref="F200:F263" si="35">AVERAGE(E200:E201)</f>
        <v>362.07541666666663</v>
      </c>
      <c r="G200">
        <f t="shared" si="27"/>
        <v>0.99860411217276335</v>
      </c>
      <c r="H200">
        <f t="shared" si="29"/>
        <v>0.9965956107108751</v>
      </c>
      <c r="I200">
        <f t="shared" si="30"/>
        <v>362.80512989826519</v>
      </c>
      <c r="J200">
        <f t="shared" si="31"/>
        <v>364.55597667357512</v>
      </c>
      <c r="L200">
        <f t="shared" si="32"/>
        <v>363.31488621130114</v>
      </c>
      <c r="N200">
        <f t="shared" si="33"/>
        <v>0.482586003070263</v>
      </c>
    </row>
    <row r="201" spans="1:14" x14ac:dyDescent="0.3">
      <c r="A201">
        <v>200</v>
      </c>
      <c r="B201" s="1">
        <v>35278</v>
      </c>
      <c r="C201">
        <f t="shared" si="28"/>
        <v>8</v>
      </c>
      <c r="D201">
        <v>360.07</v>
      </c>
      <c r="E201">
        <f t="shared" si="34"/>
        <v>362.12333333333328</v>
      </c>
      <c r="F201">
        <f t="shared" si="35"/>
        <v>362.17374999999993</v>
      </c>
      <c r="G201">
        <f t="shared" ref="G201:G264" si="36">D201/F201</f>
        <v>0.99419132391566223</v>
      </c>
      <c r="H201">
        <f t="shared" si="29"/>
        <v>0.99267519127302895</v>
      </c>
      <c r="I201">
        <f t="shared" si="30"/>
        <v>362.72690520072143</v>
      </c>
      <c r="J201">
        <f t="shared" si="31"/>
        <v>364.7087261572392</v>
      </c>
      <c r="L201">
        <f t="shared" si="32"/>
        <v>362.03730449708013</v>
      </c>
      <c r="N201">
        <f t="shared" si="33"/>
        <v>0.54636723333799975</v>
      </c>
    </row>
    <row r="202" spans="1:14" x14ac:dyDescent="0.3">
      <c r="A202">
        <v>201</v>
      </c>
      <c r="B202" s="1">
        <v>35309</v>
      </c>
      <c r="C202">
        <f t="shared" si="28"/>
        <v>9</v>
      </c>
      <c r="D202">
        <v>359.7</v>
      </c>
      <c r="E202">
        <f t="shared" si="34"/>
        <v>362.22416666666663</v>
      </c>
      <c r="F202">
        <f t="shared" si="35"/>
        <v>362.28125</v>
      </c>
      <c r="G202">
        <f t="shared" si="36"/>
        <v>0.99287501078236862</v>
      </c>
      <c r="H202">
        <f t="shared" si="29"/>
        <v>0.99252860143572263</v>
      </c>
      <c r="I202">
        <f t="shared" si="30"/>
        <v>362.40769231202313</v>
      </c>
      <c r="J202">
        <f t="shared" si="31"/>
        <v>364.86147564090322</v>
      </c>
      <c r="L202">
        <f t="shared" si="32"/>
        <v>362.13545013563964</v>
      </c>
      <c r="N202">
        <f t="shared" si="33"/>
        <v>0.67707815836520868</v>
      </c>
    </row>
    <row r="203" spans="1:14" x14ac:dyDescent="0.3">
      <c r="A203">
        <v>202</v>
      </c>
      <c r="B203" s="1">
        <v>35339</v>
      </c>
      <c r="C203">
        <f t="shared" si="28"/>
        <v>10</v>
      </c>
      <c r="D203">
        <v>360.67</v>
      </c>
      <c r="E203">
        <f t="shared" si="34"/>
        <v>362.33833333333337</v>
      </c>
      <c r="F203">
        <f t="shared" si="35"/>
        <v>362.38916666666671</v>
      </c>
      <c r="G203">
        <f t="shared" si="36"/>
        <v>0.99525602080636144</v>
      </c>
      <c r="H203">
        <f t="shared" si="29"/>
        <v>0.99564332308800807</v>
      </c>
      <c r="I203">
        <f t="shared" si="30"/>
        <v>362.24819836221536</v>
      </c>
      <c r="J203">
        <f t="shared" si="31"/>
        <v>365.01422512456725</v>
      </c>
      <c r="L203">
        <f t="shared" si="32"/>
        <v>363.42397607741844</v>
      </c>
      <c r="N203">
        <f t="shared" si="33"/>
        <v>0.76357226201747541</v>
      </c>
    </row>
    <row r="204" spans="1:14" x14ac:dyDescent="0.3">
      <c r="A204">
        <v>203</v>
      </c>
      <c r="B204" s="1">
        <v>35370</v>
      </c>
      <c r="C204">
        <f t="shared" si="28"/>
        <v>11</v>
      </c>
      <c r="D204">
        <v>361.78</v>
      </c>
      <c r="E204">
        <f t="shared" si="34"/>
        <v>362.44000000000005</v>
      </c>
      <c r="F204">
        <f t="shared" si="35"/>
        <v>362.47</v>
      </c>
      <c r="G204">
        <f t="shared" si="36"/>
        <v>0.99809639418434615</v>
      </c>
      <c r="H204">
        <f t="shared" si="29"/>
        <v>0.99881537922300212</v>
      </c>
      <c r="I204">
        <f t="shared" si="30"/>
        <v>362.2090804022618</v>
      </c>
      <c r="J204">
        <f t="shared" si="31"/>
        <v>365.16697460823127</v>
      </c>
      <c r="L204">
        <f t="shared" si="32"/>
        <v>364.73439022303688</v>
      </c>
      <c r="N204">
        <f t="shared" si="33"/>
        <v>0.81662618802501796</v>
      </c>
    </row>
    <row r="205" spans="1:14" x14ac:dyDescent="0.3">
      <c r="A205">
        <v>204</v>
      </c>
      <c r="B205" s="1">
        <v>35400</v>
      </c>
      <c r="C205">
        <f t="shared" si="28"/>
        <v>12</v>
      </c>
      <c r="D205">
        <v>362.63</v>
      </c>
      <c r="E205">
        <f t="shared" si="34"/>
        <v>362.50000000000006</v>
      </c>
      <c r="F205">
        <f t="shared" si="35"/>
        <v>362.51500000000004</v>
      </c>
      <c r="G205">
        <f t="shared" si="36"/>
        <v>1.0003172282526238</v>
      </c>
      <c r="H205">
        <f t="shared" si="29"/>
        <v>1.0007594286058352</v>
      </c>
      <c r="I205">
        <f t="shared" si="30"/>
        <v>362.35481738621473</v>
      </c>
      <c r="J205">
        <f t="shared" si="31"/>
        <v>365.3197240918953</v>
      </c>
      <c r="L205">
        <f t="shared" si="32"/>
        <v>365.5971583406465</v>
      </c>
      <c r="N205">
        <f t="shared" si="33"/>
        <v>0.81823300351501693</v>
      </c>
    </row>
    <row r="206" spans="1:14" x14ac:dyDescent="0.3">
      <c r="A206">
        <v>205</v>
      </c>
      <c r="B206" s="1">
        <v>35431</v>
      </c>
      <c r="C206">
        <f t="shared" si="28"/>
        <v>1</v>
      </c>
      <c r="D206">
        <v>363.28</v>
      </c>
      <c r="E206">
        <f t="shared" si="34"/>
        <v>362.53000000000003</v>
      </c>
      <c r="F206">
        <f t="shared" si="35"/>
        <v>362.54416666666668</v>
      </c>
      <c r="G206">
        <f t="shared" si="36"/>
        <v>1.0020296377682718</v>
      </c>
      <c r="H206">
        <f t="shared" si="29"/>
        <v>1.0020277142188549</v>
      </c>
      <c r="I206">
        <f t="shared" si="30"/>
        <v>362.54486262707826</v>
      </c>
      <c r="J206">
        <f t="shared" si="31"/>
        <v>365.47247357555938</v>
      </c>
      <c r="L206">
        <f t="shared" si="32"/>
        <v>366.21354730682862</v>
      </c>
      <c r="N206">
        <f t="shared" si="33"/>
        <v>0.80751687591627486</v>
      </c>
    </row>
    <row r="207" spans="1:14" x14ac:dyDescent="0.3">
      <c r="A207">
        <v>206</v>
      </c>
      <c r="B207" s="1">
        <v>35462</v>
      </c>
      <c r="C207">
        <f t="shared" si="28"/>
        <v>2</v>
      </c>
      <c r="D207">
        <v>363.65</v>
      </c>
      <c r="E207">
        <f t="shared" si="34"/>
        <v>362.55833333333334</v>
      </c>
      <c r="F207">
        <f t="shared" si="35"/>
        <v>362.58791666666667</v>
      </c>
      <c r="G207">
        <f t="shared" si="36"/>
        <v>1.0029291746484472</v>
      </c>
      <c r="H207">
        <f t="shared" si="29"/>
        <v>1.0029045537710699</v>
      </c>
      <c r="I207">
        <f t="shared" si="30"/>
        <v>362.59681804477009</v>
      </c>
      <c r="J207">
        <f t="shared" si="31"/>
        <v>365.6252230592234</v>
      </c>
      <c r="L207">
        <f t="shared" si="32"/>
        <v>366.68720117965836</v>
      </c>
      <c r="N207">
        <f t="shared" si="33"/>
        <v>0.83519900444338857</v>
      </c>
    </row>
    <row r="208" spans="1:14" x14ac:dyDescent="0.3">
      <c r="A208">
        <v>207</v>
      </c>
      <c r="B208" s="1">
        <v>35490</v>
      </c>
      <c r="C208">
        <f t="shared" si="28"/>
        <v>3</v>
      </c>
      <c r="D208">
        <v>364.03</v>
      </c>
      <c r="E208">
        <f t="shared" si="34"/>
        <v>362.61750000000001</v>
      </c>
      <c r="F208">
        <f t="shared" si="35"/>
        <v>362.67041666666665</v>
      </c>
      <c r="G208">
        <f t="shared" si="36"/>
        <v>1.0037488123399458</v>
      </c>
      <c r="H208">
        <f t="shared" si="29"/>
        <v>1.0036591568893234</v>
      </c>
      <c r="I208">
        <f t="shared" si="30"/>
        <v>362.70281350120007</v>
      </c>
      <c r="J208">
        <f t="shared" si="31"/>
        <v>365.77797254288743</v>
      </c>
      <c r="L208">
        <f t="shared" si="32"/>
        <v>367.11641153108047</v>
      </c>
      <c r="N208">
        <f t="shared" si="33"/>
        <v>0.84784537842499264</v>
      </c>
    </row>
    <row r="209" spans="1:14" x14ac:dyDescent="0.3">
      <c r="A209">
        <v>208</v>
      </c>
      <c r="B209" s="1">
        <v>35521</v>
      </c>
      <c r="C209">
        <f t="shared" si="28"/>
        <v>4</v>
      </c>
      <c r="D209">
        <v>364.51</v>
      </c>
      <c r="E209">
        <f t="shared" si="34"/>
        <v>362.7233333333333</v>
      </c>
      <c r="F209">
        <f t="shared" si="35"/>
        <v>362.79958333333332</v>
      </c>
      <c r="G209">
        <f t="shared" si="36"/>
        <v>1.0047144945728761</v>
      </c>
      <c r="H209">
        <f t="shared" si="29"/>
        <v>1.0043042933532074</v>
      </c>
      <c r="I209">
        <f t="shared" si="30"/>
        <v>362.94776634177362</v>
      </c>
      <c r="J209">
        <f t="shared" si="31"/>
        <v>365.93072202655151</v>
      </c>
      <c r="L209">
        <f t="shared" si="32"/>
        <v>367.50579520110477</v>
      </c>
      <c r="N209">
        <f t="shared" si="33"/>
        <v>0.82186913969569653</v>
      </c>
    </row>
    <row r="210" spans="1:14" x14ac:dyDescent="0.3">
      <c r="A210">
        <v>209</v>
      </c>
      <c r="B210" s="1">
        <v>35551</v>
      </c>
      <c r="C210">
        <f t="shared" si="28"/>
        <v>5</v>
      </c>
      <c r="D210">
        <v>364.51</v>
      </c>
      <c r="E210">
        <f t="shared" si="34"/>
        <v>362.87583333333328</v>
      </c>
      <c r="F210">
        <f t="shared" si="35"/>
        <v>362.96124999999995</v>
      </c>
      <c r="G210">
        <f t="shared" si="36"/>
        <v>1.0042669844232683</v>
      </c>
      <c r="H210">
        <f t="shared" si="29"/>
        <v>1.0038927563831224</v>
      </c>
      <c r="I210">
        <f t="shared" si="30"/>
        <v>363.09655357338744</v>
      </c>
      <c r="J210">
        <f t="shared" si="31"/>
        <v>366.08347151021553</v>
      </c>
      <c r="L210">
        <f t="shared" si="32"/>
        <v>367.50854528069254</v>
      </c>
      <c r="N210">
        <f t="shared" si="33"/>
        <v>0.8226235989938695</v>
      </c>
    </row>
    <row r="211" spans="1:14" x14ac:dyDescent="0.3">
      <c r="A211">
        <v>210</v>
      </c>
      <c r="B211" s="1">
        <v>35582</v>
      </c>
      <c r="C211">
        <f t="shared" si="28"/>
        <v>6</v>
      </c>
      <c r="D211">
        <v>363.6</v>
      </c>
      <c r="E211">
        <f t="shared" si="34"/>
        <v>363.04666666666662</v>
      </c>
      <c r="F211">
        <f t="shared" si="35"/>
        <v>363.12624999999991</v>
      </c>
      <c r="G211">
        <f t="shared" si="36"/>
        <v>1.0013046426690444</v>
      </c>
      <c r="H211">
        <f t="shared" si="29"/>
        <v>1.0012759878546629</v>
      </c>
      <c r="I211">
        <f t="shared" si="30"/>
        <v>363.1366420551546</v>
      </c>
      <c r="J211">
        <f t="shared" si="31"/>
        <v>366.23622099387956</v>
      </c>
      <c r="L211">
        <f t="shared" si="32"/>
        <v>366.7035339638054</v>
      </c>
      <c r="N211">
        <f t="shared" si="33"/>
        <v>0.85355719576605482</v>
      </c>
    </row>
    <row r="212" spans="1:14" x14ac:dyDescent="0.3">
      <c r="A212">
        <v>211</v>
      </c>
      <c r="B212" s="1">
        <v>35612</v>
      </c>
      <c r="C212">
        <f t="shared" si="28"/>
        <v>7</v>
      </c>
      <c r="D212">
        <v>361.93</v>
      </c>
      <c r="E212">
        <f t="shared" si="34"/>
        <v>363.20583333333326</v>
      </c>
      <c r="F212">
        <f t="shared" si="35"/>
        <v>363.28124999999994</v>
      </c>
      <c r="G212">
        <f t="shared" si="36"/>
        <v>0.99628043010752709</v>
      </c>
      <c r="H212">
        <f t="shared" si="29"/>
        <v>0.9965956107108751</v>
      </c>
      <c r="I212">
        <f t="shared" si="30"/>
        <v>363.16635966501406</v>
      </c>
      <c r="J212">
        <f t="shared" si="31"/>
        <v>366.38897047754358</v>
      </c>
      <c r="L212">
        <f t="shared" si="32"/>
        <v>365.14163979079632</v>
      </c>
      <c r="N212">
        <f t="shared" si="33"/>
        <v>0.88736490227290143</v>
      </c>
    </row>
    <row r="213" spans="1:14" x14ac:dyDescent="0.3">
      <c r="A213">
        <v>212</v>
      </c>
      <c r="B213" s="1">
        <v>35643</v>
      </c>
      <c r="C213">
        <f t="shared" si="28"/>
        <v>8</v>
      </c>
      <c r="D213">
        <v>360.41</v>
      </c>
      <c r="E213">
        <f t="shared" si="34"/>
        <v>363.35666666666663</v>
      </c>
      <c r="F213">
        <f t="shared" si="35"/>
        <v>363.43583333333333</v>
      </c>
      <c r="G213">
        <f t="shared" si="36"/>
        <v>0.99167436709368695</v>
      </c>
      <c r="H213">
        <f t="shared" si="29"/>
        <v>0.99267519127302895</v>
      </c>
      <c r="I213">
        <f t="shared" si="30"/>
        <v>363.06941401225322</v>
      </c>
      <c r="J213">
        <f t="shared" si="31"/>
        <v>366.5417199612076</v>
      </c>
      <c r="L213">
        <f t="shared" si="32"/>
        <v>363.85687197203674</v>
      </c>
      <c r="N213">
        <f t="shared" si="33"/>
        <v>0.95637523155204274</v>
      </c>
    </row>
    <row r="214" spans="1:14" x14ac:dyDescent="0.3">
      <c r="A214">
        <v>213</v>
      </c>
      <c r="B214" s="1">
        <v>35674</v>
      </c>
      <c r="C214">
        <f t="shared" si="28"/>
        <v>9</v>
      </c>
      <c r="D214">
        <v>360.41</v>
      </c>
      <c r="E214">
        <f t="shared" si="34"/>
        <v>363.51500000000004</v>
      </c>
      <c r="F214">
        <f t="shared" si="35"/>
        <v>363.60125000000005</v>
      </c>
      <c r="G214">
        <f t="shared" si="36"/>
        <v>0.99122321499169752</v>
      </c>
      <c r="H214">
        <f t="shared" si="29"/>
        <v>0.99252860143572263</v>
      </c>
      <c r="I214">
        <f t="shared" si="30"/>
        <v>363.12303693682588</v>
      </c>
      <c r="J214">
        <f t="shared" si="31"/>
        <v>366.69446944487169</v>
      </c>
      <c r="L214">
        <f t="shared" si="32"/>
        <v>363.95474891233283</v>
      </c>
      <c r="N214">
        <f t="shared" si="33"/>
        <v>0.98353234159229952</v>
      </c>
    </row>
    <row r="215" spans="1:14" x14ac:dyDescent="0.3">
      <c r="A215">
        <v>214</v>
      </c>
      <c r="B215" s="1">
        <v>35704</v>
      </c>
      <c r="C215">
        <f t="shared" si="28"/>
        <v>10</v>
      </c>
      <c r="D215">
        <v>361.94</v>
      </c>
      <c r="E215">
        <f t="shared" si="34"/>
        <v>363.6875</v>
      </c>
      <c r="F215">
        <f t="shared" si="35"/>
        <v>363.78541666666661</v>
      </c>
      <c r="G215">
        <f t="shared" si="36"/>
        <v>0.99492718349301634</v>
      </c>
      <c r="H215">
        <f t="shared" si="29"/>
        <v>0.99564332308800807</v>
      </c>
      <c r="I215">
        <f t="shared" si="30"/>
        <v>363.5237555527774</v>
      </c>
      <c r="J215">
        <f t="shared" si="31"/>
        <v>366.84721892853571</v>
      </c>
      <c r="L215">
        <f t="shared" si="32"/>
        <v>365.24898411960129</v>
      </c>
      <c r="N215">
        <f t="shared" si="33"/>
        <v>0.91423554169234988</v>
      </c>
    </row>
    <row r="216" spans="1:14" x14ac:dyDescent="0.3">
      <c r="A216">
        <v>215</v>
      </c>
      <c r="B216" s="1">
        <v>35735</v>
      </c>
      <c r="C216">
        <f t="shared" si="28"/>
        <v>11</v>
      </c>
      <c r="D216">
        <v>363.61</v>
      </c>
      <c r="E216">
        <f t="shared" si="34"/>
        <v>363.88333333333327</v>
      </c>
      <c r="F216">
        <f t="shared" si="35"/>
        <v>363.99458333333331</v>
      </c>
      <c r="G216">
        <f t="shared" si="36"/>
        <v>0.99894343665828367</v>
      </c>
      <c r="H216">
        <f t="shared" si="29"/>
        <v>0.99881537922300212</v>
      </c>
      <c r="I216">
        <f t="shared" si="30"/>
        <v>364.04125082941681</v>
      </c>
      <c r="J216">
        <f t="shared" si="31"/>
        <v>366.99996841219973</v>
      </c>
      <c r="L216">
        <f t="shared" si="32"/>
        <v>366.56521262446108</v>
      </c>
      <c r="N216">
        <f t="shared" si="33"/>
        <v>0.81274239555047134</v>
      </c>
    </row>
    <row r="217" spans="1:14" x14ac:dyDescent="0.3">
      <c r="A217">
        <v>216</v>
      </c>
      <c r="B217" s="1">
        <v>35765</v>
      </c>
      <c r="C217">
        <f t="shared" si="28"/>
        <v>12</v>
      </c>
      <c r="D217">
        <v>364.68</v>
      </c>
      <c r="E217">
        <f t="shared" si="34"/>
        <v>364.10583333333335</v>
      </c>
      <c r="F217">
        <f t="shared" si="35"/>
        <v>364.22708333333333</v>
      </c>
      <c r="G217">
        <f t="shared" si="36"/>
        <v>1.0012435007922027</v>
      </c>
      <c r="H217">
        <f t="shared" si="29"/>
        <v>1.0007594286058352</v>
      </c>
      <c r="I217">
        <f t="shared" si="30"/>
        <v>364.40326173897574</v>
      </c>
      <c r="J217">
        <f t="shared" si="31"/>
        <v>367.15271789586376</v>
      </c>
      <c r="L217">
        <f t="shared" si="32"/>
        <v>367.43154417254402</v>
      </c>
      <c r="N217">
        <f t="shared" si="33"/>
        <v>0.75450920602830296</v>
      </c>
    </row>
    <row r="218" spans="1:14" x14ac:dyDescent="0.3">
      <c r="A218">
        <v>217</v>
      </c>
      <c r="B218" s="1">
        <v>35796</v>
      </c>
      <c r="C218">
        <f t="shared" si="28"/>
        <v>1</v>
      </c>
      <c r="D218">
        <v>365.19</v>
      </c>
      <c r="E218">
        <f t="shared" si="34"/>
        <v>364.3483333333333</v>
      </c>
      <c r="F218">
        <f t="shared" si="35"/>
        <v>364.48916666666668</v>
      </c>
      <c r="G218">
        <f t="shared" si="36"/>
        <v>1.0019227823414962</v>
      </c>
      <c r="H218">
        <f t="shared" si="29"/>
        <v>1.0020277142188549</v>
      </c>
      <c r="I218">
        <f t="shared" si="30"/>
        <v>364.45099753023209</v>
      </c>
      <c r="J218">
        <f t="shared" si="31"/>
        <v>367.30546737952784</v>
      </c>
      <c r="L218">
        <f t="shared" si="32"/>
        <v>368.05025789839647</v>
      </c>
      <c r="N218">
        <f t="shared" si="33"/>
        <v>0.78322459497698982</v>
      </c>
    </row>
    <row r="219" spans="1:14" x14ac:dyDescent="0.3">
      <c r="A219">
        <v>218</v>
      </c>
      <c r="B219" s="1">
        <v>35827</v>
      </c>
      <c r="C219">
        <f t="shared" si="28"/>
        <v>2</v>
      </c>
      <c r="D219">
        <v>365.46</v>
      </c>
      <c r="E219">
        <f t="shared" si="34"/>
        <v>364.63000000000005</v>
      </c>
      <c r="F219">
        <f t="shared" si="35"/>
        <v>364.78125000000006</v>
      </c>
      <c r="G219">
        <f t="shared" si="36"/>
        <v>1.0018607041891543</v>
      </c>
      <c r="H219">
        <f t="shared" si="29"/>
        <v>1.0029045537710699</v>
      </c>
      <c r="I219">
        <f t="shared" si="30"/>
        <v>364.40157602816356</v>
      </c>
      <c r="J219">
        <f t="shared" si="31"/>
        <v>367.45821686319186</v>
      </c>
      <c r="L219">
        <f t="shared" si="32"/>
        <v>368.52551901269248</v>
      </c>
      <c r="N219">
        <f t="shared" si="33"/>
        <v>0.83881109086972727</v>
      </c>
    </row>
    <row r="220" spans="1:14" x14ac:dyDescent="0.3">
      <c r="A220">
        <v>219</v>
      </c>
      <c r="B220" s="1">
        <v>35855</v>
      </c>
      <c r="C220">
        <f t="shared" si="28"/>
        <v>3</v>
      </c>
      <c r="D220">
        <v>365.93</v>
      </c>
      <c r="E220">
        <f t="shared" si="34"/>
        <v>364.93250000000006</v>
      </c>
      <c r="F220">
        <f t="shared" si="35"/>
        <v>365.07416666666671</v>
      </c>
      <c r="G220">
        <f t="shared" si="36"/>
        <v>1.0023442725108367</v>
      </c>
      <c r="H220">
        <f t="shared" si="29"/>
        <v>1.0036591568893234</v>
      </c>
      <c r="I220">
        <f t="shared" si="30"/>
        <v>364.59588645027651</v>
      </c>
      <c r="J220">
        <f t="shared" si="31"/>
        <v>367.61096634685589</v>
      </c>
      <c r="L220">
        <f t="shared" si="32"/>
        <v>368.95611254695484</v>
      </c>
      <c r="N220">
        <f t="shared" si="33"/>
        <v>0.82696486949821946</v>
      </c>
    </row>
    <row r="221" spans="1:14" x14ac:dyDescent="0.3">
      <c r="A221">
        <v>220</v>
      </c>
      <c r="B221" s="1">
        <v>35886</v>
      </c>
      <c r="C221">
        <f t="shared" si="28"/>
        <v>4</v>
      </c>
      <c r="D221">
        <v>366.58</v>
      </c>
      <c r="E221">
        <f t="shared" si="34"/>
        <v>365.21583333333336</v>
      </c>
      <c r="F221">
        <f t="shared" si="35"/>
        <v>365.34041666666667</v>
      </c>
      <c r="G221">
        <f t="shared" si="36"/>
        <v>1.0033929542880669</v>
      </c>
      <c r="H221">
        <f t="shared" si="29"/>
        <v>1.0043042933532074</v>
      </c>
      <c r="I221">
        <f t="shared" si="30"/>
        <v>365.00889464093541</v>
      </c>
      <c r="J221">
        <f t="shared" si="31"/>
        <v>367.76371583051991</v>
      </c>
      <c r="L221">
        <f t="shared" si="32"/>
        <v>369.34667874812004</v>
      </c>
      <c r="N221">
        <f t="shared" si="33"/>
        <v>0.75472713953845194</v>
      </c>
    </row>
    <row r="222" spans="1:14" x14ac:dyDescent="0.3">
      <c r="A222">
        <v>221</v>
      </c>
      <c r="B222" s="1">
        <v>35916</v>
      </c>
      <c r="C222">
        <f t="shared" si="28"/>
        <v>5</v>
      </c>
      <c r="D222">
        <v>366.86</v>
      </c>
      <c r="E222">
        <f t="shared" si="34"/>
        <v>365.46499999999997</v>
      </c>
      <c r="F222">
        <f t="shared" si="35"/>
        <v>365.58124999999995</v>
      </c>
      <c r="G222">
        <f t="shared" si="36"/>
        <v>1.0034978544441218</v>
      </c>
      <c r="H222">
        <f t="shared" si="29"/>
        <v>1.0038927563831224</v>
      </c>
      <c r="I222">
        <f t="shared" si="30"/>
        <v>365.43744106864813</v>
      </c>
      <c r="J222">
        <f t="shared" si="31"/>
        <v>367.91646531418399</v>
      </c>
      <c r="L222">
        <f t="shared" si="32"/>
        <v>369.34867448299161</v>
      </c>
      <c r="N222">
        <f t="shared" si="33"/>
        <v>0.6783717175466385</v>
      </c>
    </row>
    <row r="223" spans="1:14" x14ac:dyDescent="0.3">
      <c r="A223">
        <v>222</v>
      </c>
      <c r="B223" s="1">
        <v>35947</v>
      </c>
      <c r="C223">
        <f t="shared" si="28"/>
        <v>6</v>
      </c>
      <c r="D223">
        <v>366.27</v>
      </c>
      <c r="E223">
        <f t="shared" si="34"/>
        <v>365.69749999999999</v>
      </c>
      <c r="F223">
        <f t="shared" si="35"/>
        <v>365.8195833333333</v>
      </c>
      <c r="G223">
        <f t="shared" si="36"/>
        <v>1.001231253566478</v>
      </c>
      <c r="H223">
        <f t="shared" si="29"/>
        <v>1.0012759878546629</v>
      </c>
      <c r="I223">
        <f t="shared" si="30"/>
        <v>365.80323950918989</v>
      </c>
      <c r="J223">
        <f t="shared" si="31"/>
        <v>368.06921479784802</v>
      </c>
      <c r="L223">
        <f t="shared" si="32"/>
        <v>368.53886664560537</v>
      </c>
      <c r="N223">
        <f t="shared" si="33"/>
        <v>0.61945194681666127</v>
      </c>
    </row>
    <row r="224" spans="1:14" x14ac:dyDescent="0.3">
      <c r="A224">
        <v>223</v>
      </c>
      <c r="B224" s="1">
        <v>35977</v>
      </c>
      <c r="C224">
        <f t="shared" si="28"/>
        <v>7</v>
      </c>
      <c r="D224">
        <v>364.84</v>
      </c>
      <c r="E224">
        <f t="shared" si="34"/>
        <v>365.94166666666666</v>
      </c>
      <c r="F224">
        <f t="shared" si="35"/>
        <v>366.06916666666666</v>
      </c>
      <c r="G224">
        <f t="shared" si="36"/>
        <v>0.99664225567572606</v>
      </c>
      <c r="H224">
        <f t="shared" si="29"/>
        <v>0.9965956107108751</v>
      </c>
      <c r="I224">
        <f t="shared" si="30"/>
        <v>366.08630027956707</v>
      </c>
      <c r="J224">
        <f t="shared" si="31"/>
        <v>368.22196428151204</v>
      </c>
      <c r="L224">
        <f t="shared" si="32"/>
        <v>366.96839337029155</v>
      </c>
      <c r="N224">
        <f t="shared" si="33"/>
        <v>0.58337719830379786</v>
      </c>
    </row>
    <row r="225" spans="1:14" x14ac:dyDescent="0.3">
      <c r="A225">
        <v>224</v>
      </c>
      <c r="B225" s="1">
        <v>36008</v>
      </c>
      <c r="C225">
        <f t="shared" si="28"/>
        <v>8</v>
      </c>
      <c r="D225">
        <v>363.79</v>
      </c>
      <c r="E225">
        <f t="shared" si="34"/>
        <v>366.19666666666672</v>
      </c>
      <c r="F225">
        <f t="shared" si="35"/>
        <v>366.32083333333333</v>
      </c>
      <c r="G225">
        <f t="shared" si="36"/>
        <v>0.99309121102858389</v>
      </c>
      <c r="H225">
        <f t="shared" si="29"/>
        <v>0.99267519127302895</v>
      </c>
      <c r="I225">
        <f t="shared" si="30"/>
        <v>366.47435455042205</v>
      </c>
      <c r="J225">
        <f t="shared" si="31"/>
        <v>368.37471376517607</v>
      </c>
      <c r="L225">
        <f t="shared" si="32"/>
        <v>365.67643944699347</v>
      </c>
      <c r="N225">
        <f t="shared" si="33"/>
        <v>0.51855175980468116</v>
      </c>
    </row>
    <row r="226" spans="1:14" x14ac:dyDescent="0.3">
      <c r="A226">
        <v>225</v>
      </c>
      <c r="B226" s="1">
        <v>36039</v>
      </c>
      <c r="C226">
        <f t="shared" si="28"/>
        <v>9</v>
      </c>
      <c r="D226">
        <v>364.04</v>
      </c>
      <c r="E226">
        <f t="shared" si="34"/>
        <v>366.44499999999999</v>
      </c>
      <c r="F226">
        <f t="shared" si="35"/>
        <v>366.55833333333328</v>
      </c>
      <c r="G226">
        <f t="shared" si="36"/>
        <v>0.99312978834655719</v>
      </c>
      <c r="H226">
        <f t="shared" si="29"/>
        <v>0.99252860143572263</v>
      </c>
      <c r="I226">
        <f t="shared" si="30"/>
        <v>366.7803622720848</v>
      </c>
      <c r="J226">
        <f t="shared" si="31"/>
        <v>368.52746324884015</v>
      </c>
      <c r="L226">
        <f t="shared" si="32"/>
        <v>365.77404768902596</v>
      </c>
      <c r="N226">
        <f t="shared" si="33"/>
        <v>0.47633438331665268</v>
      </c>
    </row>
    <row r="227" spans="1:14" x14ac:dyDescent="0.3">
      <c r="A227">
        <v>226</v>
      </c>
      <c r="B227" s="1">
        <v>36069</v>
      </c>
      <c r="C227">
        <f t="shared" si="28"/>
        <v>10</v>
      </c>
      <c r="D227">
        <v>365.34</v>
      </c>
      <c r="E227">
        <f t="shared" si="34"/>
        <v>366.67166666666662</v>
      </c>
      <c r="F227">
        <f t="shared" si="35"/>
        <v>366.76958333333323</v>
      </c>
      <c r="G227">
        <f t="shared" si="36"/>
        <v>0.99610223039669565</v>
      </c>
      <c r="H227">
        <f t="shared" si="29"/>
        <v>0.99564332308800807</v>
      </c>
      <c r="I227">
        <f t="shared" si="30"/>
        <v>366.9386330708175</v>
      </c>
      <c r="J227">
        <f t="shared" si="31"/>
        <v>368.68021273250417</v>
      </c>
      <c r="L227">
        <f t="shared" si="32"/>
        <v>367.07399216178419</v>
      </c>
      <c r="N227">
        <f t="shared" si="33"/>
        <v>0.47462422997323461</v>
      </c>
    </row>
    <row r="228" spans="1:14" x14ac:dyDescent="0.3">
      <c r="A228">
        <v>227</v>
      </c>
      <c r="B228" s="1">
        <v>36100</v>
      </c>
      <c r="C228">
        <f t="shared" si="28"/>
        <v>11</v>
      </c>
      <c r="D228">
        <v>366.6</v>
      </c>
      <c r="E228">
        <f t="shared" si="34"/>
        <v>366.86749999999989</v>
      </c>
      <c r="F228">
        <f t="shared" si="35"/>
        <v>366.95458333333329</v>
      </c>
      <c r="G228">
        <f t="shared" si="36"/>
        <v>0.99903371330012469</v>
      </c>
      <c r="H228">
        <f t="shared" si="29"/>
        <v>0.99881537922300212</v>
      </c>
      <c r="I228">
        <f t="shared" si="30"/>
        <v>367.03479704646247</v>
      </c>
      <c r="J228">
        <f t="shared" si="31"/>
        <v>368.8329622161682</v>
      </c>
      <c r="L228">
        <f t="shared" si="32"/>
        <v>368.39603502588523</v>
      </c>
      <c r="N228">
        <f t="shared" si="33"/>
        <v>0.48991681011598553</v>
      </c>
    </row>
    <row r="229" spans="1:14" x14ac:dyDescent="0.3">
      <c r="A229">
        <v>228</v>
      </c>
      <c r="B229" s="1">
        <v>36130</v>
      </c>
      <c r="C229">
        <f t="shared" si="28"/>
        <v>12</v>
      </c>
      <c r="D229">
        <v>367.47</v>
      </c>
      <c r="E229">
        <f t="shared" si="34"/>
        <v>367.04166666666669</v>
      </c>
      <c r="F229">
        <f t="shared" si="35"/>
        <v>367.11875000000003</v>
      </c>
      <c r="G229">
        <f t="shared" si="36"/>
        <v>1.0009567748855104</v>
      </c>
      <c r="H229">
        <f t="shared" si="29"/>
        <v>1.0007594286058352</v>
      </c>
      <c r="I229">
        <f t="shared" si="30"/>
        <v>367.19114454102618</v>
      </c>
      <c r="J229">
        <f t="shared" si="31"/>
        <v>368.98571169983222</v>
      </c>
      <c r="L229">
        <f t="shared" si="32"/>
        <v>369.26593000444154</v>
      </c>
      <c r="N229">
        <f t="shared" si="33"/>
        <v>0.4887283327731558</v>
      </c>
    </row>
    <row r="230" spans="1:14" x14ac:dyDescent="0.3">
      <c r="A230">
        <v>229</v>
      </c>
      <c r="B230" s="1">
        <v>36161</v>
      </c>
      <c r="C230">
        <f t="shared" si="28"/>
        <v>1</v>
      </c>
      <c r="D230">
        <v>368.12</v>
      </c>
      <c r="E230">
        <f t="shared" si="34"/>
        <v>367.19583333333338</v>
      </c>
      <c r="F230">
        <f t="shared" si="35"/>
        <v>367.26000000000005</v>
      </c>
      <c r="G230">
        <f t="shared" si="36"/>
        <v>1.0023416653052333</v>
      </c>
      <c r="H230">
        <f t="shared" si="29"/>
        <v>1.0020277142188549</v>
      </c>
      <c r="I230">
        <f t="shared" si="30"/>
        <v>367.3750683502534</v>
      </c>
      <c r="J230">
        <f t="shared" si="31"/>
        <v>369.1384611834963</v>
      </c>
      <c r="L230">
        <f t="shared" si="32"/>
        <v>369.88696848996432</v>
      </c>
      <c r="N230">
        <f t="shared" si="33"/>
        <v>0.47999795989468463</v>
      </c>
    </row>
    <row r="231" spans="1:14" x14ac:dyDescent="0.3">
      <c r="A231">
        <v>230</v>
      </c>
      <c r="B231" s="1">
        <v>36192</v>
      </c>
      <c r="C231">
        <f t="shared" si="28"/>
        <v>2</v>
      </c>
      <c r="D231">
        <v>368.52</v>
      </c>
      <c r="E231">
        <f t="shared" si="34"/>
        <v>367.32416666666671</v>
      </c>
      <c r="F231">
        <f t="shared" si="35"/>
        <v>367.38250000000005</v>
      </c>
      <c r="G231">
        <f t="shared" si="36"/>
        <v>1.0030962280457014</v>
      </c>
      <c r="H231">
        <f t="shared" si="29"/>
        <v>1.0029045537710699</v>
      </c>
      <c r="I231">
        <f t="shared" si="30"/>
        <v>367.45271383434255</v>
      </c>
      <c r="J231">
        <f t="shared" si="31"/>
        <v>369.29121066716033</v>
      </c>
      <c r="L231">
        <f t="shared" si="32"/>
        <v>370.36383684572661</v>
      </c>
      <c r="N231">
        <f t="shared" si="33"/>
        <v>0.50033562512933571</v>
      </c>
    </row>
    <row r="232" spans="1:14" x14ac:dyDescent="0.3">
      <c r="A232">
        <v>231</v>
      </c>
      <c r="B232" s="1">
        <v>36220</v>
      </c>
      <c r="C232">
        <f t="shared" si="28"/>
        <v>3</v>
      </c>
      <c r="D232">
        <v>368.91</v>
      </c>
      <c r="E232">
        <f t="shared" si="34"/>
        <v>367.44083333333333</v>
      </c>
      <c r="F232">
        <f t="shared" si="35"/>
        <v>367.49958333333336</v>
      </c>
      <c r="G232">
        <f t="shared" si="36"/>
        <v>1.0038378728320554</v>
      </c>
      <c r="H232">
        <f t="shared" si="29"/>
        <v>1.0036591568893234</v>
      </c>
      <c r="I232">
        <f t="shared" si="30"/>
        <v>367.56502191777531</v>
      </c>
      <c r="J232">
        <f t="shared" si="31"/>
        <v>369.44396015082435</v>
      </c>
      <c r="L232">
        <f t="shared" si="32"/>
        <v>370.79581356282915</v>
      </c>
      <c r="N232">
        <f t="shared" si="33"/>
        <v>0.5111852654655954</v>
      </c>
    </row>
    <row r="233" spans="1:14" x14ac:dyDescent="0.3">
      <c r="A233">
        <v>232</v>
      </c>
      <c r="B233" s="1">
        <v>36251</v>
      </c>
      <c r="C233">
        <f t="shared" si="28"/>
        <v>4</v>
      </c>
      <c r="D233">
        <v>369.3</v>
      </c>
      <c r="E233">
        <f t="shared" si="34"/>
        <v>367.55833333333339</v>
      </c>
      <c r="F233">
        <f t="shared" si="35"/>
        <v>367.61875000000009</v>
      </c>
      <c r="G233">
        <f t="shared" si="36"/>
        <v>1.0045733521481153</v>
      </c>
      <c r="H233">
        <f t="shared" si="29"/>
        <v>1.0043042933532074</v>
      </c>
      <c r="I233">
        <f t="shared" si="30"/>
        <v>367.7172371403172</v>
      </c>
      <c r="J233">
        <f t="shared" si="31"/>
        <v>369.59670963448838</v>
      </c>
      <c r="L233">
        <f t="shared" si="32"/>
        <v>371.18756229513542</v>
      </c>
      <c r="N233">
        <f t="shared" si="33"/>
        <v>0.51111895346206615</v>
      </c>
    </row>
    <row r="234" spans="1:14" x14ac:dyDescent="0.3">
      <c r="A234">
        <v>233</v>
      </c>
      <c r="B234" s="1">
        <v>36281</v>
      </c>
      <c r="C234">
        <f t="shared" si="28"/>
        <v>5</v>
      </c>
      <c r="D234">
        <v>369.21</v>
      </c>
      <c r="E234">
        <f t="shared" si="34"/>
        <v>367.67916666666673</v>
      </c>
      <c r="F234">
        <f t="shared" si="35"/>
        <v>367.73791666666671</v>
      </c>
      <c r="G234">
        <f t="shared" si="36"/>
        <v>1.0040030773728117</v>
      </c>
      <c r="H234">
        <f t="shared" si="29"/>
        <v>1.0038927563831224</v>
      </c>
      <c r="I234">
        <f t="shared" si="30"/>
        <v>367.77832856390876</v>
      </c>
      <c r="J234">
        <f t="shared" si="31"/>
        <v>369.74945911815246</v>
      </c>
      <c r="L234">
        <f t="shared" si="32"/>
        <v>371.18880368529068</v>
      </c>
      <c r="N234">
        <f t="shared" si="33"/>
        <v>0.5359561456327564</v>
      </c>
    </row>
    <row r="235" spans="1:14" x14ac:dyDescent="0.3">
      <c r="A235">
        <v>234</v>
      </c>
      <c r="B235" s="1">
        <v>36312</v>
      </c>
      <c r="C235">
        <f t="shared" si="28"/>
        <v>6</v>
      </c>
      <c r="D235">
        <v>368.36</v>
      </c>
      <c r="E235">
        <f t="shared" si="34"/>
        <v>367.79666666666668</v>
      </c>
      <c r="F235">
        <f t="shared" si="35"/>
        <v>367.85041666666666</v>
      </c>
      <c r="G235">
        <f t="shared" si="36"/>
        <v>1.0013853004108328</v>
      </c>
      <c r="H235">
        <f t="shared" si="29"/>
        <v>1.0012759878546629</v>
      </c>
      <c r="I235">
        <f t="shared" si="30"/>
        <v>367.89057609306036</v>
      </c>
      <c r="J235">
        <f t="shared" si="31"/>
        <v>369.90220860181648</v>
      </c>
      <c r="L235">
        <f t="shared" si="32"/>
        <v>370.37419932740539</v>
      </c>
      <c r="N235">
        <f t="shared" si="33"/>
        <v>0.5468018588895045</v>
      </c>
    </row>
    <row r="236" spans="1:14" x14ac:dyDescent="0.3">
      <c r="A236">
        <v>235</v>
      </c>
      <c r="B236" s="1">
        <v>36342</v>
      </c>
      <c r="C236">
        <f t="shared" si="28"/>
        <v>7</v>
      </c>
      <c r="D236">
        <v>366.69</v>
      </c>
      <c r="E236">
        <f t="shared" si="34"/>
        <v>367.9041666666667</v>
      </c>
      <c r="F236">
        <f t="shared" si="35"/>
        <v>367.95249999999999</v>
      </c>
      <c r="G236">
        <f t="shared" si="36"/>
        <v>0.99656885059892242</v>
      </c>
      <c r="H236">
        <f t="shared" si="29"/>
        <v>0.9965956107108751</v>
      </c>
      <c r="I236">
        <f t="shared" si="30"/>
        <v>367.94261991424861</v>
      </c>
      <c r="J236">
        <f t="shared" si="31"/>
        <v>370.05495808548051</v>
      </c>
      <c r="L236">
        <f t="shared" si="32"/>
        <v>368.79514694978673</v>
      </c>
      <c r="N236">
        <f t="shared" si="33"/>
        <v>0.57409445302209738</v>
      </c>
    </row>
    <row r="237" spans="1:14" x14ac:dyDescent="0.3">
      <c r="A237">
        <v>236</v>
      </c>
      <c r="B237" s="1">
        <v>36373</v>
      </c>
      <c r="C237">
        <f t="shared" si="28"/>
        <v>8</v>
      </c>
      <c r="D237">
        <v>365.33</v>
      </c>
      <c r="E237">
        <f t="shared" si="34"/>
        <v>368.00083333333333</v>
      </c>
      <c r="F237">
        <f t="shared" si="35"/>
        <v>368.04624999999999</v>
      </c>
      <c r="G237">
        <f t="shared" si="36"/>
        <v>0.9926198134066031</v>
      </c>
      <c r="H237">
        <f t="shared" si="29"/>
        <v>0.99267519127302895</v>
      </c>
      <c r="I237">
        <f t="shared" si="30"/>
        <v>368.02571799088946</v>
      </c>
      <c r="J237">
        <f t="shared" si="31"/>
        <v>370.20770756914453</v>
      </c>
      <c r="L237">
        <f t="shared" si="32"/>
        <v>367.49600692195014</v>
      </c>
      <c r="N237">
        <f t="shared" si="33"/>
        <v>0.59289051595821762</v>
      </c>
    </row>
    <row r="238" spans="1:14" x14ac:dyDescent="0.3">
      <c r="A238">
        <v>237</v>
      </c>
      <c r="B238" s="1">
        <v>36404</v>
      </c>
      <c r="C238">
        <f t="shared" si="28"/>
        <v>9</v>
      </c>
      <c r="D238">
        <v>365.44</v>
      </c>
      <c r="E238">
        <f t="shared" si="34"/>
        <v>368.0916666666667</v>
      </c>
      <c r="F238">
        <f t="shared" si="35"/>
        <v>368.13625000000002</v>
      </c>
      <c r="G238">
        <f t="shared" si="36"/>
        <v>0.99267594538706794</v>
      </c>
      <c r="H238">
        <f t="shared" si="29"/>
        <v>0.99252860143572263</v>
      </c>
      <c r="I238">
        <f t="shared" si="30"/>
        <v>368.19090096887885</v>
      </c>
      <c r="J238">
        <f t="shared" si="31"/>
        <v>370.36045705280856</v>
      </c>
      <c r="L238">
        <f t="shared" si="32"/>
        <v>367.59334646571909</v>
      </c>
      <c r="N238">
        <f t="shared" si="33"/>
        <v>0.58924760992751102</v>
      </c>
    </row>
    <row r="239" spans="1:14" x14ac:dyDescent="0.3">
      <c r="A239">
        <v>238</v>
      </c>
      <c r="B239" s="1">
        <v>36434</v>
      </c>
      <c r="C239">
        <f t="shared" si="28"/>
        <v>10</v>
      </c>
      <c r="D239">
        <v>366.75</v>
      </c>
      <c r="E239">
        <f t="shared" si="34"/>
        <v>368.18083333333334</v>
      </c>
      <c r="F239">
        <f t="shared" si="35"/>
        <v>368.22416666666663</v>
      </c>
      <c r="G239">
        <f t="shared" si="36"/>
        <v>0.99599655101398843</v>
      </c>
      <c r="H239">
        <f t="shared" si="29"/>
        <v>0.99564332308800807</v>
      </c>
      <c r="I239">
        <f t="shared" si="30"/>
        <v>368.35480286506356</v>
      </c>
      <c r="J239">
        <f t="shared" si="31"/>
        <v>370.51320653647264</v>
      </c>
      <c r="L239">
        <f t="shared" si="32"/>
        <v>368.89900020396709</v>
      </c>
      <c r="N239">
        <f t="shared" si="33"/>
        <v>0.58595779249273106</v>
      </c>
    </row>
    <row r="240" spans="1:14" x14ac:dyDescent="0.3">
      <c r="A240">
        <v>239</v>
      </c>
      <c r="B240" s="1">
        <v>36465</v>
      </c>
      <c r="C240">
        <f t="shared" si="28"/>
        <v>11</v>
      </c>
      <c r="D240">
        <v>368.05</v>
      </c>
      <c r="E240">
        <f t="shared" si="34"/>
        <v>368.26749999999993</v>
      </c>
      <c r="F240">
        <f t="shared" si="35"/>
        <v>368.30708333333325</v>
      </c>
      <c r="G240">
        <f t="shared" si="36"/>
        <v>0.99930198645378598</v>
      </c>
      <c r="H240">
        <f t="shared" si="29"/>
        <v>0.99881537922300212</v>
      </c>
      <c r="I240">
        <f t="shared" si="30"/>
        <v>368.48651678382572</v>
      </c>
      <c r="J240">
        <f t="shared" si="31"/>
        <v>370.66595602013666</v>
      </c>
      <c r="L240">
        <f t="shared" si="32"/>
        <v>370.22685742730943</v>
      </c>
      <c r="N240">
        <f t="shared" si="33"/>
        <v>0.59145698337438246</v>
      </c>
    </row>
    <row r="241" spans="1:14" x14ac:dyDescent="0.3">
      <c r="A241">
        <v>240</v>
      </c>
      <c r="B241" s="1">
        <v>36495</v>
      </c>
      <c r="C241">
        <f t="shared" si="28"/>
        <v>12</v>
      </c>
      <c r="D241">
        <v>368.88</v>
      </c>
      <c r="E241">
        <f t="shared" si="34"/>
        <v>368.34666666666664</v>
      </c>
      <c r="F241">
        <f t="shared" si="35"/>
        <v>368.39708333333328</v>
      </c>
      <c r="G241">
        <f t="shared" si="36"/>
        <v>1.0013108590933923</v>
      </c>
      <c r="H241">
        <f t="shared" si="29"/>
        <v>1.0007594286058352</v>
      </c>
      <c r="I241">
        <f t="shared" si="30"/>
        <v>368.60007455926672</v>
      </c>
      <c r="J241">
        <f t="shared" si="31"/>
        <v>370.81870550380069</v>
      </c>
      <c r="L241">
        <f t="shared" si="32"/>
        <v>371.10031583633906</v>
      </c>
      <c r="N241">
        <f t="shared" si="33"/>
        <v>0.60190735099194004</v>
      </c>
    </row>
    <row r="242" spans="1:14" x14ac:dyDescent="0.3">
      <c r="A242">
        <v>241</v>
      </c>
      <c r="B242" s="1">
        <v>36526</v>
      </c>
      <c r="C242">
        <f t="shared" si="28"/>
        <v>1</v>
      </c>
      <c r="D242">
        <v>369.41</v>
      </c>
      <c r="E242">
        <f t="shared" si="34"/>
        <v>368.44749999999993</v>
      </c>
      <c r="F242">
        <f t="shared" si="35"/>
        <v>368.50666666666666</v>
      </c>
      <c r="G242">
        <f t="shared" si="36"/>
        <v>1.0024513351183155</v>
      </c>
      <c r="H242">
        <f t="shared" si="29"/>
        <v>1.0020277142188549</v>
      </c>
      <c r="I242">
        <f t="shared" si="30"/>
        <v>368.66245789217407</v>
      </c>
      <c r="J242">
        <f t="shared" si="31"/>
        <v>370.97145498746477</v>
      </c>
      <c r="L242">
        <f t="shared" si="32"/>
        <v>371.72367908153217</v>
      </c>
      <c r="N242">
        <f t="shared" si="33"/>
        <v>0.62631739301376332</v>
      </c>
    </row>
    <row r="243" spans="1:14" x14ac:dyDescent="0.3">
      <c r="A243">
        <v>242</v>
      </c>
      <c r="B243" s="1">
        <v>36557</v>
      </c>
      <c r="C243">
        <f t="shared" si="28"/>
        <v>2</v>
      </c>
      <c r="D243">
        <v>369.68</v>
      </c>
      <c r="E243">
        <f t="shared" si="34"/>
        <v>368.56583333333333</v>
      </c>
      <c r="F243">
        <f t="shared" si="35"/>
        <v>368.61833333333334</v>
      </c>
      <c r="G243">
        <f t="shared" si="36"/>
        <v>1.0028801244286096</v>
      </c>
      <c r="H243">
        <f t="shared" si="29"/>
        <v>1.0029045537710699</v>
      </c>
      <c r="I243">
        <f t="shared" si="30"/>
        <v>368.60935430988758</v>
      </c>
      <c r="J243">
        <f t="shared" si="31"/>
        <v>371.12420447112879</v>
      </c>
      <c r="L243">
        <f t="shared" si="32"/>
        <v>372.20215467876073</v>
      </c>
      <c r="N243">
        <f t="shared" si="33"/>
        <v>0.68225348375912354</v>
      </c>
    </row>
    <row r="244" spans="1:14" x14ac:dyDescent="0.3">
      <c r="A244">
        <v>243</v>
      </c>
      <c r="B244" s="1">
        <v>36586</v>
      </c>
      <c r="C244">
        <f t="shared" si="28"/>
        <v>3</v>
      </c>
      <c r="D244">
        <v>370</v>
      </c>
      <c r="E244">
        <f t="shared" si="34"/>
        <v>368.67083333333335</v>
      </c>
      <c r="F244">
        <f t="shared" si="35"/>
        <v>368.71958333333339</v>
      </c>
      <c r="G244">
        <f t="shared" si="36"/>
        <v>1.0034726028248657</v>
      </c>
      <c r="H244">
        <f t="shared" si="29"/>
        <v>1.0036591568893234</v>
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372.63551457870352</v>
      </c>
      <c r="N244">
        <f t="shared" si="33"/>
        <v>0.71230123748743823</v>
      </c>
    </row>
    <row r="245" spans="1:14" x14ac:dyDescent="0.3">
      <c r="A245">
        <v>244</v>
      </c>
      <c r="B245" s="1">
        <v>36617</v>
      </c>
      <c r="C245">
        <f t="shared" si="28"/>
        <v>4</v>
      </c>
      <c r="D245">
        <v>370.37</v>
      </c>
      <c r="E245">
        <f t="shared" si="34"/>
        <v>368.76833333333337</v>
      </c>
      <c r="F245">
        <f t="shared" si="35"/>
        <v>368.82000000000005</v>
      </c>
      <c r="G245">
        <f t="shared" si="36"/>
        <v>1.0042025920503226</v>
      </c>
      <c r="H245">
        <f t="shared" si="29"/>
        <v>1.0043042933532074</v>
      </c>
      <c r="I245">
        <f t="shared" si="30"/>
        <v>368.78265128529455</v>
      </c>
      <c r="J245">
        <f t="shared" si="31"/>
        <v>371.42970343845684</v>
      </c>
      <c r="L245">
        <f t="shared" si="32"/>
        <v>373.0284458421508</v>
      </c>
      <c r="N245">
        <f t="shared" si="33"/>
        <v>0.71778109516181043</v>
      </c>
    </row>
    <row r="246" spans="1:14" x14ac:dyDescent="0.3">
      <c r="A246">
        <v>245</v>
      </c>
      <c r="B246" s="1">
        <v>36647</v>
      </c>
      <c r="C246">
        <f t="shared" si="28"/>
        <v>5</v>
      </c>
      <c r="D246">
        <v>370.25</v>
      </c>
      <c r="E246">
        <f t="shared" si="34"/>
        <v>368.87166666666667</v>
      </c>
      <c r="F246">
        <f t="shared" si="35"/>
        <v>368.92333333333329</v>
      </c>
      <c r="G246">
        <f t="shared" si="36"/>
        <v>1.0035960497664376</v>
      </c>
      <c r="H246">
        <f t="shared" si="29"/>
        <v>1.0038927563831224</v>
      </c>
      <c r="I246">
        <f t="shared" si="30"/>
        <v>368.81429579585392</v>
      </c>
      <c r="J246">
        <f t="shared" si="31"/>
        <v>371.58245292212086</v>
      </c>
      <c r="L246">
        <f t="shared" si="32"/>
        <v>373.02893288758969</v>
      </c>
      <c r="N246">
        <f t="shared" si="33"/>
        <v>0.7505558102875598</v>
      </c>
    </row>
    <row r="247" spans="1:14" x14ac:dyDescent="0.3">
      <c r="A247">
        <v>246</v>
      </c>
      <c r="B247" s="1">
        <v>36678</v>
      </c>
      <c r="C247">
        <f t="shared" si="28"/>
        <v>6</v>
      </c>
      <c r="D247">
        <v>369.31</v>
      </c>
      <c r="E247">
        <f t="shared" si="34"/>
        <v>368.97499999999997</v>
      </c>
      <c r="F247">
        <f t="shared" si="35"/>
        <v>369.02833333333331</v>
      </c>
      <c r="G247">
        <f t="shared" si="36"/>
        <v>1.0007632656932395</v>
      </c>
      <c r="H247">
        <f t="shared" si="29"/>
        <v>1.0012759878546629</v>
      </c>
      <c r="I247">
        <f t="shared" si="30"/>
        <v>368.83936544936506</v>
      </c>
      <c r="J247">
        <f t="shared" si="31"/>
        <v>371.73520240578495</v>
      </c>
      <c r="L247">
        <f t="shared" si="32"/>
        <v>372.20953200920536</v>
      </c>
      <c r="N247">
        <f t="shared" si="33"/>
        <v>0.78512144518300586</v>
      </c>
    </row>
    <row r="248" spans="1:14" x14ac:dyDescent="0.3">
      <c r="A248">
        <v>247</v>
      </c>
      <c r="B248" s="1">
        <v>36708</v>
      </c>
      <c r="C248">
        <f t="shared" si="28"/>
        <v>7</v>
      </c>
      <c r="D248">
        <v>367.9</v>
      </c>
      <c r="E248">
        <f t="shared" si="34"/>
        <v>369.08166666666665</v>
      </c>
      <c r="F248">
        <f t="shared" si="35"/>
        <v>369.14416666666665</v>
      </c>
      <c r="G248">
        <f t="shared" si="36"/>
        <v>0.99662959141979302</v>
      </c>
      <c r="H248">
        <f t="shared" si="29"/>
        <v>0.9965956107108751</v>
      </c>
      <c r="I248">
        <f t="shared" si="30"/>
        <v>369.15675329693215</v>
      </c>
      <c r="J248">
        <f t="shared" si="31"/>
        <v>371.88795188944897</v>
      </c>
      <c r="L248">
        <f t="shared" si="32"/>
        <v>370.62190052928196</v>
      </c>
      <c r="N248">
        <f t="shared" si="33"/>
        <v>0.73984792858982928</v>
      </c>
    </row>
    <row r="249" spans="1:14" x14ac:dyDescent="0.3">
      <c r="A249">
        <v>248</v>
      </c>
      <c r="B249" s="1">
        <v>36739</v>
      </c>
      <c r="C249">
        <f t="shared" si="28"/>
        <v>8</v>
      </c>
      <c r="D249">
        <v>366.75</v>
      </c>
      <c r="E249">
        <f t="shared" si="34"/>
        <v>369.20666666666665</v>
      </c>
      <c r="F249">
        <f t="shared" si="35"/>
        <v>369.27291666666667</v>
      </c>
      <c r="G249">
        <f t="shared" si="36"/>
        <v>0.99316788057613214</v>
      </c>
      <c r="H249">
        <f t="shared" si="29"/>
        <v>0.99267519127302895</v>
      </c>
      <c r="I249">
        <f t="shared" si="30"/>
        <v>369.45619596846331</v>
      </c>
      <c r="J249">
        <f t="shared" si="31"/>
        <v>372.040701373113</v>
      </c>
      <c r="L249">
        <f t="shared" si="32"/>
        <v>369.31557439690681</v>
      </c>
      <c r="N249">
        <f t="shared" si="33"/>
        <v>0.69954312117431805</v>
      </c>
    </row>
    <row r="250" spans="1:14" x14ac:dyDescent="0.3">
      <c r="A250">
        <v>249</v>
      </c>
      <c r="B250" s="1">
        <v>36770</v>
      </c>
      <c r="C250">
        <f t="shared" si="28"/>
        <v>9</v>
      </c>
      <c r="D250">
        <v>366.7</v>
      </c>
      <c r="E250">
        <f t="shared" si="34"/>
        <v>369.33916666666664</v>
      </c>
      <c r="F250">
        <f t="shared" si="35"/>
        <v>369.40333333333331</v>
      </c>
      <c r="G250">
        <f t="shared" si="36"/>
        <v>0.9926818924211116</v>
      </c>
      <c r="H250">
        <f t="shared" si="29"/>
        <v>0.99252860143572263</v>
      </c>
      <c r="I250">
        <f t="shared" si="30"/>
        <v>369.46038579599355</v>
      </c>
      <c r="J250">
        <f t="shared" si="31"/>
        <v>372.19345085677702</v>
      </c>
      <c r="L250">
        <f t="shared" si="32"/>
        <v>369.41264524241228</v>
      </c>
      <c r="N250">
        <f t="shared" si="33"/>
        <v>0.73974508928614491</v>
      </c>
    </row>
    <row r="251" spans="1:14" x14ac:dyDescent="0.3">
      <c r="A251">
        <v>250</v>
      </c>
      <c r="B251" s="1">
        <v>36800</v>
      </c>
      <c r="C251">
        <f t="shared" si="28"/>
        <v>10</v>
      </c>
      <c r="D251">
        <v>367.92</v>
      </c>
      <c r="E251">
        <f t="shared" si="34"/>
        <v>369.46749999999997</v>
      </c>
      <c r="F251">
        <f t="shared" si="35"/>
        <v>369.53250000000003</v>
      </c>
      <c r="G251">
        <f t="shared" si="36"/>
        <v>0.99563637839702868</v>
      </c>
      <c r="H251">
        <f t="shared" si="29"/>
        <v>0.99564332308800807</v>
      </c>
      <c r="I251">
        <f t="shared" si="30"/>
        <v>369.52992248156562</v>
      </c>
      <c r="J251">
        <f t="shared" si="31"/>
        <v>372.3462003404411</v>
      </c>
      <c r="L251">
        <f t="shared" si="32"/>
        <v>370.72400824614999</v>
      </c>
      <c r="N251">
        <f t="shared" si="33"/>
        <v>0.76212444176722549</v>
      </c>
    </row>
    <row r="252" spans="1:14" x14ac:dyDescent="0.3">
      <c r="A252">
        <v>251</v>
      </c>
      <c r="B252" s="1">
        <v>36831</v>
      </c>
      <c r="C252">
        <f t="shared" si="28"/>
        <v>11</v>
      </c>
      <c r="D252">
        <v>369.29</v>
      </c>
      <c r="E252">
        <f t="shared" si="34"/>
        <v>369.59750000000003</v>
      </c>
      <c r="F252">
        <f t="shared" si="35"/>
        <v>369.66166666666669</v>
      </c>
      <c r="G252">
        <f t="shared" si="36"/>
        <v>0.9989945761214083</v>
      </c>
      <c r="H252">
        <f t="shared" si="29"/>
        <v>0.99881537922300212</v>
      </c>
      <c r="I252">
        <f t="shared" si="30"/>
        <v>369.72798745577774</v>
      </c>
      <c r="J252">
        <f t="shared" si="31"/>
        <v>372.49894982410513</v>
      </c>
      <c r="L252">
        <f t="shared" si="32"/>
        <v>372.05767982873363</v>
      </c>
      <c r="N252">
        <f t="shared" si="33"/>
        <v>0.74945972778401937</v>
      </c>
    </row>
    <row r="253" spans="1:14" x14ac:dyDescent="0.3">
      <c r="A253">
        <v>252</v>
      </c>
      <c r="B253" s="1">
        <v>36861</v>
      </c>
      <c r="C253">
        <f t="shared" si="28"/>
        <v>12</v>
      </c>
      <c r="D253">
        <v>370.12</v>
      </c>
      <c r="E253">
        <f t="shared" si="34"/>
        <v>369.72583333333336</v>
      </c>
      <c r="F253">
        <f t="shared" si="35"/>
        <v>369.79041666666672</v>
      </c>
      <c r="G253">
        <f t="shared" si="36"/>
        <v>1.0008912706183795</v>
      </c>
      <c r="H253">
        <f t="shared" si="29"/>
        <v>1.0007594286058352</v>
      </c>
      <c r="I253">
        <f t="shared" si="30"/>
        <v>369.83913358240022</v>
      </c>
      <c r="J253">
        <f t="shared" si="31"/>
        <v>372.65169930776915</v>
      </c>
      <c r="L253">
        <f t="shared" si="32"/>
        <v>372.93470166823658</v>
      </c>
      <c r="N253">
        <f t="shared" si="33"/>
        <v>0.76048353729508811</v>
      </c>
    </row>
    <row r="254" spans="1:14" x14ac:dyDescent="0.3">
      <c r="A254">
        <v>253</v>
      </c>
      <c r="B254" s="1">
        <v>36892</v>
      </c>
      <c r="C254">
        <f t="shared" si="28"/>
        <v>1</v>
      </c>
      <c r="D254">
        <v>370.69</v>
      </c>
      <c r="E254">
        <f t="shared" si="34"/>
        <v>369.85500000000002</v>
      </c>
      <c r="F254">
        <f t="shared" si="35"/>
        <v>369.92041666666671</v>
      </c>
      <c r="G254">
        <f t="shared" si="36"/>
        <v>1.0020804024289007</v>
      </c>
      <c r="H254">
        <f t="shared" si="29"/>
        <v>1.0020277142188549</v>
      </c>
      <c r="I254">
        <f t="shared" si="30"/>
        <v>369.9398676702038</v>
      </c>
      <c r="J254">
        <f t="shared" si="31"/>
        <v>372.80444879143317</v>
      </c>
      <c r="L254">
        <f t="shared" si="32"/>
        <v>373.56038967309996</v>
      </c>
      <c r="N254">
        <f t="shared" si="33"/>
        <v>0.77433695894142396</v>
      </c>
    </row>
    <row r="255" spans="1:14" x14ac:dyDescent="0.3">
      <c r="A255">
        <v>254</v>
      </c>
      <c r="B255" s="1">
        <v>36923</v>
      </c>
      <c r="C255">
        <f t="shared" si="28"/>
        <v>2</v>
      </c>
      <c r="D255">
        <v>371.18</v>
      </c>
      <c r="E255">
        <f t="shared" si="34"/>
        <v>369.98583333333335</v>
      </c>
      <c r="F255">
        <f t="shared" si="35"/>
        <v>370.05500000000001</v>
      </c>
      <c r="G255">
        <f t="shared" si="36"/>
        <v>1.0030400886354731</v>
      </c>
      <c r="H255">
        <f t="shared" si="29"/>
        <v>1.0029045537710699</v>
      </c>
      <c r="I255">
        <f t="shared" si="30"/>
        <v>370.10501009723021</v>
      </c>
      <c r="J255">
        <f t="shared" si="31"/>
        <v>372.95719827509726</v>
      </c>
      <c r="L255">
        <f t="shared" si="32"/>
        <v>374.04047251179486</v>
      </c>
      <c r="N255">
        <f t="shared" si="33"/>
        <v>0.77064295269002991</v>
      </c>
    </row>
    <row r="256" spans="1:14" x14ac:dyDescent="0.3">
      <c r="A256">
        <v>255</v>
      </c>
      <c r="B256" s="1">
        <v>36951</v>
      </c>
      <c r="C256">
        <f t="shared" si="28"/>
        <v>3</v>
      </c>
      <c r="D256">
        <v>371.59</v>
      </c>
      <c r="E256">
        <f t="shared" si="34"/>
        <v>370.12416666666667</v>
      </c>
      <c r="F256">
        <f t="shared" si="35"/>
        <v>370.19875000000002</v>
      </c>
      <c r="G256">
        <f t="shared" si="36"/>
        <v>1.0037581164171947</v>
      </c>
      <c r="H256">
        <f t="shared" si="29"/>
        <v>1.0036591568893234</v>
      </c>
      <c r="I256">
        <f t="shared" si="30"/>
        <v>370.23525113015671</v>
      </c>
      <c r="J256">
        <f t="shared" si="31"/>
        <v>373.10994775876128</v>
      </c>
      <c r="L256">
        <f t="shared" si="32"/>
        <v>374.47521559457783</v>
      </c>
      <c r="N256">
        <f t="shared" si="33"/>
        <v>0.77645135621998929</v>
      </c>
    </row>
    <row r="257" spans="1:14" x14ac:dyDescent="0.3">
      <c r="A257">
        <v>256</v>
      </c>
      <c r="B257" s="1">
        <v>36982</v>
      </c>
      <c r="C257">
        <f t="shared" si="28"/>
        <v>4</v>
      </c>
      <c r="D257">
        <v>371.91</v>
      </c>
      <c r="E257">
        <f t="shared" si="34"/>
        <v>370.27333333333331</v>
      </c>
      <c r="F257">
        <f t="shared" si="35"/>
        <v>370.34625000000005</v>
      </c>
      <c r="G257">
        <f t="shared" si="36"/>
        <v>1.0042223999837989</v>
      </c>
      <c r="H257">
        <f t="shared" si="29"/>
        <v>1.0043042933532074</v>
      </c>
      <c r="I257">
        <f t="shared" si="30"/>
        <v>370.31605108273857</v>
      </c>
      <c r="J257">
        <f t="shared" si="31"/>
        <v>373.2626972424253</v>
      </c>
      <c r="L257">
        <f t="shared" si="32"/>
        <v>374.86932938916613</v>
      </c>
      <c r="N257">
        <f t="shared" si="33"/>
        <v>0.79571116376706741</v>
      </c>
    </row>
    <row r="258" spans="1:14" x14ac:dyDescent="0.3">
      <c r="A258">
        <v>257</v>
      </c>
      <c r="B258" s="1">
        <v>37012</v>
      </c>
      <c r="C258">
        <f t="shared" si="28"/>
        <v>5</v>
      </c>
      <c r="D258">
        <v>371.81</v>
      </c>
      <c r="E258">
        <f t="shared" si="34"/>
        <v>370.41916666666674</v>
      </c>
      <c r="F258">
        <f t="shared" si="35"/>
        <v>370.49583333333339</v>
      </c>
      <c r="G258">
        <f t="shared" si="36"/>
        <v>1.0035470484373417</v>
      </c>
      <c r="H258">
        <f t="shared" si="29"/>
        <v>1.0038927563831224</v>
      </c>
      <c r="I258">
        <f t="shared" si="30"/>
        <v>370.36824664377161</v>
      </c>
      <c r="J258">
        <f t="shared" si="31"/>
        <v>373.41544672608933</v>
      </c>
      <c r="L258">
        <f t="shared" si="32"/>
        <v>374.86906208988881</v>
      </c>
      <c r="N258">
        <f t="shared" si="33"/>
        <v>0.8227487399179183</v>
      </c>
    </row>
    <row r="259" spans="1:14" x14ac:dyDescent="0.3">
      <c r="A259">
        <v>258</v>
      </c>
      <c r="B259" s="1">
        <v>37043</v>
      </c>
      <c r="C259">
        <f t="shared" ref="C259:C322" si="37">MONTH(B259)</f>
        <v>6</v>
      </c>
      <c r="D259">
        <v>370.85</v>
      </c>
      <c r="E259">
        <f t="shared" si="34"/>
        <v>370.57249999999999</v>
      </c>
      <c r="F259">
        <f t="shared" si="35"/>
        <v>370.6491666666667</v>
      </c>
      <c r="G259">
        <f t="shared" si="36"/>
        <v>1.0005418421283379</v>
      </c>
      <c r="H259">
        <f t="shared" ref="H259:H322" si="38">VLOOKUP(C259,$P$3:$Q$14,2,FALSE)</f>
        <v>1.0012759878546629</v>
      </c>
      <c r="I259">
        <f t="shared" ref="I259:I322" si="39">D259/H259</f>
        <v>370.37740293221691</v>
      </c>
      <c r="J259">
        <f t="shared" ref="J259:J322" si="40">$T$19+$T$20*A259</f>
        <v>373.56819620975341</v>
      </c>
      <c r="L259">
        <f t="shared" ref="L259:L322" si="41">J259*H259</f>
        <v>374.04486469100539</v>
      </c>
      <c r="N259">
        <f t="shared" ref="N259:N322" si="42">ABS(D259-L259)/D259*100</f>
        <v>0.86149782688563126</v>
      </c>
    </row>
    <row r="260" spans="1:14" x14ac:dyDescent="0.3">
      <c r="A260">
        <v>259</v>
      </c>
      <c r="B260" s="1">
        <v>37073</v>
      </c>
      <c r="C260">
        <f t="shared" si="37"/>
        <v>7</v>
      </c>
      <c r="D260">
        <v>369.45</v>
      </c>
      <c r="E260">
        <f t="shared" si="34"/>
        <v>370.72583333333336</v>
      </c>
      <c r="F260">
        <f t="shared" si="35"/>
        <v>370.79833333333335</v>
      </c>
      <c r="G260">
        <f t="shared" si="36"/>
        <v>0.99636370174263633</v>
      </c>
      <c r="H260">
        <f t="shared" si="38"/>
        <v>0.9965956107108751</v>
      </c>
      <c r="I260">
        <f t="shared" si="39"/>
        <v>370.71204812598967</v>
      </c>
      <c r="J260">
        <f t="shared" si="40"/>
        <v>373.72094569341743</v>
      </c>
      <c r="L260">
        <f t="shared" si="41"/>
        <v>372.44865410877713</v>
      </c>
      <c r="N260">
        <f t="shared" si="42"/>
        <v>0.81165356848752079</v>
      </c>
    </row>
    <row r="261" spans="1:14" x14ac:dyDescent="0.3">
      <c r="A261">
        <v>260</v>
      </c>
      <c r="B261" s="1">
        <v>37104</v>
      </c>
      <c r="C261">
        <f t="shared" si="37"/>
        <v>8</v>
      </c>
      <c r="D261">
        <v>368.32</v>
      </c>
      <c r="E261">
        <f t="shared" si="34"/>
        <v>370.87083333333334</v>
      </c>
      <c r="F261">
        <f t="shared" si="35"/>
        <v>370.94541666666669</v>
      </c>
      <c r="G261">
        <f t="shared" si="36"/>
        <v>0.99292236391472677</v>
      </c>
      <c r="H261">
        <f t="shared" si="38"/>
        <v>0.99267519127302895</v>
      </c>
      <c r="I261">
        <f t="shared" si="39"/>
        <v>371.03778077465415</v>
      </c>
      <c r="J261">
        <f t="shared" si="40"/>
        <v>373.87369517708146</v>
      </c>
      <c r="L261">
        <f t="shared" si="41"/>
        <v>371.13514187186348</v>
      </c>
      <c r="N261">
        <f t="shared" si="42"/>
        <v>0.76431957859021737</v>
      </c>
    </row>
    <row r="262" spans="1:14" x14ac:dyDescent="0.3">
      <c r="A262">
        <v>261</v>
      </c>
      <c r="B262" s="1">
        <v>37135</v>
      </c>
      <c r="C262">
        <f t="shared" si="37"/>
        <v>9</v>
      </c>
      <c r="D262">
        <v>368.36</v>
      </c>
      <c r="E262">
        <f t="shared" si="34"/>
        <v>371.02000000000004</v>
      </c>
      <c r="F262">
        <f t="shared" si="35"/>
        <v>371.09541666666667</v>
      </c>
      <c r="G262">
        <f t="shared" si="36"/>
        <v>0.99262880503554229</v>
      </c>
      <c r="H262">
        <f t="shared" si="38"/>
        <v>0.99252860143572263</v>
      </c>
      <c r="I262">
        <f t="shared" si="39"/>
        <v>371.13288167933513</v>
      </c>
      <c r="J262">
        <f t="shared" si="40"/>
        <v>374.02644466074548</v>
      </c>
      <c r="L262">
        <f t="shared" si="41"/>
        <v>371.23194401910541</v>
      </c>
      <c r="N262">
        <f t="shared" si="42"/>
        <v>0.77965686260869771</v>
      </c>
    </row>
    <row r="263" spans="1:14" x14ac:dyDescent="0.3">
      <c r="A263">
        <v>262</v>
      </c>
      <c r="B263" s="1">
        <v>37165</v>
      </c>
      <c r="C263">
        <f t="shared" si="37"/>
        <v>10</v>
      </c>
      <c r="D263">
        <v>369.71</v>
      </c>
      <c r="E263">
        <f t="shared" si="34"/>
        <v>371.17083333333335</v>
      </c>
      <c r="F263">
        <f t="shared" si="35"/>
        <v>371.24958333333336</v>
      </c>
      <c r="G263">
        <f t="shared" si="36"/>
        <v>0.99585296953195224</v>
      </c>
      <c r="H263">
        <f t="shared" si="38"/>
        <v>0.99564332308800807</v>
      </c>
      <c r="I263">
        <f t="shared" si="39"/>
        <v>371.32775505723964</v>
      </c>
      <c r="J263">
        <f t="shared" si="40"/>
        <v>374.17919414440956</v>
      </c>
      <c r="L263">
        <f t="shared" si="41"/>
        <v>372.54901628833289</v>
      </c>
      <c r="N263">
        <f t="shared" si="42"/>
        <v>0.76790356991504538</v>
      </c>
    </row>
    <row r="264" spans="1:14" x14ac:dyDescent="0.3">
      <c r="A264">
        <v>263</v>
      </c>
      <c r="B264" s="1">
        <v>37196</v>
      </c>
      <c r="C264">
        <f t="shared" si="37"/>
        <v>11</v>
      </c>
      <c r="D264">
        <v>371.04</v>
      </c>
      <c r="E264">
        <f t="shared" ref="E264:E327" si="43">AVERAGE(D259:D270)</f>
        <v>371.32833333333338</v>
      </c>
      <c r="F264">
        <f t="shared" ref="F264:F327" si="44">AVERAGE(E264:E265)</f>
        <v>371.41125</v>
      </c>
      <c r="G264">
        <f t="shared" si="36"/>
        <v>0.99900043415486206</v>
      </c>
      <c r="H264">
        <f t="shared" si="38"/>
        <v>0.99881537922300212</v>
      </c>
      <c r="I264">
        <f t="shared" si="39"/>
        <v>371.48006300087133</v>
      </c>
      <c r="J264">
        <f t="shared" si="40"/>
        <v>374.33194362807359</v>
      </c>
      <c r="L264">
        <f t="shared" si="41"/>
        <v>373.88850223015777</v>
      </c>
      <c r="N264">
        <f t="shared" si="42"/>
        <v>0.76770758682561135</v>
      </c>
    </row>
    <row r="265" spans="1:14" x14ac:dyDescent="0.3">
      <c r="A265">
        <v>264</v>
      </c>
      <c r="B265" s="1">
        <v>37226</v>
      </c>
      <c r="C265">
        <f t="shared" si="37"/>
        <v>12</v>
      </c>
      <c r="D265">
        <v>371.96</v>
      </c>
      <c r="E265">
        <f t="shared" si="43"/>
        <v>371.49416666666667</v>
      </c>
      <c r="F265">
        <f t="shared" si="44"/>
        <v>371.57583333333332</v>
      </c>
      <c r="G265">
        <f t="shared" ref="G265:G328" si="45">D265/F265</f>
        <v>1.001033884962917</v>
      </c>
      <c r="H265">
        <f t="shared" si="38"/>
        <v>1.0007594286058352</v>
      </c>
      <c r="I265">
        <f t="shared" si="39"/>
        <v>371.67773729414671</v>
      </c>
      <c r="J265">
        <f t="shared" si="40"/>
        <v>374.48469311173761</v>
      </c>
      <c r="L265">
        <f t="shared" si="41"/>
        <v>374.76908750013411</v>
      </c>
      <c r="N265">
        <f t="shared" si="42"/>
        <v>0.75521225404186632</v>
      </c>
    </row>
    <row r="266" spans="1:14" x14ac:dyDescent="0.3">
      <c r="A266">
        <v>265</v>
      </c>
      <c r="B266" s="1">
        <v>37257</v>
      </c>
      <c r="C266">
        <f t="shared" si="37"/>
        <v>1</v>
      </c>
      <c r="D266">
        <v>372.53</v>
      </c>
      <c r="E266">
        <f t="shared" si="43"/>
        <v>371.65750000000003</v>
      </c>
      <c r="F266">
        <f t="shared" si="44"/>
        <v>371.7429166666667</v>
      </c>
      <c r="G266">
        <f t="shared" si="45"/>
        <v>1.0021172786300567</v>
      </c>
      <c r="H266">
        <f t="shared" si="38"/>
        <v>1.0020277142188549</v>
      </c>
      <c r="I266">
        <f t="shared" si="39"/>
        <v>371.77614422612157</v>
      </c>
      <c r="J266">
        <f t="shared" si="40"/>
        <v>374.63744259540164</v>
      </c>
      <c r="L266">
        <f t="shared" si="41"/>
        <v>375.39710026466781</v>
      </c>
      <c r="N266">
        <f t="shared" si="42"/>
        <v>0.76962936264672388</v>
      </c>
    </row>
    <row r="267" spans="1:14" x14ac:dyDescent="0.3">
      <c r="A267">
        <v>266</v>
      </c>
      <c r="B267" s="1">
        <v>37288</v>
      </c>
      <c r="C267">
        <f t="shared" si="37"/>
        <v>2</v>
      </c>
      <c r="D267">
        <v>372.92</v>
      </c>
      <c r="E267">
        <f t="shared" si="43"/>
        <v>371.82833333333332</v>
      </c>
      <c r="F267">
        <f t="shared" si="44"/>
        <v>371.92541666666665</v>
      </c>
      <c r="G267">
        <f t="shared" si="45"/>
        <v>1.002674147258467</v>
      </c>
      <c r="H267">
        <f t="shared" si="38"/>
        <v>1.0029045537710699</v>
      </c>
      <c r="I267">
        <f t="shared" si="39"/>
        <v>371.8399708105477</v>
      </c>
      <c r="J267">
        <f t="shared" si="40"/>
        <v>374.79019207906572</v>
      </c>
      <c r="L267">
        <f t="shared" si="41"/>
        <v>375.87879034482899</v>
      </c>
      <c r="N267">
        <f t="shared" si="42"/>
        <v>0.79341154800733915</v>
      </c>
    </row>
    <row r="268" spans="1:14" x14ac:dyDescent="0.3">
      <c r="A268">
        <v>267</v>
      </c>
      <c r="B268" s="1">
        <v>37316</v>
      </c>
      <c r="C268">
        <f t="shared" si="37"/>
        <v>3</v>
      </c>
      <c r="D268">
        <v>373.38</v>
      </c>
      <c r="E268">
        <f t="shared" si="43"/>
        <v>372.02249999999998</v>
      </c>
      <c r="F268">
        <f t="shared" si="44"/>
        <v>372.11624999999998</v>
      </c>
      <c r="G268">
        <f t="shared" si="45"/>
        <v>1.0033961161330633</v>
      </c>
      <c r="H268">
        <f t="shared" si="38"/>
        <v>1.0036591568893234</v>
      </c>
      <c r="I268">
        <f t="shared" si="39"/>
        <v>372.01872511902343</v>
      </c>
      <c r="J268">
        <f t="shared" si="40"/>
        <v>374.94294156272974</v>
      </c>
      <c r="L268">
        <f t="shared" si="41"/>
        <v>376.3149166104522</v>
      </c>
      <c r="N268">
        <f t="shared" si="42"/>
        <v>0.78604012278434987</v>
      </c>
    </row>
    <row r="269" spans="1:14" x14ac:dyDescent="0.3">
      <c r="A269">
        <v>268</v>
      </c>
      <c r="B269" s="1">
        <v>37347</v>
      </c>
      <c r="C269">
        <f t="shared" si="37"/>
        <v>4</v>
      </c>
      <c r="D269">
        <v>373.72</v>
      </c>
      <c r="E269">
        <f t="shared" si="43"/>
        <v>372.21</v>
      </c>
      <c r="F269">
        <f t="shared" si="44"/>
        <v>372.30375000000004</v>
      </c>
      <c r="G269">
        <f t="shared" si="45"/>
        <v>1.0038040175528717</v>
      </c>
      <c r="H269">
        <f t="shared" si="38"/>
        <v>1.0043042933532074</v>
      </c>
      <c r="I269">
        <f t="shared" si="39"/>
        <v>372.11829370181243</v>
      </c>
      <c r="J269">
        <f t="shared" si="40"/>
        <v>375.09569104639377</v>
      </c>
      <c r="L269">
        <f t="shared" si="41"/>
        <v>376.71021293618151</v>
      </c>
      <c r="N269">
        <f t="shared" si="42"/>
        <v>0.80012119666634862</v>
      </c>
    </row>
    <row r="270" spans="1:14" x14ac:dyDescent="0.3">
      <c r="A270">
        <v>269</v>
      </c>
      <c r="B270" s="1">
        <v>37377</v>
      </c>
      <c r="C270">
        <f t="shared" si="37"/>
        <v>5</v>
      </c>
      <c r="D270">
        <v>373.7</v>
      </c>
      <c r="E270">
        <f t="shared" si="43"/>
        <v>372.39750000000004</v>
      </c>
      <c r="F270">
        <f t="shared" si="44"/>
        <v>372.49374999999998</v>
      </c>
      <c r="G270">
        <f t="shared" si="45"/>
        <v>1.0032383093676069</v>
      </c>
      <c r="H270">
        <f t="shared" si="38"/>
        <v>1.0038927563831224</v>
      </c>
      <c r="I270">
        <f t="shared" si="39"/>
        <v>372.25091786336424</v>
      </c>
      <c r="J270">
        <f t="shared" si="40"/>
        <v>375.24844053005779</v>
      </c>
      <c r="L270">
        <f t="shared" si="41"/>
        <v>376.70919129218788</v>
      </c>
      <c r="N270">
        <f t="shared" si="42"/>
        <v>0.80524251864808483</v>
      </c>
    </row>
    <row r="271" spans="1:14" x14ac:dyDescent="0.3">
      <c r="A271">
        <v>270</v>
      </c>
      <c r="B271" s="1">
        <v>37408</v>
      </c>
      <c r="C271">
        <f t="shared" si="37"/>
        <v>6</v>
      </c>
      <c r="D271">
        <v>372.84</v>
      </c>
      <c r="E271">
        <f t="shared" si="43"/>
        <v>372.59</v>
      </c>
      <c r="F271">
        <f t="shared" si="44"/>
        <v>372.69083333333327</v>
      </c>
      <c r="G271">
        <f t="shared" si="45"/>
        <v>1.00040024238142</v>
      </c>
      <c r="H271">
        <f t="shared" si="38"/>
        <v>1.0012759878546629</v>
      </c>
      <c r="I271">
        <f t="shared" si="39"/>
        <v>372.36486695226574</v>
      </c>
      <c r="J271">
        <f t="shared" si="40"/>
        <v>375.40119001372182</v>
      </c>
      <c r="L271">
        <f t="shared" si="41"/>
        <v>375.8801973728053</v>
      </c>
      <c r="N271">
        <f t="shared" si="42"/>
        <v>0.81541609612845278</v>
      </c>
    </row>
    <row r="272" spans="1:14" x14ac:dyDescent="0.3">
      <c r="A272">
        <v>271</v>
      </c>
      <c r="B272" s="1">
        <v>37438</v>
      </c>
      <c r="C272">
        <f t="shared" si="37"/>
        <v>7</v>
      </c>
      <c r="D272">
        <v>371.41</v>
      </c>
      <c r="E272">
        <f t="shared" si="43"/>
        <v>372.79166666666657</v>
      </c>
      <c r="F272">
        <f t="shared" si="44"/>
        <v>372.89791666666662</v>
      </c>
      <c r="G272">
        <f t="shared" si="45"/>
        <v>0.99600985524411867</v>
      </c>
      <c r="H272">
        <f t="shared" si="38"/>
        <v>0.9965956107108751</v>
      </c>
      <c r="I272">
        <f t="shared" si="39"/>
        <v>372.67874352273333</v>
      </c>
      <c r="J272">
        <f t="shared" si="40"/>
        <v>375.5539394973859</v>
      </c>
      <c r="L272">
        <f t="shared" si="41"/>
        <v>374.27540768827231</v>
      </c>
      <c r="N272">
        <f t="shared" si="42"/>
        <v>0.77149449079784727</v>
      </c>
    </row>
    <row r="273" spans="1:14" x14ac:dyDescent="0.3">
      <c r="A273">
        <v>272</v>
      </c>
      <c r="B273" s="1">
        <v>37469</v>
      </c>
      <c r="C273">
        <f t="shared" si="37"/>
        <v>8</v>
      </c>
      <c r="D273">
        <v>370.37</v>
      </c>
      <c r="E273">
        <f t="shared" si="43"/>
        <v>373.00416666666666</v>
      </c>
      <c r="F273">
        <f t="shared" si="44"/>
        <v>373.11</v>
      </c>
      <c r="G273">
        <f t="shared" si="45"/>
        <v>0.99265632119214176</v>
      </c>
      <c r="H273">
        <f t="shared" si="38"/>
        <v>0.99267519127302895</v>
      </c>
      <c r="I273">
        <f t="shared" si="39"/>
        <v>373.10290743241927</v>
      </c>
      <c r="J273">
        <f t="shared" si="40"/>
        <v>375.70668898104992</v>
      </c>
      <c r="L273">
        <f t="shared" si="41"/>
        <v>372.95470934682015</v>
      </c>
      <c r="N273">
        <f t="shared" si="42"/>
        <v>0.69787222151366135</v>
      </c>
    </row>
    <row r="274" spans="1:14" x14ac:dyDescent="0.3">
      <c r="A274">
        <v>273</v>
      </c>
      <c r="B274" s="1">
        <v>37500</v>
      </c>
      <c r="C274">
        <f t="shared" si="37"/>
        <v>9</v>
      </c>
      <c r="D274">
        <v>370.69</v>
      </c>
      <c r="E274">
        <f t="shared" si="43"/>
        <v>373.21583333333336</v>
      </c>
      <c r="F274">
        <f t="shared" si="44"/>
        <v>373.32708333333335</v>
      </c>
      <c r="G274">
        <f t="shared" si="45"/>
        <v>0.99293626567409043</v>
      </c>
      <c r="H274">
        <f t="shared" si="38"/>
        <v>0.99252860143572263</v>
      </c>
      <c r="I274">
        <f t="shared" si="39"/>
        <v>373.48042108185666</v>
      </c>
      <c r="J274">
        <f t="shared" si="40"/>
        <v>375.85943846471395</v>
      </c>
      <c r="L274">
        <f t="shared" si="41"/>
        <v>373.0512427957986</v>
      </c>
      <c r="N274">
        <f t="shared" si="42"/>
        <v>0.63698583608907788</v>
      </c>
    </row>
    <row r="275" spans="1:14" x14ac:dyDescent="0.3">
      <c r="A275">
        <v>274</v>
      </c>
      <c r="B275" s="1">
        <v>37530</v>
      </c>
      <c r="C275">
        <f t="shared" si="37"/>
        <v>10</v>
      </c>
      <c r="D275">
        <v>371.96</v>
      </c>
      <c r="E275">
        <f t="shared" si="43"/>
        <v>373.43833333333333</v>
      </c>
      <c r="F275">
        <f t="shared" si="44"/>
        <v>373.5554166666667</v>
      </c>
      <c r="G275">
        <f t="shared" si="45"/>
        <v>0.9957291031116533</v>
      </c>
      <c r="H275">
        <f t="shared" si="38"/>
        <v>0.99564332308800807</v>
      </c>
      <c r="I275">
        <f t="shared" si="39"/>
        <v>373.58760047358976</v>
      </c>
      <c r="J275">
        <f t="shared" si="40"/>
        <v>376.01218794837803</v>
      </c>
      <c r="L275">
        <f t="shared" si="41"/>
        <v>374.37402433051574</v>
      </c>
      <c r="N275">
        <f t="shared" si="42"/>
        <v>0.64900105670388175</v>
      </c>
    </row>
    <row r="276" spans="1:14" x14ac:dyDescent="0.3">
      <c r="A276">
        <v>275</v>
      </c>
      <c r="B276" s="1">
        <v>37561</v>
      </c>
      <c r="C276">
        <f t="shared" si="37"/>
        <v>11</v>
      </c>
      <c r="D276">
        <v>373.29</v>
      </c>
      <c r="E276">
        <f t="shared" si="43"/>
        <v>373.67250000000007</v>
      </c>
      <c r="F276">
        <f t="shared" si="44"/>
        <v>373.79083333333335</v>
      </c>
      <c r="G276">
        <f t="shared" si="45"/>
        <v>0.99866012408900695</v>
      </c>
      <c r="H276">
        <f t="shared" si="38"/>
        <v>0.99881537922300212</v>
      </c>
      <c r="I276">
        <f t="shared" si="39"/>
        <v>373.7327315588488</v>
      </c>
      <c r="J276">
        <f t="shared" si="40"/>
        <v>376.16493743204205</v>
      </c>
      <c r="L276">
        <f t="shared" si="41"/>
        <v>375.71932463158197</v>
      </c>
      <c r="N276">
        <f t="shared" si="42"/>
        <v>0.65078749272199865</v>
      </c>
    </row>
    <row r="277" spans="1:14" x14ac:dyDescent="0.3">
      <c r="A277">
        <v>276</v>
      </c>
      <c r="B277" s="1">
        <v>37591</v>
      </c>
      <c r="C277">
        <f t="shared" si="37"/>
        <v>12</v>
      </c>
      <c r="D277">
        <v>374.27</v>
      </c>
      <c r="E277">
        <f t="shared" si="43"/>
        <v>373.90916666666664</v>
      </c>
      <c r="F277">
        <f t="shared" si="44"/>
        <v>374.02374999999995</v>
      </c>
      <c r="G277">
        <f t="shared" si="45"/>
        <v>1.0006583806509615</v>
      </c>
      <c r="H277">
        <f t="shared" si="38"/>
        <v>1.0007594286058352</v>
      </c>
      <c r="I277">
        <f t="shared" si="39"/>
        <v>373.98598434530669</v>
      </c>
      <c r="J277">
        <f t="shared" si="40"/>
        <v>376.31768691570608</v>
      </c>
      <c r="L277">
        <f t="shared" si="41"/>
        <v>376.60347333203163</v>
      </c>
      <c r="N277">
        <f t="shared" si="42"/>
        <v>0.6234732498013853</v>
      </c>
    </row>
    <row r="278" spans="1:14" x14ac:dyDescent="0.3">
      <c r="A278">
        <v>277</v>
      </c>
      <c r="B278" s="1">
        <v>37622</v>
      </c>
      <c r="C278">
        <f t="shared" si="37"/>
        <v>1</v>
      </c>
      <c r="D278">
        <v>374.95</v>
      </c>
      <c r="E278">
        <f t="shared" si="43"/>
        <v>374.13833333333332</v>
      </c>
      <c r="F278">
        <f t="shared" si="44"/>
        <v>374.24541666666664</v>
      </c>
      <c r="G278">
        <f t="shared" si="45"/>
        <v>1.0018826772538965</v>
      </c>
      <c r="H278">
        <f t="shared" si="38"/>
        <v>1.0020277142188549</v>
      </c>
      <c r="I278">
        <f t="shared" si="39"/>
        <v>374.1912470877092</v>
      </c>
      <c r="J278">
        <f t="shared" si="40"/>
        <v>376.4704363993701</v>
      </c>
      <c r="L278">
        <f t="shared" si="41"/>
        <v>377.23381085623561</v>
      </c>
      <c r="N278">
        <f t="shared" si="42"/>
        <v>0.60909744132167443</v>
      </c>
    </row>
    <row r="279" spans="1:14" x14ac:dyDescent="0.3">
      <c r="A279">
        <v>278</v>
      </c>
      <c r="B279" s="1">
        <v>37653</v>
      </c>
      <c r="C279">
        <f t="shared" si="37"/>
        <v>2</v>
      </c>
      <c r="D279">
        <v>375.47</v>
      </c>
      <c r="E279">
        <f t="shared" si="43"/>
        <v>374.35249999999996</v>
      </c>
      <c r="F279">
        <f t="shared" si="44"/>
        <v>374.45333333333326</v>
      </c>
      <c r="G279">
        <f t="shared" si="45"/>
        <v>1.0027150690784792</v>
      </c>
      <c r="H279">
        <f t="shared" si="38"/>
        <v>1.0029045537710699</v>
      </c>
      <c r="I279">
        <f t="shared" si="39"/>
        <v>374.38258564903026</v>
      </c>
      <c r="J279">
        <f t="shared" si="40"/>
        <v>376.62318588303413</v>
      </c>
      <c r="L279">
        <f t="shared" si="41"/>
        <v>377.71710817786305</v>
      </c>
      <c r="N279">
        <f t="shared" si="42"/>
        <v>0.59847875405838713</v>
      </c>
    </row>
    <row r="280" spans="1:14" x14ac:dyDescent="0.3">
      <c r="A280">
        <v>279</v>
      </c>
      <c r="B280" s="1">
        <v>37681</v>
      </c>
      <c r="C280">
        <f t="shared" si="37"/>
        <v>3</v>
      </c>
      <c r="D280">
        <v>375.92</v>
      </c>
      <c r="E280">
        <f t="shared" si="43"/>
        <v>374.55416666666662</v>
      </c>
      <c r="F280">
        <f t="shared" si="44"/>
        <v>374.65583333333325</v>
      </c>
      <c r="G280">
        <f t="shared" si="45"/>
        <v>1.003374207884125</v>
      </c>
      <c r="H280">
        <f t="shared" si="38"/>
        <v>1.0036591568893234</v>
      </c>
      <c r="I280">
        <f t="shared" si="39"/>
        <v>374.54946474568345</v>
      </c>
      <c r="J280">
        <f t="shared" si="40"/>
        <v>376.77593536669821</v>
      </c>
      <c r="L280">
        <f t="shared" si="41"/>
        <v>378.15461762632651</v>
      </c>
      <c r="N280">
        <f t="shared" si="42"/>
        <v>0.59443967501768891</v>
      </c>
    </row>
    <row r="281" spans="1:14" x14ac:dyDescent="0.3">
      <c r="A281">
        <v>280</v>
      </c>
      <c r="B281" s="1">
        <v>37712</v>
      </c>
      <c r="C281">
        <f t="shared" si="37"/>
        <v>4</v>
      </c>
      <c r="D281">
        <v>376.39</v>
      </c>
      <c r="E281">
        <f t="shared" si="43"/>
        <v>374.75749999999994</v>
      </c>
      <c r="F281">
        <f t="shared" si="44"/>
        <v>374.85708333333332</v>
      </c>
      <c r="G281">
        <f t="shared" si="45"/>
        <v>1.0040893362692671</v>
      </c>
      <c r="H281">
        <f t="shared" si="38"/>
        <v>1.0043042933532074</v>
      </c>
      <c r="I281">
        <f t="shared" si="39"/>
        <v>374.77685049348491</v>
      </c>
      <c r="J281">
        <f t="shared" si="40"/>
        <v>376.92868485036223</v>
      </c>
      <c r="L281">
        <f t="shared" si="41"/>
        <v>378.55109648319683</v>
      </c>
      <c r="N281">
        <f t="shared" si="42"/>
        <v>0.57416416036473961</v>
      </c>
    </row>
    <row r="282" spans="1:14" x14ac:dyDescent="0.3">
      <c r="A282">
        <v>281</v>
      </c>
      <c r="B282" s="1">
        <v>37742</v>
      </c>
      <c r="C282">
        <f t="shared" si="37"/>
        <v>5</v>
      </c>
      <c r="D282">
        <v>376.51</v>
      </c>
      <c r="E282">
        <f t="shared" si="43"/>
        <v>374.95666666666671</v>
      </c>
      <c r="F282">
        <f t="shared" si="44"/>
        <v>375.05083333333334</v>
      </c>
      <c r="G282">
        <f t="shared" si="45"/>
        <v>1.0038905837208734</v>
      </c>
      <c r="H282">
        <f t="shared" si="38"/>
        <v>1.0038927563831224</v>
      </c>
      <c r="I282">
        <f t="shared" si="39"/>
        <v>375.05002163429293</v>
      </c>
      <c r="J282">
        <f t="shared" si="40"/>
        <v>377.08143433402626</v>
      </c>
      <c r="L282">
        <f t="shared" si="41"/>
        <v>378.54932049448695</v>
      </c>
      <c r="N282">
        <f t="shared" si="42"/>
        <v>0.54163780364052971</v>
      </c>
    </row>
    <row r="283" spans="1:14" x14ac:dyDescent="0.3">
      <c r="A283">
        <v>282</v>
      </c>
      <c r="B283" s="1">
        <v>37773</v>
      </c>
      <c r="C283">
        <f t="shared" si="37"/>
        <v>6</v>
      </c>
      <c r="D283">
        <v>375.68</v>
      </c>
      <c r="E283">
        <f t="shared" si="43"/>
        <v>375.14499999999998</v>
      </c>
      <c r="F283">
        <f t="shared" si="44"/>
        <v>375.23916666666662</v>
      </c>
      <c r="G283">
        <f t="shared" si="45"/>
        <v>1.0011748062902106</v>
      </c>
      <c r="H283">
        <f t="shared" si="38"/>
        <v>1.0012759878546629</v>
      </c>
      <c r="I283">
        <f t="shared" si="39"/>
        <v>375.20124776479776</v>
      </c>
      <c r="J283">
        <f t="shared" si="40"/>
        <v>377.23418381769028</v>
      </c>
      <c r="L283">
        <f t="shared" si="41"/>
        <v>377.71553005460532</v>
      </c>
      <c r="N283">
        <f t="shared" si="42"/>
        <v>0.541825504313596</v>
      </c>
    </row>
    <row r="284" spans="1:14" x14ac:dyDescent="0.3">
      <c r="A284">
        <v>283</v>
      </c>
      <c r="B284" s="1">
        <v>37803</v>
      </c>
      <c r="C284">
        <f t="shared" si="37"/>
        <v>7</v>
      </c>
      <c r="D284">
        <v>374.16</v>
      </c>
      <c r="E284">
        <f t="shared" si="43"/>
        <v>375.33333333333331</v>
      </c>
      <c r="F284">
        <f t="shared" si="44"/>
        <v>375.42750000000001</v>
      </c>
      <c r="G284">
        <f t="shared" si="45"/>
        <v>0.996623848812354</v>
      </c>
      <c r="H284">
        <f t="shared" si="38"/>
        <v>0.9965956107108751</v>
      </c>
      <c r="I284">
        <f t="shared" si="39"/>
        <v>375.43813757428694</v>
      </c>
      <c r="J284">
        <f t="shared" si="40"/>
        <v>377.38693330135436</v>
      </c>
      <c r="L284">
        <f t="shared" si="41"/>
        <v>376.10216126776754</v>
      </c>
      <c r="N284">
        <f t="shared" si="42"/>
        <v>0.51907239356625967</v>
      </c>
    </row>
    <row r="285" spans="1:14" x14ac:dyDescent="0.3">
      <c r="A285">
        <v>284</v>
      </c>
      <c r="B285" s="1">
        <v>37834</v>
      </c>
      <c r="C285">
        <f t="shared" si="37"/>
        <v>8</v>
      </c>
      <c r="D285">
        <v>372.94</v>
      </c>
      <c r="E285">
        <f t="shared" si="43"/>
        <v>375.5216666666667</v>
      </c>
      <c r="F285">
        <f t="shared" si="44"/>
        <v>375.61500000000001</v>
      </c>
      <c r="G285">
        <f t="shared" si="45"/>
        <v>0.99287834617893322</v>
      </c>
      <c r="H285">
        <f t="shared" si="38"/>
        <v>0.99267519127302895</v>
      </c>
      <c r="I285">
        <f t="shared" si="39"/>
        <v>375.6918710960565</v>
      </c>
      <c r="J285">
        <f t="shared" si="40"/>
        <v>377.53968278501839</v>
      </c>
      <c r="L285">
        <f t="shared" si="41"/>
        <v>374.77427682177682</v>
      </c>
      <c r="N285">
        <f t="shared" si="42"/>
        <v>0.49184233972671887</v>
      </c>
    </row>
    <row r="286" spans="1:14" x14ac:dyDescent="0.3">
      <c r="A286">
        <v>285</v>
      </c>
      <c r="B286" s="1">
        <v>37865</v>
      </c>
      <c r="C286">
        <f t="shared" si="37"/>
        <v>9</v>
      </c>
      <c r="D286">
        <v>373.11</v>
      </c>
      <c r="E286">
        <f t="shared" si="43"/>
        <v>375.70833333333331</v>
      </c>
      <c r="F286">
        <f t="shared" si="44"/>
        <v>375.79541666666665</v>
      </c>
      <c r="G286">
        <f t="shared" si="45"/>
        <v>0.99285404625078588</v>
      </c>
      <c r="H286">
        <f t="shared" si="38"/>
        <v>0.99252860143572263</v>
      </c>
      <c r="I286">
        <f t="shared" si="39"/>
        <v>375.91863797202933</v>
      </c>
      <c r="J286">
        <f t="shared" si="40"/>
        <v>377.69243226868241</v>
      </c>
      <c r="L286">
        <f t="shared" si="41"/>
        <v>374.87054157249173</v>
      </c>
      <c r="N286">
        <f t="shared" si="42"/>
        <v>0.47185590643287983</v>
      </c>
    </row>
    <row r="287" spans="1:14" x14ac:dyDescent="0.3">
      <c r="A287">
        <v>286</v>
      </c>
      <c r="B287" s="1">
        <v>37895</v>
      </c>
      <c r="C287">
        <f t="shared" si="37"/>
        <v>10</v>
      </c>
      <c r="D287">
        <v>374.4</v>
      </c>
      <c r="E287">
        <f t="shared" si="43"/>
        <v>375.88249999999999</v>
      </c>
      <c r="F287">
        <f t="shared" si="44"/>
        <v>375.96124999999995</v>
      </c>
      <c r="G287">
        <f t="shared" si="45"/>
        <v>0.99584731139179905</v>
      </c>
      <c r="H287">
        <f t="shared" si="38"/>
        <v>0.99564332308800807</v>
      </c>
      <c r="I287">
        <f t="shared" si="39"/>
        <v>376.0382772806538</v>
      </c>
      <c r="J287">
        <f t="shared" si="40"/>
        <v>377.84518175234643</v>
      </c>
      <c r="L287">
        <f t="shared" si="41"/>
        <v>376.19903237269858</v>
      </c>
      <c r="N287">
        <f t="shared" si="42"/>
        <v>0.48051078330625135</v>
      </c>
    </row>
    <row r="288" spans="1:14" x14ac:dyDescent="0.3">
      <c r="A288">
        <v>287</v>
      </c>
      <c r="B288" s="1">
        <v>37926</v>
      </c>
      <c r="C288">
        <f t="shared" si="37"/>
        <v>11</v>
      </c>
      <c r="D288">
        <v>375.68</v>
      </c>
      <c r="E288">
        <f t="shared" si="43"/>
        <v>376.03999999999996</v>
      </c>
      <c r="F288">
        <f t="shared" si="44"/>
        <v>376.11625000000004</v>
      </c>
      <c r="G288">
        <f t="shared" si="45"/>
        <v>0.99884011924504712</v>
      </c>
      <c r="H288">
        <f t="shared" si="38"/>
        <v>0.99881537922300212</v>
      </c>
      <c r="I288">
        <f t="shared" si="39"/>
        <v>376.12556616043372</v>
      </c>
      <c r="J288">
        <f t="shared" si="40"/>
        <v>377.99793123601052</v>
      </c>
      <c r="L288">
        <f t="shared" si="41"/>
        <v>377.55014703300611</v>
      </c>
      <c r="N288">
        <f t="shared" si="42"/>
        <v>0.49780319234617376</v>
      </c>
    </row>
    <row r="289" spans="1:14" x14ac:dyDescent="0.3">
      <c r="A289">
        <v>288</v>
      </c>
      <c r="B289" s="1">
        <v>37956</v>
      </c>
      <c r="C289">
        <f t="shared" si="37"/>
        <v>12</v>
      </c>
      <c r="D289">
        <v>376.53</v>
      </c>
      <c r="E289">
        <f t="shared" si="43"/>
        <v>376.19250000000005</v>
      </c>
      <c r="F289">
        <f t="shared" si="44"/>
        <v>376.26791666666668</v>
      </c>
      <c r="G289">
        <f t="shared" si="45"/>
        <v>1.0006965338306149</v>
      </c>
      <c r="H289">
        <f t="shared" si="38"/>
        <v>1.0007594286058352</v>
      </c>
      <c r="I289">
        <f t="shared" si="39"/>
        <v>376.24426933908228</v>
      </c>
      <c r="J289">
        <f t="shared" si="40"/>
        <v>378.15068071967454</v>
      </c>
      <c r="L289">
        <f t="shared" si="41"/>
        <v>378.43785916392915</v>
      </c>
      <c r="N289">
        <f t="shared" si="42"/>
        <v>0.50669512759386359</v>
      </c>
    </row>
    <row r="290" spans="1:14" x14ac:dyDescent="0.3">
      <c r="A290">
        <v>289</v>
      </c>
      <c r="B290" s="1">
        <v>37987</v>
      </c>
      <c r="C290">
        <f t="shared" si="37"/>
        <v>1</v>
      </c>
      <c r="D290">
        <v>377.21</v>
      </c>
      <c r="E290">
        <f t="shared" si="43"/>
        <v>376.34333333333331</v>
      </c>
      <c r="F290">
        <f t="shared" si="44"/>
        <v>376.4083333333333</v>
      </c>
      <c r="G290">
        <f t="shared" si="45"/>
        <v>1.0021297792733954</v>
      </c>
      <c r="H290">
        <f t="shared" si="38"/>
        <v>1.0020277142188549</v>
      </c>
      <c r="I290">
        <f t="shared" si="39"/>
        <v>376.44667372704299</v>
      </c>
      <c r="J290">
        <f t="shared" si="40"/>
        <v>378.30343020333856</v>
      </c>
      <c r="L290">
        <f t="shared" si="41"/>
        <v>379.07052144780346</v>
      </c>
      <c r="N290">
        <f t="shared" si="42"/>
        <v>0.49323227056638963</v>
      </c>
    </row>
    <row r="291" spans="1:14" x14ac:dyDescent="0.3">
      <c r="A291">
        <v>290</v>
      </c>
      <c r="B291" s="1">
        <v>38018</v>
      </c>
      <c r="C291">
        <f t="shared" si="37"/>
        <v>2</v>
      </c>
      <c r="D291">
        <v>377.73</v>
      </c>
      <c r="E291">
        <f t="shared" si="43"/>
        <v>376.47333333333336</v>
      </c>
      <c r="F291">
        <f t="shared" si="44"/>
        <v>376.52708333333339</v>
      </c>
      <c r="G291">
        <f t="shared" si="45"/>
        <v>1.0031947679726445</v>
      </c>
      <c r="H291">
        <f t="shared" si="38"/>
        <v>1.0029045537710699</v>
      </c>
      <c r="I291">
        <f t="shared" si="39"/>
        <v>376.63604036862648</v>
      </c>
      <c r="J291">
        <f t="shared" si="40"/>
        <v>378.45617968700259</v>
      </c>
      <c r="L291">
        <f t="shared" si="41"/>
        <v>379.55542601089718</v>
      </c>
      <c r="N291">
        <f t="shared" si="42"/>
        <v>0.48326212132929885</v>
      </c>
    </row>
    <row r="292" spans="1:14" x14ac:dyDescent="0.3">
      <c r="A292">
        <v>291</v>
      </c>
      <c r="B292" s="1">
        <v>38047</v>
      </c>
      <c r="C292">
        <f t="shared" si="37"/>
        <v>3</v>
      </c>
      <c r="D292">
        <v>378.16</v>
      </c>
      <c r="E292">
        <f t="shared" si="43"/>
        <v>376.58083333333337</v>
      </c>
      <c r="F292">
        <f t="shared" si="44"/>
        <v>376.63625000000002</v>
      </c>
      <c r="G292">
        <f t="shared" si="45"/>
        <v>1.0040456806799665</v>
      </c>
      <c r="H292">
        <f t="shared" si="38"/>
        <v>1.0036591568893234</v>
      </c>
      <c r="I292">
        <f t="shared" si="39"/>
        <v>376.78129811722619</v>
      </c>
      <c r="J292">
        <f t="shared" si="40"/>
        <v>378.60892917066667</v>
      </c>
      <c r="L292">
        <f t="shared" si="41"/>
        <v>379.99431864220088</v>
      </c>
      <c r="N292">
        <f t="shared" si="42"/>
        <v>0.48506416389910501</v>
      </c>
    </row>
    <row r="293" spans="1:14" x14ac:dyDescent="0.3">
      <c r="A293">
        <v>292</v>
      </c>
      <c r="B293" s="1">
        <v>38078</v>
      </c>
      <c r="C293">
        <f t="shared" si="37"/>
        <v>4</v>
      </c>
      <c r="D293">
        <v>378.48</v>
      </c>
      <c r="E293">
        <f t="shared" si="43"/>
        <v>376.69166666666661</v>
      </c>
      <c r="F293">
        <f t="shared" si="44"/>
        <v>376.755</v>
      </c>
      <c r="G293">
        <f t="shared" si="45"/>
        <v>1.0045785722817215</v>
      </c>
      <c r="H293">
        <f t="shared" si="38"/>
        <v>1.0043042933532074</v>
      </c>
      <c r="I293">
        <f t="shared" si="39"/>
        <v>376.85789307573043</v>
      </c>
      <c r="J293">
        <f t="shared" si="40"/>
        <v>378.76167865433069</v>
      </c>
      <c r="L293">
        <f t="shared" si="41"/>
        <v>380.39198003021221</v>
      </c>
      <c r="N293">
        <f t="shared" si="42"/>
        <v>0.50517333286096799</v>
      </c>
    </row>
    <row r="294" spans="1:14" x14ac:dyDescent="0.3">
      <c r="A294">
        <v>293</v>
      </c>
      <c r="B294" s="1">
        <v>38108</v>
      </c>
      <c r="C294">
        <f t="shared" si="37"/>
        <v>5</v>
      </c>
      <c r="D294">
        <v>378.4</v>
      </c>
      <c r="E294">
        <f t="shared" si="43"/>
        <v>376.81833333333338</v>
      </c>
      <c r="F294">
        <f t="shared" si="44"/>
        <v>376.88666666666666</v>
      </c>
      <c r="G294">
        <f t="shared" si="45"/>
        <v>1.0040153538641148</v>
      </c>
      <c r="H294">
        <f t="shared" si="38"/>
        <v>1.0038927563831224</v>
      </c>
      <c r="I294">
        <f t="shared" si="39"/>
        <v>376.9326928538855</v>
      </c>
      <c r="J294">
        <f t="shared" si="40"/>
        <v>378.91442813799472</v>
      </c>
      <c r="L294">
        <f t="shared" si="41"/>
        <v>380.38944969678607</v>
      </c>
      <c r="N294">
        <f t="shared" si="42"/>
        <v>0.52575309111683299</v>
      </c>
    </row>
    <row r="295" spans="1:14" x14ac:dyDescent="0.3">
      <c r="A295">
        <v>294</v>
      </c>
      <c r="B295" s="1">
        <v>38139</v>
      </c>
      <c r="C295">
        <f t="shared" si="37"/>
        <v>6</v>
      </c>
      <c r="D295">
        <v>377.51</v>
      </c>
      <c r="E295">
        <f t="shared" si="43"/>
        <v>376.95499999999998</v>
      </c>
      <c r="F295">
        <f t="shared" si="44"/>
        <v>377.01833333333332</v>
      </c>
      <c r="G295">
        <f t="shared" si="45"/>
        <v>1.0013040921971079</v>
      </c>
      <c r="H295">
        <f t="shared" si="38"/>
        <v>1.0012759878546629</v>
      </c>
      <c r="I295">
        <f t="shared" si="39"/>
        <v>377.02891568273213</v>
      </c>
      <c r="J295">
        <f t="shared" si="40"/>
        <v>379.06717762165874</v>
      </c>
      <c r="L295">
        <f t="shared" si="41"/>
        <v>379.55086273640529</v>
      </c>
      <c r="N295">
        <f t="shared" si="42"/>
        <v>0.54061156960220969</v>
      </c>
    </row>
    <row r="296" spans="1:14" x14ac:dyDescent="0.3">
      <c r="A296">
        <v>295</v>
      </c>
      <c r="B296" s="1">
        <v>38169</v>
      </c>
      <c r="C296">
        <f t="shared" si="37"/>
        <v>7</v>
      </c>
      <c r="D296">
        <v>375.97</v>
      </c>
      <c r="E296">
        <f t="shared" si="43"/>
        <v>377.08166666666665</v>
      </c>
      <c r="F296">
        <f t="shared" si="44"/>
        <v>377.14249999999998</v>
      </c>
      <c r="G296">
        <f t="shared" si="45"/>
        <v>0.99689109554081023</v>
      </c>
      <c r="H296">
        <f t="shared" si="38"/>
        <v>0.9965956107108751</v>
      </c>
      <c r="I296">
        <f t="shared" si="39"/>
        <v>377.25432056821859</v>
      </c>
      <c r="J296">
        <f t="shared" si="40"/>
        <v>379.21992710532282</v>
      </c>
      <c r="L296">
        <f t="shared" si="41"/>
        <v>377.92891484726272</v>
      </c>
      <c r="N296">
        <f t="shared" si="42"/>
        <v>0.52102956280093893</v>
      </c>
    </row>
    <row r="297" spans="1:14" x14ac:dyDescent="0.3">
      <c r="A297">
        <v>296</v>
      </c>
      <c r="B297" s="1">
        <v>38200</v>
      </c>
      <c r="C297">
        <f t="shared" si="37"/>
        <v>8</v>
      </c>
      <c r="D297">
        <v>374.5</v>
      </c>
      <c r="E297">
        <f t="shared" si="43"/>
        <v>377.20333333333332</v>
      </c>
      <c r="F297">
        <f t="shared" si="44"/>
        <v>377.27249999999998</v>
      </c>
      <c r="G297">
        <f t="shared" si="45"/>
        <v>0.99265120039228949</v>
      </c>
      <c r="H297">
        <f t="shared" si="38"/>
        <v>0.99267519127302895</v>
      </c>
      <c r="I297">
        <f t="shared" si="39"/>
        <v>377.26338211367283</v>
      </c>
      <c r="J297">
        <f t="shared" si="40"/>
        <v>379.37267658898685</v>
      </c>
      <c r="L297">
        <f t="shared" si="41"/>
        <v>376.59384429673349</v>
      </c>
      <c r="N297">
        <f t="shared" si="42"/>
        <v>0.55910395106368327</v>
      </c>
    </row>
    <row r="298" spans="1:14" x14ac:dyDescent="0.3">
      <c r="A298">
        <v>297</v>
      </c>
      <c r="B298" s="1">
        <v>38231</v>
      </c>
      <c r="C298">
        <f t="shared" si="37"/>
        <v>9</v>
      </c>
      <c r="D298">
        <v>374.4</v>
      </c>
      <c r="E298">
        <f t="shared" si="43"/>
        <v>377.34166666666664</v>
      </c>
      <c r="F298">
        <f t="shared" si="44"/>
        <v>377.41791666666666</v>
      </c>
      <c r="G298">
        <f t="shared" si="45"/>
        <v>0.99200378007138412</v>
      </c>
      <c r="H298">
        <f t="shared" si="38"/>
        <v>0.99252860143572263</v>
      </c>
      <c r="I298">
        <f t="shared" si="39"/>
        <v>377.21834862836101</v>
      </c>
      <c r="J298">
        <f t="shared" si="40"/>
        <v>379.52542607265087</v>
      </c>
      <c r="L298">
        <f t="shared" si="41"/>
        <v>376.68984034918492</v>
      </c>
      <c r="N298">
        <f t="shared" si="42"/>
        <v>0.61160265736777308</v>
      </c>
    </row>
    <row r="299" spans="1:14" x14ac:dyDescent="0.3">
      <c r="A299">
        <v>298</v>
      </c>
      <c r="B299" s="1">
        <v>38261</v>
      </c>
      <c r="C299">
        <f t="shared" si="37"/>
        <v>10</v>
      </c>
      <c r="D299">
        <v>375.73</v>
      </c>
      <c r="E299">
        <f t="shared" si="43"/>
        <v>377.49416666666667</v>
      </c>
      <c r="F299">
        <f t="shared" si="44"/>
        <v>377.57875000000001</v>
      </c>
      <c r="G299">
        <f t="shared" si="45"/>
        <v>0.99510367042636805</v>
      </c>
      <c r="H299">
        <f t="shared" si="38"/>
        <v>0.99564332308800807</v>
      </c>
      <c r="I299">
        <f t="shared" si="39"/>
        <v>377.3740970156519</v>
      </c>
      <c r="J299">
        <f t="shared" si="40"/>
        <v>379.6781755563149</v>
      </c>
      <c r="L299">
        <f t="shared" si="41"/>
        <v>378.02404041488148</v>
      </c>
      <c r="N299">
        <f t="shared" si="42"/>
        <v>0.61055556247344234</v>
      </c>
    </row>
    <row r="300" spans="1:14" x14ac:dyDescent="0.3">
      <c r="A300">
        <v>299</v>
      </c>
      <c r="B300" s="1">
        <v>38292</v>
      </c>
      <c r="C300">
        <f t="shared" si="37"/>
        <v>11</v>
      </c>
      <c r="D300">
        <v>377.2</v>
      </c>
      <c r="E300">
        <f t="shared" si="43"/>
        <v>377.66333333333341</v>
      </c>
      <c r="F300">
        <f t="shared" si="44"/>
        <v>377.75083333333339</v>
      </c>
      <c r="G300">
        <f t="shared" si="45"/>
        <v>0.99854180776128865</v>
      </c>
      <c r="H300">
        <f t="shared" si="38"/>
        <v>0.99881537922300212</v>
      </c>
      <c r="I300">
        <f t="shared" si="39"/>
        <v>377.64736891960075</v>
      </c>
      <c r="J300">
        <f t="shared" si="40"/>
        <v>379.83092503997898</v>
      </c>
      <c r="L300">
        <f t="shared" si="41"/>
        <v>379.38096943443031</v>
      </c>
      <c r="N300">
        <f t="shared" si="42"/>
        <v>0.57819974401652274</v>
      </c>
    </row>
    <row r="301" spans="1:14" x14ac:dyDescent="0.3">
      <c r="A301">
        <v>300</v>
      </c>
      <c r="B301" s="1">
        <v>38322</v>
      </c>
      <c r="C301">
        <f t="shared" si="37"/>
        <v>12</v>
      </c>
      <c r="D301">
        <v>378.17</v>
      </c>
      <c r="E301">
        <f t="shared" si="43"/>
        <v>377.83833333333331</v>
      </c>
      <c r="F301">
        <f t="shared" si="44"/>
        <v>377.92041666666665</v>
      </c>
      <c r="G301">
        <f t="shared" si="45"/>
        <v>1.0006604124104612</v>
      </c>
      <c r="H301">
        <f t="shared" si="38"/>
        <v>1.0007594286058352</v>
      </c>
      <c r="I301">
        <f t="shared" si="39"/>
        <v>377.8830248212912</v>
      </c>
      <c r="J301">
        <f t="shared" si="40"/>
        <v>379.983674523643</v>
      </c>
      <c r="L301">
        <f t="shared" si="41"/>
        <v>380.27224499582661</v>
      </c>
      <c r="N301">
        <f t="shared" si="42"/>
        <v>0.55589946210079999</v>
      </c>
    </row>
    <row r="302" spans="1:14" x14ac:dyDescent="0.3">
      <c r="A302">
        <v>301</v>
      </c>
      <c r="B302" s="1">
        <v>38353</v>
      </c>
      <c r="C302">
        <f t="shared" si="37"/>
        <v>1</v>
      </c>
      <c r="D302">
        <v>378.73</v>
      </c>
      <c r="E302">
        <f t="shared" si="43"/>
        <v>378.0025</v>
      </c>
      <c r="F302">
        <f t="shared" si="44"/>
        <v>378.09541666666667</v>
      </c>
      <c r="G302">
        <f t="shared" si="45"/>
        <v>1.0016783682249522</v>
      </c>
      <c r="H302">
        <f t="shared" si="38"/>
        <v>1.0020277142188549</v>
      </c>
      <c r="I302">
        <f t="shared" si="39"/>
        <v>377.96359783845344</v>
      </c>
      <c r="J302">
        <f t="shared" si="40"/>
        <v>380.13642400730703</v>
      </c>
      <c r="L302">
        <f t="shared" si="41"/>
        <v>380.90723203937131</v>
      </c>
      <c r="N302">
        <f t="shared" si="42"/>
        <v>0.57487709961484179</v>
      </c>
    </row>
    <row r="303" spans="1:14" x14ac:dyDescent="0.3">
      <c r="A303">
        <v>302</v>
      </c>
      <c r="B303" s="1">
        <v>38384</v>
      </c>
      <c r="C303">
        <f t="shared" si="37"/>
        <v>2</v>
      </c>
      <c r="D303">
        <v>379.19</v>
      </c>
      <c r="E303">
        <f t="shared" si="43"/>
        <v>378.18833333333333</v>
      </c>
      <c r="F303">
        <f t="shared" si="44"/>
        <v>378.28708333333338</v>
      </c>
      <c r="G303">
        <f t="shared" si="45"/>
        <v>1.0023868556618705</v>
      </c>
      <c r="H303">
        <f t="shared" si="38"/>
        <v>1.0029045537710699</v>
      </c>
      <c r="I303">
        <f t="shared" si="39"/>
        <v>378.09181200163999</v>
      </c>
      <c r="J303">
        <f t="shared" si="40"/>
        <v>380.28917349097105</v>
      </c>
      <c r="L303">
        <f t="shared" si="41"/>
        <v>381.3937438439313</v>
      </c>
      <c r="N303">
        <f t="shared" si="42"/>
        <v>0.58117140323618932</v>
      </c>
    </row>
    <row r="304" spans="1:14" x14ac:dyDescent="0.3">
      <c r="A304">
        <v>303</v>
      </c>
      <c r="B304" s="1">
        <v>38412</v>
      </c>
      <c r="C304">
        <f t="shared" si="37"/>
        <v>3</v>
      </c>
      <c r="D304">
        <v>379.82</v>
      </c>
      <c r="E304">
        <f t="shared" si="43"/>
        <v>378.38583333333344</v>
      </c>
      <c r="F304">
        <f t="shared" si="44"/>
        <v>378.48375000000004</v>
      </c>
      <c r="G304">
        <f t="shared" si="45"/>
        <v>1.0035305346662835</v>
      </c>
      <c r="H304">
        <f t="shared" si="38"/>
        <v>1.0036591568893234</v>
      </c>
      <c r="I304">
        <f t="shared" si="39"/>
        <v>378.43524606220865</v>
      </c>
      <c r="J304">
        <f t="shared" si="40"/>
        <v>380.44192297463508</v>
      </c>
      <c r="L304">
        <f t="shared" si="41"/>
        <v>381.83401965807514</v>
      </c>
      <c r="N304">
        <f t="shared" si="42"/>
        <v>0.53025634723688653</v>
      </c>
    </row>
    <row r="305" spans="1:14" x14ac:dyDescent="0.3">
      <c r="A305">
        <v>304</v>
      </c>
      <c r="B305" s="1">
        <v>38443</v>
      </c>
      <c r="C305">
        <f t="shared" si="37"/>
        <v>4</v>
      </c>
      <c r="D305">
        <v>380.31</v>
      </c>
      <c r="E305">
        <f t="shared" si="43"/>
        <v>378.58166666666665</v>
      </c>
      <c r="F305">
        <f t="shared" si="44"/>
        <v>378.67916666666667</v>
      </c>
      <c r="G305">
        <f t="shared" si="45"/>
        <v>1.0043066360045332</v>
      </c>
      <c r="H305">
        <f t="shared" si="38"/>
        <v>1.0043042933532074</v>
      </c>
      <c r="I305">
        <f t="shared" si="39"/>
        <v>378.68004997788796</v>
      </c>
      <c r="J305">
        <f t="shared" si="40"/>
        <v>380.59467245829916</v>
      </c>
      <c r="L305">
        <f t="shared" si="41"/>
        <v>382.23286357722753</v>
      </c>
      <c r="N305">
        <f t="shared" si="42"/>
        <v>0.50560426421275573</v>
      </c>
    </row>
    <row r="306" spans="1:14" x14ac:dyDescent="0.3">
      <c r="A306">
        <v>305</v>
      </c>
      <c r="B306" s="1">
        <v>38473</v>
      </c>
      <c r="C306">
        <f t="shared" si="37"/>
        <v>5</v>
      </c>
      <c r="D306">
        <v>380.43</v>
      </c>
      <c r="E306">
        <f t="shared" si="43"/>
        <v>378.7766666666667</v>
      </c>
      <c r="F306">
        <f t="shared" si="44"/>
        <v>378.87458333333336</v>
      </c>
      <c r="G306">
        <f t="shared" si="45"/>
        <v>1.0041053602830312</v>
      </c>
      <c r="H306">
        <f t="shared" si="38"/>
        <v>1.0038927563831224</v>
      </c>
      <c r="I306">
        <f t="shared" si="39"/>
        <v>378.95482120085541</v>
      </c>
      <c r="J306">
        <f t="shared" si="40"/>
        <v>380.74742194196318</v>
      </c>
      <c r="L306">
        <f t="shared" si="41"/>
        <v>382.22957889908514</v>
      </c>
      <c r="N306">
        <f t="shared" si="42"/>
        <v>0.47303811452438921</v>
      </c>
    </row>
    <row r="307" spans="1:14" x14ac:dyDescent="0.3">
      <c r="A307">
        <v>306</v>
      </c>
      <c r="B307" s="1">
        <v>38504</v>
      </c>
      <c r="C307">
        <f t="shared" si="37"/>
        <v>6</v>
      </c>
      <c r="D307">
        <v>379.61</v>
      </c>
      <c r="E307">
        <f t="shared" si="43"/>
        <v>378.97250000000003</v>
      </c>
      <c r="F307">
        <f t="shared" si="44"/>
        <v>379.08083333333337</v>
      </c>
      <c r="G307">
        <f t="shared" si="45"/>
        <v>1.0013959203951663</v>
      </c>
      <c r="H307">
        <f t="shared" si="38"/>
        <v>1.0012759878546629</v>
      </c>
      <c r="I307">
        <f t="shared" si="39"/>
        <v>379.12623952298469</v>
      </c>
      <c r="J307">
        <f t="shared" si="40"/>
        <v>380.90017142562721</v>
      </c>
      <c r="L307">
        <f t="shared" si="41"/>
        <v>381.38619541820532</v>
      </c>
      <c r="N307">
        <f t="shared" si="42"/>
        <v>0.46790006011572527</v>
      </c>
    </row>
    <row r="308" spans="1:14" x14ac:dyDescent="0.3">
      <c r="A308">
        <v>307</v>
      </c>
      <c r="B308" s="1">
        <v>38534</v>
      </c>
      <c r="C308">
        <f t="shared" si="37"/>
        <v>7</v>
      </c>
      <c r="D308">
        <v>377.94</v>
      </c>
      <c r="E308">
        <f t="shared" si="43"/>
        <v>379.18916666666672</v>
      </c>
      <c r="F308">
        <f t="shared" si="44"/>
        <v>379.30416666666667</v>
      </c>
      <c r="G308">
        <f t="shared" si="45"/>
        <v>0.99640350202673755</v>
      </c>
      <c r="H308">
        <f t="shared" si="38"/>
        <v>0.9965956107108751</v>
      </c>
      <c r="I308">
        <f t="shared" si="39"/>
        <v>379.23105012514964</v>
      </c>
      <c r="J308">
        <f t="shared" si="40"/>
        <v>381.05292090929129</v>
      </c>
      <c r="L308">
        <f t="shared" si="41"/>
        <v>379.75566842675795</v>
      </c>
      <c r="N308">
        <f t="shared" si="42"/>
        <v>0.48041181847858183</v>
      </c>
    </row>
    <row r="309" spans="1:14" x14ac:dyDescent="0.3">
      <c r="A309">
        <v>308</v>
      </c>
      <c r="B309" s="1">
        <v>38565</v>
      </c>
      <c r="C309">
        <f t="shared" si="37"/>
        <v>8</v>
      </c>
      <c r="D309">
        <v>376.73</v>
      </c>
      <c r="E309">
        <f t="shared" si="43"/>
        <v>379.41916666666663</v>
      </c>
      <c r="F309">
        <f t="shared" si="44"/>
        <v>379.52333333333331</v>
      </c>
      <c r="G309">
        <f t="shared" si="45"/>
        <v>0.99263989038882117</v>
      </c>
      <c r="H309">
        <f t="shared" si="38"/>
        <v>0.99267519127302895</v>
      </c>
      <c r="I309">
        <f t="shared" si="39"/>
        <v>379.50983696577833</v>
      </c>
      <c r="J309">
        <f t="shared" si="40"/>
        <v>381.20567039295531</v>
      </c>
      <c r="L309">
        <f t="shared" si="41"/>
        <v>378.41341177169016</v>
      </c>
      <c r="N309">
        <f t="shared" si="42"/>
        <v>0.44684834541718099</v>
      </c>
    </row>
    <row r="310" spans="1:14" x14ac:dyDescent="0.3">
      <c r="A310">
        <v>309</v>
      </c>
      <c r="B310" s="1">
        <v>38596</v>
      </c>
      <c r="C310">
        <f t="shared" si="37"/>
        <v>9</v>
      </c>
      <c r="D310">
        <v>376.77</v>
      </c>
      <c r="E310">
        <f t="shared" si="43"/>
        <v>379.6275</v>
      </c>
      <c r="F310">
        <f t="shared" si="44"/>
        <v>379.72499999999997</v>
      </c>
      <c r="G310">
        <f t="shared" si="45"/>
        <v>0.99221805253802098</v>
      </c>
      <c r="H310">
        <f t="shared" si="38"/>
        <v>0.99252860143572263</v>
      </c>
      <c r="I310">
        <f t="shared" si="39"/>
        <v>379.60618913650529</v>
      </c>
      <c r="J310">
        <f t="shared" si="40"/>
        <v>381.35841987661934</v>
      </c>
      <c r="L310">
        <f t="shared" si="41"/>
        <v>378.50913912587805</v>
      </c>
      <c r="N310">
        <f t="shared" si="42"/>
        <v>0.46159172064603571</v>
      </c>
    </row>
    <row r="311" spans="1:14" x14ac:dyDescent="0.3">
      <c r="A311">
        <v>310</v>
      </c>
      <c r="B311" s="1">
        <v>38626</v>
      </c>
      <c r="C311">
        <f t="shared" si="37"/>
        <v>10</v>
      </c>
      <c r="D311">
        <v>378.08</v>
      </c>
      <c r="E311">
        <f t="shared" si="43"/>
        <v>379.82249999999993</v>
      </c>
      <c r="F311">
        <f t="shared" si="44"/>
        <v>379.9133333333333</v>
      </c>
      <c r="G311">
        <f t="shared" si="45"/>
        <v>0.99517433800691391</v>
      </c>
      <c r="H311">
        <f t="shared" si="38"/>
        <v>0.99564332308800807</v>
      </c>
      <c r="I311">
        <f t="shared" si="39"/>
        <v>379.73438000606194</v>
      </c>
      <c r="J311">
        <f t="shared" si="40"/>
        <v>381.51116936028336</v>
      </c>
      <c r="L311">
        <f t="shared" si="41"/>
        <v>379.84904845706438</v>
      </c>
      <c r="N311">
        <f t="shared" si="42"/>
        <v>0.4679032101841939</v>
      </c>
    </row>
    <row r="312" spans="1:14" x14ac:dyDescent="0.3">
      <c r="A312">
        <v>311</v>
      </c>
      <c r="B312" s="1">
        <v>38657</v>
      </c>
      <c r="C312">
        <f t="shared" si="37"/>
        <v>11</v>
      </c>
      <c r="D312">
        <v>379.54</v>
      </c>
      <c r="E312">
        <f t="shared" si="43"/>
        <v>380.00416666666661</v>
      </c>
      <c r="F312">
        <f t="shared" si="44"/>
        <v>380.09333333333325</v>
      </c>
      <c r="G312">
        <f t="shared" si="45"/>
        <v>0.99854421720980835</v>
      </c>
      <c r="H312">
        <f t="shared" si="38"/>
        <v>0.99881537922300212</v>
      </c>
      <c r="I312">
        <f t="shared" si="39"/>
        <v>379.99014421989733</v>
      </c>
      <c r="J312">
        <f t="shared" si="40"/>
        <v>381.66391884394739</v>
      </c>
      <c r="L312">
        <f t="shared" si="41"/>
        <v>381.2117918358544</v>
      </c>
      <c r="N312">
        <f t="shared" si="42"/>
        <v>0.44047843069357068</v>
      </c>
    </row>
    <row r="313" spans="1:14" x14ac:dyDescent="0.3">
      <c r="A313">
        <v>312</v>
      </c>
      <c r="B313" s="1">
        <v>38687</v>
      </c>
      <c r="C313">
        <f t="shared" si="37"/>
        <v>12</v>
      </c>
      <c r="D313">
        <v>380.52</v>
      </c>
      <c r="E313">
        <f t="shared" si="43"/>
        <v>380.18249999999995</v>
      </c>
      <c r="F313">
        <f t="shared" si="44"/>
        <v>380.27124999999995</v>
      </c>
      <c r="G313">
        <f t="shared" si="45"/>
        <v>1.0006541383288903</v>
      </c>
      <c r="H313">
        <f t="shared" si="38"/>
        <v>1.0007594286058352</v>
      </c>
      <c r="I313">
        <f t="shared" si="39"/>
        <v>380.23124151835867</v>
      </c>
      <c r="J313">
        <f t="shared" si="40"/>
        <v>381.81666832761147</v>
      </c>
      <c r="L313">
        <f t="shared" si="41"/>
        <v>382.10663082772413</v>
      </c>
      <c r="N313">
        <f t="shared" si="42"/>
        <v>0.41696384624307531</v>
      </c>
    </row>
    <row r="314" spans="1:14" x14ac:dyDescent="0.3">
      <c r="A314">
        <v>313</v>
      </c>
      <c r="B314" s="1">
        <v>38718</v>
      </c>
      <c r="C314">
        <f t="shared" si="37"/>
        <v>1</v>
      </c>
      <c r="D314">
        <v>381.33</v>
      </c>
      <c r="E314">
        <f t="shared" si="43"/>
        <v>380.35999999999996</v>
      </c>
      <c r="F314">
        <f t="shared" si="44"/>
        <v>380.43333333333328</v>
      </c>
      <c r="G314">
        <f t="shared" si="45"/>
        <v>1.0023569613598529</v>
      </c>
      <c r="H314">
        <f t="shared" si="38"/>
        <v>1.0020277142188549</v>
      </c>
      <c r="I314">
        <f t="shared" si="39"/>
        <v>380.55833645007635</v>
      </c>
      <c r="J314">
        <f t="shared" si="40"/>
        <v>381.96941781127549</v>
      </c>
      <c r="L314">
        <f t="shared" si="41"/>
        <v>382.74394263093916</v>
      </c>
      <c r="N314">
        <f t="shared" si="42"/>
        <v>0.37079239266230696</v>
      </c>
    </row>
    <row r="315" spans="1:14" x14ac:dyDescent="0.3">
      <c r="A315">
        <v>314</v>
      </c>
      <c r="B315" s="1">
        <v>38749</v>
      </c>
      <c r="C315">
        <f t="shared" si="37"/>
        <v>2</v>
      </c>
      <c r="D315">
        <v>381.95</v>
      </c>
      <c r="E315">
        <f t="shared" si="43"/>
        <v>380.50666666666666</v>
      </c>
      <c r="F315">
        <f t="shared" si="44"/>
        <v>380.58333333333337</v>
      </c>
      <c r="G315">
        <f t="shared" si="45"/>
        <v>1.0035909787606743</v>
      </c>
      <c r="H315">
        <f t="shared" si="38"/>
        <v>1.0029045537710699</v>
      </c>
      <c r="I315">
        <f t="shared" si="39"/>
        <v>380.84381865035044</v>
      </c>
      <c r="J315">
        <f t="shared" si="40"/>
        <v>382.12216729493952</v>
      </c>
      <c r="L315">
        <f t="shared" si="41"/>
        <v>383.23206167696543</v>
      </c>
      <c r="N315">
        <f t="shared" si="42"/>
        <v>0.33566217488295347</v>
      </c>
    </row>
    <row r="316" spans="1:14" x14ac:dyDescent="0.3">
      <c r="A316">
        <v>315</v>
      </c>
      <c r="B316" s="1">
        <v>38777</v>
      </c>
      <c r="C316">
        <f t="shared" si="37"/>
        <v>3</v>
      </c>
      <c r="D316">
        <v>382.32</v>
      </c>
      <c r="E316">
        <f t="shared" si="43"/>
        <v>380.66</v>
      </c>
      <c r="F316">
        <f t="shared" si="44"/>
        <v>380.74166666666667</v>
      </c>
      <c r="G316">
        <f t="shared" si="45"/>
        <v>1.0041454179342948</v>
      </c>
      <c r="H316">
        <f t="shared" si="38"/>
        <v>1.0036591568893234</v>
      </c>
      <c r="I316">
        <f t="shared" si="39"/>
        <v>380.92613152151972</v>
      </c>
      <c r="J316">
        <f t="shared" si="40"/>
        <v>382.2749167786036</v>
      </c>
      <c r="L316">
        <f t="shared" si="41"/>
        <v>383.67372067394956</v>
      </c>
      <c r="N316">
        <f t="shared" si="42"/>
        <v>0.35408052781689875</v>
      </c>
    </row>
    <row r="317" spans="1:14" x14ac:dyDescent="0.3">
      <c r="A317">
        <v>316</v>
      </c>
      <c r="B317" s="1">
        <v>38808</v>
      </c>
      <c r="C317">
        <f t="shared" si="37"/>
        <v>4</v>
      </c>
      <c r="D317">
        <v>382.65</v>
      </c>
      <c r="E317">
        <f t="shared" si="43"/>
        <v>380.82333333333332</v>
      </c>
      <c r="F317">
        <f t="shared" si="44"/>
        <v>380.90125</v>
      </c>
      <c r="G317">
        <f t="shared" si="45"/>
        <v>1.0045910849596844</v>
      </c>
      <c r="H317">
        <f t="shared" si="38"/>
        <v>1.0043042933532074</v>
      </c>
      <c r="I317">
        <f t="shared" si="39"/>
        <v>381.01002109867954</v>
      </c>
      <c r="J317">
        <f t="shared" si="40"/>
        <v>382.42766626226762</v>
      </c>
      <c r="L317">
        <f t="shared" si="41"/>
        <v>384.07374712424291</v>
      </c>
      <c r="N317">
        <f t="shared" si="42"/>
        <v>0.37207555840662132</v>
      </c>
    </row>
    <row r="318" spans="1:14" x14ac:dyDescent="0.3">
      <c r="A318">
        <v>317</v>
      </c>
      <c r="B318" s="1">
        <v>38838</v>
      </c>
      <c r="C318">
        <f t="shared" si="37"/>
        <v>5</v>
      </c>
      <c r="D318">
        <v>382.61</v>
      </c>
      <c r="E318">
        <f t="shared" si="43"/>
        <v>380.97916666666674</v>
      </c>
      <c r="F318">
        <f t="shared" si="44"/>
        <v>381.05666666666673</v>
      </c>
      <c r="G318">
        <f t="shared" si="45"/>
        <v>1.0040763840898552</v>
      </c>
      <c r="H318">
        <f t="shared" si="38"/>
        <v>1.0038927563831224</v>
      </c>
      <c r="I318">
        <f t="shared" si="39"/>
        <v>381.12636789858652</v>
      </c>
      <c r="J318">
        <f t="shared" si="40"/>
        <v>382.58041574593165</v>
      </c>
      <c r="L318">
        <f t="shared" si="41"/>
        <v>384.06970810138421</v>
      </c>
      <c r="N318">
        <f t="shared" si="42"/>
        <v>0.38151331679365263</v>
      </c>
    </row>
    <row r="319" spans="1:14" x14ac:dyDescent="0.3">
      <c r="A319">
        <v>318</v>
      </c>
      <c r="B319" s="1">
        <v>38869</v>
      </c>
      <c r="C319">
        <f t="shared" si="37"/>
        <v>6</v>
      </c>
      <c r="D319">
        <v>381.75</v>
      </c>
      <c r="E319">
        <f t="shared" si="43"/>
        <v>381.13416666666672</v>
      </c>
      <c r="F319">
        <f t="shared" si="44"/>
        <v>381.20500000000004</v>
      </c>
      <c r="G319">
        <f t="shared" si="45"/>
        <v>1.0014296769454754</v>
      </c>
      <c r="H319">
        <f t="shared" si="38"/>
        <v>1.0012759878546629</v>
      </c>
      <c r="I319">
        <f t="shared" si="39"/>
        <v>381.26351238876583</v>
      </c>
      <c r="J319">
        <f t="shared" si="40"/>
        <v>382.73316522959567</v>
      </c>
      <c r="L319">
        <f t="shared" si="41"/>
        <v>383.22152810000529</v>
      </c>
      <c r="N319">
        <f t="shared" si="42"/>
        <v>0.38546905042705615</v>
      </c>
    </row>
    <row r="320" spans="1:14" x14ac:dyDescent="0.3">
      <c r="A320">
        <v>319</v>
      </c>
      <c r="B320" s="1">
        <v>38899</v>
      </c>
      <c r="C320">
        <f t="shared" si="37"/>
        <v>7</v>
      </c>
      <c r="D320">
        <v>380.07</v>
      </c>
      <c r="E320">
        <f t="shared" si="43"/>
        <v>381.27583333333331</v>
      </c>
      <c r="F320">
        <f t="shared" si="44"/>
        <v>381.34208333333333</v>
      </c>
      <c r="G320">
        <f t="shared" si="45"/>
        <v>0.99666419367562586</v>
      </c>
      <c r="H320">
        <f t="shared" si="38"/>
        <v>0.9965956107108751</v>
      </c>
      <c r="I320">
        <f t="shared" si="39"/>
        <v>381.36832624508025</v>
      </c>
      <c r="J320">
        <f t="shared" si="40"/>
        <v>382.88591471325969</v>
      </c>
      <c r="L320">
        <f t="shared" si="41"/>
        <v>381.58242200625307</v>
      </c>
      <c r="N320">
        <f t="shared" si="42"/>
        <v>0.39793248776622081</v>
      </c>
    </row>
    <row r="321" spans="1:14" x14ac:dyDescent="0.3">
      <c r="A321">
        <v>320</v>
      </c>
      <c r="B321" s="1">
        <v>38930</v>
      </c>
      <c r="C321">
        <f t="shared" si="37"/>
        <v>8</v>
      </c>
      <c r="D321">
        <v>378.49</v>
      </c>
      <c r="E321">
        <f t="shared" si="43"/>
        <v>381.4083333333333</v>
      </c>
      <c r="F321">
        <f t="shared" si="44"/>
        <v>381.47916666666663</v>
      </c>
      <c r="G321">
        <f t="shared" si="45"/>
        <v>0.99216427284146158</v>
      </c>
      <c r="H321">
        <f t="shared" si="38"/>
        <v>0.99267519127302895</v>
      </c>
      <c r="I321">
        <f t="shared" si="39"/>
        <v>381.28282375488396</v>
      </c>
      <c r="J321">
        <f t="shared" si="40"/>
        <v>383.03866419692378</v>
      </c>
      <c r="L321">
        <f t="shared" si="41"/>
        <v>380.23297924664683</v>
      </c>
      <c r="N321">
        <f t="shared" si="42"/>
        <v>0.46050866512901939</v>
      </c>
    </row>
    <row r="322" spans="1:14" x14ac:dyDescent="0.3">
      <c r="A322">
        <v>321</v>
      </c>
      <c r="B322" s="1">
        <v>38961</v>
      </c>
      <c r="C322">
        <f t="shared" si="37"/>
        <v>9</v>
      </c>
      <c r="D322">
        <v>378.61</v>
      </c>
      <c r="E322">
        <f t="shared" si="43"/>
        <v>381.55</v>
      </c>
      <c r="F322">
        <f t="shared" si="44"/>
        <v>381.6179166666667</v>
      </c>
      <c r="G322">
        <f t="shared" si="45"/>
        <v>0.99211798886975733</v>
      </c>
      <c r="H322">
        <f t="shared" si="38"/>
        <v>0.99252860143572263</v>
      </c>
      <c r="I322">
        <f t="shared" si="39"/>
        <v>381.46003999514897</v>
      </c>
      <c r="J322">
        <f t="shared" si="40"/>
        <v>383.1914136805878</v>
      </c>
      <c r="L322">
        <f t="shared" si="41"/>
        <v>380.32843790257124</v>
      </c>
      <c r="N322">
        <f t="shared" si="42"/>
        <v>0.45388074867838263</v>
      </c>
    </row>
    <row r="323" spans="1:14" x14ac:dyDescent="0.3">
      <c r="A323">
        <v>322</v>
      </c>
      <c r="B323" s="1">
        <v>38991</v>
      </c>
      <c r="C323">
        <f t="shared" ref="C323:C386" si="46">MONTH(B323)</f>
        <v>10</v>
      </c>
      <c r="D323">
        <v>380.04</v>
      </c>
      <c r="E323">
        <f t="shared" si="43"/>
        <v>381.68583333333339</v>
      </c>
      <c r="F323">
        <f t="shared" si="44"/>
        <v>381.74875000000003</v>
      </c>
      <c r="G323">
        <f t="shared" si="45"/>
        <v>0.99552388842137662</v>
      </c>
      <c r="H323">
        <f t="shared" ref="H323:H386" si="47">VLOOKUP(C323,$P$3:$Q$14,2,FALSE)</f>
        <v>0.99564332308800807</v>
      </c>
      <c r="I323">
        <f t="shared" ref="I323:I386" si="48">D323/H323</f>
        <v>381.70295645763809</v>
      </c>
      <c r="J323">
        <f t="shared" ref="J323:J386" si="49">$T$19+$T$20*A323</f>
        <v>383.34416316425182</v>
      </c>
      <c r="L323">
        <f t="shared" ref="L323:L386" si="50">J323*H323</f>
        <v>381.67405649924729</v>
      </c>
      <c r="N323">
        <f t="shared" ref="N323:N386" si="51">ABS(D323-L323)/D323*100</f>
        <v>0.42996960826419978</v>
      </c>
    </row>
    <row r="324" spans="1:14" x14ac:dyDescent="0.3">
      <c r="A324">
        <v>323</v>
      </c>
      <c r="B324" s="1">
        <v>39022</v>
      </c>
      <c r="C324">
        <f t="shared" si="46"/>
        <v>11</v>
      </c>
      <c r="D324">
        <v>381.41</v>
      </c>
      <c r="E324">
        <f t="shared" si="43"/>
        <v>381.81166666666667</v>
      </c>
      <c r="F324">
        <f t="shared" si="44"/>
        <v>381.87458333333336</v>
      </c>
      <c r="G324">
        <f t="shared" si="45"/>
        <v>0.99878341383896763</v>
      </c>
      <c r="H324">
        <f t="shared" si="47"/>
        <v>0.99881537922300212</v>
      </c>
      <c r="I324">
        <f t="shared" si="48"/>
        <v>381.86236208808305</v>
      </c>
      <c r="J324">
        <f t="shared" si="49"/>
        <v>383.49691264791585</v>
      </c>
      <c r="L324">
        <f t="shared" si="50"/>
        <v>383.0426142372786</v>
      </c>
      <c r="N324">
        <f t="shared" si="51"/>
        <v>0.42804704577189218</v>
      </c>
    </row>
    <row r="325" spans="1:14" x14ac:dyDescent="0.3">
      <c r="A325">
        <v>324</v>
      </c>
      <c r="B325" s="1">
        <v>39052</v>
      </c>
      <c r="C325">
        <f t="shared" si="46"/>
        <v>12</v>
      </c>
      <c r="D325">
        <v>382.38</v>
      </c>
      <c r="E325">
        <f t="shared" si="43"/>
        <v>381.9375</v>
      </c>
      <c r="F325">
        <f t="shared" si="44"/>
        <v>381.99916666666672</v>
      </c>
      <c r="G325">
        <f t="shared" si="45"/>
        <v>1.0009969480736214</v>
      </c>
      <c r="H325">
        <f t="shared" si="47"/>
        <v>1.0007594286058352</v>
      </c>
      <c r="I325">
        <f t="shared" si="48"/>
        <v>382.08983005305896</v>
      </c>
      <c r="J325">
        <f t="shared" si="49"/>
        <v>383.64966213157993</v>
      </c>
      <c r="L325">
        <f t="shared" si="50"/>
        <v>383.94101665962165</v>
      </c>
      <c r="N325">
        <f t="shared" si="51"/>
        <v>0.40823700497454291</v>
      </c>
    </row>
    <row r="326" spans="1:14" x14ac:dyDescent="0.3">
      <c r="A326">
        <v>325</v>
      </c>
      <c r="B326" s="1">
        <v>39083</v>
      </c>
      <c r="C326">
        <f t="shared" si="46"/>
        <v>1</v>
      </c>
      <c r="D326">
        <v>383.03</v>
      </c>
      <c r="E326">
        <f t="shared" si="43"/>
        <v>382.06083333333339</v>
      </c>
      <c r="F326">
        <f t="shared" si="44"/>
        <v>382.13625000000008</v>
      </c>
      <c r="G326">
        <f t="shared" si="45"/>
        <v>1.0023388254843655</v>
      </c>
      <c r="H326">
        <f t="shared" si="47"/>
        <v>1.0020277142188549</v>
      </c>
      <c r="I326">
        <f t="shared" si="48"/>
        <v>382.2548963115222</v>
      </c>
      <c r="J326">
        <f t="shared" si="49"/>
        <v>383.80241161524395</v>
      </c>
      <c r="L326">
        <f t="shared" si="50"/>
        <v>384.58065322250701</v>
      </c>
      <c r="N326">
        <f t="shared" si="51"/>
        <v>0.40483858248884874</v>
      </c>
    </row>
    <row r="327" spans="1:14" x14ac:dyDescent="0.3">
      <c r="A327">
        <v>326</v>
      </c>
      <c r="B327" s="1">
        <v>39114</v>
      </c>
      <c r="C327">
        <f t="shared" si="46"/>
        <v>2</v>
      </c>
      <c r="D327">
        <v>383.54</v>
      </c>
      <c r="E327">
        <f t="shared" si="43"/>
        <v>382.21166666666676</v>
      </c>
      <c r="F327">
        <f t="shared" si="44"/>
        <v>382.2983333333334</v>
      </c>
      <c r="G327">
        <f t="shared" si="45"/>
        <v>1.0032478997641456</v>
      </c>
      <c r="H327">
        <f t="shared" si="47"/>
        <v>1.0029045537710699</v>
      </c>
      <c r="I327">
        <f t="shared" si="48"/>
        <v>382.42921378493367</v>
      </c>
      <c r="J327">
        <f t="shared" si="49"/>
        <v>383.95516109890798</v>
      </c>
      <c r="L327">
        <f t="shared" si="50"/>
        <v>385.07037950999955</v>
      </c>
      <c r="N327">
        <f t="shared" si="51"/>
        <v>0.39901431662917397</v>
      </c>
    </row>
    <row r="328" spans="1:14" x14ac:dyDescent="0.3">
      <c r="A328">
        <v>327</v>
      </c>
      <c r="B328" s="1">
        <v>39142</v>
      </c>
      <c r="C328">
        <f t="shared" si="46"/>
        <v>3</v>
      </c>
      <c r="D328">
        <v>384.02</v>
      </c>
      <c r="E328">
        <f t="shared" ref="E328:E391" si="52">AVERAGE(D323:D334)</f>
        <v>382.38499999999999</v>
      </c>
      <c r="F328">
        <f t="shared" ref="F328:F391" si="53">AVERAGE(E328:E329)</f>
        <v>382.4708333333333</v>
      </c>
      <c r="G328">
        <f t="shared" si="45"/>
        <v>1.0040504177878489</v>
      </c>
      <c r="H328">
        <f t="shared" si="47"/>
        <v>1.0036591568893234</v>
      </c>
      <c r="I328">
        <f t="shared" si="48"/>
        <v>382.61993363385119</v>
      </c>
      <c r="J328">
        <f t="shared" si="49"/>
        <v>384.107910582572</v>
      </c>
      <c r="L328">
        <f t="shared" si="50"/>
        <v>385.51342168982382</v>
      </c>
      <c r="N328">
        <f t="shared" si="51"/>
        <v>0.38889164361851813</v>
      </c>
    </row>
    <row r="329" spans="1:14" x14ac:dyDescent="0.3">
      <c r="A329">
        <v>328</v>
      </c>
      <c r="B329" s="1">
        <v>39173</v>
      </c>
      <c r="C329">
        <f t="shared" si="46"/>
        <v>4</v>
      </c>
      <c r="D329">
        <v>384.28</v>
      </c>
      <c r="E329">
        <f t="shared" si="52"/>
        <v>382.55666666666667</v>
      </c>
      <c r="F329">
        <f t="shared" si="53"/>
        <v>382.64166666666665</v>
      </c>
      <c r="G329">
        <f t="shared" ref="G329:G392" si="54">D329/F329</f>
        <v>1.004281638608794</v>
      </c>
      <c r="H329">
        <f t="shared" si="47"/>
        <v>1.0043042933532074</v>
      </c>
      <c r="I329">
        <f t="shared" si="48"/>
        <v>382.6330351700002</v>
      </c>
      <c r="J329">
        <f t="shared" si="49"/>
        <v>384.26066006623608</v>
      </c>
      <c r="L329">
        <f t="shared" si="50"/>
        <v>385.91463067125824</v>
      </c>
      <c r="N329">
        <f t="shared" si="51"/>
        <v>0.42537490144120549</v>
      </c>
    </row>
    <row r="330" spans="1:14" x14ac:dyDescent="0.3">
      <c r="A330">
        <v>329</v>
      </c>
      <c r="B330" s="1">
        <v>39203</v>
      </c>
      <c r="C330">
        <f t="shared" si="46"/>
        <v>5</v>
      </c>
      <c r="D330">
        <v>384.12</v>
      </c>
      <c r="E330">
        <f t="shared" si="52"/>
        <v>382.72666666666669</v>
      </c>
      <c r="F330">
        <f t="shared" si="53"/>
        <v>382.81333333333339</v>
      </c>
      <c r="G330">
        <f t="shared" si="54"/>
        <v>1.0034133259029638</v>
      </c>
      <c r="H330">
        <f t="shared" si="47"/>
        <v>1.0038927563831224</v>
      </c>
      <c r="I330">
        <f t="shared" si="48"/>
        <v>382.63051262958379</v>
      </c>
      <c r="J330">
        <f t="shared" si="49"/>
        <v>384.41340954990011</v>
      </c>
      <c r="L330">
        <f t="shared" si="50"/>
        <v>385.90983730368333</v>
      </c>
      <c r="N330">
        <f t="shared" si="51"/>
        <v>0.46595785267190659</v>
      </c>
    </row>
    <row r="331" spans="1:14" x14ac:dyDescent="0.3">
      <c r="A331">
        <v>330</v>
      </c>
      <c r="B331" s="1">
        <v>39234</v>
      </c>
      <c r="C331">
        <f t="shared" si="46"/>
        <v>6</v>
      </c>
      <c r="D331">
        <v>383.26</v>
      </c>
      <c r="E331">
        <f t="shared" si="52"/>
        <v>382.90000000000003</v>
      </c>
      <c r="F331">
        <f t="shared" si="53"/>
        <v>382.99125000000004</v>
      </c>
      <c r="G331">
        <f t="shared" si="54"/>
        <v>1.0007017131592431</v>
      </c>
      <c r="H331">
        <f t="shared" si="47"/>
        <v>1.0012759878546629</v>
      </c>
      <c r="I331">
        <f t="shared" si="48"/>
        <v>382.77158810247124</v>
      </c>
      <c r="J331">
        <f t="shared" si="49"/>
        <v>384.56615903356413</v>
      </c>
      <c r="L331">
        <f t="shared" si="50"/>
        <v>385.05686078180531</v>
      </c>
      <c r="N331">
        <f t="shared" si="51"/>
        <v>0.46883598126736981</v>
      </c>
    </row>
    <row r="332" spans="1:14" x14ac:dyDescent="0.3">
      <c r="A332">
        <v>331</v>
      </c>
      <c r="B332" s="1">
        <v>39264</v>
      </c>
      <c r="C332">
        <f t="shared" si="46"/>
        <v>7</v>
      </c>
      <c r="D332">
        <v>381.55</v>
      </c>
      <c r="E332">
        <f t="shared" si="52"/>
        <v>383.08249999999998</v>
      </c>
      <c r="F332">
        <f t="shared" si="53"/>
        <v>383.17416666666668</v>
      </c>
      <c r="G332">
        <f t="shared" si="54"/>
        <v>0.99576128348944892</v>
      </c>
      <c r="H332">
        <f t="shared" si="47"/>
        <v>0.9965956107108751</v>
      </c>
      <c r="I332">
        <f t="shared" si="48"/>
        <v>382.85338195282543</v>
      </c>
      <c r="J332">
        <f t="shared" si="49"/>
        <v>384.71890851722816</v>
      </c>
      <c r="L332">
        <f t="shared" si="50"/>
        <v>383.4091755857483</v>
      </c>
      <c r="N332">
        <f t="shared" si="51"/>
        <v>0.48726918772068917</v>
      </c>
    </row>
    <row r="333" spans="1:14" x14ac:dyDescent="0.3">
      <c r="A333">
        <v>332</v>
      </c>
      <c r="B333" s="1">
        <v>39295</v>
      </c>
      <c r="C333">
        <f t="shared" si="46"/>
        <v>8</v>
      </c>
      <c r="D333">
        <v>380.3</v>
      </c>
      <c r="E333">
        <f t="shared" si="52"/>
        <v>383.26583333333332</v>
      </c>
      <c r="F333">
        <f t="shared" si="53"/>
        <v>383.35458333333327</v>
      </c>
      <c r="G333">
        <f t="shared" si="54"/>
        <v>0.99203196344550482</v>
      </c>
      <c r="H333">
        <f t="shared" si="47"/>
        <v>0.99267519127302895</v>
      </c>
      <c r="I333">
        <f t="shared" si="48"/>
        <v>383.10617948686189</v>
      </c>
      <c r="J333">
        <f t="shared" si="49"/>
        <v>384.87165800089224</v>
      </c>
      <c r="L333">
        <f t="shared" si="50"/>
        <v>382.05254672160351</v>
      </c>
      <c r="N333">
        <f t="shared" si="51"/>
        <v>0.46083269040323266</v>
      </c>
    </row>
    <row r="334" spans="1:14" x14ac:dyDescent="0.3">
      <c r="A334">
        <v>333</v>
      </c>
      <c r="B334" s="1">
        <v>39326</v>
      </c>
      <c r="C334">
        <f t="shared" si="46"/>
        <v>9</v>
      </c>
      <c r="D334">
        <v>380.69</v>
      </c>
      <c r="E334">
        <f t="shared" si="52"/>
        <v>383.44333333333321</v>
      </c>
      <c r="F334">
        <f t="shared" si="53"/>
        <v>383.53749999999991</v>
      </c>
      <c r="G334">
        <f t="shared" si="54"/>
        <v>0.99257569338069962</v>
      </c>
      <c r="H334">
        <f t="shared" si="47"/>
        <v>0.99252860143572263</v>
      </c>
      <c r="I334">
        <f t="shared" si="48"/>
        <v>383.55569748752873</v>
      </c>
      <c r="J334">
        <f t="shared" si="49"/>
        <v>385.02440748455626</v>
      </c>
      <c r="L334">
        <f t="shared" si="50"/>
        <v>382.14773667926443</v>
      </c>
      <c r="N334">
        <f t="shared" si="51"/>
        <v>0.38291961419118664</v>
      </c>
    </row>
    <row r="335" spans="1:14" x14ac:dyDescent="0.3">
      <c r="A335">
        <v>334</v>
      </c>
      <c r="B335" s="1">
        <v>39356</v>
      </c>
      <c r="C335">
        <f t="shared" si="46"/>
        <v>10</v>
      </c>
      <c r="D335">
        <v>382.1</v>
      </c>
      <c r="E335">
        <f t="shared" si="52"/>
        <v>383.6316666666666</v>
      </c>
      <c r="F335">
        <f t="shared" si="53"/>
        <v>383.73041666666666</v>
      </c>
      <c r="G335">
        <f t="shared" si="54"/>
        <v>0.99575114039478674</v>
      </c>
      <c r="H335">
        <f t="shared" si="47"/>
        <v>0.99564332308800807</v>
      </c>
      <c r="I335">
        <f t="shared" si="48"/>
        <v>383.77197048327417</v>
      </c>
      <c r="J335">
        <f t="shared" si="49"/>
        <v>385.17715696822029</v>
      </c>
      <c r="L335">
        <f t="shared" si="50"/>
        <v>383.49906454143013</v>
      </c>
      <c r="N335">
        <f t="shared" si="51"/>
        <v>0.36615141099976628</v>
      </c>
    </row>
    <row r="336" spans="1:14" x14ac:dyDescent="0.3">
      <c r="A336">
        <v>335</v>
      </c>
      <c r="B336" s="1">
        <v>39387</v>
      </c>
      <c r="C336">
        <f t="shared" si="46"/>
        <v>11</v>
      </c>
      <c r="D336">
        <v>383.45</v>
      </c>
      <c r="E336">
        <f t="shared" si="52"/>
        <v>383.82916666666665</v>
      </c>
      <c r="F336">
        <f t="shared" si="53"/>
        <v>383.92541666666659</v>
      </c>
      <c r="G336">
        <f t="shared" si="54"/>
        <v>0.99876169525113945</v>
      </c>
      <c r="H336">
        <f t="shared" si="47"/>
        <v>0.99881537922300212</v>
      </c>
      <c r="I336">
        <f t="shared" si="48"/>
        <v>383.90478158064928</v>
      </c>
      <c r="J336">
        <f t="shared" si="49"/>
        <v>385.32990645188431</v>
      </c>
      <c r="L336">
        <f t="shared" si="50"/>
        <v>384.87343663870274</v>
      </c>
      <c r="N336">
        <f t="shared" si="51"/>
        <v>0.37121831756493767</v>
      </c>
    </row>
    <row r="337" spans="1:14" x14ac:dyDescent="0.3">
      <c r="A337">
        <v>336</v>
      </c>
      <c r="B337" s="1">
        <v>39417</v>
      </c>
      <c r="C337">
        <f t="shared" si="46"/>
        <v>12</v>
      </c>
      <c r="D337">
        <v>384.46</v>
      </c>
      <c r="E337">
        <f t="shared" si="52"/>
        <v>384.02166666666659</v>
      </c>
      <c r="F337">
        <f t="shared" si="53"/>
        <v>384.1270833333333</v>
      </c>
      <c r="G337">
        <f t="shared" si="54"/>
        <v>1.0008666836604641</v>
      </c>
      <c r="H337">
        <f t="shared" si="47"/>
        <v>1.0007594286058352</v>
      </c>
      <c r="I337">
        <f t="shared" si="48"/>
        <v>384.16825164025067</v>
      </c>
      <c r="J337">
        <f t="shared" si="49"/>
        <v>385.48265593554834</v>
      </c>
      <c r="L337">
        <f t="shared" si="50"/>
        <v>385.77540249151912</v>
      </c>
      <c r="N337">
        <f t="shared" si="51"/>
        <v>0.34214287351587608</v>
      </c>
    </row>
    <row r="338" spans="1:14" x14ac:dyDescent="0.3">
      <c r="A338">
        <v>337</v>
      </c>
      <c r="B338" s="1">
        <v>39448</v>
      </c>
      <c r="C338">
        <f t="shared" si="46"/>
        <v>1</v>
      </c>
      <c r="D338">
        <v>385.22</v>
      </c>
      <c r="E338">
        <f t="shared" si="52"/>
        <v>384.23250000000002</v>
      </c>
      <c r="F338">
        <f t="shared" si="53"/>
        <v>384.33500000000004</v>
      </c>
      <c r="G338">
        <f t="shared" si="54"/>
        <v>1.0023026786527378</v>
      </c>
      <c r="H338">
        <f t="shared" si="47"/>
        <v>1.0020277142188549</v>
      </c>
      <c r="I338">
        <f t="shared" si="48"/>
        <v>384.44046460362006</v>
      </c>
      <c r="J338">
        <f t="shared" si="49"/>
        <v>385.63540541921242</v>
      </c>
      <c r="L338">
        <f t="shared" si="50"/>
        <v>386.41736381407486</v>
      </c>
      <c r="N338">
        <f t="shared" si="51"/>
        <v>0.31082597322953981</v>
      </c>
    </row>
    <row r="339" spans="1:14" x14ac:dyDescent="0.3">
      <c r="A339">
        <v>338</v>
      </c>
      <c r="B339" s="1">
        <v>39479</v>
      </c>
      <c r="C339">
        <f t="shared" si="46"/>
        <v>2</v>
      </c>
      <c r="D339">
        <v>385.74</v>
      </c>
      <c r="E339">
        <f t="shared" si="52"/>
        <v>384.43750000000006</v>
      </c>
      <c r="F339">
        <f t="shared" si="53"/>
        <v>384.51458333333335</v>
      </c>
      <c r="G339">
        <f t="shared" si="54"/>
        <v>1.0031869185715756</v>
      </c>
      <c r="H339">
        <f t="shared" si="47"/>
        <v>1.0029045537710699</v>
      </c>
      <c r="I339">
        <f t="shared" si="48"/>
        <v>384.62284227303621</v>
      </c>
      <c r="J339">
        <f t="shared" si="49"/>
        <v>385.78815490287644</v>
      </c>
      <c r="L339">
        <f t="shared" si="50"/>
        <v>386.90869734303368</v>
      </c>
      <c r="N339">
        <f t="shared" si="51"/>
        <v>0.3029754090925677</v>
      </c>
    </row>
    <row r="340" spans="1:14" x14ac:dyDescent="0.3">
      <c r="A340">
        <v>339</v>
      </c>
      <c r="B340" s="1">
        <v>39508</v>
      </c>
      <c r="C340">
        <f t="shared" si="46"/>
        <v>3</v>
      </c>
      <c r="D340">
        <v>386.15</v>
      </c>
      <c r="E340">
        <f t="shared" si="52"/>
        <v>384.59166666666664</v>
      </c>
      <c r="F340">
        <f t="shared" si="53"/>
        <v>384.65666666666664</v>
      </c>
      <c r="G340">
        <f t="shared" si="54"/>
        <v>1.0038822499718363</v>
      </c>
      <c r="H340">
        <f t="shared" si="47"/>
        <v>1.0036591568893234</v>
      </c>
      <c r="I340">
        <f t="shared" si="48"/>
        <v>384.7421680451842</v>
      </c>
      <c r="J340">
        <f t="shared" si="49"/>
        <v>385.94090438654047</v>
      </c>
      <c r="L340">
        <f t="shared" si="50"/>
        <v>387.35312270569818</v>
      </c>
      <c r="N340">
        <f t="shared" si="51"/>
        <v>0.3115687441922067</v>
      </c>
    </row>
    <row r="341" spans="1:14" x14ac:dyDescent="0.3">
      <c r="A341">
        <v>340</v>
      </c>
      <c r="B341" s="1">
        <v>39539</v>
      </c>
      <c r="C341">
        <f t="shared" si="46"/>
        <v>4</v>
      </c>
      <c r="D341">
        <v>386.54</v>
      </c>
      <c r="E341">
        <f t="shared" si="52"/>
        <v>384.72166666666664</v>
      </c>
      <c r="F341">
        <f t="shared" si="53"/>
        <v>384.79333333333329</v>
      </c>
      <c r="G341">
        <f t="shared" si="54"/>
        <v>1.0045392331814482</v>
      </c>
      <c r="H341">
        <f t="shared" si="47"/>
        <v>1.0043042933532074</v>
      </c>
      <c r="I341">
        <f t="shared" si="48"/>
        <v>384.88334915845707</v>
      </c>
      <c r="J341">
        <f t="shared" si="49"/>
        <v>386.09365387020455</v>
      </c>
      <c r="L341">
        <f t="shared" si="50"/>
        <v>387.75551421827362</v>
      </c>
      <c r="N341">
        <f t="shared" si="51"/>
        <v>0.31446013821948493</v>
      </c>
    </row>
    <row r="342" spans="1:14" x14ac:dyDescent="0.3">
      <c r="A342">
        <v>341</v>
      </c>
      <c r="B342" s="1">
        <v>39569</v>
      </c>
      <c r="C342">
        <f t="shared" si="46"/>
        <v>5</v>
      </c>
      <c r="D342">
        <v>386.49</v>
      </c>
      <c r="E342">
        <f t="shared" si="52"/>
        <v>384.86500000000001</v>
      </c>
      <c r="F342">
        <f t="shared" si="53"/>
        <v>384.94041666666669</v>
      </c>
      <c r="G342">
        <f t="shared" si="54"/>
        <v>1.0040255147712254</v>
      </c>
      <c r="H342">
        <f t="shared" si="47"/>
        <v>1.0038927563831224</v>
      </c>
      <c r="I342">
        <f t="shared" si="48"/>
        <v>384.99132257161267</v>
      </c>
      <c r="J342">
        <f t="shared" si="49"/>
        <v>386.24640335386857</v>
      </c>
      <c r="L342">
        <f t="shared" si="50"/>
        <v>387.7499665059824</v>
      </c>
      <c r="N342">
        <f t="shared" si="51"/>
        <v>0.32600235607192696</v>
      </c>
    </row>
    <row r="343" spans="1:14" x14ac:dyDescent="0.3">
      <c r="A343">
        <v>342</v>
      </c>
      <c r="B343" s="1">
        <v>39600</v>
      </c>
      <c r="C343">
        <f t="shared" si="46"/>
        <v>6</v>
      </c>
      <c r="D343">
        <v>385.57</v>
      </c>
      <c r="E343">
        <f t="shared" si="52"/>
        <v>385.01583333333338</v>
      </c>
      <c r="F343">
        <f t="shared" si="53"/>
        <v>385.09124999999995</v>
      </c>
      <c r="G343">
        <f t="shared" si="54"/>
        <v>1.0012432118361558</v>
      </c>
      <c r="H343">
        <f t="shared" si="47"/>
        <v>1.0012759878546629</v>
      </c>
      <c r="I343">
        <f t="shared" si="48"/>
        <v>385.07864432674904</v>
      </c>
      <c r="J343">
        <f t="shared" si="49"/>
        <v>386.3991528375326</v>
      </c>
      <c r="L343">
        <f t="shared" si="50"/>
        <v>386.89219346360534</v>
      </c>
      <c r="N343">
        <f t="shared" si="51"/>
        <v>0.34291917514468051</v>
      </c>
    </row>
    <row r="344" spans="1:14" x14ac:dyDescent="0.3">
      <c r="A344">
        <v>343</v>
      </c>
      <c r="B344" s="1">
        <v>39630</v>
      </c>
      <c r="C344">
        <f t="shared" si="46"/>
        <v>7</v>
      </c>
      <c r="D344">
        <v>384.08</v>
      </c>
      <c r="E344">
        <f t="shared" si="52"/>
        <v>385.16666666666657</v>
      </c>
      <c r="F344">
        <f t="shared" si="53"/>
        <v>385.23916666666662</v>
      </c>
      <c r="G344">
        <f t="shared" si="54"/>
        <v>0.99699104668744754</v>
      </c>
      <c r="H344">
        <f t="shared" si="47"/>
        <v>0.9965956107108751</v>
      </c>
      <c r="I344">
        <f t="shared" si="48"/>
        <v>385.39202448025475</v>
      </c>
      <c r="J344">
        <f t="shared" si="49"/>
        <v>386.55190232119662</v>
      </c>
      <c r="L344">
        <f t="shared" si="50"/>
        <v>385.23592916524348</v>
      </c>
      <c r="N344">
        <f t="shared" si="51"/>
        <v>0.30096052000715795</v>
      </c>
    </row>
    <row r="345" spans="1:14" x14ac:dyDescent="0.3">
      <c r="A345">
        <v>344</v>
      </c>
      <c r="B345" s="1">
        <v>39661</v>
      </c>
      <c r="C345">
        <f t="shared" si="46"/>
        <v>8</v>
      </c>
      <c r="D345">
        <v>382.76</v>
      </c>
      <c r="E345">
        <f t="shared" si="52"/>
        <v>385.31166666666667</v>
      </c>
      <c r="F345">
        <f t="shared" si="53"/>
        <v>385.37666666666667</v>
      </c>
      <c r="G345">
        <f t="shared" si="54"/>
        <v>0.99321010612993343</v>
      </c>
      <c r="H345">
        <f t="shared" si="47"/>
        <v>0.99267519127302895</v>
      </c>
      <c r="I345">
        <f t="shared" si="48"/>
        <v>385.58433147618001</v>
      </c>
      <c r="J345">
        <f t="shared" si="49"/>
        <v>386.70465180486065</v>
      </c>
      <c r="L345">
        <f t="shared" si="50"/>
        <v>383.87211419656012</v>
      </c>
      <c r="N345">
        <f t="shared" si="51"/>
        <v>0.2905513106281033</v>
      </c>
    </row>
    <row r="346" spans="1:14" x14ac:dyDescent="0.3">
      <c r="A346">
        <v>345</v>
      </c>
      <c r="B346" s="1">
        <v>39692</v>
      </c>
      <c r="C346">
        <f t="shared" si="46"/>
        <v>9</v>
      </c>
      <c r="D346">
        <v>382.54</v>
      </c>
      <c r="E346">
        <f t="shared" si="52"/>
        <v>385.44166666666666</v>
      </c>
      <c r="F346">
        <f t="shared" si="53"/>
        <v>385.5020833333333</v>
      </c>
      <c r="G346">
        <f t="shared" si="54"/>
        <v>0.99231629746920968</v>
      </c>
      <c r="H346">
        <f t="shared" si="47"/>
        <v>0.99252860143572263</v>
      </c>
      <c r="I346">
        <f t="shared" si="48"/>
        <v>385.41962362257806</v>
      </c>
      <c r="J346">
        <f t="shared" si="49"/>
        <v>386.85740128852473</v>
      </c>
      <c r="L346">
        <f t="shared" si="50"/>
        <v>383.96703545595756</v>
      </c>
      <c r="N346">
        <f t="shared" si="51"/>
        <v>0.3730421540120083</v>
      </c>
    </row>
    <row r="347" spans="1:14" x14ac:dyDescent="0.3">
      <c r="A347">
        <v>346</v>
      </c>
      <c r="B347" s="1">
        <v>39722</v>
      </c>
      <c r="C347">
        <f t="shared" si="46"/>
        <v>10</v>
      </c>
      <c r="D347">
        <v>383.66</v>
      </c>
      <c r="E347">
        <f t="shared" si="52"/>
        <v>385.56249999999994</v>
      </c>
      <c r="F347">
        <f t="shared" si="53"/>
        <v>385.62333333333333</v>
      </c>
      <c r="G347">
        <f t="shared" si="54"/>
        <v>0.99490867599643873</v>
      </c>
      <c r="H347">
        <f t="shared" si="47"/>
        <v>0.99564332308800807</v>
      </c>
      <c r="I347">
        <f t="shared" si="48"/>
        <v>385.33879663861023</v>
      </c>
      <c r="J347">
        <f t="shared" si="49"/>
        <v>387.01015077218875</v>
      </c>
      <c r="L347">
        <f t="shared" si="50"/>
        <v>385.32407258361303</v>
      </c>
      <c r="N347">
        <f t="shared" si="51"/>
        <v>0.43373627264062076</v>
      </c>
    </row>
    <row r="348" spans="1:14" x14ac:dyDescent="0.3">
      <c r="A348">
        <v>347</v>
      </c>
      <c r="B348" s="1">
        <v>39753</v>
      </c>
      <c r="C348">
        <f t="shared" si="46"/>
        <v>11</v>
      </c>
      <c r="D348">
        <v>385.17</v>
      </c>
      <c r="E348">
        <f t="shared" si="52"/>
        <v>385.68416666666667</v>
      </c>
      <c r="F348">
        <f t="shared" si="53"/>
        <v>385.74208333333331</v>
      </c>
      <c r="G348">
        <f t="shared" si="54"/>
        <v>0.99851692786955026</v>
      </c>
      <c r="H348">
        <f t="shared" si="47"/>
        <v>0.99881537922300212</v>
      </c>
      <c r="I348">
        <f t="shared" si="48"/>
        <v>385.62682154496986</v>
      </c>
      <c r="J348">
        <f t="shared" si="49"/>
        <v>387.16290025585278</v>
      </c>
      <c r="L348">
        <f t="shared" si="50"/>
        <v>386.70425904012694</v>
      </c>
      <c r="N348">
        <f t="shared" si="51"/>
        <v>0.39833295431288163</v>
      </c>
    </row>
    <row r="349" spans="1:14" x14ac:dyDescent="0.3">
      <c r="A349">
        <v>348</v>
      </c>
      <c r="B349" s="1">
        <v>39783</v>
      </c>
      <c r="C349">
        <f t="shared" si="46"/>
        <v>12</v>
      </c>
      <c r="D349">
        <v>386.27</v>
      </c>
      <c r="E349">
        <f t="shared" si="52"/>
        <v>385.8</v>
      </c>
      <c r="F349">
        <f t="shared" si="53"/>
        <v>385.83875</v>
      </c>
      <c r="G349">
        <f t="shared" si="54"/>
        <v>1.0011176948919722</v>
      </c>
      <c r="H349">
        <f t="shared" si="47"/>
        <v>1.0007594286058352</v>
      </c>
      <c r="I349">
        <f t="shared" si="48"/>
        <v>385.97687811756651</v>
      </c>
      <c r="J349">
        <f t="shared" si="49"/>
        <v>387.31564973951686</v>
      </c>
      <c r="L349">
        <f t="shared" si="50"/>
        <v>387.60978832341669</v>
      </c>
      <c r="N349">
        <f t="shared" si="51"/>
        <v>0.34685280332842638</v>
      </c>
    </row>
    <row r="350" spans="1:14" x14ac:dyDescent="0.3">
      <c r="A350">
        <v>349</v>
      </c>
      <c r="B350" s="1">
        <v>39814</v>
      </c>
      <c r="C350">
        <f t="shared" si="46"/>
        <v>1</v>
      </c>
      <c r="D350">
        <v>387.03</v>
      </c>
      <c r="E350">
        <f t="shared" si="52"/>
        <v>385.87750000000005</v>
      </c>
      <c r="F350">
        <f t="shared" si="53"/>
        <v>385.91375000000005</v>
      </c>
      <c r="G350">
        <f t="shared" si="54"/>
        <v>1.002892485691427</v>
      </c>
      <c r="H350">
        <f t="shared" si="47"/>
        <v>1.0020277142188549</v>
      </c>
      <c r="I350">
        <f t="shared" si="48"/>
        <v>386.24680186786526</v>
      </c>
      <c r="J350">
        <f t="shared" si="49"/>
        <v>387.46839922318088</v>
      </c>
      <c r="L350">
        <f t="shared" si="50"/>
        <v>388.25407440564271</v>
      </c>
      <c r="N350">
        <f t="shared" si="51"/>
        <v>0.31627377868453066</v>
      </c>
    </row>
    <row r="351" spans="1:14" x14ac:dyDescent="0.3">
      <c r="A351">
        <v>350</v>
      </c>
      <c r="B351" s="1">
        <v>39845</v>
      </c>
      <c r="C351">
        <f t="shared" si="46"/>
        <v>2</v>
      </c>
      <c r="D351">
        <v>387.48</v>
      </c>
      <c r="E351">
        <f t="shared" si="52"/>
        <v>385.95000000000005</v>
      </c>
      <c r="F351">
        <f t="shared" si="53"/>
        <v>386.00791666666669</v>
      </c>
      <c r="G351">
        <f t="shared" si="54"/>
        <v>1.003813609176841</v>
      </c>
      <c r="H351">
        <f t="shared" si="47"/>
        <v>1.0029045537710699</v>
      </c>
      <c r="I351">
        <f t="shared" si="48"/>
        <v>386.3578029863537</v>
      </c>
      <c r="J351">
        <f t="shared" si="49"/>
        <v>387.62114870684491</v>
      </c>
      <c r="L351">
        <f t="shared" si="50"/>
        <v>388.7470151760678</v>
      </c>
      <c r="N351">
        <f t="shared" si="51"/>
        <v>0.32698853516769555</v>
      </c>
    </row>
    <row r="352" spans="1:14" x14ac:dyDescent="0.3">
      <c r="A352">
        <v>351</v>
      </c>
      <c r="B352" s="1">
        <v>39873</v>
      </c>
      <c r="C352">
        <f t="shared" si="46"/>
        <v>3</v>
      </c>
      <c r="D352">
        <v>387.71</v>
      </c>
      <c r="E352">
        <f t="shared" si="52"/>
        <v>386.06583333333333</v>
      </c>
      <c r="F352">
        <f t="shared" si="53"/>
        <v>386.14208333333329</v>
      </c>
      <c r="G352">
        <f t="shared" si="54"/>
        <v>1.0040604656532948</v>
      </c>
      <c r="H352">
        <f t="shared" si="47"/>
        <v>1.0036591568893234</v>
      </c>
      <c r="I352">
        <f t="shared" si="48"/>
        <v>386.29648057179435</v>
      </c>
      <c r="J352">
        <f t="shared" si="49"/>
        <v>387.77389819050893</v>
      </c>
      <c r="L352">
        <f t="shared" si="50"/>
        <v>389.19282372157249</v>
      </c>
      <c r="N352">
        <f t="shared" si="51"/>
        <v>0.38245691923667569</v>
      </c>
    </row>
    <row r="353" spans="1:14" x14ac:dyDescent="0.3">
      <c r="A353">
        <v>352</v>
      </c>
      <c r="B353" s="1">
        <v>39904</v>
      </c>
      <c r="C353">
        <f t="shared" si="46"/>
        <v>4</v>
      </c>
      <c r="D353">
        <v>387.99</v>
      </c>
      <c r="E353">
        <f t="shared" si="52"/>
        <v>386.21833333333331</v>
      </c>
      <c r="F353">
        <f t="shared" si="53"/>
        <v>386.29208333333327</v>
      </c>
      <c r="G353">
        <f t="shared" si="54"/>
        <v>1.0043954218580287</v>
      </c>
      <c r="H353">
        <f t="shared" si="47"/>
        <v>1.0043042933532074</v>
      </c>
      <c r="I353">
        <f t="shared" si="48"/>
        <v>386.32713468202451</v>
      </c>
      <c r="J353">
        <f t="shared" si="49"/>
        <v>387.92664767417295</v>
      </c>
      <c r="L353">
        <f t="shared" si="50"/>
        <v>389.59639776528894</v>
      </c>
      <c r="N353">
        <f t="shared" si="51"/>
        <v>0.41403071349491793</v>
      </c>
    </row>
    <row r="354" spans="1:14" x14ac:dyDescent="0.3">
      <c r="A354">
        <v>353</v>
      </c>
      <c r="B354" s="1">
        <v>39934</v>
      </c>
      <c r="C354">
        <f t="shared" si="46"/>
        <v>5</v>
      </c>
      <c r="D354">
        <v>387.95</v>
      </c>
      <c r="E354">
        <f t="shared" si="52"/>
        <v>386.36583333333328</v>
      </c>
      <c r="F354">
        <f t="shared" si="53"/>
        <v>386.43124999999998</v>
      </c>
      <c r="G354">
        <f t="shared" si="54"/>
        <v>1.0039301945688917</v>
      </c>
      <c r="H354">
        <f t="shared" si="47"/>
        <v>1.0038927563831224</v>
      </c>
      <c r="I354">
        <f t="shared" si="48"/>
        <v>386.44566118568946</v>
      </c>
      <c r="J354">
        <f t="shared" si="49"/>
        <v>388.07939715783704</v>
      </c>
      <c r="L354">
        <f t="shared" si="50"/>
        <v>389.59009570828147</v>
      </c>
      <c r="N354">
        <f t="shared" si="51"/>
        <v>0.42275955877857418</v>
      </c>
    </row>
    <row r="355" spans="1:14" x14ac:dyDescent="0.3">
      <c r="A355">
        <v>354</v>
      </c>
      <c r="B355" s="1">
        <v>39965</v>
      </c>
      <c r="C355">
        <f t="shared" si="46"/>
        <v>6</v>
      </c>
      <c r="D355">
        <v>386.96</v>
      </c>
      <c r="E355">
        <f t="shared" si="52"/>
        <v>386.49666666666667</v>
      </c>
      <c r="F355">
        <f t="shared" si="53"/>
        <v>386.56291666666664</v>
      </c>
      <c r="G355">
        <f t="shared" si="54"/>
        <v>1.0010272152765127</v>
      </c>
      <c r="H355">
        <f t="shared" si="47"/>
        <v>1.0012759878546629</v>
      </c>
      <c r="I355">
        <f t="shared" si="48"/>
        <v>386.46687296386852</v>
      </c>
      <c r="J355">
        <f t="shared" si="49"/>
        <v>388.23214664150106</v>
      </c>
      <c r="L355">
        <f t="shared" si="50"/>
        <v>388.72752614540531</v>
      </c>
      <c r="N355">
        <f t="shared" si="51"/>
        <v>0.4567723137805787</v>
      </c>
    </row>
    <row r="356" spans="1:14" x14ac:dyDescent="0.3">
      <c r="A356">
        <v>355</v>
      </c>
      <c r="B356" s="1">
        <v>39995</v>
      </c>
      <c r="C356">
        <f t="shared" si="46"/>
        <v>7</v>
      </c>
      <c r="D356">
        <v>385.01</v>
      </c>
      <c r="E356">
        <f t="shared" si="52"/>
        <v>386.62916666666666</v>
      </c>
      <c r="F356">
        <f t="shared" si="53"/>
        <v>386.70625000000001</v>
      </c>
      <c r="G356">
        <f t="shared" si="54"/>
        <v>0.99561359559096851</v>
      </c>
      <c r="H356">
        <f t="shared" si="47"/>
        <v>0.9965956107108751</v>
      </c>
      <c r="I356">
        <f t="shared" si="48"/>
        <v>386.32520137768921</v>
      </c>
      <c r="J356">
        <f t="shared" si="49"/>
        <v>388.38489612516508</v>
      </c>
      <c r="L356">
        <f t="shared" si="50"/>
        <v>387.06268274473871</v>
      </c>
      <c r="N356">
        <f t="shared" si="51"/>
        <v>0.53315050121781715</v>
      </c>
    </row>
    <row r="357" spans="1:14" x14ac:dyDescent="0.3">
      <c r="A357">
        <v>356</v>
      </c>
      <c r="B357" s="1">
        <v>40026</v>
      </c>
      <c r="C357">
        <f t="shared" si="46"/>
        <v>8</v>
      </c>
      <c r="D357">
        <v>383.63</v>
      </c>
      <c r="E357">
        <f t="shared" si="52"/>
        <v>386.78333333333336</v>
      </c>
      <c r="F357">
        <f t="shared" si="53"/>
        <v>386.8654166666667</v>
      </c>
      <c r="G357">
        <f t="shared" si="54"/>
        <v>0.99163684183883916</v>
      </c>
      <c r="H357">
        <f t="shared" si="47"/>
        <v>0.99267519127302895</v>
      </c>
      <c r="I357">
        <f t="shared" si="48"/>
        <v>386.46075108215837</v>
      </c>
      <c r="J357">
        <f t="shared" si="49"/>
        <v>388.53764560882911</v>
      </c>
      <c r="L357">
        <f t="shared" si="50"/>
        <v>385.69168167151679</v>
      </c>
      <c r="N357">
        <f t="shared" si="51"/>
        <v>0.53741408949164404</v>
      </c>
    </row>
    <row r="358" spans="1:14" x14ac:dyDescent="0.3">
      <c r="A358">
        <v>357</v>
      </c>
      <c r="B358" s="1">
        <v>40057</v>
      </c>
      <c r="C358">
        <f t="shared" si="46"/>
        <v>9</v>
      </c>
      <c r="D358">
        <v>383.93</v>
      </c>
      <c r="E358">
        <f t="shared" si="52"/>
        <v>386.94750000000005</v>
      </c>
      <c r="F358">
        <f t="shared" si="53"/>
        <v>387.03041666666672</v>
      </c>
      <c r="G358">
        <f t="shared" si="54"/>
        <v>0.99198921704043486</v>
      </c>
      <c r="H358">
        <f t="shared" si="47"/>
        <v>0.99252860143572263</v>
      </c>
      <c r="I358">
        <f t="shared" si="48"/>
        <v>386.82008704296646</v>
      </c>
      <c r="J358">
        <f t="shared" si="49"/>
        <v>388.69039509249319</v>
      </c>
      <c r="L358">
        <f t="shared" si="50"/>
        <v>385.78633423265074</v>
      </c>
      <c r="N358">
        <f t="shared" si="51"/>
        <v>0.48350851265874978</v>
      </c>
    </row>
    <row r="359" spans="1:14" x14ac:dyDescent="0.3">
      <c r="A359">
        <v>358</v>
      </c>
      <c r="B359" s="1">
        <v>40087</v>
      </c>
      <c r="C359">
        <f t="shared" si="46"/>
        <v>10</v>
      </c>
      <c r="D359">
        <v>385.49</v>
      </c>
      <c r="E359">
        <f t="shared" si="52"/>
        <v>387.1133333333334</v>
      </c>
      <c r="F359">
        <f t="shared" si="53"/>
        <v>387.19666666666672</v>
      </c>
      <c r="G359">
        <f t="shared" si="54"/>
        <v>0.99559224855585871</v>
      </c>
      <c r="H359">
        <f t="shared" si="47"/>
        <v>0.99564332308800807</v>
      </c>
      <c r="I359">
        <f t="shared" si="48"/>
        <v>387.17680424390824</v>
      </c>
      <c r="J359">
        <f t="shared" si="49"/>
        <v>388.84314457615721</v>
      </c>
      <c r="L359">
        <f t="shared" si="50"/>
        <v>387.14908062579593</v>
      </c>
      <c r="N359">
        <f t="shared" si="51"/>
        <v>0.43038227341718932</v>
      </c>
    </row>
    <row r="360" spans="1:14" x14ac:dyDescent="0.3">
      <c r="A360">
        <v>359</v>
      </c>
      <c r="B360" s="1">
        <v>40118</v>
      </c>
      <c r="C360">
        <f t="shared" si="46"/>
        <v>11</v>
      </c>
      <c r="D360">
        <v>386.94</v>
      </c>
      <c r="E360">
        <f t="shared" si="52"/>
        <v>387.28</v>
      </c>
      <c r="F360">
        <f t="shared" si="53"/>
        <v>387.36541666666665</v>
      </c>
      <c r="G360">
        <f t="shared" si="54"/>
        <v>0.99890176910905615</v>
      </c>
      <c r="H360">
        <f t="shared" si="47"/>
        <v>0.99881537922300212</v>
      </c>
      <c r="I360">
        <f t="shared" si="48"/>
        <v>387.39892081057877</v>
      </c>
      <c r="J360">
        <f t="shared" si="49"/>
        <v>388.99589405982124</v>
      </c>
      <c r="L360">
        <f t="shared" si="50"/>
        <v>388.53508144155109</v>
      </c>
      <c r="N360">
        <f t="shared" si="51"/>
        <v>0.41222965874582307</v>
      </c>
    </row>
    <row r="361" spans="1:14" x14ac:dyDescent="0.3">
      <c r="A361">
        <v>360</v>
      </c>
      <c r="B361" s="1">
        <v>40148</v>
      </c>
      <c r="C361">
        <f t="shared" si="46"/>
        <v>12</v>
      </c>
      <c r="D361">
        <v>387.84</v>
      </c>
      <c r="E361">
        <f t="shared" si="52"/>
        <v>387.45083333333332</v>
      </c>
      <c r="F361">
        <f t="shared" si="53"/>
        <v>387.54833333333329</v>
      </c>
      <c r="G361">
        <f t="shared" si="54"/>
        <v>1.0007525943000659</v>
      </c>
      <c r="H361">
        <f t="shared" si="47"/>
        <v>1.0007594286058352</v>
      </c>
      <c r="I361">
        <f t="shared" si="48"/>
        <v>387.54568671943719</v>
      </c>
      <c r="J361">
        <f t="shared" si="49"/>
        <v>389.14864354348526</v>
      </c>
      <c r="L361">
        <f t="shared" si="50"/>
        <v>389.44417415531416</v>
      </c>
      <c r="N361">
        <f t="shared" si="51"/>
        <v>0.41361751116805473</v>
      </c>
    </row>
    <row r="362" spans="1:14" x14ac:dyDescent="0.3">
      <c r="A362">
        <v>361</v>
      </c>
      <c r="B362" s="1">
        <v>40179</v>
      </c>
      <c r="C362">
        <f t="shared" si="46"/>
        <v>1</v>
      </c>
      <c r="D362">
        <v>388.62</v>
      </c>
      <c r="E362">
        <f t="shared" si="52"/>
        <v>387.64583333333331</v>
      </c>
      <c r="F362">
        <f t="shared" si="53"/>
        <v>387.75416666666666</v>
      </c>
      <c r="G362">
        <f t="shared" si="54"/>
        <v>1.0022329439829789</v>
      </c>
      <c r="H362">
        <f t="shared" si="47"/>
        <v>1.0020277142188549</v>
      </c>
      <c r="I362">
        <f t="shared" si="48"/>
        <v>387.83358432651164</v>
      </c>
      <c r="J362">
        <f t="shared" si="49"/>
        <v>389.30139302714935</v>
      </c>
      <c r="L362">
        <f t="shared" si="50"/>
        <v>390.09078499721056</v>
      </c>
      <c r="N362">
        <f t="shared" si="51"/>
        <v>0.37846353692824808</v>
      </c>
    </row>
    <row r="363" spans="1:14" x14ac:dyDescent="0.3">
      <c r="A363">
        <v>362</v>
      </c>
      <c r="B363" s="1">
        <v>40210</v>
      </c>
      <c r="C363">
        <f t="shared" si="46"/>
        <v>2</v>
      </c>
      <c r="D363">
        <v>389.33</v>
      </c>
      <c r="E363">
        <f t="shared" si="52"/>
        <v>387.86250000000001</v>
      </c>
      <c r="F363">
        <f t="shared" si="53"/>
        <v>387.9779166666666</v>
      </c>
      <c r="G363">
        <f t="shared" si="54"/>
        <v>1.0034849492078051</v>
      </c>
      <c r="H363">
        <f t="shared" si="47"/>
        <v>1.0029045537710699</v>
      </c>
      <c r="I363">
        <f t="shared" si="48"/>
        <v>388.20244512407629</v>
      </c>
      <c r="J363">
        <f t="shared" si="49"/>
        <v>389.45414251081337</v>
      </c>
      <c r="L363">
        <f t="shared" si="50"/>
        <v>390.58533300910193</v>
      </c>
      <c r="N363">
        <f t="shared" si="51"/>
        <v>0.32243418413735037</v>
      </c>
    </row>
    <row r="364" spans="1:14" x14ac:dyDescent="0.3">
      <c r="A364">
        <v>363</v>
      </c>
      <c r="B364" s="1">
        <v>40238</v>
      </c>
      <c r="C364">
        <f t="shared" si="46"/>
        <v>3</v>
      </c>
      <c r="D364">
        <v>389.68</v>
      </c>
      <c r="E364">
        <f t="shared" si="52"/>
        <v>388.09333333333325</v>
      </c>
      <c r="F364">
        <f t="shared" si="53"/>
        <v>388.20833333333326</v>
      </c>
      <c r="G364">
        <f t="shared" si="54"/>
        <v>1.0037909198239778</v>
      </c>
      <c r="H364">
        <f t="shared" si="47"/>
        <v>1.0036591568893234</v>
      </c>
      <c r="I364">
        <f t="shared" si="48"/>
        <v>388.25929831373145</v>
      </c>
      <c r="J364">
        <f t="shared" si="49"/>
        <v>389.60689199447739</v>
      </c>
      <c r="L364">
        <f t="shared" si="50"/>
        <v>391.03252473744686</v>
      </c>
      <c r="N364">
        <f t="shared" si="51"/>
        <v>0.34708600324544658</v>
      </c>
    </row>
    <row r="365" spans="1:14" x14ac:dyDescent="0.3">
      <c r="A365">
        <v>364</v>
      </c>
      <c r="B365" s="1">
        <v>40269</v>
      </c>
      <c r="C365">
        <f t="shared" si="46"/>
        <v>4</v>
      </c>
      <c r="D365">
        <v>389.98</v>
      </c>
      <c r="E365">
        <f t="shared" si="52"/>
        <v>388.32333333333332</v>
      </c>
      <c r="F365">
        <f t="shared" si="53"/>
        <v>388.43499999999995</v>
      </c>
      <c r="G365">
        <f t="shared" si="54"/>
        <v>1.0039774994529331</v>
      </c>
      <c r="H365">
        <f t="shared" si="47"/>
        <v>1.0043042933532074</v>
      </c>
      <c r="I365">
        <f t="shared" si="48"/>
        <v>388.30860584885158</v>
      </c>
      <c r="J365">
        <f t="shared" si="49"/>
        <v>389.75964147814142</v>
      </c>
      <c r="L365">
        <f t="shared" si="50"/>
        <v>391.43728131230426</v>
      </c>
      <c r="N365">
        <f t="shared" si="51"/>
        <v>0.37368103807996472</v>
      </c>
    </row>
    <row r="366" spans="1:14" x14ac:dyDescent="0.3">
      <c r="A366">
        <v>365</v>
      </c>
      <c r="B366" s="1">
        <v>40299</v>
      </c>
      <c r="C366">
        <f t="shared" si="46"/>
        <v>5</v>
      </c>
      <c r="D366">
        <v>389.95</v>
      </c>
      <c r="E366">
        <f t="shared" si="52"/>
        <v>388.54666666666662</v>
      </c>
      <c r="F366">
        <f t="shared" si="53"/>
        <v>388.65166666666664</v>
      </c>
      <c r="G366">
        <f t="shared" si="54"/>
        <v>1.0033406092001835</v>
      </c>
      <c r="H366">
        <f t="shared" si="47"/>
        <v>1.0038927563831224</v>
      </c>
      <c r="I366">
        <f t="shared" si="48"/>
        <v>388.43790586250702</v>
      </c>
      <c r="J366">
        <f t="shared" si="49"/>
        <v>389.9123909618055</v>
      </c>
      <c r="L366">
        <f t="shared" si="50"/>
        <v>391.43022491058059</v>
      </c>
      <c r="N366">
        <f t="shared" si="51"/>
        <v>0.37959351470203945</v>
      </c>
    </row>
    <row r="367" spans="1:14" x14ac:dyDescent="0.3">
      <c r="A367">
        <v>366</v>
      </c>
      <c r="B367" s="1">
        <v>40330</v>
      </c>
      <c r="C367">
        <f t="shared" si="46"/>
        <v>6</v>
      </c>
      <c r="D367">
        <v>389.01</v>
      </c>
      <c r="E367">
        <f t="shared" si="52"/>
        <v>388.75666666666666</v>
      </c>
      <c r="F367">
        <f t="shared" si="53"/>
        <v>388.85291666666672</v>
      </c>
      <c r="G367">
        <f t="shared" si="54"/>
        <v>1.0004039659382777</v>
      </c>
      <c r="H367">
        <f t="shared" si="47"/>
        <v>1.0012759878546629</v>
      </c>
      <c r="I367">
        <f t="shared" si="48"/>
        <v>388.51426052221035</v>
      </c>
      <c r="J367">
        <f t="shared" si="49"/>
        <v>390.06514044546952</v>
      </c>
      <c r="L367">
        <f t="shared" si="50"/>
        <v>390.56285882720533</v>
      </c>
      <c r="N367">
        <f t="shared" si="51"/>
        <v>0.39918223881271464</v>
      </c>
    </row>
    <row r="368" spans="1:14" x14ac:dyDescent="0.3">
      <c r="A368">
        <v>367</v>
      </c>
      <c r="B368" s="1">
        <v>40360</v>
      </c>
      <c r="C368">
        <f t="shared" si="46"/>
        <v>7</v>
      </c>
      <c r="D368">
        <v>387.35</v>
      </c>
      <c r="E368">
        <f t="shared" si="52"/>
        <v>388.94916666666671</v>
      </c>
      <c r="F368">
        <f t="shared" si="53"/>
        <v>389.03333333333342</v>
      </c>
      <c r="G368">
        <f t="shared" si="54"/>
        <v>0.99567303572958599</v>
      </c>
      <c r="H368">
        <f t="shared" si="47"/>
        <v>0.9965956107108751</v>
      </c>
      <c r="I368">
        <f t="shared" si="48"/>
        <v>388.67319486155668</v>
      </c>
      <c r="J368">
        <f t="shared" si="49"/>
        <v>390.21788992913355</v>
      </c>
      <c r="L368">
        <f t="shared" si="50"/>
        <v>388.88943632423388</v>
      </c>
      <c r="N368">
        <f t="shared" si="51"/>
        <v>0.39742773311833257</v>
      </c>
    </row>
    <row r="369" spans="1:14" x14ac:dyDescent="0.3">
      <c r="A369">
        <v>368</v>
      </c>
      <c r="B369" s="1">
        <v>40391</v>
      </c>
      <c r="C369">
        <f t="shared" si="46"/>
        <v>8</v>
      </c>
      <c r="D369">
        <v>386.23</v>
      </c>
      <c r="E369">
        <f t="shared" si="52"/>
        <v>389.11750000000006</v>
      </c>
      <c r="F369">
        <f t="shared" si="53"/>
        <v>389.20041666666668</v>
      </c>
      <c r="G369">
        <f t="shared" si="54"/>
        <v>0.99236789957187865</v>
      </c>
      <c r="H369">
        <f t="shared" si="47"/>
        <v>0.99267519127302895</v>
      </c>
      <c r="I369">
        <f t="shared" si="48"/>
        <v>389.07993611151903</v>
      </c>
      <c r="J369">
        <f t="shared" si="49"/>
        <v>390.37063941279757</v>
      </c>
      <c r="L369">
        <f t="shared" si="50"/>
        <v>387.51124914647346</v>
      </c>
      <c r="N369">
        <f t="shared" si="51"/>
        <v>0.33173216644834475</v>
      </c>
    </row>
    <row r="370" spans="1:14" x14ac:dyDescent="0.3">
      <c r="A370">
        <v>369</v>
      </c>
      <c r="B370" s="1">
        <v>40422</v>
      </c>
      <c r="C370">
        <f t="shared" si="46"/>
        <v>9</v>
      </c>
      <c r="D370">
        <v>386.7</v>
      </c>
      <c r="E370">
        <f t="shared" si="52"/>
        <v>389.2833333333333</v>
      </c>
      <c r="F370">
        <f t="shared" si="53"/>
        <v>389.36958333333325</v>
      </c>
      <c r="G370">
        <f t="shared" si="54"/>
        <v>0.99314383185640909</v>
      </c>
      <c r="H370">
        <f t="shared" si="47"/>
        <v>0.99252860143572263</v>
      </c>
      <c r="I370">
        <f t="shared" si="48"/>
        <v>389.61093860733763</v>
      </c>
      <c r="J370">
        <f t="shared" si="49"/>
        <v>390.5233888964616</v>
      </c>
      <c r="L370">
        <f t="shared" si="50"/>
        <v>387.60563300934382</v>
      </c>
      <c r="N370">
        <f t="shared" si="51"/>
        <v>0.23419524420580048</v>
      </c>
    </row>
    <row r="371" spans="1:14" x14ac:dyDescent="0.3">
      <c r="A371">
        <v>370</v>
      </c>
      <c r="B371" s="1">
        <v>40452</v>
      </c>
      <c r="C371">
        <f t="shared" si="46"/>
        <v>10</v>
      </c>
      <c r="D371">
        <v>388.25</v>
      </c>
      <c r="E371">
        <f t="shared" si="52"/>
        <v>389.45583333333326</v>
      </c>
      <c r="F371">
        <f t="shared" si="53"/>
        <v>389.54458333333332</v>
      </c>
      <c r="G371">
        <f t="shared" si="54"/>
        <v>0.99667667479225208</v>
      </c>
      <c r="H371">
        <f t="shared" si="47"/>
        <v>0.99564332308800807</v>
      </c>
      <c r="I371">
        <f t="shared" si="48"/>
        <v>389.94888128796435</v>
      </c>
      <c r="J371">
        <f t="shared" si="49"/>
        <v>390.67613838012568</v>
      </c>
      <c r="L371">
        <f t="shared" si="50"/>
        <v>388.97408866797883</v>
      </c>
      <c r="N371">
        <f t="shared" si="51"/>
        <v>0.18650062278913926</v>
      </c>
    </row>
    <row r="372" spans="1:14" x14ac:dyDescent="0.3">
      <c r="A372">
        <v>371</v>
      </c>
      <c r="B372" s="1">
        <v>40483</v>
      </c>
      <c r="C372">
        <f t="shared" si="46"/>
        <v>11</v>
      </c>
      <c r="D372">
        <v>389.62</v>
      </c>
      <c r="E372">
        <f t="shared" si="52"/>
        <v>389.63333333333338</v>
      </c>
      <c r="F372">
        <f t="shared" si="53"/>
        <v>389.72166666666669</v>
      </c>
      <c r="G372">
        <f t="shared" si="54"/>
        <v>0.99973913006290804</v>
      </c>
      <c r="H372">
        <f t="shared" si="47"/>
        <v>0.99881537922300212</v>
      </c>
      <c r="I372">
        <f t="shared" si="48"/>
        <v>390.0820993596364</v>
      </c>
      <c r="J372">
        <f t="shared" si="49"/>
        <v>390.8288878637897</v>
      </c>
      <c r="L372">
        <f t="shared" si="50"/>
        <v>390.36590384297529</v>
      </c>
      <c r="N372">
        <f t="shared" si="51"/>
        <v>0.19144393074669699</v>
      </c>
    </row>
    <row r="373" spans="1:14" x14ac:dyDescent="0.3">
      <c r="A373">
        <v>372</v>
      </c>
      <c r="B373" s="1">
        <v>40513</v>
      </c>
      <c r="C373">
        <f t="shared" si="46"/>
        <v>12</v>
      </c>
      <c r="D373">
        <v>390.36</v>
      </c>
      <c r="E373">
        <f t="shared" si="52"/>
        <v>389.81</v>
      </c>
      <c r="F373">
        <f t="shared" si="53"/>
        <v>389.88666666666666</v>
      </c>
      <c r="G373">
        <f t="shared" si="54"/>
        <v>1.0012140280081392</v>
      </c>
      <c r="H373">
        <f t="shared" si="47"/>
        <v>1.0007594286058352</v>
      </c>
      <c r="I373">
        <f t="shared" si="48"/>
        <v>390.0637744116118</v>
      </c>
      <c r="J373">
        <f t="shared" si="49"/>
        <v>390.98163734745373</v>
      </c>
      <c r="L373">
        <f t="shared" si="50"/>
        <v>391.27855998721168</v>
      </c>
      <c r="N373">
        <f t="shared" si="51"/>
        <v>0.23531099170295763</v>
      </c>
    </row>
    <row r="374" spans="1:14" x14ac:dyDescent="0.3">
      <c r="A374">
        <v>373</v>
      </c>
      <c r="B374" s="1">
        <v>40544</v>
      </c>
      <c r="C374">
        <f t="shared" si="46"/>
        <v>1</v>
      </c>
      <c r="D374">
        <v>390.93</v>
      </c>
      <c r="E374">
        <f t="shared" si="52"/>
        <v>389.96333333333331</v>
      </c>
      <c r="F374">
        <f t="shared" si="53"/>
        <v>390.03125</v>
      </c>
      <c r="G374">
        <f t="shared" si="54"/>
        <v>1.0023043025398606</v>
      </c>
      <c r="H374">
        <f t="shared" si="47"/>
        <v>1.0020277142188549</v>
      </c>
      <c r="I374">
        <f t="shared" si="48"/>
        <v>390.1389097852998</v>
      </c>
      <c r="J374">
        <f t="shared" si="49"/>
        <v>391.13438683111781</v>
      </c>
      <c r="L374">
        <f t="shared" si="50"/>
        <v>391.92749558877836</v>
      </c>
      <c r="N374">
        <f t="shared" si="51"/>
        <v>0.25515964207872238</v>
      </c>
    </row>
    <row r="375" spans="1:14" x14ac:dyDescent="0.3">
      <c r="A375">
        <v>374</v>
      </c>
      <c r="B375" s="1">
        <v>40575</v>
      </c>
      <c r="C375">
        <f t="shared" si="46"/>
        <v>2</v>
      </c>
      <c r="D375">
        <v>391.35</v>
      </c>
      <c r="E375">
        <f t="shared" si="52"/>
        <v>390.09916666666669</v>
      </c>
      <c r="F375">
        <f t="shared" si="53"/>
        <v>390.16416666666669</v>
      </c>
      <c r="G375">
        <f t="shared" si="54"/>
        <v>1.0030393189191729</v>
      </c>
      <c r="H375">
        <f t="shared" si="47"/>
        <v>1.0029045537710699</v>
      </c>
      <c r="I375">
        <f t="shared" si="48"/>
        <v>390.21659491769776</v>
      </c>
      <c r="J375">
        <f t="shared" si="49"/>
        <v>391.28713631478183</v>
      </c>
      <c r="L375">
        <f t="shared" si="50"/>
        <v>392.42365084213606</v>
      </c>
      <c r="N375">
        <f t="shared" si="51"/>
        <v>0.27434543046787596</v>
      </c>
    </row>
    <row r="376" spans="1:14" x14ac:dyDescent="0.3">
      <c r="A376">
        <v>375</v>
      </c>
      <c r="B376" s="1">
        <v>40603</v>
      </c>
      <c r="C376">
        <f t="shared" si="46"/>
        <v>3</v>
      </c>
      <c r="D376">
        <v>391.67</v>
      </c>
      <c r="E376">
        <f t="shared" si="52"/>
        <v>390.22916666666674</v>
      </c>
      <c r="F376">
        <f t="shared" si="53"/>
        <v>390.29500000000007</v>
      </c>
      <c r="G376">
        <f t="shared" si="54"/>
        <v>1.0035229762103024</v>
      </c>
      <c r="H376">
        <f t="shared" si="47"/>
        <v>1.0036591568893234</v>
      </c>
      <c r="I376">
        <f t="shared" si="48"/>
        <v>390.24204313934308</v>
      </c>
      <c r="J376">
        <f t="shared" si="49"/>
        <v>391.43988579844586</v>
      </c>
      <c r="L376">
        <f t="shared" si="50"/>
        <v>392.87222575332117</v>
      </c>
      <c r="N376">
        <f t="shared" si="51"/>
        <v>0.30694864383822063</v>
      </c>
    </row>
    <row r="377" spans="1:14" x14ac:dyDescent="0.3">
      <c r="A377">
        <v>376</v>
      </c>
      <c r="B377" s="1">
        <v>40634</v>
      </c>
      <c r="C377">
        <f t="shared" si="46"/>
        <v>4</v>
      </c>
      <c r="D377">
        <v>392.05</v>
      </c>
      <c r="E377">
        <f t="shared" si="52"/>
        <v>390.3608333333334</v>
      </c>
      <c r="F377">
        <f t="shared" si="53"/>
        <v>390.42666666666673</v>
      </c>
      <c r="G377">
        <f t="shared" si="54"/>
        <v>1.0041578444095347</v>
      </c>
      <c r="H377">
        <f t="shared" si="47"/>
        <v>1.0043042933532074</v>
      </c>
      <c r="I377">
        <f t="shared" si="48"/>
        <v>390.36973414801338</v>
      </c>
      <c r="J377">
        <f t="shared" si="49"/>
        <v>391.59263528210988</v>
      </c>
      <c r="L377">
        <f t="shared" si="50"/>
        <v>393.27816485931965</v>
      </c>
      <c r="N377">
        <f t="shared" si="51"/>
        <v>0.31326740449423129</v>
      </c>
    </row>
    <row r="378" spans="1:14" x14ac:dyDescent="0.3">
      <c r="A378">
        <v>377</v>
      </c>
      <c r="B378" s="1">
        <v>40664</v>
      </c>
      <c r="C378">
        <f t="shared" si="46"/>
        <v>5</v>
      </c>
      <c r="D378">
        <v>392.08</v>
      </c>
      <c r="E378">
        <f t="shared" si="52"/>
        <v>390.49250000000001</v>
      </c>
      <c r="F378">
        <f t="shared" si="53"/>
        <v>390.5625</v>
      </c>
      <c r="G378">
        <f t="shared" si="54"/>
        <v>1.0038854216674669</v>
      </c>
      <c r="H378">
        <f t="shared" si="47"/>
        <v>1.0038927563831224</v>
      </c>
      <c r="I378">
        <f t="shared" si="48"/>
        <v>390.55964644331772</v>
      </c>
      <c r="J378">
        <f t="shared" si="49"/>
        <v>391.74538476577391</v>
      </c>
      <c r="L378">
        <f t="shared" si="50"/>
        <v>393.2703541128796</v>
      </c>
      <c r="N378">
        <f t="shared" si="51"/>
        <v>0.30359980434595435</v>
      </c>
    </row>
    <row r="379" spans="1:14" x14ac:dyDescent="0.3">
      <c r="A379">
        <v>378</v>
      </c>
      <c r="B379" s="1">
        <v>40695</v>
      </c>
      <c r="C379">
        <f t="shared" si="46"/>
        <v>6</v>
      </c>
      <c r="D379">
        <v>391.13</v>
      </c>
      <c r="E379">
        <f t="shared" si="52"/>
        <v>390.63249999999999</v>
      </c>
      <c r="F379">
        <f t="shared" si="53"/>
        <v>390.70249999999999</v>
      </c>
      <c r="G379">
        <f t="shared" si="54"/>
        <v>1.0010941829141098</v>
      </c>
      <c r="H379">
        <f t="shared" si="47"/>
        <v>1.0012759878546629</v>
      </c>
      <c r="I379">
        <f t="shared" si="48"/>
        <v>390.6315588752272</v>
      </c>
      <c r="J379">
        <f t="shared" si="49"/>
        <v>391.89813424943799</v>
      </c>
      <c r="L379">
        <f t="shared" si="50"/>
        <v>392.3981915090053</v>
      </c>
      <c r="N379">
        <f t="shared" si="51"/>
        <v>0.32423785161079571</v>
      </c>
    </row>
    <row r="380" spans="1:14" x14ac:dyDescent="0.3">
      <c r="A380">
        <v>379</v>
      </c>
      <c r="B380" s="1">
        <v>40725</v>
      </c>
      <c r="C380">
        <f t="shared" si="46"/>
        <v>7</v>
      </c>
      <c r="D380">
        <v>389.19</v>
      </c>
      <c r="E380">
        <f t="shared" si="52"/>
        <v>390.77249999999998</v>
      </c>
      <c r="F380">
        <f t="shared" si="53"/>
        <v>390.84958333333327</v>
      </c>
      <c r="G380">
        <f t="shared" si="54"/>
        <v>0.99575390788655926</v>
      </c>
      <c r="H380">
        <f t="shared" si="47"/>
        <v>0.9965956107108751</v>
      </c>
      <c r="I380">
        <f t="shared" si="48"/>
        <v>390.51948033605066</v>
      </c>
      <c r="J380">
        <f t="shared" si="49"/>
        <v>392.05088373310201</v>
      </c>
      <c r="L380">
        <f t="shared" si="50"/>
        <v>390.71618990372912</v>
      </c>
      <c r="N380">
        <f t="shared" si="51"/>
        <v>0.39214519996123193</v>
      </c>
    </row>
    <row r="381" spans="1:14" x14ac:dyDescent="0.3">
      <c r="A381">
        <v>380</v>
      </c>
      <c r="B381" s="1">
        <v>40756</v>
      </c>
      <c r="C381">
        <f t="shared" si="46"/>
        <v>8</v>
      </c>
      <c r="D381">
        <v>387.86</v>
      </c>
      <c r="E381">
        <f t="shared" si="52"/>
        <v>390.92666666666656</v>
      </c>
      <c r="F381">
        <f t="shared" si="53"/>
        <v>391.01249999999993</v>
      </c>
      <c r="G381">
        <f t="shared" si="54"/>
        <v>0.9919375979028805</v>
      </c>
      <c r="H381">
        <f t="shared" si="47"/>
        <v>0.99267519127302895</v>
      </c>
      <c r="I381">
        <f t="shared" si="48"/>
        <v>390.72196364915663</v>
      </c>
      <c r="J381">
        <f t="shared" si="49"/>
        <v>392.20363321676604</v>
      </c>
      <c r="L381">
        <f t="shared" si="50"/>
        <v>389.33081662143013</v>
      </c>
      <c r="N381">
        <f t="shared" si="51"/>
        <v>0.37921327835562246</v>
      </c>
    </row>
    <row r="382" spans="1:14" x14ac:dyDescent="0.3">
      <c r="A382">
        <v>381</v>
      </c>
      <c r="B382" s="1">
        <v>40787</v>
      </c>
      <c r="C382">
        <f t="shared" si="46"/>
        <v>9</v>
      </c>
      <c r="D382">
        <v>388.26</v>
      </c>
      <c r="E382">
        <f t="shared" si="52"/>
        <v>391.09833333333336</v>
      </c>
      <c r="F382">
        <f t="shared" si="53"/>
        <v>391.17916666666667</v>
      </c>
      <c r="G382">
        <f t="shared" si="54"/>
        <v>0.99253752010481122</v>
      </c>
      <c r="H382">
        <f t="shared" si="47"/>
        <v>0.99252860143572263</v>
      </c>
      <c r="I382">
        <f t="shared" si="48"/>
        <v>391.18268172662243</v>
      </c>
      <c r="J382">
        <f t="shared" si="49"/>
        <v>392.35638270043012</v>
      </c>
      <c r="L382">
        <f t="shared" si="50"/>
        <v>389.42493178603706</v>
      </c>
      <c r="N382">
        <f t="shared" si="51"/>
        <v>0.30003909391569383</v>
      </c>
    </row>
    <row r="383" spans="1:14" x14ac:dyDescent="0.3">
      <c r="A383">
        <v>382</v>
      </c>
      <c r="B383" s="1">
        <v>40817</v>
      </c>
      <c r="C383">
        <f t="shared" si="46"/>
        <v>10</v>
      </c>
      <c r="D383">
        <v>389.83</v>
      </c>
      <c r="E383">
        <f t="shared" si="52"/>
        <v>391.26</v>
      </c>
      <c r="F383">
        <f t="shared" si="53"/>
        <v>391.33500000000004</v>
      </c>
      <c r="G383">
        <f t="shared" si="54"/>
        <v>0.99615419014399409</v>
      </c>
      <c r="H383">
        <f t="shared" si="47"/>
        <v>0.99564332308800807</v>
      </c>
      <c r="I383">
        <f t="shared" si="48"/>
        <v>391.53579495811238</v>
      </c>
      <c r="J383">
        <f t="shared" si="49"/>
        <v>392.50913218409414</v>
      </c>
      <c r="L383">
        <f t="shared" si="50"/>
        <v>390.79909671016173</v>
      </c>
      <c r="N383">
        <f t="shared" si="51"/>
        <v>0.24859469773022866</v>
      </c>
    </row>
    <row r="384" spans="1:14" x14ac:dyDescent="0.3">
      <c r="A384">
        <v>383</v>
      </c>
      <c r="B384" s="1">
        <v>40848</v>
      </c>
      <c r="C384">
        <f t="shared" si="46"/>
        <v>11</v>
      </c>
      <c r="D384">
        <v>391.2</v>
      </c>
      <c r="E384">
        <f t="shared" si="52"/>
        <v>391.41</v>
      </c>
      <c r="F384">
        <f t="shared" si="53"/>
        <v>391.48125000000005</v>
      </c>
      <c r="G384">
        <f t="shared" si="54"/>
        <v>0.99928157478806445</v>
      </c>
      <c r="H384">
        <f t="shared" si="47"/>
        <v>0.99881537922300212</v>
      </c>
      <c r="I384">
        <f t="shared" si="48"/>
        <v>391.66397328034941</v>
      </c>
      <c r="J384">
        <f t="shared" si="49"/>
        <v>392.66188166775817</v>
      </c>
      <c r="L384">
        <f t="shared" si="50"/>
        <v>392.19672624439943</v>
      </c>
      <c r="N384">
        <f t="shared" si="51"/>
        <v>0.25478687229024538</v>
      </c>
    </row>
    <row r="385" spans="1:14" x14ac:dyDescent="0.3">
      <c r="A385">
        <v>384</v>
      </c>
      <c r="B385" s="1">
        <v>40878</v>
      </c>
      <c r="C385">
        <f t="shared" si="46"/>
        <v>12</v>
      </c>
      <c r="D385">
        <v>392.04</v>
      </c>
      <c r="E385">
        <f t="shared" si="52"/>
        <v>391.55250000000001</v>
      </c>
      <c r="F385">
        <f t="shared" si="53"/>
        <v>391.62791666666669</v>
      </c>
      <c r="G385">
        <f t="shared" si="54"/>
        <v>1.0010522317633552</v>
      </c>
      <c r="H385">
        <f t="shared" si="47"/>
        <v>1.0007594286058352</v>
      </c>
      <c r="I385">
        <f t="shared" si="48"/>
        <v>391.74249953972816</v>
      </c>
      <c r="J385">
        <f t="shared" si="49"/>
        <v>392.81463115142219</v>
      </c>
      <c r="L385">
        <f t="shared" si="50"/>
        <v>393.1129458191092</v>
      </c>
      <c r="N385">
        <f t="shared" si="51"/>
        <v>0.27368274132975701</v>
      </c>
    </row>
    <row r="386" spans="1:14" x14ac:dyDescent="0.3">
      <c r="A386">
        <v>385</v>
      </c>
      <c r="B386" s="1">
        <v>40909</v>
      </c>
      <c r="C386">
        <f t="shared" si="46"/>
        <v>1</v>
      </c>
      <c r="D386">
        <v>392.61</v>
      </c>
      <c r="E386">
        <f t="shared" si="52"/>
        <v>391.70333333333338</v>
      </c>
      <c r="F386">
        <f t="shared" si="53"/>
        <v>391.78791666666666</v>
      </c>
      <c r="G386">
        <f t="shared" si="54"/>
        <v>1.0020982865942565</v>
      </c>
      <c r="H386">
        <f t="shared" si="47"/>
        <v>1.0020277142188549</v>
      </c>
      <c r="I386">
        <f t="shared" si="48"/>
        <v>391.81551011896391</v>
      </c>
      <c r="J386">
        <f t="shared" si="49"/>
        <v>392.96738063508622</v>
      </c>
      <c r="L386">
        <f t="shared" si="50"/>
        <v>393.76420618034615</v>
      </c>
      <c r="N386">
        <f t="shared" si="51"/>
        <v>0.29398287877184393</v>
      </c>
    </row>
    <row r="387" spans="1:14" x14ac:dyDescent="0.3">
      <c r="A387">
        <v>386</v>
      </c>
      <c r="B387" s="1">
        <v>40940</v>
      </c>
      <c r="C387">
        <f t="shared" ref="C387:C450" si="55">MONTH(B387)</f>
        <v>2</v>
      </c>
      <c r="D387">
        <v>393.2</v>
      </c>
      <c r="E387">
        <f t="shared" si="52"/>
        <v>391.8725</v>
      </c>
      <c r="F387">
        <f t="shared" si="53"/>
        <v>391.96833333333336</v>
      </c>
      <c r="G387">
        <f t="shared" si="54"/>
        <v>1.0031422606418035</v>
      </c>
      <c r="H387">
        <f t="shared" ref="H387:H450" si="56">VLOOKUP(C387,$P$3:$Q$14,2,FALSE)</f>
        <v>1.0029045537710699</v>
      </c>
      <c r="I387">
        <f t="shared" ref="I387:I450" si="57">D387/H387</f>
        <v>392.06123705542035</v>
      </c>
      <c r="J387">
        <f t="shared" ref="J387:J450" si="58">$T$19+$T$20*A387</f>
        <v>393.1201301187503</v>
      </c>
      <c r="L387">
        <f t="shared" ref="L387:L450" si="59">J387*H387</f>
        <v>394.26196867517018</v>
      </c>
      <c r="N387">
        <f t="shared" ref="N387:N450" si="60">ABS(D387-L387)/D387*100</f>
        <v>0.27008358981947916</v>
      </c>
    </row>
    <row r="388" spans="1:14" x14ac:dyDescent="0.3">
      <c r="A388">
        <v>387</v>
      </c>
      <c r="B388" s="1">
        <v>40969</v>
      </c>
      <c r="C388">
        <f t="shared" si="55"/>
        <v>3</v>
      </c>
      <c r="D388">
        <v>393.73</v>
      </c>
      <c r="E388">
        <f t="shared" si="52"/>
        <v>392.06416666666672</v>
      </c>
      <c r="F388">
        <f t="shared" si="53"/>
        <v>392.16125000000005</v>
      </c>
      <c r="G388">
        <f t="shared" si="54"/>
        <v>1.0040002677470046</v>
      </c>
      <c r="H388">
        <f t="shared" si="56"/>
        <v>1.0036591568893234</v>
      </c>
      <c r="I388">
        <f t="shared" si="57"/>
        <v>392.29453275781538</v>
      </c>
      <c r="J388">
        <f t="shared" si="58"/>
        <v>393.27287960241432</v>
      </c>
      <c r="L388">
        <f t="shared" si="59"/>
        <v>394.71192676919554</v>
      </c>
      <c r="N388">
        <f t="shared" si="60"/>
        <v>0.24939089457128608</v>
      </c>
    </row>
    <row r="389" spans="1:14" x14ac:dyDescent="0.3">
      <c r="A389">
        <v>388</v>
      </c>
      <c r="B389" s="1">
        <v>41000</v>
      </c>
      <c r="C389">
        <f t="shared" si="55"/>
        <v>4</v>
      </c>
      <c r="D389">
        <v>393.99</v>
      </c>
      <c r="E389">
        <f t="shared" si="52"/>
        <v>392.25833333333338</v>
      </c>
      <c r="F389">
        <f t="shared" si="53"/>
        <v>392.35666666666674</v>
      </c>
      <c r="G389">
        <f t="shared" si="54"/>
        <v>1.0041628790131427</v>
      </c>
      <c r="H389">
        <f t="shared" si="56"/>
        <v>1.0043042933532074</v>
      </c>
      <c r="I389">
        <f t="shared" si="57"/>
        <v>392.30141960713121</v>
      </c>
      <c r="J389">
        <f t="shared" si="58"/>
        <v>393.42562908607835</v>
      </c>
      <c r="L389">
        <f t="shared" si="59"/>
        <v>395.11904840633497</v>
      </c>
      <c r="N389">
        <f t="shared" si="60"/>
        <v>0.28656778251604342</v>
      </c>
    </row>
    <row r="390" spans="1:14" x14ac:dyDescent="0.3">
      <c r="A390">
        <v>389</v>
      </c>
      <c r="B390" s="1">
        <v>41030</v>
      </c>
      <c r="C390">
        <f t="shared" si="55"/>
        <v>5</v>
      </c>
      <c r="D390">
        <v>393.88</v>
      </c>
      <c r="E390">
        <f t="shared" si="52"/>
        <v>392.4550000000001</v>
      </c>
      <c r="F390">
        <f t="shared" si="53"/>
        <v>392.55291666666676</v>
      </c>
      <c r="G390">
        <f t="shared" si="54"/>
        <v>1.003380648256551</v>
      </c>
      <c r="H390">
        <f t="shared" si="56"/>
        <v>1.0038927563831224</v>
      </c>
      <c r="I390">
        <f t="shared" si="57"/>
        <v>392.35266665245359</v>
      </c>
      <c r="J390">
        <f t="shared" si="58"/>
        <v>393.57837856974237</v>
      </c>
      <c r="L390">
        <f t="shared" si="59"/>
        <v>395.11048331517867</v>
      </c>
      <c r="N390">
        <f t="shared" si="60"/>
        <v>0.31240055732169031</v>
      </c>
    </row>
    <row r="391" spans="1:14" x14ac:dyDescent="0.3">
      <c r="A391">
        <v>390</v>
      </c>
      <c r="B391" s="1">
        <v>41061</v>
      </c>
      <c r="C391">
        <f t="shared" si="55"/>
        <v>6</v>
      </c>
      <c r="D391">
        <v>392.84</v>
      </c>
      <c r="E391">
        <f t="shared" si="52"/>
        <v>392.65083333333337</v>
      </c>
      <c r="F391">
        <f t="shared" si="53"/>
        <v>392.75333333333333</v>
      </c>
      <c r="G391">
        <f t="shared" si="54"/>
        <v>1.000220664369494</v>
      </c>
      <c r="H391">
        <f t="shared" si="56"/>
        <v>1.0012759878546629</v>
      </c>
      <c r="I391">
        <f t="shared" si="57"/>
        <v>392.33937971657565</v>
      </c>
      <c r="J391">
        <f t="shared" si="58"/>
        <v>393.73112805340645</v>
      </c>
      <c r="L391">
        <f t="shared" si="59"/>
        <v>394.23352419080533</v>
      </c>
      <c r="N391">
        <f t="shared" si="60"/>
        <v>0.35473072772766301</v>
      </c>
    </row>
    <row r="392" spans="1:14" x14ac:dyDescent="0.3">
      <c r="A392">
        <v>391</v>
      </c>
      <c r="B392" s="1">
        <v>41091</v>
      </c>
      <c r="C392">
        <f t="shared" si="55"/>
        <v>7</v>
      </c>
      <c r="D392">
        <v>391</v>
      </c>
      <c r="E392">
        <f t="shared" ref="E392:E455" si="61">AVERAGE(D387:D398)</f>
        <v>392.85583333333329</v>
      </c>
      <c r="F392">
        <f t="shared" ref="F392:F455" si="62">AVERAGE(E392:E393)</f>
        <v>392.95958333333328</v>
      </c>
      <c r="G392">
        <f t="shared" si="54"/>
        <v>0.99501327002458917</v>
      </c>
      <c r="H392">
        <f t="shared" si="56"/>
        <v>0.9965956107108751</v>
      </c>
      <c r="I392">
        <f t="shared" si="57"/>
        <v>392.33566332998231</v>
      </c>
      <c r="J392">
        <f t="shared" si="58"/>
        <v>393.88387753707048</v>
      </c>
      <c r="L392">
        <f t="shared" si="59"/>
        <v>392.54294348322429</v>
      </c>
      <c r="N392">
        <f t="shared" si="60"/>
        <v>0.39461470159189049</v>
      </c>
    </row>
    <row r="393" spans="1:14" x14ac:dyDescent="0.3">
      <c r="A393">
        <v>392</v>
      </c>
      <c r="B393" s="1">
        <v>41122</v>
      </c>
      <c r="C393">
        <f t="shared" si="55"/>
        <v>8</v>
      </c>
      <c r="D393">
        <v>389.89</v>
      </c>
      <c r="E393">
        <f t="shared" si="61"/>
        <v>393.06333333333328</v>
      </c>
      <c r="F393">
        <f t="shared" si="62"/>
        <v>393.16958333333332</v>
      </c>
      <c r="G393">
        <f t="shared" ref="G393:G456" si="63">D393/F393</f>
        <v>0.99165860363477587</v>
      </c>
      <c r="H393">
        <f t="shared" si="56"/>
        <v>0.99267519127302895</v>
      </c>
      <c r="I393">
        <f t="shared" si="57"/>
        <v>392.76694272977278</v>
      </c>
      <c r="J393">
        <f t="shared" si="58"/>
        <v>394.0366270207345</v>
      </c>
      <c r="L393">
        <f t="shared" si="59"/>
        <v>391.1503840963868</v>
      </c>
      <c r="N393">
        <f t="shared" si="60"/>
        <v>0.32326658708528433</v>
      </c>
    </row>
    <row r="394" spans="1:14" x14ac:dyDescent="0.3">
      <c r="A394">
        <v>393</v>
      </c>
      <c r="B394" s="1">
        <v>41153</v>
      </c>
      <c r="C394">
        <f t="shared" si="55"/>
        <v>9</v>
      </c>
      <c r="D394">
        <v>390.56</v>
      </c>
      <c r="E394">
        <f t="shared" si="61"/>
        <v>393.27583333333331</v>
      </c>
      <c r="F394">
        <f t="shared" si="62"/>
        <v>393.39041666666662</v>
      </c>
      <c r="G394">
        <f t="shared" si="63"/>
        <v>0.99280506960324622</v>
      </c>
      <c r="H394">
        <f t="shared" si="56"/>
        <v>0.99252860143572263</v>
      </c>
      <c r="I394">
        <f t="shared" si="57"/>
        <v>393.49999529992704</v>
      </c>
      <c r="J394">
        <f t="shared" si="58"/>
        <v>394.18937650439852</v>
      </c>
      <c r="L394">
        <f t="shared" si="59"/>
        <v>391.24423056273019</v>
      </c>
      <c r="N394">
        <f t="shared" si="60"/>
        <v>0.17519217603702186</v>
      </c>
    </row>
    <row r="395" spans="1:14" x14ac:dyDescent="0.3">
      <c r="A395">
        <v>394</v>
      </c>
      <c r="B395" s="1">
        <v>41183</v>
      </c>
      <c r="C395">
        <f t="shared" si="55"/>
        <v>10</v>
      </c>
      <c r="D395">
        <v>392.16</v>
      </c>
      <c r="E395">
        <f t="shared" si="61"/>
        <v>393.50499999999994</v>
      </c>
      <c r="F395">
        <f t="shared" si="62"/>
        <v>393.62458333333331</v>
      </c>
      <c r="G395">
        <f t="shared" si="63"/>
        <v>0.99627923814887087</v>
      </c>
      <c r="H395">
        <f t="shared" si="56"/>
        <v>0.99564332308800807</v>
      </c>
      <c r="I395">
        <f t="shared" si="57"/>
        <v>393.87599043371051</v>
      </c>
      <c r="J395">
        <f t="shared" si="58"/>
        <v>394.34212598806261</v>
      </c>
      <c r="L395">
        <f t="shared" si="59"/>
        <v>392.62410475234458</v>
      </c>
      <c r="N395">
        <f t="shared" si="60"/>
        <v>0.11834576508174051</v>
      </c>
    </row>
    <row r="396" spans="1:14" x14ac:dyDescent="0.3">
      <c r="A396">
        <v>395</v>
      </c>
      <c r="B396" s="1">
        <v>41214</v>
      </c>
      <c r="C396">
        <f t="shared" si="55"/>
        <v>11</v>
      </c>
      <c r="D396">
        <v>393.56</v>
      </c>
      <c r="E396">
        <f t="shared" si="61"/>
        <v>393.74416666666667</v>
      </c>
      <c r="F396">
        <f t="shared" si="62"/>
        <v>393.87374999999997</v>
      </c>
      <c r="G396">
        <f t="shared" si="63"/>
        <v>0.99920342495533154</v>
      </c>
      <c r="H396">
        <f t="shared" si="56"/>
        <v>0.99881537922300212</v>
      </c>
      <c r="I396">
        <f t="shared" si="57"/>
        <v>394.02677230116137</v>
      </c>
      <c r="J396">
        <f t="shared" si="58"/>
        <v>394.49487547172663</v>
      </c>
      <c r="L396">
        <f t="shared" si="59"/>
        <v>394.02754864582363</v>
      </c>
      <c r="N396">
        <f t="shared" si="60"/>
        <v>0.11879983886157802</v>
      </c>
    </row>
    <row r="397" spans="1:14" x14ac:dyDescent="0.3">
      <c r="A397">
        <v>396</v>
      </c>
      <c r="B397" s="1">
        <v>41244</v>
      </c>
      <c r="C397">
        <f t="shared" si="55"/>
        <v>12</v>
      </c>
      <c r="D397">
        <v>394.39</v>
      </c>
      <c r="E397">
        <f t="shared" si="61"/>
        <v>394.00333333333333</v>
      </c>
      <c r="F397">
        <f t="shared" si="62"/>
        <v>394.14750000000004</v>
      </c>
      <c r="G397">
        <f t="shared" si="63"/>
        <v>1.0006152519044265</v>
      </c>
      <c r="H397">
        <f t="shared" si="56"/>
        <v>1.0007594286058352</v>
      </c>
      <c r="I397">
        <f t="shared" si="57"/>
        <v>394.09071623679569</v>
      </c>
      <c r="J397">
        <f t="shared" si="58"/>
        <v>394.64762495539065</v>
      </c>
      <c r="L397">
        <f t="shared" si="59"/>
        <v>394.94733165100672</v>
      </c>
      <c r="N397">
        <f t="shared" si="60"/>
        <v>0.14131485357304555</v>
      </c>
    </row>
    <row r="398" spans="1:14" x14ac:dyDescent="0.3">
      <c r="A398">
        <v>397</v>
      </c>
      <c r="B398" s="1">
        <v>41275</v>
      </c>
      <c r="C398">
        <f t="shared" si="55"/>
        <v>1</v>
      </c>
      <c r="D398">
        <v>395.07</v>
      </c>
      <c r="E398">
        <f t="shared" si="61"/>
        <v>394.29166666666669</v>
      </c>
      <c r="F398">
        <f t="shared" si="62"/>
        <v>394.43083333333334</v>
      </c>
      <c r="G398">
        <f t="shared" si="63"/>
        <v>1.0016204784531297</v>
      </c>
      <c r="H398">
        <f t="shared" si="56"/>
        <v>1.0020277142188549</v>
      </c>
      <c r="I398">
        <f t="shared" si="57"/>
        <v>394.27053203611484</v>
      </c>
      <c r="J398">
        <f t="shared" si="58"/>
        <v>394.80037443905468</v>
      </c>
      <c r="L398">
        <f t="shared" si="59"/>
        <v>395.600916771914</v>
      </c>
      <c r="N398">
        <f t="shared" si="60"/>
        <v>0.13438549419444853</v>
      </c>
    </row>
    <row r="399" spans="1:14" x14ac:dyDescent="0.3">
      <c r="A399">
        <v>398</v>
      </c>
      <c r="B399" s="1">
        <v>41306</v>
      </c>
      <c r="C399">
        <f t="shared" si="55"/>
        <v>2</v>
      </c>
      <c r="D399">
        <v>395.69</v>
      </c>
      <c r="E399">
        <f t="shared" si="61"/>
        <v>394.57</v>
      </c>
      <c r="F399">
        <f t="shared" si="62"/>
        <v>394.6804166666667</v>
      </c>
      <c r="G399">
        <f t="shared" si="63"/>
        <v>1.0025579767596777</v>
      </c>
      <c r="H399">
        <f t="shared" si="56"/>
        <v>1.0029045537710699</v>
      </c>
      <c r="I399">
        <f t="shared" si="57"/>
        <v>394.54402566240913</v>
      </c>
      <c r="J399">
        <f t="shared" si="58"/>
        <v>394.95312392271876</v>
      </c>
      <c r="L399">
        <f t="shared" si="59"/>
        <v>396.10028650820431</v>
      </c>
      <c r="N399">
        <f t="shared" si="60"/>
        <v>0.10368887467570778</v>
      </c>
    </row>
    <row r="400" spans="1:14" x14ac:dyDescent="0.3">
      <c r="A400">
        <v>399</v>
      </c>
      <c r="B400" s="1">
        <v>41334</v>
      </c>
      <c r="C400">
        <f t="shared" si="55"/>
        <v>3</v>
      </c>
      <c r="D400">
        <v>396.28</v>
      </c>
      <c r="E400">
        <f t="shared" si="61"/>
        <v>394.79083333333341</v>
      </c>
      <c r="F400">
        <f t="shared" si="62"/>
        <v>394.88833333333338</v>
      </c>
      <c r="G400">
        <f t="shared" si="63"/>
        <v>1.0035242030447424</v>
      </c>
      <c r="H400">
        <f t="shared" si="56"/>
        <v>1.0036591568893234</v>
      </c>
      <c r="I400">
        <f t="shared" si="57"/>
        <v>394.83523592631258</v>
      </c>
      <c r="J400">
        <f t="shared" si="58"/>
        <v>395.10587340638278</v>
      </c>
      <c r="L400">
        <f t="shared" si="59"/>
        <v>396.55162778506991</v>
      </c>
      <c r="N400">
        <f t="shared" si="60"/>
        <v>6.8544409273730303E-2</v>
      </c>
    </row>
    <row r="401" spans="1:14" x14ac:dyDescent="0.3">
      <c r="A401">
        <v>400</v>
      </c>
      <c r="B401" s="1">
        <v>41365</v>
      </c>
      <c r="C401">
        <f t="shared" si="55"/>
        <v>4</v>
      </c>
      <c r="D401">
        <v>396.74</v>
      </c>
      <c r="E401">
        <f t="shared" si="61"/>
        <v>394.98583333333335</v>
      </c>
      <c r="F401">
        <f t="shared" si="62"/>
        <v>395.08583333333337</v>
      </c>
      <c r="G401">
        <f t="shared" si="63"/>
        <v>1.0041868539114918</v>
      </c>
      <c r="H401">
        <f t="shared" si="56"/>
        <v>1.0043042933532074</v>
      </c>
      <c r="I401">
        <f t="shared" si="57"/>
        <v>395.03963353113846</v>
      </c>
      <c r="J401">
        <f t="shared" si="58"/>
        <v>395.25862289004681</v>
      </c>
      <c r="L401">
        <f t="shared" si="59"/>
        <v>396.95993195335035</v>
      </c>
      <c r="N401">
        <f t="shared" si="60"/>
        <v>5.5434781809331014E-2</v>
      </c>
    </row>
    <row r="402" spans="1:14" x14ac:dyDescent="0.3">
      <c r="A402">
        <v>401</v>
      </c>
      <c r="B402" s="1">
        <v>41395</v>
      </c>
      <c r="C402">
        <f t="shared" si="55"/>
        <v>5</v>
      </c>
      <c r="D402">
        <v>396.75</v>
      </c>
      <c r="E402">
        <f t="shared" si="61"/>
        <v>395.18583333333339</v>
      </c>
      <c r="F402">
        <f t="shared" si="62"/>
        <v>395.28916666666669</v>
      </c>
      <c r="G402">
        <f t="shared" si="63"/>
        <v>1.0036956068026148</v>
      </c>
      <c r="H402">
        <f t="shared" si="56"/>
        <v>1.0038927563831224</v>
      </c>
      <c r="I402">
        <f t="shared" si="57"/>
        <v>395.21153776368681</v>
      </c>
      <c r="J402">
        <f t="shared" si="58"/>
        <v>395.41137237371083</v>
      </c>
      <c r="L402">
        <f t="shared" si="59"/>
        <v>396.95061251747779</v>
      </c>
      <c r="N402">
        <f t="shared" si="60"/>
        <v>5.0563961557099815E-2</v>
      </c>
    </row>
    <row r="403" spans="1:14" x14ac:dyDescent="0.3">
      <c r="A403">
        <v>402</v>
      </c>
      <c r="B403" s="1">
        <v>41426</v>
      </c>
      <c r="C403">
        <f t="shared" si="55"/>
        <v>6</v>
      </c>
      <c r="D403">
        <v>395.95</v>
      </c>
      <c r="E403">
        <f t="shared" si="61"/>
        <v>395.39249999999998</v>
      </c>
      <c r="F403">
        <f t="shared" si="62"/>
        <v>395.49416666666667</v>
      </c>
      <c r="G403">
        <f t="shared" si="63"/>
        <v>1.0011525665148875</v>
      </c>
      <c r="H403">
        <f t="shared" si="56"/>
        <v>1.0012759878546629</v>
      </c>
      <c r="I403">
        <f t="shared" si="57"/>
        <v>395.44541645142584</v>
      </c>
      <c r="J403">
        <f t="shared" si="58"/>
        <v>395.56412185737486</v>
      </c>
      <c r="L403">
        <f t="shared" si="59"/>
        <v>396.06885687260524</v>
      </c>
      <c r="N403">
        <f t="shared" si="60"/>
        <v>3.0018151939701844E-2</v>
      </c>
    </row>
    <row r="404" spans="1:14" x14ac:dyDescent="0.3">
      <c r="A404">
        <v>403</v>
      </c>
      <c r="B404" s="1">
        <v>41456</v>
      </c>
      <c r="C404">
        <f t="shared" si="55"/>
        <v>7</v>
      </c>
      <c r="D404">
        <v>394.46</v>
      </c>
      <c r="E404">
        <f t="shared" si="61"/>
        <v>395.59583333333336</v>
      </c>
      <c r="F404">
        <f t="shared" si="62"/>
        <v>395.69083333333333</v>
      </c>
      <c r="G404">
        <f t="shared" si="63"/>
        <v>0.9968894065021302</v>
      </c>
      <c r="H404">
        <f t="shared" si="56"/>
        <v>0.9965956107108751</v>
      </c>
      <c r="I404">
        <f t="shared" si="57"/>
        <v>395.80748275484609</v>
      </c>
      <c r="J404">
        <f t="shared" si="58"/>
        <v>395.71687134103894</v>
      </c>
      <c r="L404">
        <f t="shared" si="59"/>
        <v>394.36969706271947</v>
      </c>
      <c r="N404">
        <f t="shared" si="60"/>
        <v>2.2892799594512042E-2</v>
      </c>
    </row>
    <row r="405" spans="1:14" x14ac:dyDescent="0.3">
      <c r="A405">
        <v>404</v>
      </c>
      <c r="B405" s="1">
        <v>41487</v>
      </c>
      <c r="C405">
        <f t="shared" si="55"/>
        <v>8</v>
      </c>
      <c r="D405">
        <v>393.23</v>
      </c>
      <c r="E405">
        <f t="shared" si="61"/>
        <v>395.78583333333336</v>
      </c>
      <c r="F405">
        <f t="shared" si="62"/>
        <v>395.86874999999998</v>
      </c>
      <c r="G405">
        <f t="shared" si="63"/>
        <v>0.99333428061699758</v>
      </c>
      <c r="H405">
        <f t="shared" si="56"/>
        <v>0.99267519127302895</v>
      </c>
      <c r="I405">
        <f t="shared" si="57"/>
        <v>396.13158811364372</v>
      </c>
      <c r="J405">
        <f t="shared" si="58"/>
        <v>395.86962082470296</v>
      </c>
      <c r="L405">
        <f t="shared" si="59"/>
        <v>392.96995157134347</v>
      </c>
      <c r="N405">
        <f t="shared" si="60"/>
        <v>6.6131380783904098E-2</v>
      </c>
    </row>
    <row r="406" spans="1:14" x14ac:dyDescent="0.3">
      <c r="A406">
        <v>405</v>
      </c>
      <c r="B406" s="1">
        <v>41518</v>
      </c>
      <c r="C406">
        <f t="shared" si="55"/>
        <v>9</v>
      </c>
      <c r="D406">
        <v>393.21</v>
      </c>
      <c r="E406">
        <f t="shared" si="61"/>
        <v>395.95166666666665</v>
      </c>
      <c r="F406">
        <f t="shared" si="62"/>
        <v>396.03041666666667</v>
      </c>
      <c r="G406">
        <f t="shared" si="63"/>
        <v>0.99287828270766232</v>
      </c>
      <c r="H406">
        <f t="shared" si="56"/>
        <v>0.99252860143572263</v>
      </c>
      <c r="I406">
        <f t="shared" si="57"/>
        <v>396.16994354743008</v>
      </c>
      <c r="J406">
        <f t="shared" si="58"/>
        <v>396.02237030836699</v>
      </c>
      <c r="L406">
        <f t="shared" si="59"/>
        <v>393.06352933942333</v>
      </c>
      <c r="N406">
        <f t="shared" si="60"/>
        <v>3.7249983616045805E-2</v>
      </c>
    </row>
    <row r="407" spans="1:14" x14ac:dyDescent="0.3">
      <c r="A407">
        <v>406</v>
      </c>
      <c r="B407" s="1">
        <v>41548</v>
      </c>
      <c r="C407">
        <f t="shared" si="55"/>
        <v>10</v>
      </c>
      <c r="D407">
        <v>394.5</v>
      </c>
      <c r="E407">
        <f t="shared" si="61"/>
        <v>396.10916666666668</v>
      </c>
      <c r="F407">
        <f t="shared" si="62"/>
        <v>396.18999999999994</v>
      </c>
      <c r="G407">
        <f t="shared" si="63"/>
        <v>0.99573436987304087</v>
      </c>
      <c r="H407">
        <f t="shared" si="56"/>
        <v>0.99564332308800807</v>
      </c>
      <c r="I407">
        <f t="shared" si="57"/>
        <v>396.22622966671457</v>
      </c>
      <c r="J407">
        <f t="shared" si="58"/>
        <v>396.17511979203107</v>
      </c>
      <c r="L407">
        <f t="shared" si="59"/>
        <v>394.44911279452748</v>
      </c>
      <c r="N407">
        <f t="shared" si="60"/>
        <v>1.2899164885302974E-2</v>
      </c>
    </row>
    <row r="408" spans="1:14" x14ac:dyDescent="0.3">
      <c r="A408">
        <v>407</v>
      </c>
      <c r="B408" s="1">
        <v>41579</v>
      </c>
      <c r="C408">
        <f t="shared" si="55"/>
        <v>11</v>
      </c>
      <c r="D408">
        <v>395.96</v>
      </c>
      <c r="E408">
        <f t="shared" si="61"/>
        <v>396.27083333333326</v>
      </c>
      <c r="F408">
        <f t="shared" si="62"/>
        <v>396.34500000000003</v>
      </c>
      <c r="G408">
        <f t="shared" si="63"/>
        <v>0.99902862405227755</v>
      </c>
      <c r="H408">
        <f t="shared" si="56"/>
        <v>0.99881537922300212</v>
      </c>
      <c r="I408">
        <f t="shared" si="57"/>
        <v>396.42961876300399</v>
      </c>
      <c r="J408">
        <f t="shared" si="58"/>
        <v>396.32786927569509</v>
      </c>
      <c r="L408">
        <f t="shared" si="59"/>
        <v>395.85837104724783</v>
      </c>
      <c r="N408">
        <f t="shared" si="60"/>
        <v>2.5666469530293664E-2</v>
      </c>
    </row>
    <row r="409" spans="1:14" x14ac:dyDescent="0.3">
      <c r="A409">
        <v>408</v>
      </c>
      <c r="B409" s="1">
        <v>41609</v>
      </c>
      <c r="C409">
        <f t="shared" si="55"/>
        <v>12</v>
      </c>
      <c r="D409">
        <v>396.87</v>
      </c>
      <c r="E409">
        <f t="shared" si="61"/>
        <v>396.41916666666674</v>
      </c>
      <c r="F409">
        <f t="shared" si="62"/>
        <v>396.48875000000004</v>
      </c>
      <c r="G409">
        <f t="shared" si="63"/>
        <v>1.0009615657442992</v>
      </c>
      <c r="H409">
        <f t="shared" si="56"/>
        <v>1.0007594286058352</v>
      </c>
      <c r="I409">
        <f t="shared" si="57"/>
        <v>396.5688342830627</v>
      </c>
      <c r="J409">
        <f t="shared" si="58"/>
        <v>396.48061875935912</v>
      </c>
      <c r="L409">
        <f t="shared" si="59"/>
        <v>396.78171748290424</v>
      </c>
      <c r="N409">
        <f t="shared" si="60"/>
        <v>2.2244694004526184E-2</v>
      </c>
    </row>
    <row r="410" spans="1:14" x14ac:dyDescent="0.3">
      <c r="A410">
        <v>409</v>
      </c>
      <c r="B410" s="1">
        <v>41640</v>
      </c>
      <c r="C410">
        <f t="shared" si="55"/>
        <v>1</v>
      </c>
      <c r="D410">
        <v>397.51</v>
      </c>
      <c r="E410">
        <f t="shared" si="61"/>
        <v>396.55833333333334</v>
      </c>
      <c r="F410">
        <f t="shared" si="62"/>
        <v>396.63291666666669</v>
      </c>
      <c r="G410">
        <f t="shared" si="63"/>
        <v>1.0022113226020279</v>
      </c>
      <c r="H410">
        <f t="shared" si="56"/>
        <v>1.0020277142188549</v>
      </c>
      <c r="I410">
        <f t="shared" si="57"/>
        <v>396.70559442548415</v>
      </c>
      <c r="J410">
        <f t="shared" si="58"/>
        <v>396.63336824302314</v>
      </c>
      <c r="L410">
        <f t="shared" si="59"/>
        <v>397.43762736348185</v>
      </c>
      <c r="N410">
        <f t="shared" si="60"/>
        <v>1.8206494558159338E-2</v>
      </c>
    </row>
    <row r="411" spans="1:14" x14ac:dyDescent="0.3">
      <c r="A411">
        <v>410</v>
      </c>
      <c r="B411" s="1">
        <v>41671</v>
      </c>
      <c r="C411">
        <f t="shared" si="55"/>
        <v>2</v>
      </c>
      <c r="D411">
        <v>397.97</v>
      </c>
      <c r="E411">
        <f t="shared" si="61"/>
        <v>396.70749999999998</v>
      </c>
      <c r="F411">
        <f t="shared" si="62"/>
        <v>396.78708333333338</v>
      </c>
      <c r="G411">
        <f t="shared" si="63"/>
        <v>1.0029812378385132</v>
      </c>
      <c r="H411">
        <f t="shared" si="56"/>
        <v>1.0029045537710699</v>
      </c>
      <c r="I411">
        <f t="shared" si="57"/>
        <v>396.81742245917002</v>
      </c>
      <c r="J411">
        <f t="shared" si="58"/>
        <v>396.78611772668717</v>
      </c>
      <c r="L411">
        <f t="shared" si="59"/>
        <v>397.93860434123843</v>
      </c>
      <c r="N411">
        <f t="shared" si="60"/>
        <v>7.8889511173194527E-3</v>
      </c>
    </row>
    <row r="412" spans="1:14" x14ac:dyDescent="0.3">
      <c r="A412">
        <v>411</v>
      </c>
      <c r="B412" s="1">
        <v>41699</v>
      </c>
      <c r="C412">
        <f t="shared" si="55"/>
        <v>3</v>
      </c>
      <c r="D412">
        <v>398.27</v>
      </c>
      <c r="E412">
        <f t="shared" si="61"/>
        <v>396.86666666666673</v>
      </c>
      <c r="F412">
        <f t="shared" si="62"/>
        <v>396.94500000000005</v>
      </c>
      <c r="G412">
        <f t="shared" si="63"/>
        <v>1.0033379939286298</v>
      </c>
      <c r="H412">
        <f t="shared" si="56"/>
        <v>1.0036591568893234</v>
      </c>
      <c r="I412">
        <f t="shared" si="57"/>
        <v>396.81798075192421</v>
      </c>
      <c r="J412">
        <f t="shared" si="58"/>
        <v>396.93886721035125</v>
      </c>
      <c r="L412">
        <f t="shared" si="59"/>
        <v>398.39132880094422</v>
      </c>
      <c r="N412">
        <f t="shared" si="60"/>
        <v>3.046395684943401E-2</v>
      </c>
    </row>
    <row r="413" spans="1:14" x14ac:dyDescent="0.3">
      <c r="A413">
        <v>412</v>
      </c>
      <c r="B413" s="1">
        <v>41730</v>
      </c>
      <c r="C413">
        <f t="shared" si="55"/>
        <v>4</v>
      </c>
      <c r="D413">
        <v>398.63</v>
      </c>
      <c r="E413">
        <f t="shared" si="61"/>
        <v>397.02333333333337</v>
      </c>
      <c r="F413">
        <f t="shared" si="62"/>
        <v>397.10249999999996</v>
      </c>
      <c r="G413">
        <f t="shared" si="63"/>
        <v>1.003846613909507</v>
      </c>
      <c r="H413">
        <f t="shared" si="56"/>
        <v>1.0043042933532074</v>
      </c>
      <c r="I413">
        <f t="shared" si="57"/>
        <v>396.92153328254705</v>
      </c>
      <c r="J413">
        <f t="shared" si="58"/>
        <v>397.09161669401527</v>
      </c>
      <c r="L413">
        <f t="shared" si="59"/>
        <v>398.80081550036567</v>
      </c>
      <c r="N413">
        <f t="shared" si="60"/>
        <v>4.2850638528378962E-2</v>
      </c>
    </row>
    <row r="414" spans="1:14" x14ac:dyDescent="0.3">
      <c r="A414">
        <v>413</v>
      </c>
      <c r="B414" s="1">
        <v>41760</v>
      </c>
      <c r="C414">
        <f t="shared" si="55"/>
        <v>5</v>
      </c>
      <c r="D414">
        <v>398.69</v>
      </c>
      <c r="E414">
        <f t="shared" si="61"/>
        <v>397.18166666666662</v>
      </c>
      <c r="F414">
        <f t="shared" si="62"/>
        <v>397.26374999999996</v>
      </c>
      <c r="G414">
        <f t="shared" si="63"/>
        <v>1.0035901841031305</v>
      </c>
      <c r="H414">
        <f t="shared" si="56"/>
        <v>1.0038927563831224</v>
      </c>
      <c r="I414">
        <f t="shared" si="57"/>
        <v>397.14401510019985</v>
      </c>
      <c r="J414">
        <f t="shared" si="58"/>
        <v>397.2443661776793</v>
      </c>
      <c r="L414">
        <f t="shared" si="59"/>
        <v>398.79074171977686</v>
      </c>
      <c r="N414">
        <f t="shared" si="60"/>
        <v>2.5268183244341016E-2</v>
      </c>
    </row>
    <row r="415" spans="1:14" x14ac:dyDescent="0.3">
      <c r="A415">
        <v>414</v>
      </c>
      <c r="B415" s="1">
        <v>41791</v>
      </c>
      <c r="C415">
        <f t="shared" si="55"/>
        <v>6</v>
      </c>
      <c r="D415">
        <v>397.73</v>
      </c>
      <c r="E415">
        <f t="shared" si="61"/>
        <v>397.34583333333336</v>
      </c>
      <c r="F415">
        <f t="shared" si="62"/>
        <v>397.43125000000003</v>
      </c>
      <c r="G415">
        <f t="shared" si="63"/>
        <v>1.0007517023384547</v>
      </c>
      <c r="H415">
        <f t="shared" si="56"/>
        <v>1.0012759878546629</v>
      </c>
      <c r="I415">
        <f t="shared" si="57"/>
        <v>397.22314808744949</v>
      </c>
      <c r="J415">
        <f t="shared" si="58"/>
        <v>397.39711566134338</v>
      </c>
      <c r="L415">
        <f t="shared" si="59"/>
        <v>397.90418955440532</v>
      </c>
      <c r="N415">
        <f t="shared" si="60"/>
        <v>4.3795930506952518E-2</v>
      </c>
    </row>
    <row r="416" spans="1:14" x14ac:dyDescent="0.3">
      <c r="A416">
        <v>415</v>
      </c>
      <c r="B416" s="1">
        <v>41821</v>
      </c>
      <c r="C416">
        <f t="shared" si="55"/>
        <v>7</v>
      </c>
      <c r="D416">
        <v>396.13</v>
      </c>
      <c r="E416">
        <f t="shared" si="61"/>
        <v>397.51666666666671</v>
      </c>
      <c r="F416">
        <f t="shared" si="62"/>
        <v>397.60625000000005</v>
      </c>
      <c r="G416">
        <f t="shared" si="63"/>
        <v>0.99628715594888151</v>
      </c>
      <c r="H416">
        <f t="shared" si="56"/>
        <v>0.9965956107108751</v>
      </c>
      <c r="I416">
        <f t="shared" si="57"/>
        <v>397.48318750615317</v>
      </c>
      <c r="J416">
        <f t="shared" si="58"/>
        <v>397.5498651450074</v>
      </c>
      <c r="L416">
        <f t="shared" si="59"/>
        <v>396.1964506422147</v>
      </c>
      <c r="N416">
        <f t="shared" si="60"/>
        <v>1.6774958274986543E-2</v>
      </c>
    </row>
    <row r="417" spans="1:14" x14ac:dyDescent="0.3">
      <c r="A417">
        <v>416</v>
      </c>
      <c r="B417" s="1">
        <v>41852</v>
      </c>
      <c r="C417">
        <f t="shared" si="55"/>
        <v>8</v>
      </c>
      <c r="D417">
        <v>395.02</v>
      </c>
      <c r="E417">
        <f t="shared" si="61"/>
        <v>397.69583333333338</v>
      </c>
      <c r="F417">
        <f t="shared" si="62"/>
        <v>397.79166666666669</v>
      </c>
      <c r="G417">
        <f t="shared" si="63"/>
        <v>0.99303236618833135</v>
      </c>
      <c r="H417">
        <f t="shared" si="56"/>
        <v>0.99267519127302895</v>
      </c>
      <c r="I417">
        <f t="shared" si="57"/>
        <v>397.93479626847272</v>
      </c>
      <c r="J417">
        <f t="shared" si="58"/>
        <v>397.70261462867143</v>
      </c>
      <c r="L417">
        <f t="shared" si="59"/>
        <v>394.78951904630014</v>
      </c>
      <c r="N417">
        <f t="shared" si="60"/>
        <v>5.8346654270629121E-2</v>
      </c>
    </row>
    <row r="418" spans="1:14" x14ac:dyDescent="0.3">
      <c r="A418">
        <v>417</v>
      </c>
      <c r="B418" s="1">
        <v>41883</v>
      </c>
      <c r="C418">
        <f t="shared" si="55"/>
        <v>9</v>
      </c>
      <c r="D418">
        <v>395.12</v>
      </c>
      <c r="E418">
        <f t="shared" si="61"/>
        <v>397.88749999999999</v>
      </c>
      <c r="F418">
        <f t="shared" si="62"/>
        <v>397.98458333333338</v>
      </c>
      <c r="G418">
        <f t="shared" si="63"/>
        <v>0.99280227563253587</v>
      </c>
      <c r="H418">
        <f t="shared" si="56"/>
        <v>0.99252860143572263</v>
      </c>
      <c r="I418">
        <f t="shared" si="57"/>
        <v>398.0943213409135</v>
      </c>
      <c r="J418">
        <f t="shared" si="58"/>
        <v>397.85536411233545</v>
      </c>
      <c r="L418">
        <f t="shared" si="59"/>
        <v>394.88282811611651</v>
      </c>
      <c r="N418">
        <f t="shared" si="60"/>
        <v>6.0025279379300182E-2</v>
      </c>
    </row>
    <row r="419" spans="1:14" x14ac:dyDescent="0.3">
      <c r="A419">
        <v>418</v>
      </c>
      <c r="B419" s="1">
        <v>41913</v>
      </c>
      <c r="C419">
        <f t="shared" si="55"/>
        <v>10</v>
      </c>
      <c r="D419">
        <v>396.38</v>
      </c>
      <c r="E419">
        <f t="shared" si="61"/>
        <v>398.08166666666671</v>
      </c>
      <c r="F419">
        <f t="shared" si="62"/>
        <v>398.17416666666668</v>
      </c>
      <c r="G419">
        <f t="shared" si="63"/>
        <v>0.99549401539108717</v>
      </c>
      <c r="H419">
        <f t="shared" si="56"/>
        <v>0.99564332308800807</v>
      </c>
      <c r="I419">
        <f t="shared" si="57"/>
        <v>398.11445605904265</v>
      </c>
      <c r="J419">
        <f t="shared" si="58"/>
        <v>398.00811359599948</v>
      </c>
      <c r="L419">
        <f t="shared" si="59"/>
        <v>396.27412083671032</v>
      </c>
      <c r="N419">
        <f t="shared" si="60"/>
        <v>2.6711530170460514E-2</v>
      </c>
    </row>
    <row r="420" spans="1:14" x14ac:dyDescent="0.3">
      <c r="A420">
        <v>419</v>
      </c>
      <c r="B420" s="1">
        <v>41944</v>
      </c>
      <c r="C420">
        <f t="shared" si="55"/>
        <v>11</v>
      </c>
      <c r="D420">
        <v>397.86</v>
      </c>
      <c r="E420">
        <f t="shared" si="61"/>
        <v>398.26666666666665</v>
      </c>
      <c r="F420">
        <f t="shared" si="62"/>
        <v>398.36374999999998</v>
      </c>
      <c r="G420">
        <f t="shared" si="63"/>
        <v>0.99873545220919335</v>
      </c>
      <c r="H420">
        <f t="shared" si="56"/>
        <v>0.99881537922300212</v>
      </c>
      <c r="I420">
        <f t="shared" si="57"/>
        <v>398.33187221196278</v>
      </c>
      <c r="J420">
        <f t="shared" si="58"/>
        <v>398.16086307966356</v>
      </c>
      <c r="L420">
        <f t="shared" si="59"/>
        <v>397.68919344867197</v>
      </c>
      <c r="N420">
        <f t="shared" si="60"/>
        <v>4.2931320396129714E-2</v>
      </c>
    </row>
    <row r="421" spans="1:14" x14ac:dyDescent="0.3">
      <c r="A421">
        <v>420</v>
      </c>
      <c r="B421" s="1">
        <v>41974</v>
      </c>
      <c r="C421">
        <f t="shared" si="55"/>
        <v>12</v>
      </c>
      <c r="D421">
        <v>398.84</v>
      </c>
      <c r="E421">
        <f t="shared" si="61"/>
        <v>398.46083333333337</v>
      </c>
      <c r="F421">
        <f t="shared" si="62"/>
        <v>398.55416666666667</v>
      </c>
      <c r="G421">
        <f t="shared" si="63"/>
        <v>1.0007171756243922</v>
      </c>
      <c r="H421">
        <f t="shared" si="56"/>
        <v>1.0007594286058352</v>
      </c>
      <c r="I421">
        <f t="shared" si="57"/>
        <v>398.53733934400867</v>
      </c>
      <c r="J421">
        <f t="shared" si="58"/>
        <v>398.31361256332758</v>
      </c>
      <c r="L421">
        <f t="shared" si="59"/>
        <v>398.61610331480176</v>
      </c>
      <c r="N421">
        <f t="shared" si="60"/>
        <v>5.6136968508227039E-2</v>
      </c>
    </row>
    <row r="422" spans="1:14" x14ac:dyDescent="0.3">
      <c r="A422">
        <v>421</v>
      </c>
      <c r="B422" s="1">
        <v>42005</v>
      </c>
      <c r="C422">
        <f t="shared" si="55"/>
        <v>1</v>
      </c>
      <c r="D422">
        <v>399.56</v>
      </c>
      <c r="E422">
        <f t="shared" si="61"/>
        <v>398.64750000000004</v>
      </c>
      <c r="F422">
        <f t="shared" si="62"/>
        <v>398.73250000000007</v>
      </c>
      <c r="G422">
        <f t="shared" si="63"/>
        <v>1.0020753261898641</v>
      </c>
      <c r="H422">
        <f t="shared" si="56"/>
        <v>1.0020277142188549</v>
      </c>
      <c r="I422">
        <f t="shared" si="57"/>
        <v>398.75144602310996</v>
      </c>
      <c r="J422">
        <f t="shared" si="58"/>
        <v>398.46636204699161</v>
      </c>
      <c r="L422">
        <f t="shared" si="59"/>
        <v>399.2743379550497</v>
      </c>
      <c r="N422">
        <f t="shared" si="60"/>
        <v>7.14941548078636E-2</v>
      </c>
    </row>
    <row r="423" spans="1:14" x14ac:dyDescent="0.3">
      <c r="A423">
        <v>422</v>
      </c>
      <c r="B423" s="1">
        <v>42036</v>
      </c>
      <c r="C423">
        <f t="shared" si="55"/>
        <v>2</v>
      </c>
      <c r="D423">
        <v>400.12</v>
      </c>
      <c r="E423">
        <f t="shared" si="61"/>
        <v>398.81750000000005</v>
      </c>
      <c r="F423">
        <f t="shared" si="62"/>
        <v>398.91</v>
      </c>
      <c r="G423">
        <f t="shared" si="63"/>
        <v>1.0030332656488932</v>
      </c>
      <c r="H423">
        <f t="shared" si="56"/>
        <v>1.0029045537710699</v>
      </c>
      <c r="I423">
        <f t="shared" si="57"/>
        <v>398.96119575436114</v>
      </c>
      <c r="J423">
        <f t="shared" si="58"/>
        <v>398.61911153065569</v>
      </c>
      <c r="L423">
        <f t="shared" si="59"/>
        <v>399.77692217427261</v>
      </c>
      <c r="N423">
        <f t="shared" si="60"/>
        <v>8.5743733311854295E-2</v>
      </c>
    </row>
    <row r="424" spans="1:14" x14ac:dyDescent="0.3">
      <c r="A424">
        <v>423</v>
      </c>
      <c r="B424" s="1">
        <v>42064</v>
      </c>
      <c r="C424">
        <f t="shared" si="55"/>
        <v>3</v>
      </c>
      <c r="D424">
        <v>400.57</v>
      </c>
      <c r="E424">
        <f t="shared" si="61"/>
        <v>399.0025</v>
      </c>
      <c r="F424">
        <f t="shared" si="62"/>
        <v>399.10333333333335</v>
      </c>
      <c r="G424">
        <f t="shared" si="63"/>
        <v>1.0036749045777618</v>
      </c>
      <c r="H424">
        <f t="shared" si="56"/>
        <v>1.0036591568893234</v>
      </c>
      <c r="I424">
        <f t="shared" si="57"/>
        <v>399.10959537449037</v>
      </c>
      <c r="J424">
        <f t="shared" si="58"/>
        <v>398.77186101431971</v>
      </c>
      <c r="L424">
        <f t="shared" si="59"/>
        <v>400.23102981681859</v>
      </c>
      <c r="N424">
        <f t="shared" si="60"/>
        <v>8.4621959503058716E-2</v>
      </c>
    </row>
    <row r="425" spans="1:14" x14ac:dyDescent="0.3">
      <c r="A425">
        <v>424</v>
      </c>
      <c r="B425" s="1">
        <v>42095</v>
      </c>
      <c r="C425">
        <f t="shared" si="55"/>
        <v>4</v>
      </c>
      <c r="D425">
        <v>400.96</v>
      </c>
      <c r="E425">
        <f t="shared" si="61"/>
        <v>399.20416666666665</v>
      </c>
      <c r="F425">
        <f t="shared" si="62"/>
        <v>399.30833333333328</v>
      </c>
      <c r="G425">
        <f t="shared" si="63"/>
        <v>1.0041363190516936</v>
      </c>
      <c r="H425">
        <f t="shared" si="56"/>
        <v>1.0043042933532074</v>
      </c>
      <c r="I425">
        <f t="shared" si="57"/>
        <v>399.24154726179682</v>
      </c>
      <c r="J425">
        <f t="shared" si="58"/>
        <v>398.92461049798374</v>
      </c>
      <c r="L425">
        <f t="shared" si="59"/>
        <v>400.64169904738105</v>
      </c>
      <c r="N425">
        <f t="shared" si="60"/>
        <v>7.9384714839117784E-2</v>
      </c>
    </row>
    <row r="426" spans="1:14" x14ac:dyDescent="0.3">
      <c r="A426">
        <v>425</v>
      </c>
      <c r="B426" s="1">
        <v>42125</v>
      </c>
      <c r="C426">
        <f t="shared" si="55"/>
        <v>5</v>
      </c>
      <c r="D426">
        <v>400.91</v>
      </c>
      <c r="E426">
        <f t="shared" si="61"/>
        <v>399.41249999999997</v>
      </c>
      <c r="F426">
        <f t="shared" si="62"/>
        <v>399.53</v>
      </c>
      <c r="G426">
        <f t="shared" si="63"/>
        <v>1.0034540585187597</v>
      </c>
      <c r="H426">
        <f t="shared" si="56"/>
        <v>1.0038927563831224</v>
      </c>
      <c r="I426">
        <f t="shared" si="57"/>
        <v>399.35540669146741</v>
      </c>
      <c r="J426">
        <f t="shared" si="58"/>
        <v>399.07735998164776</v>
      </c>
      <c r="L426">
        <f t="shared" si="59"/>
        <v>400.63087092207593</v>
      </c>
      <c r="N426">
        <f t="shared" si="60"/>
        <v>6.9623875165023733E-2</v>
      </c>
    </row>
    <row r="427" spans="1:14" x14ac:dyDescent="0.3">
      <c r="A427">
        <v>426</v>
      </c>
      <c r="B427" s="1">
        <v>42156</v>
      </c>
      <c r="C427">
        <f t="shared" si="55"/>
        <v>6</v>
      </c>
      <c r="D427">
        <v>400.06</v>
      </c>
      <c r="E427">
        <f t="shared" si="61"/>
        <v>399.64750000000004</v>
      </c>
      <c r="F427">
        <f t="shared" si="62"/>
        <v>399.77583333333337</v>
      </c>
      <c r="G427">
        <f t="shared" si="63"/>
        <v>1.0007108150192503</v>
      </c>
      <c r="H427">
        <f t="shared" si="56"/>
        <v>1.0012759878546629</v>
      </c>
      <c r="I427">
        <f t="shared" si="57"/>
        <v>399.55017882449158</v>
      </c>
      <c r="J427">
        <f t="shared" si="58"/>
        <v>399.23010946531178</v>
      </c>
      <c r="L427">
        <f t="shared" si="59"/>
        <v>399.73952223620523</v>
      </c>
      <c r="N427">
        <f t="shared" si="60"/>
        <v>8.0107424834967259E-2</v>
      </c>
    </row>
    <row r="428" spans="1:14" x14ac:dyDescent="0.3">
      <c r="A428">
        <v>427</v>
      </c>
      <c r="B428" s="1">
        <v>42186</v>
      </c>
      <c r="C428">
        <f t="shared" si="55"/>
        <v>7</v>
      </c>
      <c r="D428">
        <v>398.37</v>
      </c>
      <c r="E428">
        <f t="shared" si="61"/>
        <v>399.90416666666675</v>
      </c>
      <c r="F428">
        <f t="shared" si="62"/>
        <v>400.03541666666672</v>
      </c>
      <c r="G428">
        <f t="shared" si="63"/>
        <v>0.99583682694761388</v>
      </c>
      <c r="H428">
        <f t="shared" si="56"/>
        <v>0.9965956107108751</v>
      </c>
      <c r="I428">
        <f t="shared" si="57"/>
        <v>399.73083938814591</v>
      </c>
      <c r="J428">
        <f t="shared" si="58"/>
        <v>399.38285894897581</v>
      </c>
      <c r="L428">
        <f t="shared" si="59"/>
        <v>398.02320422170982</v>
      </c>
      <c r="N428">
        <f t="shared" si="60"/>
        <v>8.7053688352583342E-2</v>
      </c>
    </row>
    <row r="429" spans="1:14" x14ac:dyDescent="0.3">
      <c r="A429">
        <v>428</v>
      </c>
      <c r="B429" s="1">
        <v>42217</v>
      </c>
      <c r="C429">
        <f t="shared" si="55"/>
        <v>8</v>
      </c>
      <c r="D429">
        <v>397.06</v>
      </c>
      <c r="E429">
        <f t="shared" si="61"/>
        <v>400.16666666666669</v>
      </c>
      <c r="F429">
        <f t="shared" si="62"/>
        <v>400.30375000000004</v>
      </c>
      <c r="G429">
        <f t="shared" si="63"/>
        <v>0.99189677838391466</v>
      </c>
      <c r="H429">
        <f t="shared" si="56"/>
        <v>0.99267519127302895</v>
      </c>
      <c r="I429">
        <f t="shared" si="57"/>
        <v>399.98984913766338</v>
      </c>
      <c r="J429">
        <f t="shared" si="58"/>
        <v>399.53560843263989</v>
      </c>
      <c r="L429">
        <f t="shared" si="59"/>
        <v>396.60908652125681</v>
      </c>
      <c r="N429">
        <f t="shared" si="60"/>
        <v>0.11356305816329748</v>
      </c>
    </row>
    <row r="430" spans="1:14" x14ac:dyDescent="0.3">
      <c r="A430">
        <v>429</v>
      </c>
      <c r="B430" s="1">
        <v>42248</v>
      </c>
      <c r="C430">
        <f t="shared" si="55"/>
        <v>9</v>
      </c>
      <c r="D430">
        <v>397.34</v>
      </c>
      <c r="E430">
        <f t="shared" si="61"/>
        <v>400.44083333333333</v>
      </c>
      <c r="F430">
        <f t="shared" si="62"/>
        <v>400.58375000000001</v>
      </c>
      <c r="G430">
        <f t="shared" si="63"/>
        <v>0.99190244237316161</v>
      </c>
      <c r="H430">
        <f t="shared" si="56"/>
        <v>0.99252860143572263</v>
      </c>
      <c r="I430">
        <f t="shared" si="57"/>
        <v>400.33103270297266</v>
      </c>
      <c r="J430">
        <f t="shared" si="58"/>
        <v>399.68835791630391</v>
      </c>
      <c r="L430">
        <f t="shared" si="59"/>
        <v>396.70212689280964</v>
      </c>
      <c r="N430">
        <f t="shared" si="60"/>
        <v>0.16053584013447686</v>
      </c>
    </row>
    <row r="431" spans="1:14" x14ac:dyDescent="0.3">
      <c r="A431">
        <v>430</v>
      </c>
      <c r="B431" s="1">
        <v>42278</v>
      </c>
      <c r="C431">
        <f t="shared" si="55"/>
        <v>10</v>
      </c>
      <c r="D431">
        <v>398.8</v>
      </c>
      <c r="E431">
        <f t="shared" si="61"/>
        <v>400.72666666666669</v>
      </c>
      <c r="F431">
        <f t="shared" si="62"/>
        <v>400.87416666666661</v>
      </c>
      <c r="G431">
        <f t="shared" si="63"/>
        <v>0.99482589091755746</v>
      </c>
      <c r="H431">
        <f t="shared" si="56"/>
        <v>0.99564332308800807</v>
      </c>
      <c r="I431">
        <f t="shared" si="57"/>
        <v>400.54504535129473</v>
      </c>
      <c r="J431">
        <f t="shared" si="58"/>
        <v>399.84110739996794</v>
      </c>
      <c r="L431">
        <f t="shared" si="59"/>
        <v>398.09912887889323</v>
      </c>
      <c r="N431">
        <f t="shared" si="60"/>
        <v>0.17574501532266454</v>
      </c>
    </row>
    <row r="432" spans="1:14" x14ac:dyDescent="0.3">
      <c r="A432">
        <v>431</v>
      </c>
      <c r="B432" s="1">
        <v>42309</v>
      </c>
      <c r="C432">
        <f t="shared" si="55"/>
        <v>11</v>
      </c>
      <c r="D432">
        <v>400.36</v>
      </c>
      <c r="E432">
        <f t="shared" si="61"/>
        <v>401.02166666666659</v>
      </c>
      <c r="F432">
        <f t="shared" si="62"/>
        <v>401.17166666666662</v>
      </c>
      <c r="G432">
        <f t="shared" si="63"/>
        <v>0.99797675974125799</v>
      </c>
      <c r="H432">
        <f t="shared" si="56"/>
        <v>0.99881537922300212</v>
      </c>
      <c r="I432">
        <f t="shared" si="57"/>
        <v>400.83483727638219</v>
      </c>
      <c r="J432">
        <f t="shared" si="58"/>
        <v>399.99385688363202</v>
      </c>
      <c r="L432">
        <f t="shared" si="59"/>
        <v>399.52001585009617</v>
      </c>
      <c r="N432">
        <f t="shared" si="60"/>
        <v>0.20980721098607294</v>
      </c>
    </row>
    <row r="433" spans="1:14" x14ac:dyDescent="0.3">
      <c r="A433">
        <v>432</v>
      </c>
      <c r="B433" s="1">
        <v>42339</v>
      </c>
      <c r="C433">
        <f t="shared" si="55"/>
        <v>12</v>
      </c>
      <c r="D433">
        <v>401.66</v>
      </c>
      <c r="E433">
        <f t="shared" si="61"/>
        <v>401.32166666666666</v>
      </c>
      <c r="F433">
        <f t="shared" si="62"/>
        <v>401.47749999999996</v>
      </c>
      <c r="G433">
        <f t="shared" si="63"/>
        <v>1.0004545709286325</v>
      </c>
      <c r="H433">
        <f t="shared" si="56"/>
        <v>1.0007594286058352</v>
      </c>
      <c r="I433">
        <f t="shared" si="57"/>
        <v>401.35519938048981</v>
      </c>
      <c r="J433">
        <f t="shared" si="58"/>
        <v>400.14660636729604</v>
      </c>
      <c r="L433">
        <f t="shared" si="59"/>
        <v>400.45048914669928</v>
      </c>
      <c r="N433">
        <f t="shared" si="60"/>
        <v>0.30112803199241694</v>
      </c>
    </row>
    <row r="434" spans="1:14" x14ac:dyDescent="0.3">
      <c r="A434">
        <v>433</v>
      </c>
      <c r="B434" s="1">
        <v>42370</v>
      </c>
      <c r="C434">
        <f t="shared" si="55"/>
        <v>1</v>
      </c>
      <c r="D434">
        <v>402.64</v>
      </c>
      <c r="E434">
        <f t="shared" si="61"/>
        <v>401.63333333333327</v>
      </c>
      <c r="F434">
        <f t="shared" si="62"/>
        <v>401.78916666666663</v>
      </c>
      <c r="G434">
        <f t="shared" si="63"/>
        <v>1.0021176114338575</v>
      </c>
      <c r="H434">
        <f t="shared" si="56"/>
        <v>1.0020277142188549</v>
      </c>
      <c r="I434">
        <f t="shared" si="57"/>
        <v>401.8252133014941</v>
      </c>
      <c r="J434">
        <f t="shared" si="58"/>
        <v>400.29935585096007</v>
      </c>
      <c r="L434">
        <f t="shared" si="59"/>
        <v>401.11104854661755</v>
      </c>
      <c r="N434">
        <f t="shared" si="60"/>
        <v>0.37973163455752862</v>
      </c>
    </row>
    <row r="435" spans="1:14" x14ac:dyDescent="0.3">
      <c r="A435">
        <v>434</v>
      </c>
      <c r="B435" s="1">
        <v>42401</v>
      </c>
      <c r="C435">
        <f t="shared" si="55"/>
        <v>2</v>
      </c>
      <c r="D435">
        <v>403.27</v>
      </c>
      <c r="E435">
        <f t="shared" si="61"/>
        <v>401.94499999999999</v>
      </c>
      <c r="F435">
        <f t="shared" si="62"/>
        <v>402.09708333333333</v>
      </c>
      <c r="G435">
        <f t="shared" si="63"/>
        <v>1.0029169986933089</v>
      </c>
      <c r="H435">
        <f t="shared" si="56"/>
        <v>1.0029045537710699</v>
      </c>
      <c r="I435">
        <f t="shared" si="57"/>
        <v>402.10207290778067</v>
      </c>
      <c r="J435">
        <f t="shared" si="58"/>
        <v>400.45210533462409</v>
      </c>
      <c r="L435">
        <f t="shared" si="59"/>
        <v>401.61524000730668</v>
      </c>
      <c r="N435">
        <f t="shared" si="60"/>
        <v>0.41033550541654484</v>
      </c>
    </row>
    <row r="436" spans="1:14" x14ac:dyDescent="0.3">
      <c r="A436">
        <v>435</v>
      </c>
      <c r="B436" s="1">
        <v>42430</v>
      </c>
      <c r="C436">
        <f t="shared" si="55"/>
        <v>3</v>
      </c>
      <c r="D436">
        <v>403.86</v>
      </c>
      <c r="E436">
        <f t="shared" si="61"/>
        <v>402.24916666666667</v>
      </c>
      <c r="F436">
        <f t="shared" si="62"/>
        <v>402.4</v>
      </c>
      <c r="G436">
        <f t="shared" si="63"/>
        <v>1.0036282306163022</v>
      </c>
      <c r="H436">
        <f t="shared" si="56"/>
        <v>1.0036591568893234</v>
      </c>
      <c r="I436">
        <f t="shared" si="57"/>
        <v>402.3876006389437</v>
      </c>
      <c r="J436">
        <f t="shared" si="58"/>
        <v>400.60485481828812</v>
      </c>
      <c r="L436">
        <f t="shared" si="59"/>
        <v>402.07073083269285</v>
      </c>
      <c r="N436">
        <f t="shared" si="60"/>
        <v>0.44304193713345419</v>
      </c>
    </row>
    <row r="437" spans="1:14" x14ac:dyDescent="0.3">
      <c r="A437">
        <v>436</v>
      </c>
      <c r="B437" s="1">
        <v>42461</v>
      </c>
      <c r="C437">
        <f t="shared" si="55"/>
        <v>4</v>
      </c>
      <c r="D437">
        <v>404.39</v>
      </c>
      <c r="E437">
        <f t="shared" si="61"/>
        <v>402.55083333333329</v>
      </c>
      <c r="F437">
        <f t="shared" si="62"/>
        <v>402.69333333333327</v>
      </c>
      <c r="G437">
        <f t="shared" si="63"/>
        <v>1.0042132971326403</v>
      </c>
      <c r="H437">
        <f t="shared" si="56"/>
        <v>1.0043042933532074</v>
      </c>
      <c r="I437">
        <f t="shared" si="57"/>
        <v>402.65684681064948</v>
      </c>
      <c r="J437">
        <f t="shared" si="58"/>
        <v>400.7576043019522</v>
      </c>
      <c r="L437">
        <f t="shared" si="59"/>
        <v>402.48258259439638</v>
      </c>
      <c r="N437">
        <f t="shared" si="60"/>
        <v>0.47167768876668809</v>
      </c>
    </row>
    <row r="438" spans="1:14" x14ac:dyDescent="0.3">
      <c r="A438">
        <v>437</v>
      </c>
      <c r="B438" s="1">
        <v>42491</v>
      </c>
      <c r="C438">
        <f t="shared" si="55"/>
        <v>5</v>
      </c>
      <c r="D438">
        <v>404.45</v>
      </c>
      <c r="E438">
        <f t="shared" si="61"/>
        <v>402.83583333333331</v>
      </c>
      <c r="F438">
        <f t="shared" si="62"/>
        <v>402.96208333333334</v>
      </c>
      <c r="G438">
        <f t="shared" si="63"/>
        <v>1.0036924483176146</v>
      </c>
      <c r="H438">
        <f t="shared" si="56"/>
        <v>1.0038927563831224</v>
      </c>
      <c r="I438">
        <f t="shared" si="57"/>
        <v>402.88167976943447</v>
      </c>
      <c r="J438">
        <f t="shared" si="58"/>
        <v>400.91035378561622</v>
      </c>
      <c r="L438">
        <f t="shared" si="59"/>
        <v>402.47100012437505</v>
      </c>
      <c r="N438">
        <f t="shared" si="60"/>
        <v>0.48930643481887409</v>
      </c>
    </row>
    <row r="439" spans="1:14" x14ac:dyDescent="0.3">
      <c r="A439">
        <v>438</v>
      </c>
      <c r="B439" s="1">
        <v>42522</v>
      </c>
      <c r="C439">
        <f t="shared" si="55"/>
        <v>6</v>
      </c>
      <c r="D439">
        <v>403.66</v>
      </c>
      <c r="E439">
        <f t="shared" si="61"/>
        <v>403.08833333333331</v>
      </c>
      <c r="F439">
        <f t="shared" si="62"/>
        <v>403.2</v>
      </c>
      <c r="G439">
        <f t="shared" si="63"/>
        <v>1.0011408730158731</v>
      </c>
      <c r="H439">
        <f t="shared" si="56"/>
        <v>1.0012759878546629</v>
      </c>
      <c r="I439">
        <f t="shared" si="57"/>
        <v>403.1455911220674</v>
      </c>
      <c r="J439">
        <f t="shared" si="58"/>
        <v>401.06310326928025</v>
      </c>
      <c r="L439">
        <f t="shared" si="59"/>
        <v>401.57485491800526</v>
      </c>
      <c r="N439">
        <f t="shared" si="60"/>
        <v>0.51655974879719746</v>
      </c>
    </row>
    <row r="440" spans="1:14" x14ac:dyDescent="0.3">
      <c r="A440">
        <v>439</v>
      </c>
      <c r="B440" s="1">
        <v>42552</v>
      </c>
      <c r="C440">
        <f t="shared" si="55"/>
        <v>7</v>
      </c>
      <c r="D440">
        <v>402.11</v>
      </c>
      <c r="E440">
        <f t="shared" si="61"/>
        <v>403.31166666666667</v>
      </c>
      <c r="F440">
        <f t="shared" si="62"/>
        <v>403.42166666666668</v>
      </c>
      <c r="G440">
        <f t="shared" si="63"/>
        <v>0.99674864595770352</v>
      </c>
      <c r="H440">
        <f t="shared" si="56"/>
        <v>0.9965956107108751</v>
      </c>
      <c r="I440">
        <f t="shared" si="57"/>
        <v>403.48361529825877</v>
      </c>
      <c r="J440">
        <f t="shared" si="58"/>
        <v>401.21585275294433</v>
      </c>
      <c r="L440">
        <f t="shared" si="59"/>
        <v>399.84995780120511</v>
      </c>
      <c r="N440">
        <f t="shared" si="60"/>
        <v>0.56204575832356973</v>
      </c>
    </row>
    <row r="441" spans="1:14" x14ac:dyDescent="0.3">
      <c r="A441">
        <v>440</v>
      </c>
      <c r="B441" s="1">
        <v>42583</v>
      </c>
      <c r="C441">
        <f t="shared" si="55"/>
        <v>8</v>
      </c>
      <c r="D441">
        <v>400.8</v>
      </c>
      <c r="E441">
        <f t="shared" si="61"/>
        <v>403.53166666666669</v>
      </c>
      <c r="F441">
        <f t="shared" si="62"/>
        <v>403.63416666666672</v>
      </c>
      <c r="G441">
        <f t="shared" si="63"/>
        <v>0.99297837769762631</v>
      </c>
      <c r="H441">
        <f t="shared" si="56"/>
        <v>0.99267519127302895</v>
      </c>
      <c r="I441">
        <f t="shared" si="57"/>
        <v>403.75744606451292</v>
      </c>
      <c r="J441">
        <f t="shared" si="58"/>
        <v>401.36860223660835</v>
      </c>
      <c r="L441">
        <f t="shared" si="59"/>
        <v>398.42865399621348</v>
      </c>
      <c r="N441">
        <f t="shared" si="60"/>
        <v>0.59165319455751686</v>
      </c>
    </row>
    <row r="442" spans="1:14" x14ac:dyDescent="0.3">
      <c r="A442">
        <v>441</v>
      </c>
      <c r="B442" s="1">
        <v>42614</v>
      </c>
      <c r="C442">
        <f t="shared" si="55"/>
        <v>9</v>
      </c>
      <c r="D442">
        <v>400.99</v>
      </c>
      <c r="E442">
        <f t="shared" si="61"/>
        <v>403.73666666666668</v>
      </c>
      <c r="F442">
        <f t="shared" si="62"/>
        <v>403.82916666666665</v>
      </c>
      <c r="G442">
        <f t="shared" si="63"/>
        <v>0.99296938680754032</v>
      </c>
      <c r="H442">
        <f t="shared" si="56"/>
        <v>0.99252860143572263</v>
      </c>
      <c r="I442">
        <f t="shared" si="57"/>
        <v>404.00850859104298</v>
      </c>
      <c r="J442">
        <f t="shared" si="58"/>
        <v>401.52135172027238</v>
      </c>
      <c r="L442">
        <f t="shared" si="59"/>
        <v>398.52142566950283</v>
      </c>
      <c r="N442">
        <f t="shared" si="60"/>
        <v>0.61561992331409177</v>
      </c>
    </row>
    <row r="443" spans="1:14" x14ac:dyDescent="0.3">
      <c r="A443">
        <v>442</v>
      </c>
      <c r="B443" s="1">
        <v>42644</v>
      </c>
      <c r="C443">
        <f t="shared" si="55"/>
        <v>10</v>
      </c>
      <c r="D443">
        <v>402.42</v>
      </c>
      <c r="E443">
        <f t="shared" si="61"/>
        <v>403.92166666666662</v>
      </c>
      <c r="F443">
        <f t="shared" si="62"/>
        <v>404.01333333333332</v>
      </c>
      <c r="G443">
        <f t="shared" si="63"/>
        <v>0.99605623576779656</v>
      </c>
      <c r="H443">
        <f t="shared" si="56"/>
        <v>0.99564332308800807</v>
      </c>
      <c r="I443">
        <f t="shared" si="57"/>
        <v>404.18088553226687</v>
      </c>
      <c r="J443">
        <f t="shared" si="58"/>
        <v>401.6741012039364</v>
      </c>
      <c r="L443">
        <f t="shared" si="59"/>
        <v>399.92413692107613</v>
      </c>
      <c r="N443">
        <f t="shared" si="60"/>
        <v>0.62021347818793537</v>
      </c>
    </row>
    <row r="444" spans="1:14" x14ac:dyDescent="0.3">
      <c r="A444">
        <v>443</v>
      </c>
      <c r="B444" s="1">
        <v>42675</v>
      </c>
      <c r="C444">
        <f t="shared" si="55"/>
        <v>11</v>
      </c>
      <c r="D444">
        <v>403.78</v>
      </c>
      <c r="E444">
        <f t="shared" si="61"/>
        <v>404.10500000000002</v>
      </c>
      <c r="F444">
        <f t="shared" si="62"/>
        <v>404.19666666666672</v>
      </c>
      <c r="G444">
        <f t="shared" si="63"/>
        <v>0.99896914868174713</v>
      </c>
      <c r="H444">
        <f t="shared" si="56"/>
        <v>0.99881537922300212</v>
      </c>
      <c r="I444">
        <f t="shared" si="57"/>
        <v>404.25889348450789</v>
      </c>
      <c r="J444">
        <f t="shared" si="58"/>
        <v>401.82685068760043</v>
      </c>
      <c r="L444">
        <f t="shared" si="59"/>
        <v>401.35083825152026</v>
      </c>
      <c r="N444">
        <f t="shared" si="60"/>
        <v>0.60160526734353226</v>
      </c>
    </row>
    <row r="445" spans="1:14" x14ac:dyDescent="0.3">
      <c r="A445">
        <v>444</v>
      </c>
      <c r="B445" s="1">
        <v>42705</v>
      </c>
      <c r="C445">
        <f t="shared" si="55"/>
        <v>12</v>
      </c>
      <c r="D445">
        <v>404.69</v>
      </c>
      <c r="E445">
        <f t="shared" si="61"/>
        <v>404.28833333333336</v>
      </c>
      <c r="F445">
        <f t="shared" si="62"/>
        <v>404.37166666666667</v>
      </c>
      <c r="G445">
        <f t="shared" si="63"/>
        <v>1.0007872295701561</v>
      </c>
      <c r="H445">
        <f t="shared" si="56"/>
        <v>1.0007594286058352</v>
      </c>
      <c r="I445">
        <f t="shared" si="57"/>
        <v>404.38290005798535</v>
      </c>
      <c r="J445">
        <f t="shared" si="58"/>
        <v>401.97960017126451</v>
      </c>
      <c r="L445">
        <f t="shared" si="59"/>
        <v>402.28487497859675</v>
      </c>
      <c r="N445">
        <f t="shared" si="60"/>
        <v>0.59431293617417058</v>
      </c>
    </row>
    <row r="446" spans="1:14" x14ac:dyDescent="0.3">
      <c r="A446">
        <v>445</v>
      </c>
      <c r="B446" s="1">
        <v>42736</v>
      </c>
      <c r="C446">
        <f t="shared" si="55"/>
        <v>1</v>
      </c>
      <c r="D446">
        <v>405.32</v>
      </c>
      <c r="E446">
        <f t="shared" si="61"/>
        <v>404.45499999999998</v>
      </c>
      <c r="F446">
        <f t="shared" si="62"/>
        <v>404.52875</v>
      </c>
      <c r="G446">
        <f t="shared" si="63"/>
        <v>1.0019559796429796</v>
      </c>
      <c r="H446">
        <f t="shared" si="56"/>
        <v>1.0020277142188549</v>
      </c>
      <c r="I446">
        <f t="shared" si="57"/>
        <v>404.49979002424402</v>
      </c>
      <c r="J446">
        <f t="shared" si="58"/>
        <v>402.13234965492853</v>
      </c>
      <c r="L446">
        <f t="shared" si="59"/>
        <v>402.9477591381854</v>
      </c>
      <c r="N446">
        <f t="shared" si="60"/>
        <v>0.58527604406754896</v>
      </c>
    </row>
    <row r="447" spans="1:14" x14ac:dyDescent="0.3">
      <c r="A447">
        <v>446</v>
      </c>
      <c r="B447" s="1">
        <v>42767</v>
      </c>
      <c r="C447">
        <f t="shared" si="55"/>
        <v>2</v>
      </c>
      <c r="D447">
        <v>405.91</v>
      </c>
      <c r="E447">
        <f t="shared" si="61"/>
        <v>404.60250000000002</v>
      </c>
      <c r="F447">
        <f t="shared" si="62"/>
        <v>404.67208333333338</v>
      </c>
      <c r="G447">
        <f t="shared" si="63"/>
        <v>1.0030590611946091</v>
      </c>
      <c r="H447">
        <f t="shared" si="56"/>
        <v>1.0029045537710699</v>
      </c>
      <c r="I447">
        <f t="shared" si="57"/>
        <v>404.73442709350377</v>
      </c>
      <c r="J447">
        <f t="shared" si="58"/>
        <v>402.28509913859256</v>
      </c>
      <c r="L447">
        <f t="shared" si="59"/>
        <v>403.45355784034081</v>
      </c>
      <c r="N447">
        <f t="shared" si="60"/>
        <v>0.60516916549462152</v>
      </c>
    </row>
    <row r="448" spans="1:14" x14ac:dyDescent="0.3">
      <c r="A448">
        <v>447</v>
      </c>
      <c r="B448" s="1">
        <v>42795</v>
      </c>
      <c r="C448">
        <f t="shared" si="55"/>
        <v>3</v>
      </c>
      <c r="D448">
        <v>406.32</v>
      </c>
      <c r="E448">
        <f t="shared" si="61"/>
        <v>404.74166666666673</v>
      </c>
      <c r="F448">
        <f t="shared" si="62"/>
        <v>404.81416666666672</v>
      </c>
      <c r="G448">
        <f t="shared" si="63"/>
        <v>1.0037198138240384</v>
      </c>
      <c r="H448">
        <f t="shared" si="56"/>
        <v>1.0036591568893234</v>
      </c>
      <c r="I448">
        <f t="shared" si="57"/>
        <v>404.83863193090576</v>
      </c>
      <c r="J448">
        <f t="shared" si="58"/>
        <v>402.43784862225664</v>
      </c>
      <c r="L448">
        <f t="shared" si="59"/>
        <v>403.91043184856727</v>
      </c>
      <c r="N448">
        <f t="shared" si="60"/>
        <v>0.59302228574343441</v>
      </c>
    </row>
    <row r="449" spans="1:14" x14ac:dyDescent="0.3">
      <c r="A449">
        <v>448</v>
      </c>
      <c r="B449" s="1">
        <v>42826</v>
      </c>
      <c r="C449">
        <f t="shared" si="55"/>
        <v>4</v>
      </c>
      <c r="D449">
        <v>406.61</v>
      </c>
      <c r="E449">
        <f t="shared" si="61"/>
        <v>404.88666666666671</v>
      </c>
      <c r="F449">
        <f t="shared" si="62"/>
        <v>404.9666666666667</v>
      </c>
      <c r="G449">
        <f t="shared" si="63"/>
        <v>1.0040579471561446</v>
      </c>
      <c r="H449">
        <f t="shared" si="56"/>
        <v>1.0043042933532074</v>
      </c>
      <c r="I449">
        <f t="shared" si="57"/>
        <v>404.86733223293896</v>
      </c>
      <c r="J449">
        <f t="shared" si="58"/>
        <v>402.59059810592066</v>
      </c>
      <c r="L449">
        <f t="shared" si="59"/>
        <v>404.32346614141176</v>
      </c>
      <c r="N449">
        <f t="shared" si="60"/>
        <v>0.56234078320460812</v>
      </c>
    </row>
    <row r="450" spans="1:14" x14ac:dyDescent="0.3">
      <c r="A450">
        <v>449</v>
      </c>
      <c r="B450" s="1">
        <v>42856</v>
      </c>
      <c r="C450">
        <f t="shared" si="55"/>
        <v>5</v>
      </c>
      <c r="D450">
        <v>406.65</v>
      </c>
      <c r="E450">
        <f t="shared" si="61"/>
        <v>405.04666666666668</v>
      </c>
      <c r="F450">
        <f t="shared" si="62"/>
        <v>405.13249999999999</v>
      </c>
      <c r="G450">
        <f t="shared" si="63"/>
        <v>1.0037456881390656</v>
      </c>
      <c r="H450">
        <f t="shared" si="56"/>
        <v>1.0038927563831224</v>
      </c>
      <c r="I450">
        <f t="shared" si="57"/>
        <v>405.07314891393378</v>
      </c>
      <c r="J450">
        <f t="shared" si="58"/>
        <v>402.74334758958469</v>
      </c>
      <c r="L450">
        <f t="shared" si="59"/>
        <v>404.31112932667412</v>
      </c>
      <c r="N450">
        <f t="shared" si="60"/>
        <v>0.5751557047401592</v>
      </c>
    </row>
    <row r="451" spans="1:14" x14ac:dyDescent="0.3">
      <c r="A451">
        <v>450</v>
      </c>
      <c r="B451" s="1">
        <v>42887</v>
      </c>
      <c r="C451">
        <f t="shared" ref="C451:C514" si="64">MONTH(B451)</f>
        <v>6</v>
      </c>
      <c r="D451">
        <v>405.86</v>
      </c>
      <c r="E451">
        <f t="shared" si="61"/>
        <v>405.21833333333331</v>
      </c>
      <c r="F451">
        <f t="shared" si="62"/>
        <v>405.31166666666667</v>
      </c>
      <c r="G451">
        <f t="shared" si="63"/>
        <v>1.0013528683687862</v>
      </c>
      <c r="H451">
        <f t="shared" ref="H451:H514" si="65">VLOOKUP(C451,$P$3:$Q$14,2,FALSE)</f>
        <v>1.0012759878546629</v>
      </c>
      <c r="I451">
        <f t="shared" ref="I451:I464" si="66">D451/H451</f>
        <v>405.34278752614148</v>
      </c>
      <c r="J451">
        <f t="shared" ref="J451:J514" si="67">$T$19+$T$20*A451</f>
        <v>402.89609707324871</v>
      </c>
      <c r="L451">
        <f t="shared" ref="L451:L506" si="68">J451*H451</f>
        <v>403.41018759980523</v>
      </c>
      <c r="N451">
        <f t="shared" ref="N451:N506" si="69">ABS(D451-L451)/D451*100</f>
        <v>0.60361021046537899</v>
      </c>
    </row>
    <row r="452" spans="1:14" x14ac:dyDescent="0.3">
      <c r="A452">
        <v>451</v>
      </c>
      <c r="B452" s="1">
        <v>42917</v>
      </c>
      <c r="C452">
        <f t="shared" si="64"/>
        <v>7</v>
      </c>
      <c r="D452">
        <v>404.11</v>
      </c>
      <c r="E452">
        <f t="shared" si="61"/>
        <v>405.40500000000003</v>
      </c>
      <c r="F452">
        <f t="shared" si="62"/>
        <v>405.5020833333333</v>
      </c>
      <c r="G452">
        <f t="shared" si="63"/>
        <v>0.99656701311645557</v>
      </c>
      <c r="H452">
        <f t="shared" si="65"/>
        <v>0.9965956107108751</v>
      </c>
      <c r="I452">
        <f t="shared" si="66"/>
        <v>405.49044733575232</v>
      </c>
      <c r="J452">
        <f t="shared" si="67"/>
        <v>403.04884655691274</v>
      </c>
      <c r="L452">
        <f t="shared" si="68"/>
        <v>401.67671138070023</v>
      </c>
      <c r="N452">
        <f t="shared" si="69"/>
        <v>0.60213521548582993</v>
      </c>
    </row>
    <row r="453" spans="1:14" x14ac:dyDescent="0.3">
      <c r="A453">
        <v>452</v>
      </c>
      <c r="B453" s="1">
        <v>42948</v>
      </c>
      <c r="C453">
        <f t="shared" si="64"/>
        <v>8</v>
      </c>
      <c r="D453">
        <v>402.57</v>
      </c>
      <c r="E453">
        <f t="shared" si="61"/>
        <v>405.59916666666663</v>
      </c>
      <c r="F453">
        <f t="shared" si="62"/>
        <v>405.70083333333332</v>
      </c>
      <c r="G453">
        <f t="shared" si="63"/>
        <v>0.99228290139901942</v>
      </c>
      <c r="H453">
        <f t="shared" si="65"/>
        <v>0.99267519127302895</v>
      </c>
      <c r="I453">
        <f t="shared" si="66"/>
        <v>405.54050664219301</v>
      </c>
      <c r="J453">
        <f t="shared" si="67"/>
        <v>403.20159604057682</v>
      </c>
      <c r="L453">
        <f t="shared" si="68"/>
        <v>400.24822147117015</v>
      </c>
      <c r="N453">
        <f t="shared" si="69"/>
        <v>0.57673908359535953</v>
      </c>
    </row>
    <row r="454" spans="1:14" x14ac:dyDescent="0.3">
      <c r="A454">
        <v>453</v>
      </c>
      <c r="B454" s="1">
        <v>42979</v>
      </c>
      <c r="C454">
        <f t="shared" si="64"/>
        <v>9</v>
      </c>
      <c r="D454">
        <v>402.66</v>
      </c>
      <c r="E454">
        <f t="shared" si="61"/>
        <v>405.80250000000001</v>
      </c>
      <c r="F454">
        <f t="shared" si="62"/>
        <v>405.90541666666661</v>
      </c>
      <c r="G454">
        <f t="shared" si="63"/>
        <v>0.99200450022737252</v>
      </c>
      <c r="H454">
        <f t="shared" si="65"/>
        <v>0.99252860143572263</v>
      </c>
      <c r="I454">
        <f t="shared" si="66"/>
        <v>405.69107975079021</v>
      </c>
      <c r="J454">
        <f t="shared" si="67"/>
        <v>403.35434552424084</v>
      </c>
      <c r="L454">
        <f t="shared" si="68"/>
        <v>400.34072444619602</v>
      </c>
      <c r="N454">
        <f t="shared" si="69"/>
        <v>0.57598856449709546</v>
      </c>
    </row>
    <row r="455" spans="1:14" x14ac:dyDescent="0.3">
      <c r="A455">
        <v>454</v>
      </c>
      <c r="B455" s="1">
        <v>43009</v>
      </c>
      <c r="C455">
        <f t="shared" si="64"/>
        <v>10</v>
      </c>
      <c r="D455">
        <v>404.16</v>
      </c>
      <c r="E455">
        <f t="shared" si="61"/>
        <v>406.00833333333327</v>
      </c>
      <c r="F455">
        <f t="shared" si="62"/>
        <v>406.10541666666666</v>
      </c>
      <c r="G455">
        <f t="shared" si="63"/>
        <v>0.9952095771520737</v>
      </c>
      <c r="H455">
        <f t="shared" si="65"/>
        <v>0.99564332308800807</v>
      </c>
      <c r="I455">
        <f t="shared" si="66"/>
        <v>405.92849932091099</v>
      </c>
      <c r="J455">
        <f t="shared" si="67"/>
        <v>403.50709500790487</v>
      </c>
      <c r="L455">
        <f t="shared" si="68"/>
        <v>401.74914496325897</v>
      </c>
      <c r="N455">
        <f t="shared" si="69"/>
        <v>0.59651005461724427</v>
      </c>
    </row>
    <row r="456" spans="1:14" x14ac:dyDescent="0.3">
      <c r="A456">
        <v>455</v>
      </c>
      <c r="B456" s="1">
        <v>43040</v>
      </c>
      <c r="C456">
        <f t="shared" si="64"/>
        <v>11</v>
      </c>
      <c r="D456">
        <v>405.7</v>
      </c>
      <c r="E456">
        <f t="shared" ref="E456:E499" si="70">AVERAGE(D451:D462)</f>
        <v>406.20250000000004</v>
      </c>
      <c r="F456">
        <f t="shared" ref="F456:F457" si="71">AVERAGE(E456:E457)</f>
        <v>406.29541666666671</v>
      </c>
      <c r="G456">
        <f t="shared" si="63"/>
        <v>0.99853452280719368</v>
      </c>
      <c r="H456">
        <f t="shared" si="65"/>
        <v>0.99881537922300212</v>
      </c>
      <c r="I456">
        <f t="shared" si="66"/>
        <v>406.18117065398201</v>
      </c>
      <c r="J456">
        <f t="shared" si="67"/>
        <v>403.65984449156895</v>
      </c>
      <c r="L456">
        <f t="shared" si="68"/>
        <v>403.18166065294452</v>
      </c>
      <c r="N456">
        <f t="shared" si="69"/>
        <v>0.6207393017144377</v>
      </c>
    </row>
    <row r="457" spans="1:14" x14ac:dyDescent="0.3">
      <c r="A457">
        <v>456</v>
      </c>
      <c r="B457" s="1">
        <v>43070</v>
      </c>
      <c r="C457">
        <f t="shared" si="64"/>
        <v>12</v>
      </c>
      <c r="D457">
        <v>406.75</v>
      </c>
      <c r="E457">
        <f t="shared" si="70"/>
        <v>406.38833333333332</v>
      </c>
      <c r="F457">
        <f t="shared" si="71"/>
        <v>406.48666666666668</v>
      </c>
      <c r="G457">
        <f t="shared" ref="G457:G499" si="72">D457/F457</f>
        <v>1.0006478277270268</v>
      </c>
      <c r="H457">
        <f t="shared" si="65"/>
        <v>1.0007594286058352</v>
      </c>
      <c r="I457">
        <f t="shared" si="66"/>
        <v>406.44133682222332</v>
      </c>
      <c r="J457">
        <f t="shared" si="67"/>
        <v>403.81259397523297</v>
      </c>
      <c r="L457">
        <f t="shared" si="68"/>
        <v>404.11926081049427</v>
      </c>
      <c r="N457">
        <f t="shared" si="69"/>
        <v>0.64677054443902449</v>
      </c>
    </row>
    <row r="458" spans="1:14" x14ac:dyDescent="0.3">
      <c r="A458">
        <v>457</v>
      </c>
      <c r="B458" s="1">
        <v>43101</v>
      </c>
      <c r="C458">
        <f t="shared" si="64"/>
        <v>1</v>
      </c>
      <c r="D458">
        <v>407.56</v>
      </c>
      <c r="E458">
        <f t="shared" si="70"/>
        <v>406.58500000000004</v>
      </c>
      <c r="F458">
        <f>AVERAGE(E458:E459)</f>
        <v>406.69041666666669</v>
      </c>
      <c r="G458">
        <f t="shared" si="72"/>
        <v>1.0021381947980497</v>
      </c>
      <c r="H458">
        <f t="shared" si="65"/>
        <v>1.0020277142188549</v>
      </c>
      <c r="I458">
        <f t="shared" si="66"/>
        <v>406.73525713579613</v>
      </c>
      <c r="J458">
        <f t="shared" si="67"/>
        <v>403.965343458897</v>
      </c>
      <c r="L458">
        <f t="shared" si="68"/>
        <v>404.7844697297532</v>
      </c>
      <c r="N458">
        <f t="shared" si="69"/>
        <v>0.68101145113524497</v>
      </c>
    </row>
    <row r="459" spans="1:14" x14ac:dyDescent="0.3">
      <c r="A459">
        <v>458</v>
      </c>
      <c r="B459" s="1">
        <v>43132</v>
      </c>
      <c r="C459">
        <f t="shared" si="64"/>
        <v>2</v>
      </c>
      <c r="D459">
        <v>408.24</v>
      </c>
      <c r="E459">
        <f t="shared" si="70"/>
        <v>406.79583333333335</v>
      </c>
      <c r="F459">
        <f t="shared" ref="F459:F499" si="73">AVERAGE(E459:E460)</f>
        <v>406.90041666666673</v>
      </c>
      <c r="G459">
        <f t="shared" si="72"/>
        <v>1.0032921650567654</v>
      </c>
      <c r="H459">
        <f t="shared" si="65"/>
        <v>1.0029045537710699</v>
      </c>
      <c r="I459">
        <f t="shared" si="66"/>
        <v>407.05767908317603</v>
      </c>
      <c r="J459">
        <f t="shared" si="67"/>
        <v>404.11809294256102</v>
      </c>
      <c r="L459">
        <f t="shared" si="68"/>
        <v>405.29187567337493</v>
      </c>
      <c r="N459">
        <f t="shared" si="69"/>
        <v>0.72215469494049511</v>
      </c>
    </row>
    <row r="460" spans="1:14" x14ac:dyDescent="0.3">
      <c r="A460">
        <v>459</v>
      </c>
      <c r="B460" s="1">
        <v>43160</v>
      </c>
      <c r="C460">
        <f t="shared" si="64"/>
        <v>3</v>
      </c>
      <c r="D460">
        <v>408.76</v>
      </c>
      <c r="E460">
        <f t="shared" si="70"/>
        <v>407.00500000000005</v>
      </c>
      <c r="F460">
        <f t="shared" si="73"/>
        <v>407.10874999999999</v>
      </c>
      <c r="G460">
        <f t="shared" si="72"/>
        <v>1.0040560415368129</v>
      </c>
      <c r="H460">
        <f t="shared" si="65"/>
        <v>1.0036591568893234</v>
      </c>
      <c r="I460">
        <f t="shared" si="66"/>
        <v>407.26973613919336</v>
      </c>
      <c r="J460">
        <f t="shared" si="67"/>
        <v>404.27084242622504</v>
      </c>
      <c r="L460">
        <f t="shared" si="68"/>
        <v>405.75013286444153</v>
      </c>
      <c r="N460">
        <f t="shared" si="69"/>
        <v>0.73634091779001509</v>
      </c>
    </row>
    <row r="461" spans="1:14" x14ac:dyDescent="0.3">
      <c r="A461">
        <v>460</v>
      </c>
      <c r="B461" s="1">
        <v>43191</v>
      </c>
      <c r="C461">
        <f t="shared" si="64"/>
        <v>4</v>
      </c>
      <c r="D461">
        <v>409.08</v>
      </c>
      <c r="E461">
        <f t="shared" si="70"/>
        <v>407.21249999999992</v>
      </c>
      <c r="F461">
        <f t="shared" si="73"/>
        <v>407.31374999999997</v>
      </c>
      <c r="G461">
        <f t="shared" si="72"/>
        <v>1.0043363377740133</v>
      </c>
      <c r="H461">
        <f t="shared" si="65"/>
        <v>1.0043042933532074</v>
      </c>
      <c r="I461">
        <f t="shared" si="66"/>
        <v>407.32674619377451</v>
      </c>
      <c r="J461">
        <f t="shared" si="67"/>
        <v>404.42359190988913</v>
      </c>
      <c r="L461">
        <f t="shared" si="68"/>
        <v>406.16434968842714</v>
      </c>
      <c r="N461">
        <f t="shared" si="69"/>
        <v>0.7127335268340782</v>
      </c>
    </row>
    <row r="462" spans="1:14" x14ac:dyDescent="0.3">
      <c r="A462">
        <v>461</v>
      </c>
      <c r="B462" s="1">
        <v>43221</v>
      </c>
      <c r="C462">
        <f t="shared" si="64"/>
        <v>5</v>
      </c>
      <c r="D462">
        <v>408.98</v>
      </c>
      <c r="E462">
        <f t="shared" si="70"/>
        <v>407.41500000000002</v>
      </c>
      <c r="F462">
        <f t="shared" si="73"/>
        <v>407.51625000000001</v>
      </c>
      <c r="G462">
        <f t="shared" si="72"/>
        <v>1.0035918813053468</v>
      </c>
      <c r="H462">
        <f t="shared" si="65"/>
        <v>1.0038927563831224</v>
      </c>
      <c r="I462">
        <f t="shared" si="66"/>
        <v>407.39411396242633</v>
      </c>
      <c r="J462">
        <f t="shared" si="67"/>
        <v>404.57634139355315</v>
      </c>
      <c r="L462">
        <f t="shared" si="68"/>
        <v>406.15125852897319</v>
      </c>
      <c r="N462">
        <f t="shared" si="69"/>
        <v>0.69165765343704599</v>
      </c>
    </row>
    <row r="463" spans="1:14" x14ac:dyDescent="0.3">
      <c r="A463">
        <v>462</v>
      </c>
      <c r="B463" s="1">
        <v>43252</v>
      </c>
      <c r="C463">
        <f t="shared" si="64"/>
        <v>6</v>
      </c>
      <c r="D463">
        <v>408.09</v>
      </c>
      <c r="E463">
        <f t="shared" si="70"/>
        <v>407.61750000000006</v>
      </c>
      <c r="F463">
        <f t="shared" si="73"/>
        <v>407.71583333333342</v>
      </c>
      <c r="G463">
        <f t="shared" si="72"/>
        <v>1.0009177143394397</v>
      </c>
      <c r="H463">
        <f t="shared" si="65"/>
        <v>1.0012759878546629</v>
      </c>
      <c r="I463">
        <f t="shared" si="66"/>
        <v>407.56994569936199</v>
      </c>
      <c r="J463">
        <f t="shared" si="67"/>
        <v>404.72909087721717</v>
      </c>
      <c r="L463">
        <f t="shared" si="68"/>
        <v>405.24552028160525</v>
      </c>
      <c r="N463">
        <f t="shared" si="69"/>
        <v>0.69702264657176682</v>
      </c>
    </row>
    <row r="464" spans="1:14" x14ac:dyDescent="0.3">
      <c r="A464">
        <v>463</v>
      </c>
      <c r="B464" s="1">
        <v>43282</v>
      </c>
      <c r="C464">
        <f t="shared" si="64"/>
        <v>7</v>
      </c>
      <c r="D464">
        <v>406.47</v>
      </c>
      <c r="E464">
        <f t="shared" si="70"/>
        <v>407.81416666666672</v>
      </c>
      <c r="F464">
        <f t="shared" si="73"/>
        <v>407.9016666666667</v>
      </c>
      <c r="G464">
        <f t="shared" si="72"/>
        <v>0.9964901671562999</v>
      </c>
      <c r="H464">
        <f t="shared" si="65"/>
        <v>0.9965956107108751</v>
      </c>
      <c r="I464">
        <f t="shared" si="66"/>
        <v>407.85850913999468</v>
      </c>
      <c r="J464">
        <f t="shared" si="67"/>
        <v>404.8818403608812</v>
      </c>
      <c r="L464">
        <f t="shared" si="68"/>
        <v>403.50346496019546</v>
      </c>
      <c r="N464">
        <f t="shared" si="69"/>
        <v>0.72982877944364133</v>
      </c>
    </row>
    <row r="465" spans="1:14" x14ac:dyDescent="0.3">
      <c r="A465">
        <v>464</v>
      </c>
      <c r="B465" s="1">
        <v>43313</v>
      </c>
      <c r="C465">
        <f t="shared" si="64"/>
        <v>8</v>
      </c>
      <c r="D465">
        <v>405.1</v>
      </c>
      <c r="E465">
        <f t="shared" si="70"/>
        <v>407.98916666666668</v>
      </c>
      <c r="F465">
        <f t="shared" si="73"/>
        <v>408.07791666666668</v>
      </c>
      <c r="G465">
        <f t="shared" si="72"/>
        <v>0.99270257824537189</v>
      </c>
      <c r="H465">
        <f t="shared" si="65"/>
        <v>0.99267519127302895</v>
      </c>
      <c r="I465">
        <f>D465/H465</f>
        <v>408.0891751515324</v>
      </c>
      <c r="J465">
        <f t="shared" si="67"/>
        <v>405.03458984454528</v>
      </c>
      <c r="L465">
        <f t="shared" si="68"/>
        <v>402.06778894612683</v>
      </c>
      <c r="N465">
        <f t="shared" si="69"/>
        <v>0.74850927027232728</v>
      </c>
    </row>
    <row r="466" spans="1:14" x14ac:dyDescent="0.3">
      <c r="A466">
        <v>465</v>
      </c>
      <c r="B466" s="1">
        <v>43344</v>
      </c>
      <c r="C466">
        <f t="shared" si="64"/>
        <v>9</v>
      </c>
      <c r="D466">
        <v>405.17</v>
      </c>
      <c r="E466">
        <f t="shared" si="70"/>
        <v>408.16666666666669</v>
      </c>
      <c r="F466">
        <f t="shared" si="73"/>
        <v>408.26041666666669</v>
      </c>
      <c r="G466">
        <f t="shared" si="72"/>
        <v>0.99243028091751073</v>
      </c>
      <c r="H466">
        <f t="shared" si="65"/>
        <v>0.99252860143572263</v>
      </c>
      <c r="I466">
        <f t="shared" ref="I466:I506" si="74">D466/H466</f>
        <v>408.2199741286139</v>
      </c>
      <c r="J466">
        <f t="shared" si="67"/>
        <v>405.1873393282093</v>
      </c>
      <c r="L466">
        <f t="shared" si="68"/>
        <v>402.16002322288915</v>
      </c>
      <c r="N466">
        <f t="shared" si="69"/>
        <v>0.7428923111560245</v>
      </c>
    </row>
    <row r="467" spans="1:14" x14ac:dyDescent="0.3">
      <c r="A467">
        <v>466</v>
      </c>
      <c r="B467" s="1">
        <v>43374</v>
      </c>
      <c r="C467">
        <f t="shared" si="64"/>
        <v>10</v>
      </c>
      <c r="D467">
        <v>406.65</v>
      </c>
      <c r="E467">
        <f t="shared" si="70"/>
        <v>408.35416666666669</v>
      </c>
      <c r="F467">
        <f t="shared" si="73"/>
        <v>408.45250000000004</v>
      </c>
      <c r="G467">
        <f t="shared" si="72"/>
        <v>0.99558700216059381</v>
      </c>
      <c r="H467">
        <f t="shared" si="65"/>
        <v>0.99564332308800807</v>
      </c>
      <c r="I467">
        <f t="shared" si="74"/>
        <v>408.42939491500499</v>
      </c>
      <c r="J467">
        <f t="shared" si="67"/>
        <v>405.34008881187333</v>
      </c>
      <c r="L467">
        <f t="shared" si="68"/>
        <v>403.57415300544187</v>
      </c>
      <c r="N467">
        <f t="shared" si="69"/>
        <v>0.75638681779370609</v>
      </c>
    </row>
    <row r="468" spans="1:14" x14ac:dyDescent="0.3">
      <c r="A468">
        <v>467</v>
      </c>
      <c r="B468" s="1">
        <v>43405</v>
      </c>
      <c r="C468">
        <f t="shared" si="64"/>
        <v>11</v>
      </c>
      <c r="D468">
        <v>408.13</v>
      </c>
      <c r="E468">
        <f t="shared" si="70"/>
        <v>408.5508333333334</v>
      </c>
      <c r="F468">
        <f t="shared" si="73"/>
        <v>408.65250000000003</v>
      </c>
      <c r="G468">
        <f t="shared" si="72"/>
        <v>0.99872140755287186</v>
      </c>
      <c r="H468">
        <f t="shared" si="65"/>
        <v>0.99881537922300212</v>
      </c>
      <c r="I468">
        <f t="shared" si="74"/>
        <v>408.6140526965977</v>
      </c>
      <c r="J468">
        <f t="shared" si="67"/>
        <v>405.49283829553735</v>
      </c>
      <c r="L468">
        <f t="shared" si="68"/>
        <v>405.0124830543686</v>
      </c>
      <c r="N468">
        <f t="shared" si="69"/>
        <v>0.76385390577301204</v>
      </c>
    </row>
    <row r="469" spans="1:14" x14ac:dyDescent="0.3">
      <c r="A469">
        <v>468</v>
      </c>
      <c r="B469" s="1">
        <v>43435</v>
      </c>
      <c r="C469">
        <f t="shared" si="64"/>
        <v>12</v>
      </c>
      <c r="D469">
        <v>409.18</v>
      </c>
      <c r="E469">
        <f t="shared" si="70"/>
        <v>408.75416666666661</v>
      </c>
      <c r="F469">
        <f t="shared" si="73"/>
        <v>408.85458333333327</v>
      </c>
      <c r="G469">
        <f t="shared" si="72"/>
        <v>1.0007959227557477</v>
      </c>
      <c r="H469">
        <f t="shared" si="65"/>
        <v>1.0007594286058352</v>
      </c>
      <c r="I469">
        <f t="shared" si="74"/>
        <v>408.86949281110594</v>
      </c>
      <c r="J469">
        <f t="shared" si="67"/>
        <v>405.64558777920138</v>
      </c>
      <c r="L469">
        <f t="shared" si="68"/>
        <v>405.95364664239173</v>
      </c>
      <c r="N469">
        <f t="shared" si="69"/>
        <v>0.78849243795109125</v>
      </c>
    </row>
    <row r="470" spans="1:14" x14ac:dyDescent="0.3">
      <c r="A470">
        <v>469</v>
      </c>
      <c r="B470" s="1">
        <v>43466</v>
      </c>
      <c r="C470">
        <f t="shared" si="64"/>
        <v>1</v>
      </c>
      <c r="D470">
        <v>409.92</v>
      </c>
      <c r="E470">
        <f t="shared" si="70"/>
        <v>408.95499999999998</v>
      </c>
      <c r="F470">
        <f t="shared" si="73"/>
        <v>409.06124999999997</v>
      </c>
      <c r="G470">
        <f t="shared" si="72"/>
        <v>1.0020993188672846</v>
      </c>
      <c r="H470">
        <f t="shared" si="65"/>
        <v>1.0020277142188549</v>
      </c>
      <c r="I470">
        <f t="shared" si="74"/>
        <v>409.09048141403855</v>
      </c>
      <c r="J470">
        <f t="shared" si="67"/>
        <v>405.79833726286546</v>
      </c>
      <c r="L470">
        <f t="shared" si="68"/>
        <v>406.62118032132105</v>
      </c>
      <c r="N470">
        <f t="shared" si="69"/>
        <v>0.80474718937328438</v>
      </c>
    </row>
    <row r="471" spans="1:14" x14ac:dyDescent="0.3">
      <c r="A471">
        <v>470</v>
      </c>
      <c r="B471" s="1">
        <v>43497</v>
      </c>
      <c r="C471">
        <f t="shared" si="64"/>
        <v>2</v>
      </c>
      <c r="D471">
        <v>410.34</v>
      </c>
      <c r="E471">
        <f t="shared" si="70"/>
        <v>409.16749999999996</v>
      </c>
      <c r="F471">
        <f t="shared" si="73"/>
        <v>409.28208333333333</v>
      </c>
      <c r="G471">
        <f t="shared" si="72"/>
        <v>1.0025848105982325</v>
      </c>
      <c r="H471">
        <f t="shared" si="65"/>
        <v>1.0029045537710699</v>
      </c>
      <c r="I471">
        <f t="shared" si="74"/>
        <v>409.15159718545567</v>
      </c>
      <c r="J471">
        <f t="shared" si="67"/>
        <v>405.95108674652948</v>
      </c>
      <c r="L471">
        <f t="shared" si="68"/>
        <v>407.13019350640906</v>
      </c>
      <c r="N471">
        <f t="shared" si="69"/>
        <v>0.78223095325606029</v>
      </c>
    </row>
    <row r="472" spans="1:14" x14ac:dyDescent="0.3">
      <c r="A472">
        <v>471</v>
      </c>
      <c r="B472" s="1">
        <v>43525</v>
      </c>
      <c r="C472">
        <f t="shared" si="64"/>
        <v>3</v>
      </c>
      <c r="D472">
        <v>410.89</v>
      </c>
      <c r="E472">
        <f t="shared" si="70"/>
        <v>409.3966666666667</v>
      </c>
      <c r="F472">
        <f t="shared" si="73"/>
        <v>409.51291666666668</v>
      </c>
      <c r="G472">
        <f t="shared" si="72"/>
        <v>1.0033627347936724</v>
      </c>
      <c r="H472">
        <f t="shared" si="65"/>
        <v>1.0036591568893234</v>
      </c>
      <c r="I472">
        <f t="shared" si="74"/>
        <v>409.39197055052637</v>
      </c>
      <c r="J472">
        <f t="shared" si="67"/>
        <v>406.10383623019351</v>
      </c>
      <c r="L472">
        <f t="shared" si="68"/>
        <v>407.58983388031589</v>
      </c>
      <c r="N472">
        <f t="shared" si="69"/>
        <v>0.80317508814624172</v>
      </c>
    </row>
    <row r="473" spans="1:14" x14ac:dyDescent="0.3">
      <c r="A473">
        <v>472</v>
      </c>
      <c r="B473" s="1">
        <v>43556</v>
      </c>
      <c r="C473">
        <f t="shared" si="64"/>
        <v>4</v>
      </c>
      <c r="D473">
        <v>411.33</v>
      </c>
      <c r="E473">
        <f t="shared" si="70"/>
        <v>409.62916666666661</v>
      </c>
      <c r="F473">
        <f t="shared" si="73"/>
        <v>409.74333333333323</v>
      </c>
      <c r="G473">
        <f t="shared" si="72"/>
        <v>1.0038723428487755</v>
      </c>
      <c r="H473">
        <f t="shared" si="65"/>
        <v>1.0043042933532074</v>
      </c>
      <c r="I473">
        <f t="shared" si="74"/>
        <v>409.56710304068957</v>
      </c>
      <c r="J473">
        <f t="shared" si="67"/>
        <v>406.25658571385759</v>
      </c>
      <c r="L473">
        <f t="shared" si="68"/>
        <v>408.00523323544246</v>
      </c>
      <c r="N473">
        <f t="shared" si="69"/>
        <v>0.80829668746688155</v>
      </c>
    </row>
    <row r="474" spans="1:14" x14ac:dyDescent="0.3">
      <c r="A474">
        <v>473</v>
      </c>
      <c r="B474" s="1">
        <v>43586</v>
      </c>
      <c r="C474">
        <f t="shared" si="64"/>
        <v>5</v>
      </c>
      <c r="D474">
        <v>411.34</v>
      </c>
      <c r="E474">
        <f t="shared" si="70"/>
        <v>409.8574999999999</v>
      </c>
      <c r="F474">
        <f t="shared" si="73"/>
        <v>409.96499999999997</v>
      </c>
      <c r="G474">
        <f t="shared" si="72"/>
        <v>1.0033539448489506</v>
      </c>
      <c r="H474">
        <f t="shared" si="65"/>
        <v>1.0038927563831224</v>
      </c>
      <c r="I474">
        <f t="shared" si="74"/>
        <v>409.744962681071</v>
      </c>
      <c r="J474">
        <f t="shared" si="67"/>
        <v>406.40933519752161</v>
      </c>
      <c r="L474">
        <f t="shared" si="68"/>
        <v>407.99138773127225</v>
      </c>
      <c r="N474">
        <f t="shared" si="69"/>
        <v>0.81407406737193566</v>
      </c>
    </row>
    <row r="475" spans="1:14" x14ac:dyDescent="0.3">
      <c r="A475">
        <v>474</v>
      </c>
      <c r="B475" s="1">
        <v>43617</v>
      </c>
      <c r="C475">
        <f t="shared" si="64"/>
        <v>6</v>
      </c>
      <c r="D475">
        <v>410.53</v>
      </c>
      <c r="E475">
        <f t="shared" si="70"/>
        <v>410.07250000000005</v>
      </c>
      <c r="F475">
        <f t="shared" si="73"/>
        <v>410.17708333333337</v>
      </c>
      <c r="G475">
        <f t="shared" si="72"/>
        <v>1.0008604007415496</v>
      </c>
      <c r="H475">
        <f t="shared" si="65"/>
        <v>1.0012759878546629</v>
      </c>
      <c r="I475">
        <f t="shared" si="74"/>
        <v>410.00683625660781</v>
      </c>
      <c r="J475">
        <f t="shared" si="67"/>
        <v>406.56208468118564</v>
      </c>
      <c r="L475">
        <f t="shared" si="68"/>
        <v>407.08085296340528</v>
      </c>
      <c r="N475">
        <f t="shared" si="69"/>
        <v>0.84016930226650799</v>
      </c>
    </row>
    <row r="476" spans="1:14" x14ac:dyDescent="0.3">
      <c r="A476">
        <v>475</v>
      </c>
      <c r="B476" s="1">
        <v>43647</v>
      </c>
      <c r="C476">
        <f t="shared" si="64"/>
        <v>7</v>
      </c>
      <c r="D476">
        <v>408.88</v>
      </c>
      <c r="E476">
        <f t="shared" si="70"/>
        <v>410.28166666666675</v>
      </c>
      <c r="F476">
        <f t="shared" si="73"/>
        <v>410.39041666666674</v>
      </c>
      <c r="G476">
        <f t="shared" si="72"/>
        <v>0.99631956155571355</v>
      </c>
      <c r="H476">
        <f t="shared" si="65"/>
        <v>0.9965956107108751</v>
      </c>
      <c r="I476">
        <f t="shared" si="74"/>
        <v>410.27674174517432</v>
      </c>
      <c r="J476">
        <f t="shared" si="67"/>
        <v>406.71483416484966</v>
      </c>
      <c r="L476">
        <f t="shared" si="68"/>
        <v>405.33021853969063</v>
      </c>
      <c r="N476">
        <f t="shared" si="69"/>
        <v>0.86817194783539464</v>
      </c>
    </row>
    <row r="477" spans="1:14" x14ac:dyDescent="0.3">
      <c r="A477">
        <v>476</v>
      </c>
      <c r="B477" s="1">
        <v>43678</v>
      </c>
      <c r="C477">
        <f t="shared" si="64"/>
        <v>8</v>
      </c>
      <c r="D477">
        <v>407.65</v>
      </c>
      <c r="E477">
        <f t="shared" si="70"/>
        <v>410.49916666666667</v>
      </c>
      <c r="F477">
        <f t="shared" si="73"/>
        <v>410.60541666666666</v>
      </c>
      <c r="G477">
        <f t="shared" si="72"/>
        <v>0.99280229498514894</v>
      </c>
      <c r="H477">
        <f t="shared" si="65"/>
        <v>0.99267519127302895</v>
      </c>
      <c r="I477">
        <f t="shared" si="74"/>
        <v>410.65799123802066</v>
      </c>
      <c r="J477">
        <f t="shared" si="67"/>
        <v>406.86758364851369</v>
      </c>
      <c r="L477">
        <f t="shared" si="68"/>
        <v>403.88735642108344</v>
      </c>
      <c r="N477">
        <f t="shared" si="69"/>
        <v>0.92300835984705965</v>
      </c>
    </row>
    <row r="478" spans="1:14" x14ac:dyDescent="0.3">
      <c r="A478">
        <v>477</v>
      </c>
      <c r="B478" s="1">
        <v>43709</v>
      </c>
      <c r="C478">
        <f t="shared" si="64"/>
        <v>9</v>
      </c>
      <c r="D478">
        <v>407.92</v>
      </c>
      <c r="E478">
        <f t="shared" si="70"/>
        <v>410.71166666666664</v>
      </c>
      <c r="F478">
        <f t="shared" si="73"/>
        <v>410.8170833333333</v>
      </c>
      <c r="G478">
        <f t="shared" si="72"/>
        <v>0.99294799692888469</v>
      </c>
      <c r="H478">
        <f t="shared" si="65"/>
        <v>0.99252860143572263</v>
      </c>
      <c r="I478">
        <f t="shared" si="74"/>
        <v>410.99067514017372</v>
      </c>
      <c r="J478">
        <f t="shared" si="67"/>
        <v>407.02033313217777</v>
      </c>
      <c r="L478">
        <f t="shared" si="68"/>
        <v>403.97932199958234</v>
      </c>
      <c r="N478">
        <f t="shared" si="69"/>
        <v>0.96604187105748096</v>
      </c>
    </row>
    <row r="479" spans="1:14" x14ac:dyDescent="0.3">
      <c r="A479">
        <v>478</v>
      </c>
      <c r="B479" s="1">
        <v>43739</v>
      </c>
      <c r="C479">
        <f t="shared" si="64"/>
        <v>10</v>
      </c>
      <c r="D479">
        <v>409.44</v>
      </c>
      <c r="E479">
        <f t="shared" si="70"/>
        <v>410.92249999999996</v>
      </c>
      <c r="F479">
        <f t="shared" si="73"/>
        <v>411.02541666666662</v>
      </c>
      <c r="G479">
        <f t="shared" si="72"/>
        <v>0.99614277705859644</v>
      </c>
      <c r="H479">
        <f t="shared" si="65"/>
        <v>0.99564332308800807</v>
      </c>
      <c r="I479">
        <f t="shared" si="74"/>
        <v>411.23160323127911</v>
      </c>
      <c r="J479">
        <f t="shared" si="67"/>
        <v>407.17308261584179</v>
      </c>
      <c r="L479">
        <f t="shared" si="68"/>
        <v>405.39916104762477</v>
      </c>
      <c r="N479">
        <f t="shared" si="69"/>
        <v>0.98691846238160041</v>
      </c>
    </row>
    <row r="480" spans="1:14" x14ac:dyDescent="0.3">
      <c r="A480">
        <v>479</v>
      </c>
      <c r="B480" s="1">
        <v>43770</v>
      </c>
      <c r="C480">
        <f t="shared" si="64"/>
        <v>11</v>
      </c>
      <c r="D480">
        <v>410.87</v>
      </c>
      <c r="E480">
        <f t="shared" si="70"/>
        <v>411.12833333333333</v>
      </c>
      <c r="F480">
        <f t="shared" si="73"/>
        <v>411.22625000000005</v>
      </c>
      <c r="G480">
        <f t="shared" si="72"/>
        <v>0.99913368857168028</v>
      </c>
      <c r="H480">
        <f t="shared" si="65"/>
        <v>0.99881537922300212</v>
      </c>
      <c r="I480">
        <f t="shared" si="74"/>
        <v>411.35730240720136</v>
      </c>
      <c r="J480">
        <f t="shared" si="67"/>
        <v>407.32583209950582</v>
      </c>
      <c r="L480">
        <f t="shared" si="68"/>
        <v>406.8433054557928</v>
      </c>
      <c r="N480">
        <f t="shared" si="69"/>
        <v>0.98004102129802684</v>
      </c>
    </row>
    <row r="481" spans="1:14" x14ac:dyDescent="0.3">
      <c r="A481">
        <v>480</v>
      </c>
      <c r="B481" s="1">
        <v>43800</v>
      </c>
      <c r="C481">
        <f t="shared" si="64"/>
        <v>12</v>
      </c>
      <c r="D481">
        <v>411.76</v>
      </c>
      <c r="E481">
        <f t="shared" si="70"/>
        <v>411.32416666666671</v>
      </c>
      <c r="F481">
        <f t="shared" si="73"/>
        <v>411.41958333333338</v>
      </c>
      <c r="G481">
        <f t="shared" si="72"/>
        <v>1.0008274196962346</v>
      </c>
      <c r="H481">
        <f t="shared" si="65"/>
        <v>1.0007594286058352</v>
      </c>
      <c r="I481">
        <f t="shared" si="74"/>
        <v>411.44753497214174</v>
      </c>
      <c r="J481">
        <f t="shared" si="67"/>
        <v>407.4785815831699</v>
      </c>
      <c r="L481">
        <f t="shared" si="68"/>
        <v>407.78803247428931</v>
      </c>
      <c r="N481">
        <f t="shared" si="69"/>
        <v>0.9646317091778418</v>
      </c>
    </row>
    <row r="482" spans="1:14" x14ac:dyDescent="0.3">
      <c r="A482">
        <v>481</v>
      </c>
      <c r="B482" s="1">
        <v>43831</v>
      </c>
      <c r="C482">
        <f t="shared" si="64"/>
        <v>1</v>
      </c>
      <c r="D482">
        <v>412.43</v>
      </c>
      <c r="E482">
        <f t="shared" si="70"/>
        <v>411.51500000000004</v>
      </c>
      <c r="F482">
        <f t="shared" si="73"/>
        <v>411.60166666666669</v>
      </c>
      <c r="G482">
        <f t="shared" si="72"/>
        <v>1.0020124635063836</v>
      </c>
      <c r="H482">
        <f t="shared" si="65"/>
        <v>1.0020277142188549</v>
      </c>
      <c r="I482">
        <f t="shared" si="74"/>
        <v>411.59540215064385</v>
      </c>
      <c r="J482">
        <f t="shared" si="67"/>
        <v>407.63133106683392</v>
      </c>
      <c r="L482">
        <f t="shared" si="68"/>
        <v>408.4578909128889</v>
      </c>
      <c r="N482">
        <f t="shared" si="69"/>
        <v>0.96309897124629806</v>
      </c>
    </row>
    <row r="483" spans="1:14" x14ac:dyDescent="0.3">
      <c r="A483">
        <v>482</v>
      </c>
      <c r="B483" s="1">
        <v>43862</v>
      </c>
      <c r="C483">
        <f t="shared" si="64"/>
        <v>2</v>
      </c>
      <c r="D483">
        <v>412.95</v>
      </c>
      <c r="E483">
        <f t="shared" si="70"/>
        <v>411.68833333333333</v>
      </c>
      <c r="F483">
        <f t="shared" si="73"/>
        <v>411.77499999999998</v>
      </c>
      <c r="G483">
        <f t="shared" si="72"/>
        <v>1.0028535000910692</v>
      </c>
      <c r="H483">
        <f t="shared" si="65"/>
        <v>1.0029045537710699</v>
      </c>
      <c r="I483">
        <f t="shared" si="74"/>
        <v>411.75403825543191</v>
      </c>
      <c r="J483">
        <f t="shared" si="67"/>
        <v>407.78408055049795</v>
      </c>
      <c r="L483">
        <f t="shared" si="68"/>
        <v>408.96851133944318</v>
      </c>
      <c r="N483">
        <f t="shared" si="69"/>
        <v>0.96415756400455421</v>
      </c>
    </row>
    <row r="484" spans="1:14" x14ac:dyDescent="0.3">
      <c r="A484">
        <v>483</v>
      </c>
      <c r="B484" s="1">
        <v>43891</v>
      </c>
      <c r="C484">
        <f t="shared" si="64"/>
        <v>3</v>
      </c>
      <c r="D484">
        <v>413.44</v>
      </c>
      <c r="E484">
        <f t="shared" si="70"/>
        <v>411.86166666666668</v>
      </c>
      <c r="F484">
        <f t="shared" si="73"/>
        <v>411.95416666666665</v>
      </c>
      <c r="G484">
        <f t="shared" si="72"/>
        <v>1.0036067928268719</v>
      </c>
      <c r="H484">
        <f t="shared" si="65"/>
        <v>1.0036591568893234</v>
      </c>
      <c r="I484">
        <f t="shared" si="74"/>
        <v>411.93267371902363</v>
      </c>
      <c r="J484">
        <f t="shared" si="67"/>
        <v>407.93683003416197</v>
      </c>
      <c r="L484">
        <f t="shared" si="68"/>
        <v>409.42953489619021</v>
      </c>
      <c r="N484">
        <f t="shared" si="69"/>
        <v>0.97002348679609929</v>
      </c>
    </row>
    <row r="485" spans="1:14" x14ac:dyDescent="0.3">
      <c r="A485">
        <v>484</v>
      </c>
      <c r="B485" s="1">
        <v>43922</v>
      </c>
      <c r="C485">
        <f t="shared" si="64"/>
        <v>4</v>
      </c>
      <c r="D485">
        <v>413.86</v>
      </c>
      <c r="E485">
        <f t="shared" si="70"/>
        <v>412.04666666666662</v>
      </c>
      <c r="F485">
        <f t="shared" si="73"/>
        <v>412.14583333333337</v>
      </c>
      <c r="G485">
        <f t="shared" si="72"/>
        <v>1.0041591265227721</v>
      </c>
      <c r="H485">
        <f t="shared" si="65"/>
        <v>1.0043042933532074</v>
      </c>
      <c r="I485">
        <f t="shared" si="74"/>
        <v>412.08625985077623</v>
      </c>
      <c r="J485">
        <f t="shared" si="67"/>
        <v>408.089579517826</v>
      </c>
      <c r="L485">
        <f t="shared" si="68"/>
        <v>409.84611678245778</v>
      </c>
      <c r="N485">
        <f t="shared" si="69"/>
        <v>0.96986498273383004</v>
      </c>
    </row>
    <row r="486" spans="1:14" x14ac:dyDescent="0.3">
      <c r="A486">
        <v>485</v>
      </c>
      <c r="B486" s="1">
        <v>43952</v>
      </c>
      <c r="C486">
        <f t="shared" si="64"/>
        <v>5</v>
      </c>
      <c r="D486">
        <v>413.81</v>
      </c>
      <c r="E486">
        <f t="shared" si="70"/>
        <v>412.24500000000006</v>
      </c>
      <c r="F486">
        <f t="shared" si="73"/>
        <v>412.34416666666675</v>
      </c>
      <c r="G486">
        <f t="shared" si="72"/>
        <v>1.0035548783075625</v>
      </c>
      <c r="H486">
        <f t="shared" si="65"/>
        <v>1.0038927563831224</v>
      </c>
      <c r="I486">
        <f t="shared" si="74"/>
        <v>412.20538485694073</v>
      </c>
      <c r="J486">
        <f t="shared" si="67"/>
        <v>408.24232900149008</v>
      </c>
      <c r="L486">
        <f t="shared" si="68"/>
        <v>409.83151693357138</v>
      </c>
      <c r="N486">
        <f t="shared" si="69"/>
        <v>0.96142748276470436</v>
      </c>
    </row>
    <row r="487" spans="1:14" x14ac:dyDescent="0.3">
      <c r="A487">
        <v>486</v>
      </c>
      <c r="B487" s="1">
        <v>43983</v>
      </c>
      <c r="C487">
        <f t="shared" si="64"/>
        <v>6</v>
      </c>
      <c r="D487">
        <v>412.88</v>
      </c>
      <c r="E487">
        <f t="shared" si="70"/>
        <v>412.44333333333338</v>
      </c>
      <c r="F487">
        <f t="shared" si="73"/>
        <v>412.53958333333333</v>
      </c>
      <c r="G487">
        <f t="shared" si="72"/>
        <v>1.000825173341952</v>
      </c>
      <c r="H487">
        <f t="shared" si="65"/>
        <v>1.0012759878546629</v>
      </c>
      <c r="I487">
        <f t="shared" si="74"/>
        <v>412.35384150641426</v>
      </c>
      <c r="J487">
        <f t="shared" si="67"/>
        <v>408.3950784851541</v>
      </c>
      <c r="L487">
        <f t="shared" si="68"/>
        <v>408.91618564520525</v>
      </c>
      <c r="N487">
        <f t="shared" si="69"/>
        <v>0.96004029131824009</v>
      </c>
    </row>
    <row r="488" spans="1:14" x14ac:dyDescent="0.3">
      <c r="A488">
        <v>487</v>
      </c>
      <c r="B488" s="1">
        <v>44013</v>
      </c>
      <c r="C488">
        <f t="shared" si="64"/>
        <v>7</v>
      </c>
      <c r="D488">
        <v>411.17</v>
      </c>
      <c r="E488">
        <f t="shared" si="70"/>
        <v>412.63583333333332</v>
      </c>
      <c r="F488">
        <f t="shared" si="73"/>
        <v>412.72958333333327</v>
      </c>
      <c r="G488">
        <f t="shared" si="72"/>
        <v>0.99622129501661216</v>
      </c>
      <c r="H488">
        <f t="shared" si="65"/>
        <v>0.9965956107108751</v>
      </c>
      <c r="I488">
        <f t="shared" si="74"/>
        <v>412.57456442810445</v>
      </c>
      <c r="J488">
        <f t="shared" si="67"/>
        <v>408.54782796881813</v>
      </c>
      <c r="L488">
        <f t="shared" si="68"/>
        <v>407.15697211918587</v>
      </c>
      <c r="N488">
        <f t="shared" si="69"/>
        <v>0.9760021112469659</v>
      </c>
    </row>
    <row r="489" spans="1:14" x14ac:dyDescent="0.3">
      <c r="A489">
        <v>488</v>
      </c>
      <c r="B489" s="1">
        <v>44044</v>
      </c>
      <c r="C489">
        <f t="shared" si="64"/>
        <v>8</v>
      </c>
      <c r="D489">
        <v>409.73</v>
      </c>
      <c r="E489">
        <f t="shared" si="70"/>
        <v>412.82333333333327</v>
      </c>
      <c r="F489">
        <f t="shared" si="73"/>
        <v>412.90916666666658</v>
      </c>
      <c r="G489">
        <f t="shared" si="72"/>
        <v>0.9923005665087764</v>
      </c>
      <c r="H489">
        <f t="shared" si="65"/>
        <v>0.99267519127302895</v>
      </c>
      <c r="I489">
        <f t="shared" si="74"/>
        <v>412.75333926150915</v>
      </c>
      <c r="J489">
        <f t="shared" si="67"/>
        <v>408.70057745248221</v>
      </c>
      <c r="L489">
        <f t="shared" si="68"/>
        <v>405.70692389604017</v>
      </c>
      <c r="N489">
        <f t="shared" si="69"/>
        <v>0.98188468112167804</v>
      </c>
    </row>
    <row r="490" spans="1:14" x14ac:dyDescent="0.3">
      <c r="A490">
        <v>489</v>
      </c>
      <c r="B490" s="1">
        <v>44075</v>
      </c>
      <c r="C490">
        <f t="shared" si="64"/>
        <v>9</v>
      </c>
      <c r="D490">
        <v>410</v>
      </c>
      <c r="E490">
        <f t="shared" si="70"/>
        <v>412.99499999999995</v>
      </c>
      <c r="F490">
        <f t="shared" si="73"/>
        <v>413.0766666666666</v>
      </c>
      <c r="G490">
        <f t="shared" si="72"/>
        <v>0.99255182653744678</v>
      </c>
      <c r="H490">
        <f t="shared" si="65"/>
        <v>0.99252860143572263</v>
      </c>
      <c r="I490">
        <f t="shared" si="74"/>
        <v>413.08633263255348</v>
      </c>
      <c r="J490">
        <f t="shared" si="67"/>
        <v>408.85332693614623</v>
      </c>
      <c r="L490">
        <f t="shared" si="68"/>
        <v>405.79862077627547</v>
      </c>
      <c r="N490">
        <f t="shared" si="69"/>
        <v>1.0247266399328121</v>
      </c>
    </row>
    <row r="491" spans="1:14" x14ac:dyDescent="0.3">
      <c r="A491">
        <v>490</v>
      </c>
      <c r="B491" s="1">
        <v>44105</v>
      </c>
      <c r="C491">
        <f t="shared" si="64"/>
        <v>10</v>
      </c>
      <c r="D491">
        <v>411.66</v>
      </c>
      <c r="E491">
        <f t="shared" si="70"/>
        <v>413.1583333333333</v>
      </c>
      <c r="F491">
        <f t="shared" si="73"/>
        <v>413.25166666666667</v>
      </c>
      <c r="G491">
        <f t="shared" si="72"/>
        <v>0.99614843255320618</v>
      </c>
      <c r="H491">
        <f t="shared" si="65"/>
        <v>0.99564332308800807</v>
      </c>
      <c r="I491">
        <f t="shared" si="74"/>
        <v>413.46131737541123</v>
      </c>
      <c r="J491">
        <f t="shared" si="67"/>
        <v>409.00607641981026</v>
      </c>
      <c r="L491">
        <f t="shared" si="68"/>
        <v>407.22416908980767</v>
      </c>
      <c r="N491">
        <f t="shared" si="69"/>
        <v>1.0775472259127317</v>
      </c>
    </row>
    <row r="492" spans="1:14" x14ac:dyDescent="0.3">
      <c r="A492">
        <v>491</v>
      </c>
      <c r="B492" s="1">
        <v>44136</v>
      </c>
      <c r="C492">
        <f t="shared" si="64"/>
        <v>11</v>
      </c>
      <c r="D492">
        <v>413.25</v>
      </c>
      <c r="E492">
        <f t="shared" si="70"/>
        <v>413.34499999999997</v>
      </c>
      <c r="F492">
        <f t="shared" si="73"/>
        <v>413.44375000000002</v>
      </c>
      <c r="G492">
        <f t="shared" si="72"/>
        <v>0.99953137518707191</v>
      </c>
      <c r="H492">
        <f t="shared" si="65"/>
        <v>0.99881537922300212</v>
      </c>
      <c r="I492">
        <f t="shared" si="74"/>
        <v>413.74012514852865</v>
      </c>
      <c r="J492">
        <f t="shared" si="67"/>
        <v>409.15882590347428</v>
      </c>
      <c r="L492">
        <f t="shared" si="68"/>
        <v>408.67412785721694</v>
      </c>
      <c r="N492">
        <f t="shared" si="69"/>
        <v>1.1072890847629897</v>
      </c>
    </row>
    <row r="493" spans="1:14" x14ac:dyDescent="0.3">
      <c r="A493">
        <v>492</v>
      </c>
      <c r="B493" s="1">
        <v>44166</v>
      </c>
      <c r="C493">
        <f t="shared" si="64"/>
        <v>12</v>
      </c>
      <c r="D493">
        <v>414.14</v>
      </c>
      <c r="E493">
        <f t="shared" si="70"/>
        <v>413.54250000000002</v>
      </c>
      <c r="F493">
        <f t="shared" si="73"/>
        <v>413.63874999999996</v>
      </c>
      <c r="G493">
        <f t="shared" si="72"/>
        <v>1.0012118061956237</v>
      </c>
      <c r="H493">
        <f t="shared" si="65"/>
        <v>1.0007594286058352</v>
      </c>
      <c r="I493">
        <f t="shared" si="74"/>
        <v>413.82572890363997</v>
      </c>
      <c r="J493">
        <f t="shared" si="67"/>
        <v>409.3115753871383</v>
      </c>
      <c r="L493">
        <f t="shared" si="68"/>
        <v>409.62241830618677</v>
      </c>
      <c r="N493">
        <f t="shared" si="69"/>
        <v>1.0908344264773298</v>
      </c>
    </row>
    <row r="494" spans="1:14" x14ac:dyDescent="0.3">
      <c r="A494">
        <v>493</v>
      </c>
      <c r="B494" s="1">
        <v>44197</v>
      </c>
      <c r="C494">
        <f t="shared" si="64"/>
        <v>1</v>
      </c>
      <c r="D494">
        <v>414.74</v>
      </c>
      <c r="E494">
        <f t="shared" si="70"/>
        <v>413.73499999999996</v>
      </c>
      <c r="F494">
        <f t="shared" si="73"/>
        <v>413.83666666666664</v>
      </c>
      <c r="G494">
        <f t="shared" si="72"/>
        <v>1.0021828257525112</v>
      </c>
      <c r="H494">
        <f t="shared" si="65"/>
        <v>1.0020277142188549</v>
      </c>
      <c r="I494">
        <f t="shared" si="74"/>
        <v>413.90072760943195</v>
      </c>
      <c r="J494">
        <f t="shared" si="67"/>
        <v>409.46432487080239</v>
      </c>
      <c r="L494">
        <f t="shared" si="68"/>
        <v>410.29460150445675</v>
      </c>
      <c r="N494">
        <f t="shared" si="69"/>
        <v>1.0718518820329022</v>
      </c>
    </row>
    <row r="495" spans="1:14" x14ac:dyDescent="0.3">
      <c r="A495">
        <v>494</v>
      </c>
      <c r="B495" s="1">
        <v>44228</v>
      </c>
      <c r="C495">
        <f t="shared" si="64"/>
        <v>2</v>
      </c>
      <c r="D495">
        <v>415.2</v>
      </c>
      <c r="E495">
        <f t="shared" si="70"/>
        <v>413.93833333333333</v>
      </c>
      <c r="F495">
        <f t="shared" si="73"/>
        <v>414.03791666666666</v>
      </c>
      <c r="G495">
        <f t="shared" si="72"/>
        <v>1.0028067075177294</v>
      </c>
      <c r="H495">
        <f t="shared" si="65"/>
        <v>1.0029045537710699</v>
      </c>
      <c r="I495">
        <f t="shared" si="74"/>
        <v>413.99752193644588</v>
      </c>
      <c r="J495">
        <f t="shared" si="67"/>
        <v>409.61707435446641</v>
      </c>
      <c r="L495">
        <f t="shared" si="68"/>
        <v>410.80682917247731</v>
      </c>
      <c r="N495">
        <f t="shared" si="69"/>
        <v>1.058085459422611</v>
      </c>
    </row>
    <row r="496" spans="1:14" x14ac:dyDescent="0.3">
      <c r="A496">
        <v>495</v>
      </c>
      <c r="B496" s="1">
        <v>44256</v>
      </c>
      <c r="C496">
        <f t="shared" si="64"/>
        <v>3</v>
      </c>
      <c r="D496">
        <v>415.5</v>
      </c>
      <c r="E496">
        <f t="shared" si="70"/>
        <v>414.13750000000005</v>
      </c>
      <c r="F496">
        <f t="shared" si="73"/>
        <v>414.22791666666672</v>
      </c>
      <c r="G496">
        <f t="shared" si="72"/>
        <v>1.0030709744132407</v>
      </c>
      <c r="H496">
        <f t="shared" si="65"/>
        <v>1.0036591568893234</v>
      </c>
      <c r="I496">
        <f t="shared" si="74"/>
        <v>413.98516333749592</v>
      </c>
      <c r="J496">
        <f t="shared" si="67"/>
        <v>409.76982383813043</v>
      </c>
      <c r="L496">
        <f t="shared" si="68"/>
        <v>411.26923591206457</v>
      </c>
      <c r="N496">
        <f t="shared" si="69"/>
        <v>1.0182344375295853</v>
      </c>
    </row>
    <row r="497" spans="1:14" x14ac:dyDescent="0.3">
      <c r="A497">
        <v>496</v>
      </c>
      <c r="B497" s="1">
        <v>44287</v>
      </c>
      <c r="C497">
        <f t="shared" si="64"/>
        <v>4</v>
      </c>
      <c r="D497">
        <v>415.82</v>
      </c>
      <c r="E497">
        <f t="shared" si="70"/>
        <v>414.31833333333338</v>
      </c>
      <c r="F497">
        <f t="shared" si="73"/>
        <v>414.4162500000001</v>
      </c>
      <c r="G497">
        <f t="shared" si="72"/>
        <v>1.0033872947791016</v>
      </c>
      <c r="H497">
        <f t="shared" si="65"/>
        <v>1.0043042933532074</v>
      </c>
      <c r="I497">
        <f t="shared" si="74"/>
        <v>414.03785959297772</v>
      </c>
      <c r="J497">
        <f t="shared" si="67"/>
        <v>409.92257332179446</v>
      </c>
      <c r="L497">
        <f t="shared" si="68"/>
        <v>411.68700032947311</v>
      </c>
      <c r="N497">
        <f t="shared" si="69"/>
        <v>0.99393960620626354</v>
      </c>
    </row>
    <row r="498" spans="1:14" x14ac:dyDescent="0.3">
      <c r="A498">
        <v>497</v>
      </c>
      <c r="B498" s="1">
        <v>44317</v>
      </c>
      <c r="C498">
        <f t="shared" si="64"/>
        <v>5</v>
      </c>
      <c r="D498">
        <v>416.05</v>
      </c>
      <c r="E498">
        <f t="shared" si="70"/>
        <v>414.51416666666677</v>
      </c>
      <c r="F498">
        <f t="shared" si="73"/>
        <v>414.62333333333345</v>
      </c>
      <c r="G498">
        <f t="shared" si="72"/>
        <v>1.003440874046323</v>
      </c>
      <c r="H498">
        <f t="shared" si="65"/>
        <v>1.0038927563831224</v>
      </c>
      <c r="I498">
        <f t="shared" si="74"/>
        <v>414.43669889497642</v>
      </c>
      <c r="J498">
        <f t="shared" si="67"/>
        <v>410.07532280545854</v>
      </c>
      <c r="L498">
        <f t="shared" si="68"/>
        <v>411.67164613587045</v>
      </c>
      <c r="N498">
        <f t="shared" si="69"/>
        <v>1.0523624237782874</v>
      </c>
    </row>
    <row r="499" spans="1:14" x14ac:dyDescent="0.3">
      <c r="A499">
        <v>498</v>
      </c>
      <c r="B499" s="1">
        <v>44348</v>
      </c>
      <c r="C499">
        <f t="shared" si="64"/>
        <v>6</v>
      </c>
      <c r="D499">
        <v>415.25</v>
      </c>
      <c r="E499">
        <f>AVERAGE(D494:D505)</f>
        <v>414.73250000000007</v>
      </c>
      <c r="F499">
        <f t="shared" si="73"/>
        <v>414.84458333333339</v>
      </c>
      <c r="G499">
        <f t="shared" si="72"/>
        <v>1.0009772736175293</v>
      </c>
      <c r="H499">
        <f t="shared" si="65"/>
        <v>1.0012759878546629</v>
      </c>
      <c r="I499">
        <f t="shared" si="74"/>
        <v>414.72082126898493</v>
      </c>
      <c r="J499">
        <f t="shared" si="67"/>
        <v>410.22807228912257</v>
      </c>
      <c r="L499">
        <f t="shared" si="68"/>
        <v>410.75151832700527</v>
      </c>
      <c r="N499">
        <f t="shared" si="69"/>
        <v>1.0833188857302176</v>
      </c>
    </row>
    <row r="500" spans="1:14" x14ac:dyDescent="0.3">
      <c r="A500">
        <v>499</v>
      </c>
      <c r="B500" s="1">
        <v>44378</v>
      </c>
      <c r="C500">
        <f t="shared" si="64"/>
        <v>7</v>
      </c>
      <c r="D500">
        <v>413.48</v>
      </c>
      <c r="E500">
        <f>AVERAGE(D495:D506)</f>
        <v>414.95666666666671</v>
      </c>
      <c r="H500">
        <f t="shared" si="65"/>
        <v>0.9965956107108751</v>
      </c>
      <c r="I500">
        <f t="shared" si="74"/>
        <v>414.89245543140942</v>
      </c>
      <c r="J500">
        <f t="shared" si="67"/>
        <v>410.38082177278659</v>
      </c>
      <c r="L500">
        <f t="shared" si="68"/>
        <v>408.98372569868104</v>
      </c>
      <c r="N500">
        <f t="shared" si="69"/>
        <v>1.0874224391310285</v>
      </c>
    </row>
    <row r="501" spans="1:14" x14ac:dyDescent="0.3">
      <c r="A501">
        <v>500</v>
      </c>
      <c r="B501" s="1">
        <v>44409</v>
      </c>
      <c r="C501">
        <f t="shared" si="64"/>
        <v>8</v>
      </c>
      <c r="D501">
        <v>412.17</v>
      </c>
      <c r="H501">
        <f t="shared" si="65"/>
        <v>0.99267519127302895</v>
      </c>
      <c r="I501">
        <f t="shared" si="74"/>
        <v>415.21134367367836</v>
      </c>
      <c r="J501">
        <f t="shared" si="67"/>
        <v>410.53357125645061</v>
      </c>
      <c r="L501">
        <f t="shared" si="68"/>
        <v>407.52649137099678</v>
      </c>
      <c r="N501">
        <f t="shared" si="69"/>
        <v>1.1266003418500221</v>
      </c>
    </row>
    <row r="502" spans="1:14" x14ac:dyDescent="0.3">
      <c r="A502">
        <v>501</v>
      </c>
      <c r="B502" s="1">
        <v>44440</v>
      </c>
      <c r="C502">
        <f t="shared" si="64"/>
        <v>9</v>
      </c>
      <c r="D502">
        <v>412.39</v>
      </c>
      <c r="H502">
        <f t="shared" si="65"/>
        <v>0.99252860143572263</v>
      </c>
      <c r="I502">
        <f t="shared" si="74"/>
        <v>415.49432369350905</v>
      </c>
      <c r="J502">
        <f t="shared" si="67"/>
        <v>410.68632074011464</v>
      </c>
      <c r="L502">
        <f t="shared" si="68"/>
        <v>407.6179195529686</v>
      </c>
      <c r="N502">
        <f t="shared" si="69"/>
        <v>1.1571765675771444</v>
      </c>
    </row>
    <row r="503" spans="1:14" x14ac:dyDescent="0.3">
      <c r="A503">
        <v>502</v>
      </c>
      <c r="B503" s="1">
        <v>44470</v>
      </c>
      <c r="C503">
        <f t="shared" si="64"/>
        <v>10</v>
      </c>
      <c r="D503">
        <v>413.83</v>
      </c>
      <c r="H503">
        <f t="shared" si="65"/>
        <v>0.99564332308800807</v>
      </c>
      <c r="I503">
        <f t="shared" si="74"/>
        <v>415.64081273251327</v>
      </c>
      <c r="J503">
        <f t="shared" si="67"/>
        <v>410.83907022377872</v>
      </c>
      <c r="L503">
        <f t="shared" si="68"/>
        <v>409.04917713199058</v>
      </c>
      <c r="N503">
        <f t="shared" si="69"/>
        <v>1.1552625155279728</v>
      </c>
    </row>
    <row r="504" spans="1:14" x14ac:dyDescent="0.3">
      <c r="A504">
        <v>503</v>
      </c>
      <c r="B504" s="1">
        <v>44501</v>
      </c>
      <c r="C504">
        <f t="shared" si="64"/>
        <v>11</v>
      </c>
      <c r="D504">
        <v>415.6</v>
      </c>
      <c r="H504">
        <f t="shared" si="65"/>
        <v>0.99881537922300212</v>
      </c>
      <c r="I504">
        <f t="shared" si="74"/>
        <v>416.09291230908292</v>
      </c>
      <c r="J504">
        <f t="shared" si="67"/>
        <v>410.99181970744274</v>
      </c>
      <c r="L504">
        <f t="shared" si="68"/>
        <v>410.50495025864114</v>
      </c>
      <c r="N504">
        <f t="shared" si="69"/>
        <v>1.2259503708755721</v>
      </c>
    </row>
    <row r="505" spans="1:14" x14ac:dyDescent="0.3">
      <c r="A505">
        <v>504</v>
      </c>
      <c r="B505" s="1">
        <v>44531</v>
      </c>
      <c r="C505">
        <f t="shared" si="64"/>
        <v>12</v>
      </c>
      <c r="D505">
        <v>416.76</v>
      </c>
      <c r="H505">
        <f t="shared" si="65"/>
        <v>1.0007594286058352</v>
      </c>
      <c r="I505">
        <f t="shared" si="74"/>
        <v>416.44374071058337</v>
      </c>
      <c r="J505">
        <f t="shared" si="67"/>
        <v>411.14456919110677</v>
      </c>
      <c r="L505">
        <f t="shared" si="68"/>
        <v>411.45680413808429</v>
      </c>
      <c r="N505">
        <f t="shared" si="69"/>
        <v>1.272481970898286</v>
      </c>
    </row>
    <row r="506" spans="1:14" x14ac:dyDescent="0.3">
      <c r="A506">
        <v>505</v>
      </c>
      <c r="B506" s="1">
        <v>44562</v>
      </c>
      <c r="C506">
        <f t="shared" si="64"/>
        <v>1</v>
      </c>
      <c r="D506">
        <v>417.43</v>
      </c>
      <c r="H506">
        <f t="shared" si="65"/>
        <v>1.0020277142188549</v>
      </c>
      <c r="I506">
        <f t="shared" si="74"/>
        <v>416.58528409607266</v>
      </c>
      <c r="J506">
        <f t="shared" si="67"/>
        <v>411.29731867477085</v>
      </c>
      <c r="L506">
        <f t="shared" si="68"/>
        <v>412.1313120960246</v>
      </c>
      <c r="N506">
        <f t="shared" si="69"/>
        <v>1.2693596301117327</v>
      </c>
    </row>
    <row r="507" spans="1:14" x14ac:dyDescent="0.3">
      <c r="A507">
        <v>506</v>
      </c>
      <c r="B507" s="1">
        <v>44593</v>
      </c>
      <c r="C507">
        <f t="shared" si="64"/>
        <v>2</v>
      </c>
      <c r="H507">
        <f t="shared" si="65"/>
        <v>1.0029045537710699</v>
      </c>
      <c r="J507">
        <f t="shared" si="67"/>
        <v>411.45006815843487</v>
      </c>
      <c r="K507">
        <v>411.45006815843487</v>
      </c>
      <c r="M507">
        <f>J507*H507</f>
        <v>412.64514700551143</v>
      </c>
    </row>
    <row r="508" spans="1:14" x14ac:dyDescent="0.3">
      <c r="A508">
        <v>507</v>
      </c>
      <c r="B508" s="1">
        <v>44621</v>
      </c>
      <c r="C508">
        <f t="shared" si="64"/>
        <v>3</v>
      </c>
      <c r="H508">
        <f t="shared" si="65"/>
        <v>1.0036591568893234</v>
      </c>
      <c r="J508">
        <f t="shared" si="67"/>
        <v>411.6028176420989</v>
      </c>
      <c r="K508">
        <v>411.6028176420989</v>
      </c>
      <c r="M508">
        <f>J508*H508</f>
        <v>413.10893692793888</v>
      </c>
    </row>
    <row r="509" spans="1:14" x14ac:dyDescent="0.3">
      <c r="A509">
        <v>508</v>
      </c>
      <c r="B509" s="1">
        <v>44652</v>
      </c>
      <c r="C509">
        <f t="shared" si="64"/>
        <v>4</v>
      </c>
      <c r="H509">
        <f t="shared" si="65"/>
        <v>1.0043042933532074</v>
      </c>
      <c r="J509">
        <f t="shared" si="67"/>
        <v>411.75556712576292</v>
      </c>
      <c r="K509">
        <v>411.75556712576292</v>
      </c>
      <c r="M509">
        <f>J509*H509</f>
        <v>413.52788387648849</v>
      </c>
    </row>
    <row r="510" spans="1:14" x14ac:dyDescent="0.3">
      <c r="A510">
        <v>509</v>
      </c>
      <c r="B510" s="1">
        <v>44682</v>
      </c>
      <c r="C510">
        <f t="shared" si="64"/>
        <v>5</v>
      </c>
      <c r="H510">
        <f t="shared" si="65"/>
        <v>1.0038927563831224</v>
      </c>
      <c r="J510">
        <f t="shared" si="67"/>
        <v>411.90831660942695</v>
      </c>
      <c r="K510">
        <v>411.90831660942695</v>
      </c>
      <c r="M510">
        <f>J510*H510</f>
        <v>413.51177533816946</v>
      </c>
    </row>
    <row r="511" spans="1:14" x14ac:dyDescent="0.3">
      <c r="A511">
        <v>510</v>
      </c>
      <c r="B511" s="1">
        <v>44713</v>
      </c>
      <c r="C511">
        <f t="shared" si="64"/>
        <v>6</v>
      </c>
      <c r="H511">
        <f t="shared" si="65"/>
        <v>1.0012759878546629</v>
      </c>
      <c r="J511">
        <f t="shared" si="67"/>
        <v>412.06106609309103</v>
      </c>
      <c r="K511">
        <v>412.06106609309103</v>
      </c>
      <c r="M511">
        <f>J511*H511</f>
        <v>412.58685100880524</v>
      </c>
    </row>
    <row r="512" spans="1:14" x14ac:dyDescent="0.3">
      <c r="A512">
        <v>511</v>
      </c>
      <c r="B512" s="1">
        <v>44743</v>
      </c>
      <c r="C512">
        <f t="shared" si="64"/>
        <v>7</v>
      </c>
      <c r="H512">
        <f t="shared" si="65"/>
        <v>0.9965956107108751</v>
      </c>
      <c r="J512">
        <f t="shared" si="67"/>
        <v>412.21381557675505</v>
      </c>
      <c r="K512">
        <v>412.21381557675505</v>
      </c>
      <c r="M512">
        <f>J512*H512</f>
        <v>410.81047927817622</v>
      </c>
    </row>
    <row r="513" spans="1:13" x14ac:dyDescent="0.3">
      <c r="A513">
        <v>512</v>
      </c>
      <c r="B513" s="1">
        <v>44774</v>
      </c>
      <c r="C513">
        <f t="shared" si="64"/>
        <v>8</v>
      </c>
      <c r="H513">
        <f t="shared" si="65"/>
        <v>0.99267519127302895</v>
      </c>
      <c r="J513">
        <f t="shared" si="67"/>
        <v>412.36656506041908</v>
      </c>
      <c r="K513">
        <v>412.36656506041908</v>
      </c>
      <c r="M513">
        <f>J513*H513</f>
        <v>409.34605884595345</v>
      </c>
    </row>
    <row r="514" spans="1:13" x14ac:dyDescent="0.3">
      <c r="A514">
        <v>513</v>
      </c>
      <c r="B514" s="1">
        <v>44805</v>
      </c>
      <c r="C514">
        <f t="shared" si="64"/>
        <v>9</v>
      </c>
      <c r="H514">
        <f t="shared" si="65"/>
        <v>0.99252860143572263</v>
      </c>
      <c r="J514">
        <f t="shared" si="67"/>
        <v>412.51931454408316</v>
      </c>
      <c r="K514">
        <v>412.51931454408316</v>
      </c>
      <c r="M514">
        <f>J514*H514</f>
        <v>409.43721832966179</v>
      </c>
    </row>
    <row r="515" spans="1:13" x14ac:dyDescent="0.3">
      <c r="A515">
        <v>514</v>
      </c>
      <c r="B515" s="1">
        <v>44835</v>
      </c>
      <c r="C515">
        <f t="shared" ref="C515:C578" si="75">MONTH(B515)</f>
        <v>10</v>
      </c>
      <c r="H515">
        <f t="shared" ref="H515:H578" si="76">VLOOKUP(C515,$P$3:$Q$14,2,FALSE)</f>
        <v>0.99564332308800807</v>
      </c>
      <c r="J515">
        <f t="shared" ref="J515:J578" si="77">$T$19+$T$20*A515</f>
        <v>412.67206402774718</v>
      </c>
      <c r="K515">
        <v>412.67206402774718</v>
      </c>
      <c r="M515">
        <f>J515*H515</f>
        <v>410.87418517417342</v>
      </c>
    </row>
    <row r="516" spans="1:13" x14ac:dyDescent="0.3">
      <c r="A516">
        <v>515</v>
      </c>
      <c r="B516" s="1">
        <v>44866</v>
      </c>
      <c r="C516">
        <f t="shared" si="75"/>
        <v>11</v>
      </c>
      <c r="H516">
        <f t="shared" si="76"/>
        <v>0.99881537922300212</v>
      </c>
      <c r="J516">
        <f t="shared" si="77"/>
        <v>412.82481351141121</v>
      </c>
      <c r="K516">
        <v>412.82481351141121</v>
      </c>
      <c r="M516">
        <f>J516*H516</f>
        <v>412.33577266006529</v>
      </c>
    </row>
    <row r="517" spans="1:13" x14ac:dyDescent="0.3">
      <c r="A517">
        <v>516</v>
      </c>
      <c r="B517" s="1">
        <v>44896</v>
      </c>
      <c r="C517">
        <f t="shared" si="75"/>
        <v>12</v>
      </c>
      <c r="H517">
        <f t="shared" si="76"/>
        <v>1.0007594286058352</v>
      </c>
      <c r="J517">
        <f t="shared" si="77"/>
        <v>412.97756299507523</v>
      </c>
      <c r="K517">
        <v>412.97756299507523</v>
      </c>
      <c r="M517">
        <f>J517*H517</f>
        <v>413.29118996998182</v>
      </c>
    </row>
    <row r="518" spans="1:13" x14ac:dyDescent="0.3">
      <c r="A518">
        <v>517</v>
      </c>
      <c r="B518" s="1">
        <v>44927</v>
      </c>
      <c r="C518">
        <f t="shared" si="75"/>
        <v>1</v>
      </c>
      <c r="H518">
        <f t="shared" si="76"/>
        <v>1.0020277142188549</v>
      </c>
      <c r="J518">
        <f t="shared" si="77"/>
        <v>413.13031247873926</v>
      </c>
      <c r="K518">
        <v>413.13031247873926</v>
      </c>
      <c r="M518">
        <f>J518*H518</f>
        <v>413.96802268759239</v>
      </c>
    </row>
    <row r="519" spans="1:13" x14ac:dyDescent="0.3">
      <c r="A519">
        <v>518</v>
      </c>
      <c r="B519" s="1">
        <v>44958</v>
      </c>
      <c r="C519">
        <f t="shared" si="75"/>
        <v>2</v>
      </c>
      <c r="H519">
        <f t="shared" si="76"/>
        <v>1.0029045537710699</v>
      </c>
      <c r="J519">
        <f t="shared" si="77"/>
        <v>413.28306196240334</v>
      </c>
      <c r="K519">
        <v>413.28306196240334</v>
      </c>
      <c r="M519">
        <f>J519*H519</f>
        <v>414.48346483854556</v>
      </c>
    </row>
    <row r="520" spans="1:13" x14ac:dyDescent="0.3">
      <c r="A520">
        <v>519</v>
      </c>
      <c r="B520" s="1">
        <v>44986</v>
      </c>
      <c r="C520">
        <f t="shared" si="75"/>
        <v>3</v>
      </c>
      <c r="H520">
        <f t="shared" si="76"/>
        <v>1.0036591568893234</v>
      </c>
      <c r="J520">
        <f t="shared" si="77"/>
        <v>413.43581144606736</v>
      </c>
      <c r="K520">
        <v>413.43581144606736</v>
      </c>
      <c r="M520">
        <f>J520*H520</f>
        <v>414.94863794381325</v>
      </c>
    </row>
    <row r="521" spans="1:13" x14ac:dyDescent="0.3">
      <c r="A521">
        <v>520</v>
      </c>
      <c r="B521" s="1">
        <v>45017</v>
      </c>
      <c r="C521">
        <f t="shared" si="75"/>
        <v>4</v>
      </c>
      <c r="H521">
        <f t="shared" si="76"/>
        <v>1.0043042933532074</v>
      </c>
      <c r="J521">
        <f t="shared" si="77"/>
        <v>413.58856092973139</v>
      </c>
      <c r="K521">
        <v>413.58856092973139</v>
      </c>
      <c r="M521">
        <f>J521*H521</f>
        <v>415.36876742350381</v>
      </c>
    </row>
    <row r="522" spans="1:13" x14ac:dyDescent="0.3">
      <c r="A522">
        <v>521</v>
      </c>
      <c r="B522" s="1">
        <v>45047</v>
      </c>
      <c r="C522">
        <f t="shared" si="75"/>
        <v>5</v>
      </c>
      <c r="H522">
        <f t="shared" si="76"/>
        <v>1.0038927563831224</v>
      </c>
      <c r="J522">
        <f t="shared" si="77"/>
        <v>413.74131041339547</v>
      </c>
      <c r="K522">
        <v>413.74131041339547</v>
      </c>
      <c r="M522">
        <f>J522*H522</f>
        <v>415.35190454046864</v>
      </c>
    </row>
    <row r="523" spans="1:13" x14ac:dyDescent="0.3">
      <c r="A523">
        <v>522</v>
      </c>
      <c r="B523" s="1">
        <v>45078</v>
      </c>
      <c r="C523">
        <f t="shared" si="75"/>
        <v>6</v>
      </c>
      <c r="H523">
        <f t="shared" si="76"/>
        <v>1.0012759878546629</v>
      </c>
      <c r="J523">
        <f t="shared" si="77"/>
        <v>413.89405989705949</v>
      </c>
      <c r="K523">
        <v>413.89405989705949</v>
      </c>
      <c r="M523">
        <f>J523*H523</f>
        <v>414.42218369060527</v>
      </c>
    </row>
    <row r="524" spans="1:13" x14ac:dyDescent="0.3">
      <c r="A524">
        <v>523</v>
      </c>
      <c r="B524" s="1">
        <v>45108</v>
      </c>
      <c r="C524">
        <f t="shared" si="75"/>
        <v>7</v>
      </c>
      <c r="H524">
        <f t="shared" si="76"/>
        <v>0.9965956107108751</v>
      </c>
      <c r="J524">
        <f t="shared" si="77"/>
        <v>414.04680938072352</v>
      </c>
      <c r="K524">
        <v>414.04680938072352</v>
      </c>
      <c r="M524">
        <f>J524*H524</f>
        <v>412.63723285767145</v>
      </c>
    </row>
    <row r="525" spans="1:13" x14ac:dyDescent="0.3">
      <c r="A525">
        <v>524</v>
      </c>
      <c r="B525" s="1">
        <v>45139</v>
      </c>
      <c r="C525">
        <f t="shared" si="75"/>
        <v>8</v>
      </c>
      <c r="H525">
        <f t="shared" si="76"/>
        <v>0.99267519127302895</v>
      </c>
      <c r="J525">
        <f t="shared" si="77"/>
        <v>414.19955886438754</v>
      </c>
      <c r="K525">
        <v>414.19955886438754</v>
      </c>
      <c r="M525">
        <f>J525*H525</f>
        <v>411.16562632091012</v>
      </c>
    </row>
    <row r="526" spans="1:13" x14ac:dyDescent="0.3">
      <c r="A526">
        <v>525</v>
      </c>
      <c r="B526" s="1">
        <v>45170</v>
      </c>
      <c r="C526">
        <f t="shared" si="75"/>
        <v>9</v>
      </c>
      <c r="H526">
        <f t="shared" si="76"/>
        <v>0.99252860143572263</v>
      </c>
      <c r="J526">
        <f t="shared" si="77"/>
        <v>414.35230834805157</v>
      </c>
      <c r="K526">
        <v>414.35230834805157</v>
      </c>
      <c r="M526">
        <f>J526*H526</f>
        <v>411.25651710635492</v>
      </c>
    </row>
    <row r="527" spans="1:13" x14ac:dyDescent="0.3">
      <c r="A527">
        <v>526</v>
      </c>
      <c r="B527" s="1">
        <v>45200</v>
      </c>
      <c r="C527">
        <f t="shared" si="75"/>
        <v>10</v>
      </c>
      <c r="H527">
        <f t="shared" si="76"/>
        <v>0.99564332308800807</v>
      </c>
      <c r="J527">
        <f t="shared" si="77"/>
        <v>414.50505783171565</v>
      </c>
      <c r="K527">
        <v>414.50505783171565</v>
      </c>
      <c r="M527">
        <f>J527*H527</f>
        <v>412.69919321635632</v>
      </c>
    </row>
    <row r="528" spans="1:13" x14ac:dyDescent="0.3">
      <c r="A528">
        <v>527</v>
      </c>
      <c r="B528" s="1">
        <v>45231</v>
      </c>
      <c r="C528">
        <f t="shared" si="75"/>
        <v>11</v>
      </c>
      <c r="H528">
        <f t="shared" si="76"/>
        <v>0.99881537922300212</v>
      </c>
      <c r="J528">
        <f t="shared" si="77"/>
        <v>414.65780731537967</v>
      </c>
      <c r="K528">
        <v>414.65780731537967</v>
      </c>
      <c r="M528">
        <f>J528*H528</f>
        <v>414.16659506148949</v>
      </c>
    </row>
    <row r="529" spans="1:13" x14ac:dyDescent="0.3">
      <c r="A529">
        <v>528</v>
      </c>
      <c r="B529" s="1">
        <v>45261</v>
      </c>
      <c r="C529">
        <f t="shared" si="75"/>
        <v>12</v>
      </c>
      <c r="H529">
        <f t="shared" si="76"/>
        <v>1.0007594286058352</v>
      </c>
      <c r="J529">
        <f t="shared" si="77"/>
        <v>414.8105567990437</v>
      </c>
      <c r="K529">
        <v>414.8105567990437</v>
      </c>
      <c r="M529">
        <f>J529*H529</f>
        <v>415.12557580187934</v>
      </c>
    </row>
    <row r="530" spans="1:13" x14ac:dyDescent="0.3">
      <c r="A530">
        <v>529</v>
      </c>
      <c r="B530" s="1">
        <v>45292</v>
      </c>
      <c r="C530">
        <f t="shared" si="75"/>
        <v>1</v>
      </c>
      <c r="H530">
        <f t="shared" si="76"/>
        <v>1.0020277142188549</v>
      </c>
      <c r="J530">
        <f t="shared" si="77"/>
        <v>414.96330628270778</v>
      </c>
      <c r="K530">
        <v>414.96330628270778</v>
      </c>
      <c r="M530">
        <f>J530*H530</f>
        <v>415.8047332791603</v>
      </c>
    </row>
    <row r="531" spans="1:13" x14ac:dyDescent="0.3">
      <c r="A531">
        <v>530</v>
      </c>
      <c r="B531" s="1">
        <v>45323</v>
      </c>
      <c r="C531">
        <f t="shared" si="75"/>
        <v>2</v>
      </c>
      <c r="H531">
        <f t="shared" si="76"/>
        <v>1.0029045537710699</v>
      </c>
      <c r="J531">
        <f t="shared" si="77"/>
        <v>415.1160557663718</v>
      </c>
      <c r="K531">
        <v>415.1160557663718</v>
      </c>
      <c r="M531">
        <f>J531*H531</f>
        <v>416.32178267157968</v>
      </c>
    </row>
    <row r="532" spans="1:13" x14ac:dyDescent="0.3">
      <c r="A532">
        <v>531</v>
      </c>
      <c r="B532" s="1">
        <v>45352</v>
      </c>
      <c r="C532">
        <f t="shared" si="75"/>
        <v>3</v>
      </c>
      <c r="H532">
        <f t="shared" si="76"/>
        <v>1.0036591568893234</v>
      </c>
      <c r="J532">
        <f t="shared" si="77"/>
        <v>415.26880525003583</v>
      </c>
      <c r="K532">
        <v>415.26880525003583</v>
      </c>
      <c r="M532">
        <f>J532*H532</f>
        <v>416.78833895968756</v>
      </c>
    </row>
    <row r="533" spans="1:13" x14ac:dyDescent="0.3">
      <c r="A533">
        <v>532</v>
      </c>
      <c r="B533" s="1">
        <v>45383</v>
      </c>
      <c r="C533">
        <f t="shared" si="75"/>
        <v>4</v>
      </c>
      <c r="H533">
        <f t="shared" si="76"/>
        <v>1.0043042933532074</v>
      </c>
      <c r="J533">
        <f t="shared" si="77"/>
        <v>415.42155473369985</v>
      </c>
      <c r="K533">
        <v>415.42155473369985</v>
      </c>
      <c r="M533">
        <f>J533*H533</f>
        <v>417.20965097051919</v>
      </c>
    </row>
    <row r="534" spans="1:13" x14ac:dyDescent="0.3">
      <c r="A534">
        <v>533</v>
      </c>
      <c r="B534" s="1">
        <v>45413</v>
      </c>
      <c r="C534">
        <f t="shared" si="75"/>
        <v>5</v>
      </c>
      <c r="H534">
        <f t="shared" si="76"/>
        <v>1.0038927563831224</v>
      </c>
      <c r="J534">
        <f t="shared" si="77"/>
        <v>415.57430421736387</v>
      </c>
      <c r="K534">
        <v>415.57430421736387</v>
      </c>
      <c r="M534">
        <f>J534*H534</f>
        <v>417.19203374276765</v>
      </c>
    </row>
    <row r="535" spans="1:13" x14ac:dyDescent="0.3">
      <c r="A535">
        <v>534</v>
      </c>
      <c r="B535" s="1">
        <v>45444</v>
      </c>
      <c r="C535">
        <f t="shared" si="75"/>
        <v>6</v>
      </c>
      <c r="H535">
        <f t="shared" si="76"/>
        <v>1.0012759878546629</v>
      </c>
      <c r="J535">
        <f t="shared" si="77"/>
        <v>415.7270537010279</v>
      </c>
      <c r="K535">
        <v>415.7270537010279</v>
      </c>
      <c r="M535">
        <f>J535*H535</f>
        <v>416.25751637240518</v>
      </c>
    </row>
    <row r="536" spans="1:13" x14ac:dyDescent="0.3">
      <c r="A536">
        <v>535</v>
      </c>
      <c r="B536" s="1">
        <v>45474</v>
      </c>
      <c r="C536">
        <f t="shared" si="75"/>
        <v>7</v>
      </c>
      <c r="H536">
        <f t="shared" si="76"/>
        <v>0.9965956107108751</v>
      </c>
      <c r="J536">
        <f t="shared" si="77"/>
        <v>415.87980318469198</v>
      </c>
      <c r="K536">
        <v>415.87980318469198</v>
      </c>
      <c r="M536">
        <f>J536*H536</f>
        <v>414.46398643716662</v>
      </c>
    </row>
    <row r="537" spans="1:13" x14ac:dyDescent="0.3">
      <c r="A537">
        <v>536</v>
      </c>
      <c r="B537" s="1">
        <v>45505</v>
      </c>
      <c r="C537">
        <f t="shared" si="75"/>
        <v>8</v>
      </c>
      <c r="H537">
        <f t="shared" si="76"/>
        <v>0.99267519127302895</v>
      </c>
      <c r="J537">
        <f t="shared" si="77"/>
        <v>416.032552668356</v>
      </c>
      <c r="K537">
        <v>416.032552668356</v>
      </c>
      <c r="M537">
        <f>J537*H537</f>
        <v>412.98519379586679</v>
      </c>
    </row>
    <row r="538" spans="1:13" x14ac:dyDescent="0.3">
      <c r="A538">
        <v>537</v>
      </c>
      <c r="B538" s="1">
        <v>45536</v>
      </c>
      <c r="C538">
        <f t="shared" si="75"/>
        <v>9</v>
      </c>
      <c r="H538">
        <f t="shared" si="76"/>
        <v>0.99252860143572263</v>
      </c>
      <c r="J538">
        <f t="shared" si="77"/>
        <v>416.18530215202003</v>
      </c>
      <c r="K538">
        <v>416.18530215202003</v>
      </c>
      <c r="M538">
        <f>J538*H538</f>
        <v>413.07581588304811</v>
      </c>
    </row>
    <row r="539" spans="1:13" x14ac:dyDescent="0.3">
      <c r="A539">
        <v>538</v>
      </c>
      <c r="B539" s="1">
        <v>45566</v>
      </c>
      <c r="C539">
        <f t="shared" si="75"/>
        <v>10</v>
      </c>
      <c r="H539">
        <f t="shared" si="76"/>
        <v>0.99564332308800807</v>
      </c>
      <c r="J539">
        <f t="shared" si="77"/>
        <v>416.33805163568411</v>
      </c>
      <c r="K539">
        <v>416.33805163568411</v>
      </c>
      <c r="M539">
        <f>J539*H539</f>
        <v>414.52420125853922</v>
      </c>
    </row>
    <row r="540" spans="1:13" x14ac:dyDescent="0.3">
      <c r="A540">
        <v>539</v>
      </c>
      <c r="B540" s="1">
        <v>45597</v>
      </c>
      <c r="C540">
        <f t="shared" si="75"/>
        <v>11</v>
      </c>
      <c r="H540">
        <f t="shared" si="76"/>
        <v>0.99881537922300212</v>
      </c>
      <c r="J540">
        <f t="shared" si="77"/>
        <v>416.49080111934813</v>
      </c>
      <c r="K540">
        <v>416.49080111934813</v>
      </c>
      <c r="M540">
        <f>J540*H540</f>
        <v>415.99741746291369</v>
      </c>
    </row>
    <row r="541" spans="1:13" x14ac:dyDescent="0.3">
      <c r="A541">
        <v>540</v>
      </c>
      <c r="B541" s="1">
        <v>45627</v>
      </c>
      <c r="C541">
        <f t="shared" si="75"/>
        <v>12</v>
      </c>
      <c r="H541">
        <f t="shared" si="76"/>
        <v>1.0007594286058352</v>
      </c>
      <c r="J541">
        <f t="shared" si="77"/>
        <v>416.64355060301216</v>
      </c>
      <c r="K541">
        <v>416.64355060301216</v>
      </c>
      <c r="M541">
        <f>J541*H541</f>
        <v>416.95996163377686</v>
      </c>
    </row>
    <row r="542" spans="1:13" x14ac:dyDescent="0.3">
      <c r="A542">
        <v>541</v>
      </c>
      <c r="B542" s="1">
        <v>45658</v>
      </c>
      <c r="C542">
        <f t="shared" si="75"/>
        <v>1</v>
      </c>
      <c r="H542">
        <f t="shared" si="76"/>
        <v>1.0020277142188549</v>
      </c>
      <c r="J542">
        <f t="shared" si="77"/>
        <v>416.79630008667618</v>
      </c>
      <c r="K542">
        <v>416.79630008667618</v>
      </c>
      <c r="M542">
        <f>J542*H542</f>
        <v>417.6414438707281</v>
      </c>
    </row>
    <row r="543" spans="1:13" x14ac:dyDescent="0.3">
      <c r="A543">
        <v>542</v>
      </c>
      <c r="B543" s="1">
        <v>45689</v>
      </c>
      <c r="C543">
        <f t="shared" si="75"/>
        <v>2</v>
      </c>
      <c r="H543">
        <f t="shared" si="76"/>
        <v>1.0029045537710699</v>
      </c>
      <c r="J543">
        <f t="shared" si="77"/>
        <v>416.94904957034021</v>
      </c>
      <c r="K543">
        <v>416.94904957034021</v>
      </c>
      <c r="M543">
        <f>J543*H543</f>
        <v>418.16010050461375</v>
      </c>
    </row>
    <row r="544" spans="1:13" x14ac:dyDescent="0.3">
      <c r="A544">
        <v>543</v>
      </c>
      <c r="B544" s="1">
        <v>45717</v>
      </c>
      <c r="C544">
        <f t="shared" si="75"/>
        <v>3</v>
      </c>
      <c r="H544">
        <f t="shared" si="76"/>
        <v>1.0036591568893234</v>
      </c>
      <c r="J544">
        <f t="shared" si="77"/>
        <v>417.10179905400429</v>
      </c>
      <c r="K544">
        <v>417.10179905400429</v>
      </c>
      <c r="M544">
        <f>J544*H544</f>
        <v>418.62803997556193</v>
      </c>
    </row>
    <row r="545" spans="1:13" x14ac:dyDescent="0.3">
      <c r="A545">
        <v>544</v>
      </c>
      <c r="B545" s="1">
        <v>45748</v>
      </c>
      <c r="C545">
        <f t="shared" si="75"/>
        <v>4</v>
      </c>
      <c r="H545">
        <f t="shared" si="76"/>
        <v>1.0043042933532074</v>
      </c>
      <c r="J545">
        <f t="shared" si="77"/>
        <v>417.25454853766831</v>
      </c>
      <c r="K545">
        <v>417.25454853766831</v>
      </c>
      <c r="M545">
        <f>J545*H545</f>
        <v>419.05053451753452</v>
      </c>
    </row>
    <row r="546" spans="1:13" x14ac:dyDescent="0.3">
      <c r="A546">
        <v>545</v>
      </c>
      <c r="B546" s="1">
        <v>45778</v>
      </c>
      <c r="C546">
        <f t="shared" si="75"/>
        <v>5</v>
      </c>
      <c r="H546">
        <f t="shared" si="76"/>
        <v>1.0038927563831224</v>
      </c>
      <c r="J546">
        <f t="shared" si="77"/>
        <v>417.40729802133234</v>
      </c>
      <c r="K546">
        <v>417.40729802133234</v>
      </c>
      <c r="M546">
        <f>J546*H546</f>
        <v>419.03216294506672</v>
      </c>
    </row>
    <row r="547" spans="1:13" x14ac:dyDescent="0.3">
      <c r="A547">
        <v>546</v>
      </c>
      <c r="B547" s="1">
        <v>45809</v>
      </c>
      <c r="C547">
        <f t="shared" si="75"/>
        <v>6</v>
      </c>
      <c r="H547">
        <f t="shared" si="76"/>
        <v>1.0012759878546629</v>
      </c>
      <c r="J547">
        <f t="shared" si="77"/>
        <v>417.56004750499642</v>
      </c>
      <c r="K547">
        <v>417.56004750499642</v>
      </c>
      <c r="M547">
        <f>J547*H547</f>
        <v>418.09284905420526</v>
      </c>
    </row>
    <row r="548" spans="1:13" x14ac:dyDescent="0.3">
      <c r="A548">
        <v>547</v>
      </c>
      <c r="B548" s="1">
        <v>45839</v>
      </c>
      <c r="C548">
        <f t="shared" si="75"/>
        <v>7</v>
      </c>
      <c r="H548">
        <f t="shared" si="76"/>
        <v>0.9965956107108751</v>
      </c>
      <c r="J548">
        <f t="shared" si="77"/>
        <v>417.71279698866044</v>
      </c>
      <c r="K548">
        <v>417.71279698866044</v>
      </c>
      <c r="M548">
        <f>J548*H548</f>
        <v>416.29074001666186</v>
      </c>
    </row>
    <row r="549" spans="1:13" x14ac:dyDescent="0.3">
      <c r="A549">
        <v>548</v>
      </c>
      <c r="B549" s="1">
        <v>45870</v>
      </c>
      <c r="C549">
        <f t="shared" si="75"/>
        <v>8</v>
      </c>
      <c r="H549">
        <f t="shared" si="76"/>
        <v>0.99267519127302895</v>
      </c>
      <c r="J549">
        <f t="shared" si="77"/>
        <v>417.86554647232447</v>
      </c>
      <c r="K549">
        <v>417.86554647232447</v>
      </c>
      <c r="M549">
        <f>J549*H549</f>
        <v>414.80476127082346</v>
      </c>
    </row>
    <row r="550" spans="1:13" x14ac:dyDescent="0.3">
      <c r="A550">
        <v>549</v>
      </c>
      <c r="B550" s="1">
        <v>45901</v>
      </c>
      <c r="C550">
        <f t="shared" si="75"/>
        <v>9</v>
      </c>
      <c r="H550">
        <f t="shared" si="76"/>
        <v>0.99252860143572263</v>
      </c>
      <c r="J550">
        <f t="shared" si="77"/>
        <v>418.01829595598849</v>
      </c>
      <c r="K550">
        <v>418.01829595598849</v>
      </c>
      <c r="M550">
        <f>J550*H550</f>
        <v>414.89511465974124</v>
      </c>
    </row>
    <row r="551" spans="1:13" x14ac:dyDescent="0.3">
      <c r="A551">
        <v>550</v>
      </c>
      <c r="B551" s="1">
        <v>45931</v>
      </c>
      <c r="C551">
        <f t="shared" si="75"/>
        <v>10</v>
      </c>
      <c r="H551">
        <f t="shared" si="76"/>
        <v>0.99564332308800807</v>
      </c>
      <c r="J551">
        <f t="shared" si="77"/>
        <v>418.17104543965252</v>
      </c>
      <c r="K551">
        <v>418.17104543965252</v>
      </c>
      <c r="M551">
        <f>J551*H551</f>
        <v>416.34920930072207</v>
      </c>
    </row>
    <row r="552" spans="1:13" x14ac:dyDescent="0.3">
      <c r="A552">
        <v>551</v>
      </c>
      <c r="B552" s="1">
        <v>45962</v>
      </c>
      <c r="C552">
        <f t="shared" si="75"/>
        <v>11</v>
      </c>
      <c r="H552">
        <f t="shared" si="76"/>
        <v>0.99881537922300212</v>
      </c>
      <c r="J552">
        <f t="shared" si="77"/>
        <v>418.3237949233166</v>
      </c>
      <c r="K552">
        <v>418.3237949233166</v>
      </c>
      <c r="M552">
        <f>J552*H552</f>
        <v>417.82823986433783</v>
      </c>
    </row>
    <row r="553" spans="1:13" x14ac:dyDescent="0.3">
      <c r="A553">
        <v>552</v>
      </c>
      <c r="B553" s="1">
        <v>45992</v>
      </c>
      <c r="C553">
        <f t="shared" si="75"/>
        <v>12</v>
      </c>
      <c r="H553">
        <f t="shared" si="76"/>
        <v>1.0007594286058352</v>
      </c>
      <c r="J553">
        <f t="shared" si="77"/>
        <v>418.47654440698062</v>
      </c>
      <c r="K553">
        <v>418.47654440698062</v>
      </c>
      <c r="M553">
        <f>J553*H553</f>
        <v>418.79434746567438</v>
      </c>
    </row>
    <row r="554" spans="1:13" x14ac:dyDescent="0.3">
      <c r="A554">
        <v>553</v>
      </c>
      <c r="B554" s="1">
        <v>46023</v>
      </c>
      <c r="C554">
        <f t="shared" si="75"/>
        <v>1</v>
      </c>
      <c r="H554">
        <f t="shared" si="76"/>
        <v>1.0020277142188549</v>
      </c>
      <c r="J554">
        <f t="shared" si="77"/>
        <v>418.62929389064465</v>
      </c>
      <c r="K554">
        <v>418.62929389064465</v>
      </c>
      <c r="M554">
        <f>J554*H554</f>
        <v>419.47815446229589</v>
      </c>
    </row>
    <row r="555" spans="1:13" x14ac:dyDescent="0.3">
      <c r="A555">
        <v>554</v>
      </c>
      <c r="B555" s="1">
        <v>46054</v>
      </c>
      <c r="C555">
        <f t="shared" si="75"/>
        <v>2</v>
      </c>
      <c r="H555">
        <f t="shared" si="76"/>
        <v>1.0029045537710699</v>
      </c>
      <c r="J555">
        <f t="shared" si="77"/>
        <v>418.78204337430873</v>
      </c>
      <c r="K555">
        <v>418.78204337430873</v>
      </c>
      <c r="M555">
        <f>J555*H555</f>
        <v>419.99841833764793</v>
      </c>
    </row>
    <row r="556" spans="1:13" x14ac:dyDescent="0.3">
      <c r="A556">
        <v>555</v>
      </c>
      <c r="B556" s="1">
        <v>46082</v>
      </c>
      <c r="C556">
        <f t="shared" si="75"/>
        <v>3</v>
      </c>
      <c r="H556">
        <f t="shared" si="76"/>
        <v>1.0036591568893234</v>
      </c>
      <c r="J556">
        <f t="shared" si="77"/>
        <v>418.93479285797275</v>
      </c>
      <c r="K556">
        <v>418.93479285797275</v>
      </c>
      <c r="M556">
        <f>J556*H556</f>
        <v>420.46774099143624</v>
      </c>
    </row>
    <row r="557" spans="1:13" x14ac:dyDescent="0.3">
      <c r="A557">
        <v>556</v>
      </c>
      <c r="B557" s="1">
        <v>46113</v>
      </c>
      <c r="C557">
        <f t="shared" si="75"/>
        <v>4</v>
      </c>
      <c r="H557">
        <f t="shared" si="76"/>
        <v>1.0043042933532074</v>
      </c>
      <c r="J557">
        <f t="shared" si="77"/>
        <v>419.08754234163678</v>
      </c>
      <c r="K557">
        <v>419.08754234163678</v>
      </c>
      <c r="M557">
        <f>J557*H557</f>
        <v>420.8914180645499</v>
      </c>
    </row>
    <row r="558" spans="1:13" x14ac:dyDescent="0.3">
      <c r="A558">
        <v>557</v>
      </c>
      <c r="B558" s="1">
        <v>46143</v>
      </c>
      <c r="C558">
        <f t="shared" si="75"/>
        <v>5</v>
      </c>
      <c r="H558">
        <f t="shared" si="76"/>
        <v>1.0038927563831224</v>
      </c>
      <c r="J558">
        <f t="shared" si="77"/>
        <v>419.2402918253008</v>
      </c>
      <c r="K558">
        <v>419.2402918253008</v>
      </c>
      <c r="M558">
        <f>J558*H558</f>
        <v>420.87229214736584</v>
      </c>
    </row>
    <row r="559" spans="1:13" x14ac:dyDescent="0.3">
      <c r="A559">
        <v>558</v>
      </c>
      <c r="B559" s="1">
        <v>46174</v>
      </c>
      <c r="C559">
        <f t="shared" si="75"/>
        <v>6</v>
      </c>
      <c r="H559">
        <f t="shared" si="76"/>
        <v>1.0012759878546629</v>
      </c>
      <c r="J559">
        <f t="shared" si="77"/>
        <v>419.39304130896483</v>
      </c>
      <c r="K559">
        <v>419.39304130896483</v>
      </c>
      <c r="M559">
        <f>J559*H559</f>
        <v>419.92818173600517</v>
      </c>
    </row>
    <row r="560" spans="1:13" x14ac:dyDescent="0.3">
      <c r="A560">
        <v>559</v>
      </c>
      <c r="B560" s="1">
        <v>46204</v>
      </c>
      <c r="C560">
        <f t="shared" si="75"/>
        <v>7</v>
      </c>
      <c r="H560">
        <f t="shared" si="76"/>
        <v>0.9965956107108751</v>
      </c>
      <c r="J560">
        <f t="shared" si="77"/>
        <v>419.54579079262891</v>
      </c>
      <c r="K560">
        <v>419.54579079262891</v>
      </c>
      <c r="M560">
        <f>J560*H560</f>
        <v>418.11749359615703</v>
      </c>
    </row>
    <row r="561" spans="1:13" x14ac:dyDescent="0.3">
      <c r="A561">
        <v>560</v>
      </c>
      <c r="B561" s="1">
        <v>46235</v>
      </c>
      <c r="C561">
        <f t="shared" si="75"/>
        <v>8</v>
      </c>
      <c r="H561">
        <f t="shared" si="76"/>
        <v>0.99267519127302895</v>
      </c>
      <c r="J561">
        <f t="shared" si="77"/>
        <v>419.69854027629293</v>
      </c>
      <c r="K561">
        <v>419.69854027629293</v>
      </c>
      <c r="M561">
        <f>J561*H561</f>
        <v>416.62432874578013</v>
      </c>
    </row>
    <row r="562" spans="1:13" x14ac:dyDescent="0.3">
      <c r="A562">
        <v>561</v>
      </c>
      <c r="B562" s="1">
        <v>46266</v>
      </c>
      <c r="C562">
        <f t="shared" si="75"/>
        <v>9</v>
      </c>
      <c r="H562">
        <f t="shared" si="76"/>
        <v>0.99252860143572263</v>
      </c>
      <c r="J562">
        <f t="shared" si="77"/>
        <v>419.85128975995696</v>
      </c>
      <c r="K562">
        <v>419.85128975995696</v>
      </c>
      <c r="M562">
        <f>J562*H562</f>
        <v>416.71441343643443</v>
      </c>
    </row>
    <row r="563" spans="1:13" x14ac:dyDescent="0.3">
      <c r="A563">
        <v>562</v>
      </c>
      <c r="B563" s="1">
        <v>46296</v>
      </c>
      <c r="C563">
        <f t="shared" si="75"/>
        <v>10</v>
      </c>
      <c r="H563">
        <f t="shared" si="76"/>
        <v>0.99564332308800807</v>
      </c>
      <c r="J563">
        <f t="shared" si="77"/>
        <v>420.00403924362104</v>
      </c>
      <c r="K563">
        <v>420.00403924362104</v>
      </c>
      <c r="M563">
        <f>J563*H563</f>
        <v>418.17421734290502</v>
      </c>
    </row>
    <row r="564" spans="1:13" x14ac:dyDescent="0.3">
      <c r="A564">
        <v>563</v>
      </c>
      <c r="B564" s="1">
        <v>46327</v>
      </c>
      <c r="C564">
        <f t="shared" si="75"/>
        <v>11</v>
      </c>
      <c r="H564">
        <f t="shared" si="76"/>
        <v>0.99881537922300212</v>
      </c>
      <c r="J564">
        <f t="shared" si="77"/>
        <v>420.15678872728506</v>
      </c>
      <c r="K564">
        <v>420.15678872728506</v>
      </c>
      <c r="M564">
        <f>J564*H564</f>
        <v>419.65906226576203</v>
      </c>
    </row>
    <row r="565" spans="1:13" x14ac:dyDescent="0.3">
      <c r="A565">
        <v>564</v>
      </c>
      <c r="B565" s="1">
        <v>46357</v>
      </c>
      <c r="C565">
        <f t="shared" si="75"/>
        <v>12</v>
      </c>
      <c r="H565">
        <f t="shared" si="76"/>
        <v>1.0007594286058352</v>
      </c>
      <c r="J565">
        <f t="shared" si="77"/>
        <v>420.30953821094909</v>
      </c>
      <c r="K565">
        <v>420.30953821094909</v>
      </c>
      <c r="M565">
        <f>J565*H565</f>
        <v>420.6287332975719</v>
      </c>
    </row>
    <row r="566" spans="1:13" x14ac:dyDescent="0.3">
      <c r="A566">
        <v>565</v>
      </c>
      <c r="B566" s="1">
        <v>46388</v>
      </c>
      <c r="C566">
        <f t="shared" si="75"/>
        <v>1</v>
      </c>
      <c r="H566">
        <f t="shared" si="76"/>
        <v>1.0020277142188549</v>
      </c>
      <c r="J566">
        <f t="shared" si="77"/>
        <v>420.46228769461311</v>
      </c>
      <c r="K566">
        <v>420.46228769461311</v>
      </c>
      <c r="M566">
        <f>J566*H566</f>
        <v>421.31486505386374</v>
      </c>
    </row>
    <row r="567" spans="1:13" x14ac:dyDescent="0.3">
      <c r="A567">
        <v>566</v>
      </c>
      <c r="B567" s="1">
        <v>46419</v>
      </c>
      <c r="C567">
        <f t="shared" si="75"/>
        <v>2</v>
      </c>
      <c r="H567">
        <f t="shared" si="76"/>
        <v>1.0029045537710699</v>
      </c>
      <c r="J567">
        <f t="shared" si="77"/>
        <v>420.61503717827713</v>
      </c>
      <c r="K567">
        <v>420.61503717827713</v>
      </c>
      <c r="M567">
        <f>J567*H567</f>
        <v>421.836736170682</v>
      </c>
    </row>
    <row r="568" spans="1:13" x14ac:dyDescent="0.3">
      <c r="A568">
        <v>567</v>
      </c>
      <c r="B568" s="1">
        <v>46447</v>
      </c>
      <c r="C568">
        <f t="shared" si="75"/>
        <v>3</v>
      </c>
      <c r="H568">
        <f t="shared" si="76"/>
        <v>1.0036591568893234</v>
      </c>
      <c r="J568">
        <f t="shared" si="77"/>
        <v>420.76778666194116</v>
      </c>
      <c r="K568">
        <v>420.76778666194116</v>
      </c>
      <c r="M568">
        <f>J568*H568</f>
        <v>422.30744200731056</v>
      </c>
    </row>
    <row r="569" spans="1:13" x14ac:dyDescent="0.3">
      <c r="A569">
        <v>568</v>
      </c>
      <c r="B569" s="1">
        <v>46478</v>
      </c>
      <c r="C569">
        <f t="shared" si="75"/>
        <v>4</v>
      </c>
      <c r="H569">
        <f t="shared" si="76"/>
        <v>1.0043042933532074</v>
      </c>
      <c r="J569">
        <f t="shared" si="77"/>
        <v>420.92053614560524</v>
      </c>
      <c r="K569">
        <v>420.92053614560524</v>
      </c>
      <c r="M569">
        <f>J569*H569</f>
        <v>422.73230161156528</v>
      </c>
    </row>
    <row r="570" spans="1:13" x14ac:dyDescent="0.3">
      <c r="A570">
        <v>569</v>
      </c>
      <c r="B570" s="1">
        <v>46508</v>
      </c>
      <c r="C570">
        <f t="shared" si="75"/>
        <v>5</v>
      </c>
      <c r="H570">
        <f t="shared" si="76"/>
        <v>1.0038927563831224</v>
      </c>
      <c r="J570">
        <f t="shared" si="77"/>
        <v>421.07328562926926</v>
      </c>
      <c r="K570">
        <v>421.07328562926926</v>
      </c>
      <c r="M570">
        <f>J570*H570</f>
        <v>422.71242134966491</v>
      </c>
    </row>
    <row r="571" spans="1:13" x14ac:dyDescent="0.3">
      <c r="A571">
        <v>570</v>
      </c>
      <c r="B571" s="1">
        <v>46539</v>
      </c>
      <c r="C571">
        <f t="shared" si="75"/>
        <v>6</v>
      </c>
      <c r="H571">
        <f t="shared" si="76"/>
        <v>1.0012759878546629</v>
      </c>
      <c r="J571">
        <f t="shared" si="77"/>
        <v>421.22603511293329</v>
      </c>
      <c r="K571">
        <v>421.22603511293329</v>
      </c>
      <c r="M571">
        <f>J571*H571</f>
        <v>421.7635144178052</v>
      </c>
    </row>
    <row r="572" spans="1:13" x14ac:dyDescent="0.3">
      <c r="A572">
        <v>571</v>
      </c>
      <c r="B572" s="1">
        <v>46569</v>
      </c>
      <c r="C572">
        <f t="shared" si="75"/>
        <v>7</v>
      </c>
      <c r="H572">
        <f t="shared" si="76"/>
        <v>0.9965956107108751</v>
      </c>
      <c r="J572">
        <f t="shared" si="77"/>
        <v>421.37878459659737</v>
      </c>
      <c r="K572">
        <v>421.37878459659737</v>
      </c>
      <c r="M572">
        <f>J572*H572</f>
        <v>419.94424717565227</v>
      </c>
    </row>
    <row r="573" spans="1:13" x14ac:dyDescent="0.3">
      <c r="A573">
        <v>572</v>
      </c>
      <c r="B573" s="1">
        <v>46600</v>
      </c>
      <c r="C573">
        <f t="shared" si="75"/>
        <v>8</v>
      </c>
      <c r="H573">
        <f t="shared" si="76"/>
        <v>0.99267519127302895</v>
      </c>
      <c r="J573">
        <f t="shared" si="77"/>
        <v>421.53153408026139</v>
      </c>
      <c r="K573">
        <v>421.53153408026139</v>
      </c>
      <c r="M573">
        <f>J573*H573</f>
        <v>418.4438962207368</v>
      </c>
    </row>
    <row r="574" spans="1:13" x14ac:dyDescent="0.3">
      <c r="A574">
        <v>573</v>
      </c>
      <c r="B574" s="1">
        <v>46631</v>
      </c>
      <c r="C574">
        <f t="shared" si="75"/>
        <v>9</v>
      </c>
      <c r="H574">
        <f t="shared" si="76"/>
        <v>0.99252860143572263</v>
      </c>
      <c r="J574">
        <f t="shared" si="77"/>
        <v>421.68428356392542</v>
      </c>
      <c r="K574">
        <v>421.68428356392542</v>
      </c>
      <c r="M574">
        <f>J574*H574</f>
        <v>418.53371221312756</v>
      </c>
    </row>
    <row r="575" spans="1:13" x14ac:dyDescent="0.3">
      <c r="A575">
        <v>574</v>
      </c>
      <c r="B575" s="1">
        <v>46661</v>
      </c>
      <c r="C575">
        <f t="shared" si="75"/>
        <v>10</v>
      </c>
      <c r="H575">
        <f t="shared" si="76"/>
        <v>0.99564332308800807</v>
      </c>
      <c r="J575">
        <f t="shared" si="77"/>
        <v>421.83703304758944</v>
      </c>
      <c r="K575">
        <v>421.83703304758944</v>
      </c>
      <c r="M575">
        <f>J575*H575</f>
        <v>419.99922538508781</v>
      </c>
    </row>
    <row r="576" spans="1:13" x14ac:dyDescent="0.3">
      <c r="A576">
        <v>575</v>
      </c>
      <c r="B576" s="1">
        <v>46692</v>
      </c>
      <c r="C576">
        <f t="shared" si="75"/>
        <v>11</v>
      </c>
      <c r="H576">
        <f t="shared" si="76"/>
        <v>0.99881537922300212</v>
      </c>
      <c r="J576">
        <f t="shared" si="77"/>
        <v>421.98978253125347</v>
      </c>
      <c r="K576">
        <v>421.98978253125347</v>
      </c>
      <c r="M576">
        <f>J576*H576</f>
        <v>421.48988466718612</v>
      </c>
    </row>
    <row r="577" spans="1:13" x14ac:dyDescent="0.3">
      <c r="A577">
        <v>576</v>
      </c>
      <c r="B577" s="1">
        <v>46722</v>
      </c>
      <c r="C577">
        <f t="shared" si="75"/>
        <v>12</v>
      </c>
      <c r="H577">
        <f t="shared" si="76"/>
        <v>1.0007594286058352</v>
      </c>
      <c r="J577">
        <f t="shared" si="77"/>
        <v>422.14253201491755</v>
      </c>
      <c r="K577">
        <v>422.14253201491755</v>
      </c>
      <c r="M577">
        <f>J577*H577</f>
        <v>422.46311912946936</v>
      </c>
    </row>
    <row r="578" spans="1:13" x14ac:dyDescent="0.3">
      <c r="A578">
        <v>577</v>
      </c>
      <c r="B578" s="1">
        <v>46753</v>
      </c>
      <c r="C578">
        <f t="shared" si="75"/>
        <v>1</v>
      </c>
      <c r="H578">
        <f t="shared" si="76"/>
        <v>1.0020277142188549</v>
      </c>
      <c r="J578">
        <f t="shared" si="77"/>
        <v>422.29528149858157</v>
      </c>
      <c r="K578">
        <v>422.29528149858157</v>
      </c>
      <c r="M578">
        <f>J578*H578</f>
        <v>423.15157564543159</v>
      </c>
    </row>
    <row r="579" spans="1:13" x14ac:dyDescent="0.3">
      <c r="A579">
        <v>578</v>
      </c>
      <c r="B579" s="1">
        <v>46784</v>
      </c>
      <c r="C579">
        <f t="shared" ref="C579:C642" si="78">MONTH(B579)</f>
        <v>2</v>
      </c>
      <c r="H579">
        <f t="shared" ref="H579:H642" si="79">VLOOKUP(C579,$P$3:$Q$14,2,FALSE)</f>
        <v>1.0029045537710699</v>
      </c>
      <c r="J579">
        <f t="shared" ref="J579:J642" si="80">$T$19+$T$20*A579</f>
        <v>422.4480309822456</v>
      </c>
      <c r="K579">
        <v>422.4480309822456</v>
      </c>
      <c r="M579">
        <f>J579*H579</f>
        <v>423.67505400371613</v>
      </c>
    </row>
    <row r="580" spans="1:13" x14ac:dyDescent="0.3">
      <c r="A580">
        <v>579</v>
      </c>
      <c r="B580" s="1">
        <v>46813</v>
      </c>
      <c r="C580">
        <f t="shared" si="78"/>
        <v>3</v>
      </c>
      <c r="H580">
        <f t="shared" si="79"/>
        <v>1.0036591568893234</v>
      </c>
      <c r="J580">
        <f t="shared" si="80"/>
        <v>422.60078046590968</v>
      </c>
      <c r="K580">
        <v>422.60078046590968</v>
      </c>
      <c r="M580">
        <f>J580*H580</f>
        <v>424.14714302318498</v>
      </c>
    </row>
    <row r="581" spans="1:13" x14ac:dyDescent="0.3">
      <c r="A581">
        <v>580</v>
      </c>
      <c r="B581" s="1">
        <v>46844</v>
      </c>
      <c r="C581">
        <f t="shared" si="78"/>
        <v>4</v>
      </c>
      <c r="H581">
        <f t="shared" si="79"/>
        <v>1.0043042933532074</v>
      </c>
      <c r="J581">
        <f t="shared" si="80"/>
        <v>422.7535299495737</v>
      </c>
      <c r="K581">
        <v>422.7535299495737</v>
      </c>
      <c r="M581">
        <f>J581*H581</f>
        <v>424.5731851585806</v>
      </c>
    </row>
    <row r="582" spans="1:13" x14ac:dyDescent="0.3">
      <c r="A582">
        <v>581</v>
      </c>
      <c r="B582" s="1">
        <v>46874</v>
      </c>
      <c r="C582">
        <f t="shared" si="78"/>
        <v>5</v>
      </c>
      <c r="H582">
        <f t="shared" si="79"/>
        <v>1.0038927563831224</v>
      </c>
      <c r="J582">
        <f t="shared" si="80"/>
        <v>422.90627943323773</v>
      </c>
      <c r="K582">
        <v>422.90627943323773</v>
      </c>
      <c r="M582">
        <f>J582*H582</f>
        <v>424.55255055196398</v>
      </c>
    </row>
    <row r="583" spans="1:13" x14ac:dyDescent="0.3">
      <c r="A583">
        <v>582</v>
      </c>
      <c r="B583" s="1">
        <v>46905</v>
      </c>
      <c r="C583">
        <f t="shared" si="78"/>
        <v>6</v>
      </c>
      <c r="H583">
        <f t="shared" si="79"/>
        <v>1.0012759878546629</v>
      </c>
      <c r="J583">
        <f t="shared" si="80"/>
        <v>423.05902891690175</v>
      </c>
      <c r="K583">
        <v>423.05902891690175</v>
      </c>
      <c r="M583">
        <f>J583*H583</f>
        <v>423.59884709960517</v>
      </c>
    </row>
    <row r="584" spans="1:13" x14ac:dyDescent="0.3">
      <c r="A584">
        <v>583</v>
      </c>
      <c r="B584" s="1">
        <v>46935</v>
      </c>
      <c r="C584">
        <f t="shared" si="78"/>
        <v>7</v>
      </c>
      <c r="H584">
        <f t="shared" si="79"/>
        <v>0.9965956107108751</v>
      </c>
      <c r="J584">
        <f t="shared" si="80"/>
        <v>423.21177840056578</v>
      </c>
      <c r="K584">
        <v>423.21177840056578</v>
      </c>
      <c r="M584">
        <f>J584*H584</f>
        <v>421.77100075514738</v>
      </c>
    </row>
    <row r="585" spans="1:13" x14ac:dyDescent="0.3">
      <c r="A585">
        <v>584</v>
      </c>
      <c r="B585" s="1">
        <v>46966</v>
      </c>
      <c r="C585">
        <f t="shared" si="78"/>
        <v>8</v>
      </c>
      <c r="H585">
        <f t="shared" si="79"/>
        <v>0.99267519127302895</v>
      </c>
      <c r="J585">
        <f t="shared" si="80"/>
        <v>423.36452788422986</v>
      </c>
      <c r="K585">
        <v>423.36452788422986</v>
      </c>
      <c r="M585">
        <f>J585*H585</f>
        <v>420.26346369569347</v>
      </c>
    </row>
    <row r="586" spans="1:13" x14ac:dyDescent="0.3">
      <c r="A586">
        <v>585</v>
      </c>
      <c r="B586" s="1">
        <v>46997</v>
      </c>
      <c r="C586">
        <f t="shared" si="78"/>
        <v>9</v>
      </c>
      <c r="H586">
        <f t="shared" si="79"/>
        <v>0.99252860143572263</v>
      </c>
      <c r="J586">
        <f t="shared" si="80"/>
        <v>423.51727736789388</v>
      </c>
      <c r="K586">
        <v>423.51727736789388</v>
      </c>
      <c r="M586">
        <f>J586*H586</f>
        <v>420.35301098982075</v>
      </c>
    </row>
    <row r="587" spans="1:13" x14ac:dyDescent="0.3">
      <c r="A587">
        <v>586</v>
      </c>
      <c r="B587" s="1">
        <v>47027</v>
      </c>
      <c r="C587">
        <f t="shared" si="78"/>
        <v>10</v>
      </c>
      <c r="H587">
        <f t="shared" si="79"/>
        <v>0.99564332308800807</v>
      </c>
      <c r="J587">
        <f t="shared" si="80"/>
        <v>423.67002685155791</v>
      </c>
      <c r="K587">
        <v>423.67002685155791</v>
      </c>
      <c r="M587">
        <f>J587*H587</f>
        <v>421.82423342727071</v>
      </c>
    </row>
    <row r="588" spans="1:13" x14ac:dyDescent="0.3">
      <c r="A588">
        <v>587</v>
      </c>
      <c r="B588" s="1">
        <v>47058</v>
      </c>
      <c r="C588">
        <f t="shared" si="78"/>
        <v>11</v>
      </c>
      <c r="H588">
        <f t="shared" si="79"/>
        <v>0.99881537922300212</v>
      </c>
      <c r="J588">
        <f t="shared" si="80"/>
        <v>423.82277633522199</v>
      </c>
      <c r="K588">
        <v>423.82277633522199</v>
      </c>
      <c r="M588">
        <f>J588*H588</f>
        <v>423.32070706861037</v>
      </c>
    </row>
    <row r="589" spans="1:13" x14ac:dyDescent="0.3">
      <c r="A589">
        <v>588</v>
      </c>
      <c r="B589" s="1">
        <v>47088</v>
      </c>
      <c r="C589">
        <f t="shared" si="78"/>
        <v>12</v>
      </c>
      <c r="H589">
        <f t="shared" si="79"/>
        <v>1.0007594286058352</v>
      </c>
      <c r="J589">
        <f t="shared" si="80"/>
        <v>423.97552581888601</v>
      </c>
      <c r="K589">
        <v>423.97552581888601</v>
      </c>
      <c r="M589">
        <f>J589*H589</f>
        <v>424.29750496136688</v>
      </c>
    </row>
    <row r="590" spans="1:13" x14ac:dyDescent="0.3">
      <c r="A590">
        <v>589</v>
      </c>
      <c r="B590" s="1">
        <v>47119</v>
      </c>
      <c r="C590">
        <f t="shared" si="78"/>
        <v>1</v>
      </c>
      <c r="H590">
        <f t="shared" si="79"/>
        <v>1.0020277142188549</v>
      </c>
      <c r="J590">
        <f t="shared" si="80"/>
        <v>424.12827530255004</v>
      </c>
      <c r="K590">
        <v>424.12827530255004</v>
      </c>
      <c r="M590">
        <f>J590*H590</f>
        <v>424.98828623699944</v>
      </c>
    </row>
    <row r="591" spans="1:13" x14ac:dyDescent="0.3">
      <c r="A591">
        <v>590</v>
      </c>
      <c r="B591" s="1">
        <v>47150</v>
      </c>
      <c r="C591">
        <f t="shared" si="78"/>
        <v>2</v>
      </c>
      <c r="H591">
        <f t="shared" si="79"/>
        <v>1.0029045537710699</v>
      </c>
      <c r="J591">
        <f t="shared" si="80"/>
        <v>424.28102478621406</v>
      </c>
      <c r="K591">
        <v>424.28102478621406</v>
      </c>
      <c r="M591">
        <f>J591*H591</f>
        <v>425.51337183675025</v>
      </c>
    </row>
    <row r="592" spans="1:13" x14ac:dyDescent="0.3">
      <c r="A592">
        <v>591</v>
      </c>
      <c r="B592" s="1">
        <v>47178</v>
      </c>
      <c r="C592">
        <f t="shared" si="78"/>
        <v>3</v>
      </c>
      <c r="H592">
        <f t="shared" si="79"/>
        <v>1.0036591568893234</v>
      </c>
      <c r="J592">
        <f t="shared" si="80"/>
        <v>424.43377426987809</v>
      </c>
      <c r="K592">
        <v>424.43377426987809</v>
      </c>
      <c r="M592">
        <f>J592*H592</f>
        <v>425.98684403905924</v>
      </c>
    </row>
    <row r="593" spans="1:13" x14ac:dyDescent="0.3">
      <c r="A593">
        <v>592</v>
      </c>
      <c r="B593" s="1">
        <v>47209</v>
      </c>
      <c r="C593">
        <f t="shared" si="78"/>
        <v>4</v>
      </c>
      <c r="H593">
        <f t="shared" si="79"/>
        <v>1.0043042933532074</v>
      </c>
      <c r="J593">
        <f t="shared" si="80"/>
        <v>424.58652375354217</v>
      </c>
      <c r="K593">
        <v>424.58652375354217</v>
      </c>
      <c r="M593">
        <f>J593*H593</f>
        <v>426.41406870559598</v>
      </c>
    </row>
    <row r="594" spans="1:13" x14ac:dyDescent="0.3">
      <c r="A594">
        <v>593</v>
      </c>
      <c r="B594" s="1">
        <v>47239</v>
      </c>
      <c r="C594">
        <f t="shared" si="78"/>
        <v>5</v>
      </c>
      <c r="H594">
        <f t="shared" si="79"/>
        <v>1.0038927563831224</v>
      </c>
      <c r="J594">
        <f t="shared" si="80"/>
        <v>424.73927323720619</v>
      </c>
      <c r="K594">
        <v>424.73927323720619</v>
      </c>
      <c r="M594">
        <f>J594*H594</f>
        <v>426.3926797542631</v>
      </c>
    </row>
    <row r="595" spans="1:13" x14ac:dyDescent="0.3">
      <c r="A595">
        <v>594</v>
      </c>
      <c r="B595" s="1">
        <v>47270</v>
      </c>
      <c r="C595">
        <f t="shared" si="78"/>
        <v>6</v>
      </c>
      <c r="H595">
        <f t="shared" si="79"/>
        <v>1.0012759878546629</v>
      </c>
      <c r="J595">
        <f t="shared" si="80"/>
        <v>424.89202272087022</v>
      </c>
      <c r="K595">
        <v>424.89202272087022</v>
      </c>
      <c r="M595">
        <f>J595*H595</f>
        <v>425.43417978140519</v>
      </c>
    </row>
    <row r="596" spans="1:13" x14ac:dyDescent="0.3">
      <c r="A596">
        <v>595</v>
      </c>
      <c r="B596" s="1">
        <v>47300</v>
      </c>
      <c r="C596">
        <f t="shared" si="78"/>
        <v>7</v>
      </c>
      <c r="H596">
        <f t="shared" si="79"/>
        <v>0.9965956107108751</v>
      </c>
      <c r="J596">
        <f t="shared" si="80"/>
        <v>425.0447722045343</v>
      </c>
      <c r="K596">
        <v>425.0447722045343</v>
      </c>
      <c r="M596">
        <f>J596*H596</f>
        <v>423.59775433464267</v>
      </c>
    </row>
    <row r="597" spans="1:13" x14ac:dyDescent="0.3">
      <c r="A597">
        <v>596</v>
      </c>
      <c r="B597" s="1">
        <v>47331</v>
      </c>
      <c r="C597">
        <f t="shared" si="78"/>
        <v>8</v>
      </c>
      <c r="H597">
        <f t="shared" si="79"/>
        <v>0.99267519127302895</v>
      </c>
      <c r="J597">
        <f t="shared" si="80"/>
        <v>425.19752168819832</v>
      </c>
      <c r="K597">
        <v>425.19752168819832</v>
      </c>
      <c r="M597">
        <f>J597*H597</f>
        <v>422.08303117065014</v>
      </c>
    </row>
    <row r="598" spans="1:13" x14ac:dyDescent="0.3">
      <c r="A598">
        <v>597</v>
      </c>
      <c r="B598" s="1">
        <v>47362</v>
      </c>
      <c r="C598">
        <f t="shared" si="78"/>
        <v>9</v>
      </c>
      <c r="H598">
        <f t="shared" si="79"/>
        <v>0.99252860143572263</v>
      </c>
      <c r="J598">
        <f t="shared" si="80"/>
        <v>425.35027117186235</v>
      </c>
      <c r="K598">
        <v>425.35027117186235</v>
      </c>
      <c r="M598">
        <f>J598*H598</f>
        <v>422.17230976651393</v>
      </c>
    </row>
    <row r="599" spans="1:13" x14ac:dyDescent="0.3">
      <c r="A599">
        <v>598</v>
      </c>
      <c r="B599" s="1">
        <v>47392</v>
      </c>
      <c r="C599">
        <f t="shared" si="78"/>
        <v>10</v>
      </c>
      <c r="H599">
        <f t="shared" si="79"/>
        <v>0.99564332308800807</v>
      </c>
      <c r="J599">
        <f t="shared" si="80"/>
        <v>425.50302065552637</v>
      </c>
      <c r="K599">
        <v>425.50302065552637</v>
      </c>
      <c r="M599">
        <f>J599*H599</f>
        <v>423.64924146945361</v>
      </c>
    </row>
    <row r="600" spans="1:13" x14ac:dyDescent="0.3">
      <c r="A600">
        <v>599</v>
      </c>
      <c r="B600" s="1">
        <v>47423</v>
      </c>
      <c r="C600">
        <f t="shared" si="78"/>
        <v>11</v>
      </c>
      <c r="H600">
        <f t="shared" si="79"/>
        <v>0.99881537922300212</v>
      </c>
      <c r="J600">
        <f t="shared" si="80"/>
        <v>425.65577013919039</v>
      </c>
      <c r="K600">
        <v>425.65577013919039</v>
      </c>
      <c r="M600">
        <f>J600*H600</f>
        <v>425.15152947003446</v>
      </c>
    </row>
    <row r="601" spans="1:13" x14ac:dyDescent="0.3">
      <c r="A601">
        <v>600</v>
      </c>
      <c r="B601" s="1">
        <v>47453</v>
      </c>
      <c r="C601">
        <f t="shared" si="78"/>
        <v>12</v>
      </c>
      <c r="H601">
        <f t="shared" si="79"/>
        <v>1.0007594286058352</v>
      </c>
      <c r="J601">
        <f t="shared" si="80"/>
        <v>425.80851962285442</v>
      </c>
      <c r="K601">
        <v>425.80851962285442</v>
      </c>
      <c r="M601">
        <f>J601*H601</f>
        <v>426.13189079326435</v>
      </c>
    </row>
    <row r="602" spans="1:13" x14ac:dyDescent="0.3">
      <c r="A602">
        <v>601</v>
      </c>
      <c r="B602" s="1">
        <v>47484</v>
      </c>
      <c r="C602">
        <f t="shared" si="78"/>
        <v>1</v>
      </c>
      <c r="H602">
        <f t="shared" si="79"/>
        <v>1.0020277142188549</v>
      </c>
      <c r="J602">
        <f t="shared" si="80"/>
        <v>425.9612691065185</v>
      </c>
      <c r="K602">
        <v>425.9612691065185</v>
      </c>
      <c r="M602">
        <f>J602*H602</f>
        <v>426.82499682856729</v>
      </c>
    </row>
    <row r="603" spans="1:13" x14ac:dyDescent="0.3">
      <c r="A603">
        <v>602</v>
      </c>
      <c r="B603" s="1">
        <v>47515</v>
      </c>
      <c r="C603">
        <f t="shared" si="78"/>
        <v>2</v>
      </c>
      <c r="H603">
        <f t="shared" si="79"/>
        <v>1.0029045537710699</v>
      </c>
      <c r="J603">
        <f t="shared" si="80"/>
        <v>426.11401859018252</v>
      </c>
      <c r="K603">
        <v>426.11401859018252</v>
      </c>
      <c r="M603">
        <f>J603*H603</f>
        <v>427.35168966978438</v>
      </c>
    </row>
    <row r="604" spans="1:13" x14ac:dyDescent="0.3">
      <c r="A604">
        <v>603</v>
      </c>
      <c r="B604" s="1">
        <v>47543</v>
      </c>
      <c r="C604">
        <f t="shared" si="78"/>
        <v>3</v>
      </c>
      <c r="H604">
        <f t="shared" si="79"/>
        <v>1.0036591568893234</v>
      </c>
      <c r="J604">
        <f t="shared" si="80"/>
        <v>426.26676807384655</v>
      </c>
      <c r="K604">
        <v>426.26676807384655</v>
      </c>
      <c r="M604">
        <f>J604*H604</f>
        <v>427.8265450549336</v>
      </c>
    </row>
    <row r="605" spans="1:13" x14ac:dyDescent="0.3">
      <c r="A605">
        <v>604</v>
      </c>
      <c r="B605" s="1">
        <v>47574</v>
      </c>
      <c r="C605">
        <f t="shared" si="78"/>
        <v>4</v>
      </c>
      <c r="H605">
        <f t="shared" si="79"/>
        <v>1.0043042933532074</v>
      </c>
      <c r="J605">
        <f t="shared" si="80"/>
        <v>426.41951755751063</v>
      </c>
      <c r="K605">
        <v>426.41951755751063</v>
      </c>
      <c r="M605">
        <f>J605*H605</f>
        <v>428.2549522526113</v>
      </c>
    </row>
    <row r="606" spans="1:13" x14ac:dyDescent="0.3">
      <c r="A606">
        <v>605</v>
      </c>
      <c r="B606" s="1">
        <v>47604</v>
      </c>
      <c r="C606">
        <f t="shared" si="78"/>
        <v>5</v>
      </c>
      <c r="H606">
        <f t="shared" si="79"/>
        <v>1.0038927563831224</v>
      </c>
      <c r="J606">
        <f t="shared" si="80"/>
        <v>426.57226704117465</v>
      </c>
      <c r="K606">
        <v>426.57226704117465</v>
      </c>
      <c r="M606">
        <f>J606*H606</f>
        <v>428.23280895656217</v>
      </c>
    </row>
    <row r="607" spans="1:13" x14ac:dyDescent="0.3">
      <c r="A607">
        <v>606</v>
      </c>
      <c r="B607" s="1">
        <v>47635</v>
      </c>
      <c r="C607">
        <f t="shared" si="78"/>
        <v>6</v>
      </c>
      <c r="H607">
        <f t="shared" si="79"/>
        <v>1.0012759878546629</v>
      </c>
      <c r="J607">
        <f t="shared" si="80"/>
        <v>426.72501652483868</v>
      </c>
      <c r="K607">
        <v>426.72501652483868</v>
      </c>
      <c r="M607">
        <f>J607*H607</f>
        <v>427.26951246320516</v>
      </c>
    </row>
    <row r="608" spans="1:13" x14ac:dyDescent="0.3">
      <c r="A608">
        <v>607</v>
      </c>
      <c r="B608" s="1">
        <v>47665</v>
      </c>
      <c r="C608">
        <f t="shared" si="78"/>
        <v>7</v>
      </c>
      <c r="H608">
        <f t="shared" si="79"/>
        <v>0.9965956107108751</v>
      </c>
      <c r="J608">
        <f t="shared" si="80"/>
        <v>426.8777660085027</v>
      </c>
      <c r="K608">
        <v>426.8777660085027</v>
      </c>
      <c r="M608">
        <f>J608*H608</f>
        <v>425.42450791413779</v>
      </c>
    </row>
    <row r="609" spans="1:13" x14ac:dyDescent="0.3">
      <c r="A609">
        <v>608</v>
      </c>
      <c r="B609" s="1">
        <v>47696</v>
      </c>
      <c r="C609">
        <f t="shared" si="78"/>
        <v>8</v>
      </c>
      <c r="H609">
        <f t="shared" si="79"/>
        <v>0.99267519127302895</v>
      </c>
      <c r="J609">
        <f t="shared" si="80"/>
        <v>427.03051549216673</v>
      </c>
      <c r="K609">
        <v>427.03051549216673</v>
      </c>
      <c r="M609">
        <f>J609*H609</f>
        <v>423.90259864560676</v>
      </c>
    </row>
    <row r="610" spans="1:13" x14ac:dyDescent="0.3">
      <c r="A610">
        <v>609</v>
      </c>
      <c r="B610" s="1">
        <v>47727</v>
      </c>
      <c r="C610">
        <f t="shared" si="78"/>
        <v>9</v>
      </c>
      <c r="H610">
        <f t="shared" si="79"/>
        <v>0.99252860143572263</v>
      </c>
      <c r="J610">
        <f t="shared" si="80"/>
        <v>427.18326497583081</v>
      </c>
      <c r="K610">
        <v>427.18326497583081</v>
      </c>
      <c r="M610">
        <f>J610*H610</f>
        <v>423.99160854320706</v>
      </c>
    </row>
    <row r="611" spans="1:13" x14ac:dyDescent="0.3">
      <c r="A611">
        <v>610</v>
      </c>
      <c r="B611" s="1">
        <v>47757</v>
      </c>
      <c r="C611">
        <f t="shared" si="78"/>
        <v>10</v>
      </c>
      <c r="H611">
        <f t="shared" si="79"/>
        <v>0.99564332308800807</v>
      </c>
      <c r="J611">
        <f t="shared" si="80"/>
        <v>427.33601445949483</v>
      </c>
      <c r="K611">
        <v>427.33601445949483</v>
      </c>
      <c r="M611">
        <f>J611*H611</f>
        <v>425.47424951163651</v>
      </c>
    </row>
    <row r="612" spans="1:13" x14ac:dyDescent="0.3">
      <c r="A612">
        <v>611</v>
      </c>
      <c r="B612" s="1">
        <v>47788</v>
      </c>
      <c r="C612">
        <f t="shared" si="78"/>
        <v>11</v>
      </c>
      <c r="H612">
        <f t="shared" si="79"/>
        <v>0.99881537922300212</v>
      </c>
      <c r="J612">
        <f t="shared" si="80"/>
        <v>427.48876394315886</v>
      </c>
      <c r="K612">
        <v>427.48876394315886</v>
      </c>
      <c r="M612">
        <f>J612*H612</f>
        <v>426.98235187145866</v>
      </c>
    </row>
    <row r="613" spans="1:13" x14ac:dyDescent="0.3">
      <c r="A613">
        <v>612</v>
      </c>
      <c r="B613" s="1">
        <v>47818</v>
      </c>
      <c r="C613">
        <f t="shared" si="78"/>
        <v>12</v>
      </c>
      <c r="H613">
        <f t="shared" si="79"/>
        <v>1.0007594286058352</v>
      </c>
      <c r="J613">
        <f t="shared" si="80"/>
        <v>427.64151342682294</v>
      </c>
      <c r="K613">
        <v>427.64151342682294</v>
      </c>
      <c r="M613">
        <f>J613*H613</f>
        <v>427.96627662516192</v>
      </c>
    </row>
    <row r="614" spans="1:13" x14ac:dyDescent="0.3">
      <c r="A614">
        <v>613</v>
      </c>
      <c r="B614" s="1">
        <v>47849</v>
      </c>
      <c r="C614">
        <f t="shared" si="78"/>
        <v>1</v>
      </c>
      <c r="H614">
        <f t="shared" si="79"/>
        <v>1.0020277142188549</v>
      </c>
      <c r="J614">
        <f t="shared" si="80"/>
        <v>427.79426291048696</v>
      </c>
      <c r="K614">
        <v>427.79426291048696</v>
      </c>
      <c r="M614">
        <f>J614*H614</f>
        <v>428.66170742013514</v>
      </c>
    </row>
    <row r="615" spans="1:13" x14ac:dyDescent="0.3">
      <c r="A615">
        <v>614</v>
      </c>
      <c r="B615" s="1">
        <v>47880</v>
      </c>
      <c r="C615">
        <f t="shared" si="78"/>
        <v>2</v>
      </c>
      <c r="H615">
        <f t="shared" si="79"/>
        <v>1.0029045537710699</v>
      </c>
      <c r="J615">
        <f t="shared" si="80"/>
        <v>427.94701239415099</v>
      </c>
      <c r="K615">
        <v>427.94701239415099</v>
      </c>
      <c r="M615">
        <f>J615*H615</f>
        <v>429.1900075028185</v>
      </c>
    </row>
    <row r="616" spans="1:13" x14ac:dyDescent="0.3">
      <c r="A616">
        <v>615</v>
      </c>
      <c r="B616" s="1">
        <v>47908</v>
      </c>
      <c r="C616">
        <f t="shared" si="78"/>
        <v>3</v>
      </c>
      <c r="H616">
        <f t="shared" si="79"/>
        <v>1.0036591568893234</v>
      </c>
      <c r="J616">
        <f t="shared" si="80"/>
        <v>428.09976187781501</v>
      </c>
      <c r="K616">
        <v>428.09976187781501</v>
      </c>
      <c r="M616">
        <f>J616*H616</f>
        <v>429.66624607080792</v>
      </c>
    </row>
    <row r="617" spans="1:13" x14ac:dyDescent="0.3">
      <c r="A617">
        <v>616</v>
      </c>
      <c r="B617" s="1">
        <v>47939</v>
      </c>
      <c r="C617">
        <f t="shared" si="78"/>
        <v>4</v>
      </c>
      <c r="H617">
        <f t="shared" si="79"/>
        <v>1.0043042933532074</v>
      </c>
      <c r="J617">
        <f t="shared" si="80"/>
        <v>428.25251136147904</v>
      </c>
      <c r="K617">
        <v>428.25251136147904</v>
      </c>
      <c r="M617">
        <f>J617*H617</f>
        <v>430.09583579962663</v>
      </c>
    </row>
    <row r="618" spans="1:13" x14ac:dyDescent="0.3">
      <c r="A618">
        <v>617</v>
      </c>
      <c r="B618" s="1">
        <v>47969</v>
      </c>
      <c r="C618">
        <f t="shared" si="78"/>
        <v>5</v>
      </c>
      <c r="H618">
        <f t="shared" si="79"/>
        <v>1.0038927563831224</v>
      </c>
      <c r="J618">
        <f t="shared" si="80"/>
        <v>428.40526084514312</v>
      </c>
      <c r="K618">
        <v>428.40526084514312</v>
      </c>
      <c r="M618">
        <f>J618*H618</f>
        <v>430.07293815886123</v>
      </c>
    </row>
    <row r="619" spans="1:13" x14ac:dyDescent="0.3">
      <c r="A619">
        <v>618</v>
      </c>
      <c r="B619" s="1">
        <v>48000</v>
      </c>
      <c r="C619">
        <f t="shared" si="78"/>
        <v>6</v>
      </c>
      <c r="H619">
        <f t="shared" si="79"/>
        <v>1.0012759878546629</v>
      </c>
      <c r="J619">
        <f t="shared" si="80"/>
        <v>428.55801032880714</v>
      </c>
      <c r="K619">
        <v>428.55801032880714</v>
      </c>
      <c r="M619">
        <f>J619*H619</f>
        <v>429.10484514500519</v>
      </c>
    </row>
    <row r="620" spans="1:13" x14ac:dyDescent="0.3">
      <c r="A620">
        <v>619</v>
      </c>
      <c r="B620" s="1">
        <v>48030</v>
      </c>
      <c r="C620">
        <f t="shared" si="78"/>
        <v>7</v>
      </c>
      <c r="H620">
        <f t="shared" si="79"/>
        <v>0.9965956107108751</v>
      </c>
      <c r="J620">
        <f t="shared" si="80"/>
        <v>428.71075981247117</v>
      </c>
      <c r="K620">
        <v>428.71075981247117</v>
      </c>
      <c r="M620">
        <f>J620*H620</f>
        <v>427.25126149363297</v>
      </c>
    </row>
    <row r="621" spans="1:13" x14ac:dyDescent="0.3">
      <c r="A621">
        <v>620</v>
      </c>
      <c r="B621" s="1">
        <v>48061</v>
      </c>
      <c r="C621">
        <f t="shared" si="78"/>
        <v>8</v>
      </c>
      <c r="H621">
        <f t="shared" si="79"/>
        <v>0.99267519127302895</v>
      </c>
      <c r="J621">
        <f t="shared" si="80"/>
        <v>428.86350929613525</v>
      </c>
      <c r="K621">
        <v>428.86350929613525</v>
      </c>
      <c r="M621">
        <f>J621*H621</f>
        <v>425.72216612056349</v>
      </c>
    </row>
    <row r="622" spans="1:13" x14ac:dyDescent="0.3">
      <c r="A622">
        <v>621</v>
      </c>
      <c r="B622" s="1">
        <v>48092</v>
      </c>
      <c r="C622">
        <f t="shared" si="78"/>
        <v>9</v>
      </c>
      <c r="H622">
        <f t="shared" si="79"/>
        <v>0.99252860143572263</v>
      </c>
      <c r="J622">
        <f t="shared" si="80"/>
        <v>429.01625877979927</v>
      </c>
      <c r="K622">
        <v>429.01625877979927</v>
      </c>
      <c r="M622">
        <f>J622*H622</f>
        <v>425.81090731990025</v>
      </c>
    </row>
    <row r="623" spans="1:13" x14ac:dyDescent="0.3">
      <c r="A623">
        <v>622</v>
      </c>
      <c r="B623" s="1">
        <v>48122</v>
      </c>
      <c r="C623">
        <f t="shared" si="78"/>
        <v>10</v>
      </c>
      <c r="H623">
        <f t="shared" si="79"/>
        <v>0.99564332308800807</v>
      </c>
      <c r="J623">
        <f t="shared" si="80"/>
        <v>429.1690082634633</v>
      </c>
      <c r="K623">
        <v>429.1690082634633</v>
      </c>
      <c r="M623">
        <f>J623*H623</f>
        <v>427.29925755381942</v>
      </c>
    </row>
    <row r="624" spans="1:13" x14ac:dyDescent="0.3">
      <c r="A624">
        <v>623</v>
      </c>
      <c r="B624" s="1">
        <v>48153</v>
      </c>
      <c r="C624">
        <f t="shared" si="78"/>
        <v>11</v>
      </c>
      <c r="H624">
        <f t="shared" si="79"/>
        <v>0.99881537922300212</v>
      </c>
      <c r="J624">
        <f t="shared" si="80"/>
        <v>429.32175774712732</v>
      </c>
      <c r="K624">
        <v>429.32175774712732</v>
      </c>
      <c r="M624">
        <f>J624*H624</f>
        <v>428.8131742728828</v>
      </c>
    </row>
    <row r="625" spans="1:13" x14ac:dyDescent="0.3">
      <c r="A625">
        <v>624</v>
      </c>
      <c r="B625" s="1">
        <v>48183</v>
      </c>
      <c r="C625">
        <f t="shared" si="78"/>
        <v>12</v>
      </c>
      <c r="H625">
        <f t="shared" si="79"/>
        <v>1.0007594286058352</v>
      </c>
      <c r="J625">
        <f t="shared" si="80"/>
        <v>429.47450723079135</v>
      </c>
      <c r="K625">
        <v>429.47450723079135</v>
      </c>
      <c r="M625">
        <f>J625*H625</f>
        <v>429.80066245705939</v>
      </c>
    </row>
    <row r="626" spans="1:13" x14ac:dyDescent="0.3">
      <c r="A626">
        <v>625</v>
      </c>
      <c r="B626" s="1">
        <v>48214</v>
      </c>
      <c r="C626">
        <f t="shared" si="78"/>
        <v>1</v>
      </c>
      <c r="H626">
        <f t="shared" si="79"/>
        <v>1.0020277142188549</v>
      </c>
      <c r="J626">
        <f t="shared" si="80"/>
        <v>429.62725671445543</v>
      </c>
      <c r="K626">
        <v>429.62725671445543</v>
      </c>
      <c r="M626">
        <f>J626*H626</f>
        <v>430.498418011703</v>
      </c>
    </row>
    <row r="627" spans="1:13" x14ac:dyDescent="0.3">
      <c r="A627">
        <v>626</v>
      </c>
      <c r="B627" s="1">
        <v>48245</v>
      </c>
      <c r="C627">
        <f t="shared" si="78"/>
        <v>2</v>
      </c>
      <c r="H627">
        <f t="shared" si="79"/>
        <v>1.0029045537710699</v>
      </c>
      <c r="J627">
        <f t="shared" si="80"/>
        <v>429.78000619811945</v>
      </c>
      <c r="K627">
        <v>429.78000619811945</v>
      </c>
      <c r="M627">
        <f>J627*H627</f>
        <v>431.02832533585263</v>
      </c>
    </row>
    <row r="628" spans="1:13" x14ac:dyDescent="0.3">
      <c r="A628">
        <v>627</v>
      </c>
      <c r="B628" s="1">
        <v>48274</v>
      </c>
      <c r="C628">
        <f t="shared" si="78"/>
        <v>3</v>
      </c>
      <c r="H628">
        <f t="shared" si="79"/>
        <v>1.0036591568893234</v>
      </c>
      <c r="J628">
        <f t="shared" si="80"/>
        <v>429.93275568178348</v>
      </c>
      <c r="K628">
        <v>429.93275568178348</v>
      </c>
      <c r="M628">
        <f>J628*H628</f>
        <v>431.50594708668228</v>
      </c>
    </row>
    <row r="629" spans="1:13" x14ac:dyDescent="0.3">
      <c r="A629">
        <v>628</v>
      </c>
      <c r="B629" s="1">
        <v>48305</v>
      </c>
      <c r="C629">
        <f t="shared" si="78"/>
        <v>4</v>
      </c>
      <c r="H629">
        <f t="shared" si="79"/>
        <v>1.0043042933532074</v>
      </c>
      <c r="J629">
        <f t="shared" si="80"/>
        <v>430.08550516544756</v>
      </c>
      <c r="K629">
        <v>430.08550516544756</v>
      </c>
      <c r="M629">
        <f>J629*H629</f>
        <v>431.93671934664201</v>
      </c>
    </row>
    <row r="630" spans="1:13" x14ac:dyDescent="0.3">
      <c r="A630">
        <v>629</v>
      </c>
      <c r="B630" s="1">
        <v>48335</v>
      </c>
      <c r="C630">
        <f t="shared" si="78"/>
        <v>5</v>
      </c>
      <c r="H630">
        <f t="shared" si="79"/>
        <v>1.0038927563831224</v>
      </c>
      <c r="J630">
        <f t="shared" si="80"/>
        <v>430.23825464911158</v>
      </c>
      <c r="K630">
        <v>430.23825464911158</v>
      </c>
      <c r="M630">
        <f>J630*H630</f>
        <v>431.91306736116036</v>
      </c>
    </row>
    <row r="631" spans="1:13" x14ac:dyDescent="0.3">
      <c r="A631">
        <v>630</v>
      </c>
      <c r="B631" s="1">
        <v>48366</v>
      </c>
      <c r="C631">
        <f t="shared" si="78"/>
        <v>6</v>
      </c>
      <c r="H631">
        <f t="shared" si="79"/>
        <v>1.0012759878546629</v>
      </c>
      <c r="J631">
        <f t="shared" si="80"/>
        <v>430.39100413277561</v>
      </c>
      <c r="K631">
        <v>430.39100413277561</v>
      </c>
      <c r="M631">
        <f>J631*H631</f>
        <v>430.94017782680521</v>
      </c>
    </row>
    <row r="632" spans="1:13" x14ac:dyDescent="0.3">
      <c r="A632">
        <v>631</v>
      </c>
      <c r="B632" s="1">
        <v>48396</v>
      </c>
      <c r="C632">
        <f t="shared" si="78"/>
        <v>7</v>
      </c>
      <c r="H632">
        <f t="shared" si="79"/>
        <v>0.9965956107108751</v>
      </c>
      <c r="J632">
        <f t="shared" si="80"/>
        <v>430.54375361643963</v>
      </c>
      <c r="K632">
        <v>430.54375361643963</v>
      </c>
      <c r="M632">
        <f>J632*H632</f>
        <v>429.0780150731282</v>
      </c>
    </row>
    <row r="633" spans="1:13" x14ac:dyDescent="0.3">
      <c r="A633">
        <v>632</v>
      </c>
      <c r="B633" s="1">
        <v>48427</v>
      </c>
      <c r="C633">
        <f t="shared" si="78"/>
        <v>8</v>
      </c>
      <c r="H633">
        <f t="shared" si="79"/>
        <v>0.99267519127302895</v>
      </c>
      <c r="J633">
        <f t="shared" si="80"/>
        <v>430.69650310010366</v>
      </c>
      <c r="K633">
        <v>430.69650310010366</v>
      </c>
      <c r="M633">
        <f>J633*H633</f>
        <v>427.5417335955201</v>
      </c>
    </row>
    <row r="634" spans="1:13" x14ac:dyDescent="0.3">
      <c r="A634">
        <v>633</v>
      </c>
      <c r="B634" s="1">
        <v>48458</v>
      </c>
      <c r="C634">
        <f t="shared" si="78"/>
        <v>9</v>
      </c>
      <c r="H634">
        <f t="shared" si="79"/>
        <v>0.99252860143572263</v>
      </c>
      <c r="J634">
        <f t="shared" si="80"/>
        <v>430.84925258376768</v>
      </c>
      <c r="K634">
        <v>430.84925258376768</v>
      </c>
      <c r="M634">
        <f>J634*H634</f>
        <v>427.63020609659333</v>
      </c>
    </row>
    <row r="635" spans="1:13" x14ac:dyDescent="0.3">
      <c r="A635">
        <v>634</v>
      </c>
      <c r="B635" s="1">
        <v>48488</v>
      </c>
      <c r="C635">
        <f t="shared" si="78"/>
        <v>10</v>
      </c>
      <c r="H635">
        <f t="shared" si="79"/>
        <v>0.99564332308800807</v>
      </c>
      <c r="J635">
        <f t="shared" si="80"/>
        <v>431.00200206743176</v>
      </c>
      <c r="K635">
        <v>431.00200206743176</v>
      </c>
      <c r="M635">
        <f>J635*H635</f>
        <v>429.12426559600226</v>
      </c>
    </row>
    <row r="636" spans="1:13" x14ac:dyDescent="0.3">
      <c r="A636">
        <v>635</v>
      </c>
      <c r="B636" s="1">
        <v>48519</v>
      </c>
      <c r="C636">
        <f t="shared" si="78"/>
        <v>11</v>
      </c>
      <c r="H636">
        <f t="shared" si="79"/>
        <v>0.99881537922300212</v>
      </c>
      <c r="J636">
        <f t="shared" si="80"/>
        <v>431.15475155109579</v>
      </c>
      <c r="K636">
        <v>431.15475155109579</v>
      </c>
      <c r="M636">
        <f>J636*H636</f>
        <v>430.643996674307</v>
      </c>
    </row>
    <row r="637" spans="1:13" x14ac:dyDescent="0.3">
      <c r="A637">
        <v>636</v>
      </c>
      <c r="B637" s="1">
        <v>48549</v>
      </c>
      <c r="C637">
        <f t="shared" si="78"/>
        <v>12</v>
      </c>
      <c r="H637">
        <f t="shared" si="79"/>
        <v>1.0007594286058352</v>
      </c>
      <c r="J637">
        <f t="shared" si="80"/>
        <v>431.30750103475981</v>
      </c>
      <c r="K637">
        <v>431.30750103475981</v>
      </c>
      <c r="M637">
        <f>J637*H637</f>
        <v>431.63504828895691</v>
      </c>
    </row>
    <row r="638" spans="1:13" x14ac:dyDescent="0.3">
      <c r="A638">
        <v>637</v>
      </c>
      <c r="B638" s="1">
        <v>48580</v>
      </c>
      <c r="C638">
        <f t="shared" si="78"/>
        <v>1</v>
      </c>
      <c r="H638">
        <f t="shared" si="79"/>
        <v>1.0020277142188549</v>
      </c>
      <c r="J638">
        <f t="shared" si="80"/>
        <v>431.46025051842389</v>
      </c>
      <c r="K638">
        <v>431.46025051842389</v>
      </c>
      <c r="M638">
        <f>J638*H638</f>
        <v>432.33512860327079</v>
      </c>
    </row>
    <row r="639" spans="1:13" x14ac:dyDescent="0.3">
      <c r="A639">
        <v>638</v>
      </c>
      <c r="B639" s="1">
        <v>48611</v>
      </c>
      <c r="C639">
        <f t="shared" si="78"/>
        <v>2</v>
      </c>
      <c r="H639">
        <f t="shared" si="79"/>
        <v>1.0029045537710699</v>
      </c>
      <c r="J639">
        <f t="shared" si="80"/>
        <v>431.61300000208792</v>
      </c>
      <c r="K639">
        <v>431.61300000208792</v>
      </c>
      <c r="M639">
        <f>J639*H639</f>
        <v>432.86664316888675</v>
      </c>
    </row>
    <row r="640" spans="1:13" x14ac:dyDescent="0.3">
      <c r="A640">
        <v>639</v>
      </c>
      <c r="B640" s="1">
        <v>48639</v>
      </c>
      <c r="C640">
        <f t="shared" si="78"/>
        <v>3</v>
      </c>
      <c r="H640">
        <f t="shared" si="79"/>
        <v>1.0036591568893234</v>
      </c>
      <c r="J640">
        <f t="shared" si="80"/>
        <v>431.76574948575194</v>
      </c>
      <c r="K640">
        <v>431.76574948575194</v>
      </c>
      <c r="M640">
        <f>J640*H640</f>
        <v>433.34564810255659</v>
      </c>
    </row>
    <row r="641" spans="1:13" x14ac:dyDescent="0.3">
      <c r="A641">
        <v>640</v>
      </c>
      <c r="B641" s="1">
        <v>48670</v>
      </c>
      <c r="C641">
        <f t="shared" si="78"/>
        <v>4</v>
      </c>
      <c r="H641">
        <f t="shared" si="79"/>
        <v>1.0043042933532074</v>
      </c>
      <c r="J641">
        <f t="shared" si="80"/>
        <v>431.91849896941596</v>
      </c>
      <c r="K641">
        <v>431.91849896941596</v>
      </c>
      <c r="M641">
        <f>J641*H641</f>
        <v>433.77760289365733</v>
      </c>
    </row>
    <row r="642" spans="1:13" x14ac:dyDescent="0.3">
      <c r="A642">
        <v>641</v>
      </c>
      <c r="B642" s="1">
        <v>48700</v>
      </c>
      <c r="C642">
        <f t="shared" si="78"/>
        <v>5</v>
      </c>
      <c r="H642">
        <f t="shared" si="79"/>
        <v>1.0038927563831224</v>
      </c>
      <c r="J642">
        <f t="shared" si="80"/>
        <v>432.07124845307999</v>
      </c>
      <c r="K642">
        <v>432.07124845307999</v>
      </c>
      <c r="M642">
        <f>J642*H642</f>
        <v>433.75319656345937</v>
      </c>
    </row>
    <row r="643" spans="1:13" x14ac:dyDescent="0.3">
      <c r="A643">
        <v>642</v>
      </c>
      <c r="B643" s="1">
        <v>48731</v>
      </c>
      <c r="C643">
        <f t="shared" ref="C643:C673" si="81">MONTH(B643)</f>
        <v>6</v>
      </c>
      <c r="H643">
        <f t="shared" ref="H643:H673" si="82">VLOOKUP(C643,$P$3:$Q$14,2,FALSE)</f>
        <v>1.0012759878546629</v>
      </c>
      <c r="J643">
        <f t="shared" ref="J643:J673" si="83">$T$19+$T$20*A643</f>
        <v>432.22399793674407</v>
      </c>
      <c r="K643">
        <v>432.22399793674407</v>
      </c>
      <c r="M643">
        <f>J643*H643</f>
        <v>432.77551050860518</v>
      </c>
    </row>
    <row r="644" spans="1:13" x14ac:dyDescent="0.3">
      <c r="A644">
        <v>643</v>
      </c>
      <c r="B644" s="1">
        <v>48761</v>
      </c>
      <c r="C644">
        <f t="shared" si="81"/>
        <v>7</v>
      </c>
      <c r="H644">
        <f t="shared" si="82"/>
        <v>0.9965956107108751</v>
      </c>
      <c r="J644">
        <f t="shared" si="83"/>
        <v>432.37674742040809</v>
      </c>
      <c r="K644">
        <v>432.37674742040809</v>
      </c>
      <c r="M644">
        <f>J644*H644</f>
        <v>430.90476865262337</v>
      </c>
    </row>
    <row r="645" spans="1:13" x14ac:dyDescent="0.3">
      <c r="A645">
        <v>644</v>
      </c>
      <c r="B645" s="1">
        <v>48792</v>
      </c>
      <c r="C645">
        <f t="shared" si="81"/>
        <v>8</v>
      </c>
      <c r="H645">
        <f t="shared" si="82"/>
        <v>0.99267519127302895</v>
      </c>
      <c r="J645">
        <f t="shared" si="83"/>
        <v>432.52949690407212</v>
      </c>
      <c r="K645">
        <v>432.52949690407212</v>
      </c>
      <c r="M645">
        <f>J645*H645</f>
        <v>429.36130107047677</v>
      </c>
    </row>
    <row r="646" spans="1:13" x14ac:dyDescent="0.3">
      <c r="A646">
        <v>645</v>
      </c>
      <c r="B646" s="1">
        <v>48823</v>
      </c>
      <c r="C646">
        <f t="shared" si="81"/>
        <v>9</v>
      </c>
      <c r="H646">
        <f t="shared" si="82"/>
        <v>0.99252860143572263</v>
      </c>
      <c r="J646">
        <f t="shared" si="83"/>
        <v>432.6822463877362</v>
      </c>
      <c r="K646">
        <v>432.6822463877362</v>
      </c>
      <c r="M646">
        <f>J646*H646</f>
        <v>429.44950487328657</v>
      </c>
    </row>
    <row r="647" spans="1:13" x14ac:dyDescent="0.3">
      <c r="A647">
        <v>646</v>
      </c>
      <c r="B647" s="1">
        <v>48853</v>
      </c>
      <c r="C647">
        <f t="shared" si="81"/>
        <v>10</v>
      </c>
      <c r="H647">
        <f t="shared" si="82"/>
        <v>0.99564332308800807</v>
      </c>
      <c r="J647">
        <f t="shared" si="83"/>
        <v>432.83499587140022</v>
      </c>
      <c r="K647">
        <v>432.83499587140022</v>
      </c>
      <c r="M647">
        <f>J647*H647</f>
        <v>430.94927363818516</v>
      </c>
    </row>
    <row r="648" spans="1:13" x14ac:dyDescent="0.3">
      <c r="A648">
        <v>647</v>
      </c>
      <c r="B648" s="1">
        <v>48884</v>
      </c>
      <c r="C648">
        <f t="shared" si="81"/>
        <v>11</v>
      </c>
      <c r="H648">
        <f t="shared" si="82"/>
        <v>0.99881537922300212</v>
      </c>
      <c r="J648">
        <f t="shared" si="83"/>
        <v>432.98774535506425</v>
      </c>
      <c r="K648">
        <v>432.98774535506425</v>
      </c>
      <c r="M648">
        <f>J648*H648</f>
        <v>432.47481907573115</v>
      </c>
    </row>
    <row r="649" spans="1:13" x14ac:dyDescent="0.3">
      <c r="A649">
        <v>648</v>
      </c>
      <c r="B649" s="1">
        <v>48914</v>
      </c>
      <c r="C649">
        <f t="shared" si="81"/>
        <v>12</v>
      </c>
      <c r="H649">
        <f t="shared" si="82"/>
        <v>1.0007594286058352</v>
      </c>
      <c r="J649">
        <f t="shared" si="83"/>
        <v>433.14049483872827</v>
      </c>
      <c r="K649">
        <v>433.14049483872827</v>
      </c>
      <c r="M649">
        <f>J649*H649</f>
        <v>433.46943412085443</v>
      </c>
    </row>
    <row r="650" spans="1:13" x14ac:dyDescent="0.3">
      <c r="A650">
        <v>649</v>
      </c>
      <c r="B650" s="1">
        <v>48945</v>
      </c>
      <c r="C650">
        <f t="shared" si="81"/>
        <v>1</v>
      </c>
      <c r="H650">
        <f t="shared" si="82"/>
        <v>1.0020277142188549</v>
      </c>
      <c r="J650">
        <f t="shared" si="83"/>
        <v>433.2932443223923</v>
      </c>
      <c r="K650">
        <v>433.2932443223923</v>
      </c>
      <c r="M650">
        <f>J650*H650</f>
        <v>434.17183919483858</v>
      </c>
    </row>
    <row r="651" spans="1:13" x14ac:dyDescent="0.3">
      <c r="A651">
        <v>650</v>
      </c>
      <c r="B651" s="1">
        <v>48976</v>
      </c>
      <c r="C651">
        <f t="shared" si="81"/>
        <v>2</v>
      </c>
      <c r="H651">
        <f t="shared" si="82"/>
        <v>1.0029045537710699</v>
      </c>
      <c r="J651">
        <f t="shared" si="83"/>
        <v>433.44599380605638</v>
      </c>
      <c r="K651">
        <v>433.44599380605638</v>
      </c>
      <c r="M651">
        <f>J651*H651</f>
        <v>434.70496100192088</v>
      </c>
    </row>
    <row r="652" spans="1:13" x14ac:dyDescent="0.3">
      <c r="A652">
        <v>651</v>
      </c>
      <c r="B652" s="1">
        <v>49004</v>
      </c>
      <c r="C652">
        <f t="shared" si="81"/>
        <v>3</v>
      </c>
      <c r="H652">
        <f t="shared" si="82"/>
        <v>1.0036591568893234</v>
      </c>
      <c r="J652">
        <f t="shared" si="83"/>
        <v>433.5987432897204</v>
      </c>
      <c r="K652">
        <v>433.5987432897204</v>
      </c>
      <c r="M652">
        <f>J652*H652</f>
        <v>435.18534911843096</v>
      </c>
    </row>
    <row r="653" spans="1:13" x14ac:dyDescent="0.3">
      <c r="A653">
        <v>652</v>
      </c>
      <c r="B653" s="1">
        <v>49035</v>
      </c>
      <c r="C653">
        <f t="shared" si="81"/>
        <v>4</v>
      </c>
      <c r="H653">
        <f t="shared" si="82"/>
        <v>1.0043042933532074</v>
      </c>
      <c r="J653">
        <f t="shared" si="83"/>
        <v>433.75149277338443</v>
      </c>
      <c r="K653">
        <v>433.75149277338443</v>
      </c>
      <c r="M653">
        <f>J653*H653</f>
        <v>435.61848644067265</v>
      </c>
    </row>
    <row r="654" spans="1:13" x14ac:dyDescent="0.3">
      <c r="A654">
        <v>653</v>
      </c>
      <c r="B654" s="1">
        <v>49065</v>
      </c>
      <c r="C654">
        <f t="shared" si="81"/>
        <v>5</v>
      </c>
      <c r="H654">
        <f t="shared" si="82"/>
        <v>1.0038927563831224</v>
      </c>
      <c r="J654">
        <f t="shared" si="83"/>
        <v>433.90424225704851</v>
      </c>
      <c r="K654">
        <v>433.90424225704851</v>
      </c>
      <c r="M654">
        <f>J654*H654</f>
        <v>435.59332576575849</v>
      </c>
    </row>
    <row r="655" spans="1:13" x14ac:dyDescent="0.3">
      <c r="A655">
        <v>654</v>
      </c>
      <c r="B655" s="1">
        <v>49096</v>
      </c>
      <c r="C655">
        <f t="shared" si="81"/>
        <v>6</v>
      </c>
      <c r="H655">
        <f t="shared" si="82"/>
        <v>1.0012759878546629</v>
      </c>
      <c r="J655">
        <f t="shared" si="83"/>
        <v>434.05699174071253</v>
      </c>
      <c r="K655">
        <v>434.05699174071253</v>
      </c>
      <c r="M655">
        <f>J655*H655</f>
        <v>434.61084319040521</v>
      </c>
    </row>
    <row r="656" spans="1:13" x14ac:dyDescent="0.3">
      <c r="A656">
        <v>655</v>
      </c>
      <c r="B656" s="1">
        <v>49126</v>
      </c>
      <c r="C656">
        <f t="shared" si="81"/>
        <v>7</v>
      </c>
      <c r="H656">
        <f t="shared" si="82"/>
        <v>0.9965956107108751</v>
      </c>
      <c r="J656">
        <f t="shared" si="83"/>
        <v>434.20974122437656</v>
      </c>
      <c r="K656">
        <v>434.20974122437656</v>
      </c>
      <c r="M656">
        <f>J656*H656</f>
        <v>432.73152223211861</v>
      </c>
    </row>
    <row r="657" spans="1:13" x14ac:dyDescent="0.3">
      <c r="A657">
        <v>656</v>
      </c>
      <c r="B657" s="1">
        <v>49157</v>
      </c>
      <c r="C657">
        <f t="shared" si="81"/>
        <v>8</v>
      </c>
      <c r="H657">
        <f t="shared" si="82"/>
        <v>0.99267519127302895</v>
      </c>
      <c r="J657">
        <f t="shared" si="83"/>
        <v>434.36249070804058</v>
      </c>
      <c r="K657">
        <v>434.36249070804058</v>
      </c>
      <c r="M657">
        <f>J657*H657</f>
        <v>431.18086854543344</v>
      </c>
    </row>
    <row r="658" spans="1:13" x14ac:dyDescent="0.3">
      <c r="A658">
        <v>657</v>
      </c>
      <c r="B658" s="1">
        <v>49188</v>
      </c>
      <c r="C658">
        <f t="shared" si="81"/>
        <v>9</v>
      </c>
      <c r="H658">
        <f t="shared" si="82"/>
        <v>0.99252860143572263</v>
      </c>
      <c r="J658">
        <f t="shared" si="83"/>
        <v>434.51524019170461</v>
      </c>
      <c r="K658">
        <v>434.51524019170461</v>
      </c>
      <c r="M658">
        <f>J658*H658</f>
        <v>431.26880364997965</v>
      </c>
    </row>
    <row r="659" spans="1:13" x14ac:dyDescent="0.3">
      <c r="A659">
        <v>658</v>
      </c>
      <c r="B659" s="1">
        <v>49218</v>
      </c>
      <c r="C659">
        <f t="shared" si="81"/>
        <v>10</v>
      </c>
      <c r="H659">
        <f t="shared" si="82"/>
        <v>0.99564332308800807</v>
      </c>
      <c r="J659">
        <f t="shared" si="83"/>
        <v>434.66798967536869</v>
      </c>
      <c r="K659">
        <v>434.66798967536869</v>
      </c>
      <c r="M659">
        <f>J659*H659</f>
        <v>432.77428168036806</v>
      </c>
    </row>
    <row r="660" spans="1:13" x14ac:dyDescent="0.3">
      <c r="A660">
        <v>659</v>
      </c>
      <c r="B660" s="1">
        <v>49249</v>
      </c>
      <c r="C660">
        <f t="shared" si="81"/>
        <v>11</v>
      </c>
      <c r="H660">
        <f t="shared" si="82"/>
        <v>0.99881537922300212</v>
      </c>
      <c r="J660">
        <f t="shared" si="83"/>
        <v>434.82073915903271</v>
      </c>
      <c r="K660">
        <v>434.82073915903271</v>
      </c>
      <c r="M660">
        <f>J660*H660</f>
        <v>434.30564147715535</v>
      </c>
    </row>
    <row r="661" spans="1:13" x14ac:dyDescent="0.3">
      <c r="A661">
        <v>660</v>
      </c>
      <c r="B661" s="1">
        <v>49279</v>
      </c>
      <c r="C661">
        <f t="shared" si="81"/>
        <v>12</v>
      </c>
      <c r="H661">
        <f t="shared" si="82"/>
        <v>1.0007594286058352</v>
      </c>
      <c r="J661">
        <f t="shared" si="83"/>
        <v>434.97348864269674</v>
      </c>
      <c r="K661">
        <v>434.97348864269674</v>
      </c>
      <c r="M661">
        <f>J661*H661</f>
        <v>435.30381995275195</v>
      </c>
    </row>
    <row r="662" spans="1:13" x14ac:dyDescent="0.3">
      <c r="A662">
        <v>661</v>
      </c>
      <c r="B662" s="1">
        <v>49310</v>
      </c>
      <c r="C662">
        <f t="shared" si="81"/>
        <v>1</v>
      </c>
      <c r="H662">
        <f t="shared" si="82"/>
        <v>1.0020277142188549</v>
      </c>
      <c r="J662">
        <f t="shared" si="83"/>
        <v>435.12623812636082</v>
      </c>
      <c r="K662">
        <v>435.12623812636082</v>
      </c>
      <c r="M662">
        <f>J662*H662</f>
        <v>436.00854978640649</v>
      </c>
    </row>
    <row r="663" spans="1:13" x14ac:dyDescent="0.3">
      <c r="A663">
        <v>662</v>
      </c>
      <c r="B663" s="1">
        <v>49341</v>
      </c>
      <c r="C663">
        <f t="shared" si="81"/>
        <v>2</v>
      </c>
      <c r="H663">
        <f t="shared" si="82"/>
        <v>1.0029045537710699</v>
      </c>
      <c r="J663">
        <f t="shared" si="83"/>
        <v>435.27898761002484</v>
      </c>
      <c r="K663">
        <v>435.27898761002484</v>
      </c>
      <c r="M663">
        <f>J663*H663</f>
        <v>436.543278834955</v>
      </c>
    </row>
    <row r="664" spans="1:13" x14ac:dyDescent="0.3">
      <c r="A664">
        <v>663</v>
      </c>
      <c r="B664" s="1">
        <v>49369</v>
      </c>
      <c r="C664">
        <f t="shared" si="81"/>
        <v>3</v>
      </c>
      <c r="H664">
        <f t="shared" si="82"/>
        <v>1.0036591568893234</v>
      </c>
      <c r="J664">
        <f t="shared" si="83"/>
        <v>435.43173709368887</v>
      </c>
      <c r="K664">
        <v>435.43173709368887</v>
      </c>
      <c r="M664">
        <f>J664*H664</f>
        <v>437.02505013430527</v>
      </c>
    </row>
    <row r="665" spans="1:13" x14ac:dyDescent="0.3">
      <c r="A665">
        <v>664</v>
      </c>
      <c r="B665" s="1">
        <v>49400</v>
      </c>
      <c r="C665">
        <f t="shared" si="81"/>
        <v>4</v>
      </c>
      <c r="H665">
        <f t="shared" si="82"/>
        <v>1.0043042933532074</v>
      </c>
      <c r="J665">
        <f t="shared" si="83"/>
        <v>435.58448657735289</v>
      </c>
      <c r="K665">
        <v>435.58448657735289</v>
      </c>
      <c r="M665">
        <f>J665*H665</f>
        <v>437.45936998768804</v>
      </c>
    </row>
    <row r="666" spans="1:13" x14ac:dyDescent="0.3">
      <c r="A666">
        <v>665</v>
      </c>
      <c r="B666" s="1">
        <v>49430</v>
      </c>
      <c r="C666">
        <f t="shared" si="81"/>
        <v>5</v>
      </c>
      <c r="H666">
        <f t="shared" si="82"/>
        <v>1.0038927563831224</v>
      </c>
      <c r="J666">
        <f t="shared" si="83"/>
        <v>435.73723606101692</v>
      </c>
      <c r="K666">
        <v>435.73723606101692</v>
      </c>
      <c r="M666">
        <f>J666*H666</f>
        <v>437.43345496805756</v>
      </c>
    </row>
    <row r="667" spans="1:13" x14ac:dyDescent="0.3">
      <c r="A667">
        <v>666</v>
      </c>
      <c r="B667" s="1">
        <v>49461</v>
      </c>
      <c r="C667">
        <f t="shared" si="81"/>
        <v>6</v>
      </c>
      <c r="H667">
        <f t="shared" si="82"/>
        <v>1.0012759878546629</v>
      </c>
      <c r="J667">
        <f t="shared" si="83"/>
        <v>435.88998554468094</v>
      </c>
      <c r="K667">
        <v>435.88998554468094</v>
      </c>
      <c r="M667">
        <f>J667*H667</f>
        <v>436.44617587220512</v>
      </c>
    </row>
    <row r="668" spans="1:13" x14ac:dyDescent="0.3">
      <c r="A668">
        <v>667</v>
      </c>
      <c r="B668" s="1">
        <v>49491</v>
      </c>
      <c r="C668">
        <f t="shared" si="81"/>
        <v>7</v>
      </c>
      <c r="H668">
        <f t="shared" si="82"/>
        <v>0.9965956107108751</v>
      </c>
      <c r="J668">
        <f t="shared" si="83"/>
        <v>436.04273502834502</v>
      </c>
      <c r="K668">
        <v>436.04273502834502</v>
      </c>
      <c r="M668">
        <f>J668*H668</f>
        <v>434.55827581161378</v>
      </c>
    </row>
    <row r="669" spans="1:13" x14ac:dyDescent="0.3">
      <c r="A669">
        <v>668</v>
      </c>
      <c r="B669" s="1">
        <v>49522</v>
      </c>
      <c r="C669">
        <f t="shared" si="81"/>
        <v>8</v>
      </c>
      <c r="H669">
        <f t="shared" si="82"/>
        <v>0.99267519127302895</v>
      </c>
      <c r="J669">
        <f t="shared" si="83"/>
        <v>436.19548451200905</v>
      </c>
      <c r="K669">
        <v>436.19548451200905</v>
      </c>
      <c r="M669">
        <f>J669*H669</f>
        <v>433.00043602039011</v>
      </c>
    </row>
    <row r="670" spans="1:13" x14ac:dyDescent="0.3">
      <c r="A670">
        <v>669</v>
      </c>
      <c r="B670" s="1">
        <v>49553</v>
      </c>
      <c r="C670">
        <f t="shared" si="81"/>
        <v>9</v>
      </c>
      <c r="H670">
        <f t="shared" si="82"/>
        <v>0.99252860143572263</v>
      </c>
      <c r="J670">
        <f t="shared" si="83"/>
        <v>436.34823399567307</v>
      </c>
      <c r="K670">
        <v>436.34823399567307</v>
      </c>
      <c r="M670">
        <f>J670*H670</f>
        <v>433.08810242667283</v>
      </c>
    </row>
    <row r="671" spans="1:13" x14ac:dyDescent="0.3">
      <c r="A671">
        <v>670</v>
      </c>
      <c r="B671" s="1">
        <v>49583</v>
      </c>
      <c r="C671">
        <f t="shared" si="81"/>
        <v>10</v>
      </c>
      <c r="H671">
        <f t="shared" si="82"/>
        <v>0.99564332308800807</v>
      </c>
      <c r="J671">
        <f t="shared" si="83"/>
        <v>436.50098347933715</v>
      </c>
      <c r="K671">
        <v>436.50098347933715</v>
      </c>
      <c r="M671">
        <f>J671*H671</f>
        <v>434.59928972255096</v>
      </c>
    </row>
    <row r="672" spans="1:13" x14ac:dyDescent="0.3">
      <c r="A672">
        <v>671</v>
      </c>
      <c r="B672" s="1">
        <v>49614</v>
      </c>
      <c r="C672">
        <f t="shared" si="81"/>
        <v>11</v>
      </c>
      <c r="H672">
        <f t="shared" si="82"/>
        <v>0.99881537922300212</v>
      </c>
      <c r="J672">
        <f t="shared" si="83"/>
        <v>436.65373296300118</v>
      </c>
      <c r="K672">
        <v>436.65373296300118</v>
      </c>
      <c r="M672">
        <f>J672*H672</f>
        <v>436.13646387857955</v>
      </c>
    </row>
    <row r="673" spans="1:13" x14ac:dyDescent="0.3">
      <c r="A673">
        <v>672</v>
      </c>
      <c r="B673" s="1">
        <v>49644</v>
      </c>
      <c r="C673">
        <f t="shared" si="81"/>
        <v>12</v>
      </c>
      <c r="H673">
        <f t="shared" si="82"/>
        <v>1.0007594286058352</v>
      </c>
      <c r="J673">
        <f t="shared" si="83"/>
        <v>436.8064824466652</v>
      </c>
      <c r="K673">
        <v>436.8064824466652</v>
      </c>
      <c r="M673">
        <f>J673*H673</f>
        <v>437.13820578464947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2ED8-BB40-4BC2-B7A1-807B76CE6E10}">
  <dimension ref="A1:I674"/>
  <sheetViews>
    <sheetView topLeftCell="G1" workbookViewId="0">
      <selection activeCell="J7" sqref="J7"/>
    </sheetView>
  </sheetViews>
  <sheetFormatPr defaultRowHeight="14.4" x14ac:dyDescent="0.3"/>
  <cols>
    <col min="1" max="1" width="10.5546875" bestFit="1" customWidth="1"/>
    <col min="2" max="2" width="13.6640625" customWidth="1"/>
    <col min="3" max="3" width="22" customWidth="1"/>
    <col min="4" max="4" width="36.109375" customWidth="1"/>
    <col min="5" max="5" width="36.21875" customWidth="1"/>
    <col min="6" max="6" width="14.33203125" customWidth="1"/>
    <col min="7" max="7" width="15.33203125" bestFit="1" customWidth="1"/>
    <col min="8" max="8" width="9.44140625" customWidth="1"/>
    <col min="9" max="9" width="7.6640625" customWidth="1"/>
  </cols>
  <sheetData>
    <row r="1" spans="1:9" x14ac:dyDescent="0.3">
      <c r="A1" t="s">
        <v>1</v>
      </c>
      <c r="B1" t="s">
        <v>2</v>
      </c>
      <c r="C1" t="s">
        <v>62</v>
      </c>
      <c r="D1" t="s">
        <v>63</v>
      </c>
      <c r="E1" t="s">
        <v>64</v>
      </c>
      <c r="F1" t="s">
        <v>66</v>
      </c>
      <c r="G1" t="s">
        <v>65</v>
      </c>
      <c r="H1" t="s">
        <v>54</v>
      </c>
      <c r="I1" t="s">
        <v>55</v>
      </c>
    </row>
    <row r="2" spans="1:9" x14ac:dyDescent="0.3">
      <c r="A2" s="20">
        <v>29221</v>
      </c>
      <c r="B2" s="21">
        <v>338.55</v>
      </c>
      <c r="F2">
        <f>_xlfn.FORECAST.ETS(Table5[[#This Row],[Date]],$B$2:$B$506,$A$2:$A$506,12)</f>
        <v>298.67988730519505</v>
      </c>
      <c r="G2">
        <f>ABS(Table5[[#This Row],[CO2 Average]]-Table5[[#This Row],[Forecast new]])/Table5[[#This Row],[CO2 Average]]*100</f>
        <v>11.776728015006634</v>
      </c>
      <c r="H2" t="s">
        <v>56</v>
      </c>
      <c r="I2" s="23">
        <f>_xlfn.FORECAST.ETS.STAT($B$2:$B$506,$A$2:$A$506,1,12,1)</f>
        <v>0.83333299999999999</v>
      </c>
    </row>
    <row r="3" spans="1:9" x14ac:dyDescent="0.3">
      <c r="A3" s="20">
        <v>29252</v>
      </c>
      <c r="B3" s="21">
        <v>339.27</v>
      </c>
      <c r="F3">
        <f>_xlfn.FORECAST.ETS(Table5[[#This Row],[Date]],$B$2:$B$506,$A$2:$A$506,12)</f>
        <v>299.0874202936854</v>
      </c>
      <c r="G3">
        <f>ABS(Table5[[#This Row],[CO2 Average]]-Table5[[#This Row],[Forecast new]])/Table5[[#This Row],[CO2 Average]]*100</f>
        <v>11.843835206860195</v>
      </c>
      <c r="H3" t="s">
        <v>57</v>
      </c>
      <c r="I3" s="23">
        <f>_xlfn.FORECAST.ETS.STAT($B$2:$B$506,$A$2:$A$506,2,12,1)</f>
        <v>8.3333299999999999E-2</v>
      </c>
    </row>
    <row r="4" spans="1:9" x14ac:dyDescent="0.3">
      <c r="A4" s="20">
        <v>29281</v>
      </c>
      <c r="B4" s="21">
        <v>339.6</v>
      </c>
      <c r="F4">
        <f>_xlfn.FORECAST.ETS(Table5[[#This Row],[Date]],$B$2:$B$506,$A$2:$A$506,12)</f>
        <v>299.46208274393661</v>
      </c>
      <c r="G4">
        <f>ABS(Table5[[#This Row],[CO2 Average]]-Table5[[#This Row],[Forecast new]])/Table5[[#This Row],[CO2 Average]]*100</f>
        <v>11.81917469259818</v>
      </c>
      <c r="H4" t="s">
        <v>58</v>
      </c>
      <c r="I4" s="23">
        <f>_xlfn.FORECAST.ETS.STAT($B$2:$B$506,$A$2:$A$506,3,12,1)</f>
        <v>8.3333299999999999E-2</v>
      </c>
    </row>
    <row r="5" spans="1:9" x14ac:dyDescent="0.3">
      <c r="A5" s="20">
        <v>29312</v>
      </c>
      <c r="B5" s="21">
        <v>339.99</v>
      </c>
      <c r="F5">
        <f>_xlfn.FORECAST.ETS(Table5[[#This Row],[Date]],$B$2:$B$506,$A$2:$A$506,12)</f>
        <v>299.83766403189742</v>
      </c>
      <c r="G5">
        <f>ABS(Table5[[#This Row],[CO2 Average]]-Table5[[#This Row],[Forecast new]])/Table5[[#This Row],[CO2 Average]]*100</f>
        <v>11.80985792761628</v>
      </c>
      <c r="H5" t="s">
        <v>59</v>
      </c>
      <c r="I5" s="23">
        <f>_xlfn.FORECAST.ETS.STAT($B$2:$B$506,$A$2:$A$506,4,12,1)</f>
        <v>0.22831698948652907</v>
      </c>
    </row>
    <row r="6" spans="1:9" x14ac:dyDescent="0.3">
      <c r="A6" s="20">
        <v>29342</v>
      </c>
      <c r="B6" s="21">
        <v>340.43</v>
      </c>
      <c r="F6">
        <f>_xlfn.FORECAST.ETS(Table5[[#This Row],[Date]],$B$2:$B$506,$A$2:$A$506,12)</f>
        <v>299.9213425349904</v>
      </c>
      <c r="G6">
        <f>ABS(Table5[[#This Row],[CO2 Average]]-Table5[[#This Row],[Forecast new]])/Table5[[#This Row],[CO2 Average]]*100</f>
        <v>11.899261952533443</v>
      </c>
      <c r="H6" t="s">
        <v>60</v>
      </c>
      <c r="I6" s="23">
        <f>_xlfn.FORECAST.ETS.STAT($B$2:$B$506,$A$2:$A$506,5,12,1)</f>
        <v>4.3644561641421859E-4</v>
      </c>
    </row>
    <row r="7" spans="1:9" x14ac:dyDescent="0.3">
      <c r="A7" s="20">
        <v>29373</v>
      </c>
      <c r="B7" s="21">
        <v>339.99</v>
      </c>
      <c r="F7">
        <f>_xlfn.FORECAST.ETS(Table5[[#This Row],[Date]],$B$2:$B$506,$A$2:$A$506,12)</f>
        <v>299.17420291041293</v>
      </c>
      <c r="G7">
        <f>ABS(Table5[[#This Row],[CO2 Average]]-Table5[[#This Row],[Forecast new]])/Table5[[#This Row],[CO2 Average]]*100</f>
        <v>12.004999291034171</v>
      </c>
      <c r="H7" t="s">
        <v>61</v>
      </c>
      <c r="I7" s="23">
        <f>_xlfn.FORECAST.ETS.STAT($B$2:$B$506,$A$2:$A$506,6,12,1)</f>
        <v>0.17704481194675004</v>
      </c>
    </row>
    <row r="8" spans="1:9" x14ac:dyDescent="0.3">
      <c r="A8" s="20">
        <v>29403</v>
      </c>
      <c r="B8" s="21">
        <v>338.44</v>
      </c>
      <c r="F8">
        <f>_xlfn.FORECAST.ETS(Table5[[#This Row],[Date]],$B$2:$B$506,$A$2:$A$506,12)</f>
        <v>297.69329888895845</v>
      </c>
      <c r="G8">
        <f>ABS(Table5[[#This Row],[CO2 Average]]-Table5[[#This Row],[Forecast new]])/Table5[[#This Row],[CO2 Average]]*100</f>
        <v>12.039564209621069</v>
      </c>
      <c r="H8" t="s">
        <v>36</v>
      </c>
      <c r="I8" s="23">
        <f>_xlfn.FORECAST.ETS.STAT($B$2:$B$506,$A$2:$A$506,7,12,1)</f>
        <v>0.2128693374385919</v>
      </c>
    </row>
    <row r="9" spans="1:9" x14ac:dyDescent="0.3">
      <c r="A9" s="20">
        <v>29434</v>
      </c>
      <c r="B9" s="21">
        <v>337.21</v>
      </c>
      <c r="F9">
        <f>_xlfn.FORECAST.ETS(Table5[[#This Row],[Date]],$B$2:$B$506,$A$2:$A$506,12)</f>
        <v>296.63824830745585</v>
      </c>
      <c r="G9">
        <f>ABS(Table5[[#This Row],[CO2 Average]]-Table5[[#This Row],[Forecast new]])/Table5[[#This Row],[CO2 Average]]*100</f>
        <v>12.031598022758557</v>
      </c>
      <c r="H9" t="s">
        <v>40</v>
      </c>
      <c r="I9" s="23">
        <f>AVERAGE(G2:G506)</f>
        <v>4.6020029540203673</v>
      </c>
    </row>
    <row r="10" spans="1:9" x14ac:dyDescent="0.3">
      <c r="A10" s="20">
        <v>29465</v>
      </c>
      <c r="B10" s="21">
        <v>337.05</v>
      </c>
      <c r="F10">
        <f>_xlfn.FORECAST.ETS(Table5[[#This Row],[Date]],$B$2:$B$506,$A$2:$A$506,12)</f>
        <v>297.06549257285292</v>
      </c>
      <c r="G10">
        <f>ABS(Table5[[#This Row],[CO2 Average]]-Table5[[#This Row],[Forecast new]])/Table5[[#This Row],[CO2 Average]]*100</f>
        <v>11.86307889842667</v>
      </c>
    </row>
    <row r="11" spans="1:9" x14ac:dyDescent="0.3">
      <c r="A11" s="20">
        <v>29495</v>
      </c>
      <c r="B11" s="21">
        <v>337.82</v>
      </c>
      <c r="F11">
        <f>_xlfn.FORECAST.ETS(Table5[[#This Row],[Date]],$B$2:$B$506,$A$2:$A$506,12)</f>
        <v>298.62444087598107</v>
      </c>
      <c r="G11">
        <f>ABS(Table5[[#This Row],[CO2 Average]]-Table5[[#This Row],[Forecast new]])/Table5[[#This Row],[CO2 Average]]*100</f>
        <v>11.602498112609949</v>
      </c>
    </row>
    <row r="12" spans="1:9" x14ac:dyDescent="0.3">
      <c r="A12" s="20">
        <v>29526</v>
      </c>
      <c r="B12" s="21">
        <v>338.93</v>
      </c>
      <c r="F12">
        <f>_xlfn.FORECAST.ETS(Table5[[#This Row],[Date]],$B$2:$B$506,$A$2:$A$506,12)</f>
        <v>300.08239029417774</v>
      </c>
      <c r="G12">
        <f>ABS(Table5[[#This Row],[CO2 Average]]-Table5[[#This Row],[Forecast new]])/Table5[[#This Row],[CO2 Average]]*100</f>
        <v>11.46183864096488</v>
      </c>
    </row>
    <row r="13" spans="1:9" x14ac:dyDescent="0.3">
      <c r="A13" s="20">
        <v>29556</v>
      </c>
      <c r="B13" s="21">
        <v>339.64</v>
      </c>
      <c r="F13">
        <f>_xlfn.FORECAST.ETS(Table5[[#This Row],[Date]],$B$2:$B$506,$A$2:$A$506,12)</f>
        <v>300.94347022063243</v>
      </c>
      <c r="G13">
        <f>ABS(Table5[[#This Row],[CO2 Average]]-Table5[[#This Row],[Forecast new]])/Table5[[#This Row],[CO2 Average]]*100</f>
        <v>11.393395883690834</v>
      </c>
    </row>
    <row r="14" spans="1:9" x14ac:dyDescent="0.3">
      <c r="A14" s="20">
        <v>29587</v>
      </c>
      <c r="B14" s="21">
        <v>340.19</v>
      </c>
      <c r="F14">
        <f>_xlfn.FORECAST.ETS(Table5[[#This Row],[Date]],$B$2:$B$506,$A$2:$A$506,12)</f>
        <v>301.50693426429251</v>
      </c>
      <c r="G14">
        <f>ABS(Table5[[#This Row],[CO2 Average]]-Table5[[#This Row],[Forecast new]])/Table5[[#This Row],[CO2 Average]]*100</f>
        <v>11.37101788286178</v>
      </c>
    </row>
    <row r="15" spans="1:9" x14ac:dyDescent="0.3">
      <c r="A15" s="20">
        <v>29618</v>
      </c>
      <c r="B15" s="21">
        <v>340.75</v>
      </c>
      <c r="F15">
        <f>_xlfn.FORECAST.ETS(Table5[[#This Row],[Date]],$B$2:$B$506,$A$2:$A$506,12)</f>
        <v>301.91446725278286</v>
      </c>
      <c r="G15">
        <f>ABS(Table5[[#This Row],[CO2 Average]]-Table5[[#This Row],[Forecast new]])/Table5[[#This Row],[CO2 Average]]*100</f>
        <v>11.397074907473851</v>
      </c>
    </row>
    <row r="16" spans="1:9" x14ac:dyDescent="0.3">
      <c r="A16" s="20">
        <v>29646</v>
      </c>
      <c r="B16" s="21">
        <v>341.38</v>
      </c>
      <c r="F16">
        <f>_xlfn.FORECAST.ETS(Table5[[#This Row],[Date]],$B$2:$B$506,$A$2:$A$506,12)</f>
        <v>302.28912970303406</v>
      </c>
      <c r="G16">
        <f>ABS(Table5[[#This Row],[CO2 Average]]-Table5[[#This Row],[Forecast new]])/Table5[[#This Row],[CO2 Average]]*100</f>
        <v>11.450837863075146</v>
      </c>
    </row>
    <row r="17" spans="1:7" x14ac:dyDescent="0.3">
      <c r="A17" s="20">
        <v>29677</v>
      </c>
      <c r="B17" s="21">
        <v>341.68</v>
      </c>
      <c r="F17">
        <f>_xlfn.FORECAST.ETS(Table5[[#This Row],[Date]],$B$2:$B$506,$A$2:$A$506,12)</f>
        <v>302.66471099099488</v>
      </c>
      <c r="G17">
        <f>ABS(Table5[[#This Row],[CO2 Average]]-Table5[[#This Row],[Forecast new]])/Table5[[#This Row],[CO2 Average]]*100</f>
        <v>11.418663371869917</v>
      </c>
    </row>
    <row r="18" spans="1:7" x14ac:dyDescent="0.3">
      <c r="A18" s="20">
        <v>29707</v>
      </c>
      <c r="B18" s="21">
        <v>341.43</v>
      </c>
      <c r="F18">
        <f>_xlfn.FORECAST.ETS(Table5[[#This Row],[Date]],$B$2:$B$506,$A$2:$A$506,12)</f>
        <v>302.74838949408792</v>
      </c>
      <c r="G18">
        <f>ABS(Table5[[#This Row],[CO2 Average]]-Table5[[#This Row],[Forecast new]])/Table5[[#This Row],[CO2 Average]]*100</f>
        <v>11.329294586273054</v>
      </c>
    </row>
    <row r="19" spans="1:7" x14ac:dyDescent="0.3">
      <c r="A19" s="20">
        <v>29738</v>
      </c>
      <c r="B19" s="21">
        <v>340.62</v>
      </c>
      <c r="F19">
        <f>_xlfn.FORECAST.ETS(Table5[[#This Row],[Date]],$B$2:$B$506,$A$2:$A$506,12)</f>
        <v>302.00124986951039</v>
      </c>
      <c r="G19">
        <f>ABS(Table5[[#This Row],[CO2 Average]]-Table5[[#This Row],[Forecast new]])/Table5[[#This Row],[CO2 Average]]*100</f>
        <v>11.337781143353185</v>
      </c>
    </row>
    <row r="20" spans="1:7" x14ac:dyDescent="0.3">
      <c r="A20" s="20">
        <v>29768</v>
      </c>
      <c r="B20" s="21">
        <v>339.22</v>
      </c>
      <c r="F20">
        <f>_xlfn.FORECAST.ETS(Table5[[#This Row],[Date]],$B$2:$B$506,$A$2:$A$506,12)</f>
        <v>300.52034584805591</v>
      </c>
      <c r="G20">
        <f>ABS(Table5[[#This Row],[CO2 Average]]-Table5[[#This Row],[Forecast new]])/Table5[[#This Row],[CO2 Average]]*100</f>
        <v>11.408423486806237</v>
      </c>
    </row>
    <row r="21" spans="1:7" x14ac:dyDescent="0.3">
      <c r="A21" s="20">
        <v>29799</v>
      </c>
      <c r="B21" s="21">
        <v>338.08</v>
      </c>
      <c r="F21">
        <f>_xlfn.FORECAST.ETS(Table5[[#This Row],[Date]],$B$2:$B$506,$A$2:$A$506,12)</f>
        <v>299.46529526655337</v>
      </c>
      <c r="G21">
        <f>ABS(Table5[[#This Row],[CO2 Average]]-Table5[[#This Row],[Forecast new]])/Table5[[#This Row],[CO2 Average]]*100</f>
        <v>11.421765479604417</v>
      </c>
    </row>
    <row r="22" spans="1:7" x14ac:dyDescent="0.3">
      <c r="A22" s="20">
        <v>29830</v>
      </c>
      <c r="B22" s="21">
        <v>337.98</v>
      </c>
      <c r="F22">
        <f>_xlfn.FORECAST.ETS(Table5[[#This Row],[Date]],$B$2:$B$506,$A$2:$A$506,12)</f>
        <v>299.89253953195038</v>
      </c>
      <c r="G22">
        <f>ABS(Table5[[#This Row],[CO2 Average]]-Table5[[#This Row],[Forecast new]])/Table5[[#This Row],[CO2 Average]]*100</f>
        <v>11.269146241804142</v>
      </c>
    </row>
    <row r="23" spans="1:7" x14ac:dyDescent="0.3">
      <c r="A23" s="20">
        <v>29860</v>
      </c>
      <c r="B23" s="21">
        <v>339.07</v>
      </c>
      <c r="F23">
        <f>_xlfn.FORECAST.ETS(Table5[[#This Row],[Date]],$B$2:$B$506,$A$2:$A$506,12)</f>
        <v>301.45148783507852</v>
      </c>
      <c r="G23">
        <f>ABS(Table5[[#This Row],[CO2 Average]]-Table5[[#This Row],[Forecast new]])/Table5[[#This Row],[CO2 Average]]*100</f>
        <v>11.094615319822299</v>
      </c>
    </row>
    <row r="24" spans="1:7" x14ac:dyDescent="0.3">
      <c r="A24" s="20">
        <v>29891</v>
      </c>
      <c r="B24" s="21">
        <v>340.18</v>
      </c>
      <c r="F24">
        <f>_xlfn.FORECAST.ETS(Table5[[#This Row],[Date]],$B$2:$B$506,$A$2:$A$506,12)</f>
        <v>302.9094372532752</v>
      </c>
      <c r="G24">
        <f>ABS(Table5[[#This Row],[CO2 Average]]-Table5[[#This Row],[Forecast new]])/Table5[[#This Row],[CO2 Average]]*100</f>
        <v>10.956129915552005</v>
      </c>
    </row>
    <row r="25" spans="1:7" x14ac:dyDescent="0.3">
      <c r="A25" s="20">
        <v>29921</v>
      </c>
      <c r="B25" s="21">
        <v>340.75</v>
      </c>
      <c r="F25">
        <f>_xlfn.FORECAST.ETS(Table5[[#This Row],[Date]],$B$2:$B$506,$A$2:$A$506,12)</f>
        <v>303.77051717972989</v>
      </c>
      <c r="G25">
        <f>ABS(Table5[[#This Row],[CO2 Average]]-Table5[[#This Row],[Forecast new]])/Table5[[#This Row],[CO2 Average]]*100</f>
        <v>10.852379404334588</v>
      </c>
    </row>
    <row r="26" spans="1:7" x14ac:dyDescent="0.3">
      <c r="A26" s="20">
        <v>29952</v>
      </c>
      <c r="B26" s="21">
        <v>341.37</v>
      </c>
      <c r="F26">
        <f>_xlfn.FORECAST.ETS(Table5[[#This Row],[Date]],$B$2:$B$506,$A$2:$A$506,12)</f>
        <v>304.33398122338997</v>
      </c>
      <c r="G26">
        <f>ABS(Table5[[#This Row],[CO2 Average]]-Table5[[#This Row],[Forecast new]])/Table5[[#This Row],[CO2 Average]]*100</f>
        <v>10.849230681257884</v>
      </c>
    </row>
    <row r="27" spans="1:7" x14ac:dyDescent="0.3">
      <c r="A27" s="20">
        <v>29983</v>
      </c>
      <c r="B27" s="21">
        <v>341.95</v>
      </c>
      <c r="F27">
        <f>_xlfn.FORECAST.ETS(Table5[[#This Row],[Date]],$B$2:$B$506,$A$2:$A$506,12)</f>
        <v>304.74151421188031</v>
      </c>
      <c r="G27">
        <f>ABS(Table5[[#This Row],[CO2 Average]]-Table5[[#This Row],[Forecast new]])/Table5[[#This Row],[CO2 Average]]*100</f>
        <v>10.881265035274069</v>
      </c>
    </row>
    <row r="28" spans="1:7" x14ac:dyDescent="0.3">
      <c r="A28" s="20">
        <v>30011</v>
      </c>
      <c r="B28" s="21">
        <v>342.23</v>
      </c>
      <c r="F28">
        <f>_xlfn.FORECAST.ETS(Table5[[#This Row],[Date]],$B$2:$B$506,$A$2:$A$506,12)</f>
        <v>305.11617666213158</v>
      </c>
      <c r="G28">
        <f>ABS(Table5[[#This Row],[CO2 Average]]-Table5[[#This Row],[Forecast new]])/Table5[[#This Row],[CO2 Average]]*100</f>
        <v>10.844701907450673</v>
      </c>
    </row>
    <row r="29" spans="1:7" x14ac:dyDescent="0.3">
      <c r="A29" s="20">
        <v>30042</v>
      </c>
      <c r="B29" s="21">
        <v>342.52</v>
      </c>
      <c r="F29">
        <f>_xlfn.FORECAST.ETS(Table5[[#This Row],[Date]],$B$2:$B$506,$A$2:$A$506,12)</f>
        <v>305.49175795009234</v>
      </c>
      <c r="G29">
        <f>ABS(Table5[[#This Row],[CO2 Average]]-Table5[[#This Row],[Forecast new]])/Table5[[#This Row],[CO2 Average]]*100</f>
        <v>10.810534289941506</v>
      </c>
    </row>
    <row r="30" spans="1:7" x14ac:dyDescent="0.3">
      <c r="A30" s="20">
        <v>30072</v>
      </c>
      <c r="B30" s="21">
        <v>342.36</v>
      </c>
      <c r="F30">
        <f>_xlfn.FORECAST.ETS(Table5[[#This Row],[Date]],$B$2:$B$506,$A$2:$A$506,12)</f>
        <v>305.57543645318538</v>
      </c>
      <c r="G30">
        <f>ABS(Table5[[#This Row],[CO2 Average]]-Table5[[#This Row],[Forecast new]])/Table5[[#This Row],[CO2 Average]]*100</f>
        <v>10.744410429610538</v>
      </c>
    </row>
    <row r="31" spans="1:7" x14ac:dyDescent="0.3">
      <c r="A31" s="20">
        <v>30103</v>
      </c>
      <c r="B31" s="21">
        <v>341.49</v>
      </c>
      <c r="F31">
        <f>_xlfn.FORECAST.ETS(Table5[[#This Row],[Date]],$B$2:$B$506,$A$2:$A$506,12)</f>
        <v>304.8282968286079</v>
      </c>
      <c r="G31">
        <f>ABS(Table5[[#This Row],[CO2 Average]]-Table5[[#This Row],[Forecast new]])/Table5[[#This Row],[CO2 Average]]*100</f>
        <v>10.735805783885942</v>
      </c>
    </row>
    <row r="32" spans="1:7" x14ac:dyDescent="0.3">
      <c r="A32" s="20">
        <v>30133</v>
      </c>
      <c r="B32" s="21">
        <v>339.75</v>
      </c>
      <c r="F32">
        <f>_xlfn.FORECAST.ETS(Table5[[#This Row],[Date]],$B$2:$B$506,$A$2:$A$506,12)</f>
        <v>303.34739280715337</v>
      </c>
      <c r="G32">
        <f>ABS(Table5[[#This Row],[CO2 Average]]-Table5[[#This Row],[Forecast new]])/Table5[[#This Row],[CO2 Average]]*100</f>
        <v>10.714527503413283</v>
      </c>
    </row>
    <row r="33" spans="1:7" x14ac:dyDescent="0.3">
      <c r="A33" s="20">
        <v>30164</v>
      </c>
      <c r="B33" s="21">
        <v>338.11</v>
      </c>
      <c r="F33">
        <f>_xlfn.FORECAST.ETS(Table5[[#This Row],[Date]],$B$2:$B$506,$A$2:$A$506,12)</f>
        <v>302.29234222565083</v>
      </c>
      <c r="G33">
        <f>ABS(Table5[[#This Row],[CO2 Average]]-Table5[[#This Row],[Forecast new]])/Table5[[#This Row],[CO2 Average]]*100</f>
        <v>10.593492583582025</v>
      </c>
    </row>
    <row r="34" spans="1:7" x14ac:dyDescent="0.3">
      <c r="A34" s="20">
        <v>30195</v>
      </c>
      <c r="B34" s="21">
        <v>338.16</v>
      </c>
      <c r="F34">
        <f>_xlfn.FORECAST.ETS(Table5[[#This Row],[Date]],$B$2:$B$506,$A$2:$A$506,12)</f>
        <v>302.71958649104783</v>
      </c>
      <c r="G34">
        <f>ABS(Table5[[#This Row],[CO2 Average]]-Table5[[#This Row],[Forecast new]])/Table5[[#This Row],[CO2 Average]]*100</f>
        <v>10.480368319420448</v>
      </c>
    </row>
    <row r="35" spans="1:7" x14ac:dyDescent="0.3">
      <c r="A35" s="20">
        <v>30225</v>
      </c>
      <c r="B35" s="21">
        <v>339.62</v>
      </c>
      <c r="F35">
        <f>_xlfn.FORECAST.ETS(Table5[[#This Row],[Date]],$B$2:$B$506,$A$2:$A$506,12)</f>
        <v>304.27853479417598</v>
      </c>
      <c r="G35">
        <f>ABS(Table5[[#This Row],[CO2 Average]]-Table5[[#This Row],[Forecast new]])/Table5[[#This Row],[CO2 Average]]*100</f>
        <v>10.406179025329493</v>
      </c>
    </row>
    <row r="36" spans="1:7" x14ac:dyDescent="0.3">
      <c r="A36" s="20">
        <v>30256</v>
      </c>
      <c r="B36" s="21">
        <v>340.95</v>
      </c>
      <c r="F36">
        <f>_xlfn.FORECAST.ETS(Table5[[#This Row],[Date]],$B$2:$B$506,$A$2:$A$506,12)</f>
        <v>305.73648421237266</v>
      </c>
      <c r="G36">
        <f>ABS(Table5[[#This Row],[CO2 Average]]-Table5[[#This Row],[Forecast new]])/Table5[[#This Row],[CO2 Average]]*100</f>
        <v>10.328058597339004</v>
      </c>
    </row>
    <row r="37" spans="1:7" x14ac:dyDescent="0.3">
      <c r="A37" s="20">
        <v>30286</v>
      </c>
      <c r="B37" s="21">
        <v>341.77</v>
      </c>
      <c r="F37">
        <f>_xlfn.FORECAST.ETS(Table5[[#This Row],[Date]],$B$2:$B$506,$A$2:$A$506,12)</f>
        <v>306.59756413882735</v>
      </c>
      <c r="G37">
        <f>ABS(Table5[[#This Row],[CO2 Average]]-Table5[[#This Row],[Forecast new]])/Table5[[#This Row],[CO2 Average]]*100</f>
        <v>10.291258993233061</v>
      </c>
    </row>
    <row r="38" spans="1:7" x14ac:dyDescent="0.3">
      <c r="A38" s="20">
        <v>30317</v>
      </c>
      <c r="B38" s="21">
        <v>342.37</v>
      </c>
      <c r="F38">
        <f>_xlfn.FORECAST.ETS(Table5[[#This Row],[Date]],$B$2:$B$506,$A$2:$A$506,12)</f>
        <v>307.16102818248748</v>
      </c>
      <c r="G38">
        <f>ABS(Table5[[#This Row],[CO2 Average]]-Table5[[#This Row],[Forecast new]])/Table5[[#This Row],[CO2 Average]]*100</f>
        <v>10.283895147796979</v>
      </c>
    </row>
    <row r="39" spans="1:7" x14ac:dyDescent="0.3">
      <c r="A39" s="20">
        <v>30348</v>
      </c>
      <c r="B39" s="21">
        <v>342.74</v>
      </c>
      <c r="F39">
        <f>_xlfn.FORECAST.ETS(Table5[[#This Row],[Date]],$B$2:$B$506,$A$2:$A$506,12)</f>
        <v>307.56856117097777</v>
      </c>
      <c r="G39">
        <f>ABS(Table5[[#This Row],[CO2 Average]]-Table5[[#This Row],[Forecast new]])/Table5[[#This Row],[CO2 Average]]*100</f>
        <v>10.26184245463682</v>
      </c>
    </row>
    <row r="40" spans="1:7" x14ac:dyDescent="0.3">
      <c r="A40" s="20">
        <v>30376</v>
      </c>
      <c r="B40" s="21">
        <v>343.03</v>
      </c>
      <c r="F40">
        <f>_xlfn.FORECAST.ETS(Table5[[#This Row],[Date]],$B$2:$B$506,$A$2:$A$506,12)</f>
        <v>307.94322362122904</v>
      </c>
      <c r="G40">
        <f>ABS(Table5[[#This Row],[CO2 Average]]-Table5[[#This Row],[Forecast new]])/Table5[[#This Row],[CO2 Average]]*100</f>
        <v>10.228486248657825</v>
      </c>
    </row>
    <row r="41" spans="1:7" x14ac:dyDescent="0.3">
      <c r="A41" s="20">
        <v>30407</v>
      </c>
      <c r="B41" s="21">
        <v>343.51</v>
      </c>
      <c r="F41">
        <f>_xlfn.FORECAST.ETS(Table5[[#This Row],[Date]],$B$2:$B$506,$A$2:$A$506,12)</f>
        <v>308.31880490918985</v>
      </c>
      <c r="G41">
        <f>ABS(Table5[[#This Row],[CO2 Average]]-Table5[[#This Row],[Forecast new]])/Table5[[#This Row],[CO2 Average]]*100</f>
        <v>10.244591159154069</v>
      </c>
    </row>
    <row r="42" spans="1:7" x14ac:dyDescent="0.3">
      <c r="A42" s="20">
        <v>30437</v>
      </c>
      <c r="B42" s="21">
        <v>343.84</v>
      </c>
      <c r="F42">
        <f>_xlfn.FORECAST.ETS(Table5[[#This Row],[Date]],$B$2:$B$506,$A$2:$A$506,12)</f>
        <v>308.40248341228283</v>
      </c>
      <c r="G42">
        <f>ABS(Table5[[#This Row],[CO2 Average]]-Table5[[#This Row],[Forecast new]])/Table5[[#This Row],[CO2 Average]]*100</f>
        <v>10.30639733239796</v>
      </c>
    </row>
    <row r="43" spans="1:7" x14ac:dyDescent="0.3">
      <c r="A43" s="20">
        <v>30468</v>
      </c>
      <c r="B43" s="21">
        <v>343.5</v>
      </c>
      <c r="F43">
        <f>_xlfn.FORECAST.ETS(Table5[[#This Row],[Date]],$B$2:$B$506,$A$2:$A$506,12)</f>
        <v>307.65534378770536</v>
      </c>
      <c r="G43">
        <f>ABS(Table5[[#This Row],[CO2 Average]]-Table5[[#This Row],[Forecast new]])/Table5[[#This Row],[CO2 Average]]*100</f>
        <v>10.435125534874711</v>
      </c>
    </row>
    <row r="44" spans="1:7" x14ac:dyDescent="0.3">
      <c r="A44" s="20">
        <v>30498</v>
      </c>
      <c r="B44" s="21">
        <v>342.14</v>
      </c>
      <c r="F44">
        <f>_xlfn.FORECAST.ETS(Table5[[#This Row],[Date]],$B$2:$B$506,$A$2:$A$506,12)</f>
        <v>306.17443976625083</v>
      </c>
      <c r="G44">
        <f>ABS(Table5[[#This Row],[CO2 Average]]-Table5[[#This Row],[Forecast new]])/Table5[[#This Row],[CO2 Average]]*100</f>
        <v>10.511942548006418</v>
      </c>
    </row>
    <row r="45" spans="1:7" x14ac:dyDescent="0.3">
      <c r="A45" s="20">
        <v>30529</v>
      </c>
      <c r="B45" s="21">
        <v>340.63</v>
      </c>
      <c r="F45">
        <f>_xlfn.FORECAST.ETS(Table5[[#This Row],[Date]],$B$2:$B$506,$A$2:$A$506,12)</f>
        <v>305.11938918474829</v>
      </c>
      <c r="G45">
        <f>ABS(Table5[[#This Row],[CO2 Average]]-Table5[[#This Row],[Forecast new]])/Table5[[#This Row],[CO2 Average]]*100</f>
        <v>10.424980423113556</v>
      </c>
    </row>
    <row r="46" spans="1:7" x14ac:dyDescent="0.3">
      <c r="A46" s="20">
        <v>30560</v>
      </c>
      <c r="B46" s="21">
        <v>340.54</v>
      </c>
      <c r="F46">
        <f>_xlfn.FORECAST.ETS(Table5[[#This Row],[Date]],$B$2:$B$506,$A$2:$A$506,12)</f>
        <v>305.54663345014529</v>
      </c>
      <c r="G46">
        <f>ABS(Table5[[#This Row],[CO2 Average]]-Table5[[#This Row],[Forecast new]])/Table5[[#This Row],[CO2 Average]]*100</f>
        <v>10.275846170744913</v>
      </c>
    </row>
    <row r="47" spans="1:7" x14ac:dyDescent="0.3">
      <c r="A47" s="20">
        <v>30590</v>
      </c>
      <c r="B47" s="21">
        <v>341.75</v>
      </c>
      <c r="F47">
        <f>_xlfn.FORECAST.ETS(Table5[[#This Row],[Date]],$B$2:$B$506,$A$2:$A$506,12)</f>
        <v>307.10558175327344</v>
      </c>
      <c r="G47">
        <f>ABS(Table5[[#This Row],[CO2 Average]]-Table5[[#This Row],[Forecast new]])/Table5[[#This Row],[CO2 Average]]*100</f>
        <v>10.137357204601773</v>
      </c>
    </row>
    <row r="48" spans="1:7" x14ac:dyDescent="0.3">
      <c r="A48" s="20">
        <v>30621</v>
      </c>
      <c r="B48" s="21">
        <v>342.82</v>
      </c>
      <c r="F48">
        <f>_xlfn.FORECAST.ETS(Table5[[#This Row],[Date]],$B$2:$B$506,$A$2:$A$506,12)</f>
        <v>308.56353117147017</v>
      </c>
      <c r="G48">
        <f>ABS(Table5[[#This Row],[CO2 Average]]-Table5[[#This Row],[Forecast new]])/Table5[[#This Row],[CO2 Average]]*100</f>
        <v>9.9925526015196962</v>
      </c>
    </row>
    <row r="49" spans="1:7" x14ac:dyDescent="0.3">
      <c r="A49" s="20">
        <v>30651</v>
      </c>
      <c r="B49" s="21">
        <v>343.49</v>
      </c>
      <c r="F49">
        <f>_xlfn.FORECAST.ETS(Table5[[#This Row],[Date]],$B$2:$B$506,$A$2:$A$506,12)</f>
        <v>309.42461109792481</v>
      </c>
      <c r="G49">
        <f>ABS(Table5[[#This Row],[CO2 Average]]-Table5[[#This Row],[Forecast new]])/Table5[[#This Row],[CO2 Average]]*100</f>
        <v>9.9174325022781442</v>
      </c>
    </row>
    <row r="50" spans="1:7" x14ac:dyDescent="0.3">
      <c r="A50" s="20">
        <v>30682</v>
      </c>
      <c r="B50" s="21">
        <v>344.32</v>
      </c>
      <c r="F50">
        <f>_xlfn.FORECAST.ETS(Table5[[#This Row],[Date]],$B$2:$B$506,$A$2:$A$506,12)</f>
        <v>309.98807514158494</v>
      </c>
      <c r="G50">
        <f>ABS(Table5[[#This Row],[CO2 Average]]-Table5[[#This Row],[Forecast new]])/Table5[[#This Row],[CO2 Average]]*100</f>
        <v>9.9709354258872693</v>
      </c>
    </row>
    <row r="51" spans="1:7" x14ac:dyDescent="0.3">
      <c r="A51" s="20">
        <v>30713</v>
      </c>
      <c r="B51" s="21">
        <v>344.82</v>
      </c>
      <c r="F51">
        <f>_xlfn.FORECAST.ETS(Table5[[#This Row],[Date]],$B$2:$B$506,$A$2:$A$506,12)</f>
        <v>310.39560813007529</v>
      </c>
      <c r="G51">
        <f>ABS(Table5[[#This Row],[CO2 Average]]-Table5[[#This Row],[Forecast new]])/Table5[[#This Row],[CO2 Average]]*100</f>
        <v>9.9832932747302081</v>
      </c>
    </row>
    <row r="52" spans="1:7" x14ac:dyDescent="0.3">
      <c r="A52" s="20">
        <v>30742</v>
      </c>
      <c r="B52" s="21">
        <v>344.96</v>
      </c>
      <c r="F52">
        <f>_xlfn.FORECAST.ETS(Table5[[#This Row],[Date]],$B$2:$B$506,$A$2:$A$506,12)</f>
        <v>310.7702705803265</v>
      </c>
      <c r="G52">
        <f>ABS(Table5[[#This Row],[CO2 Average]]-Table5[[#This Row],[Forecast new]])/Table5[[#This Row],[CO2 Average]]*100</f>
        <v>9.9112156249053474</v>
      </c>
    </row>
    <row r="53" spans="1:7" x14ac:dyDescent="0.3">
      <c r="A53" s="20">
        <v>30773</v>
      </c>
      <c r="B53" s="21">
        <v>345.19</v>
      </c>
      <c r="F53">
        <f>_xlfn.FORECAST.ETS(Table5[[#This Row],[Date]],$B$2:$B$506,$A$2:$A$506,12)</f>
        <v>311.14585186828731</v>
      </c>
      <c r="G53">
        <f>ABS(Table5[[#This Row],[CO2 Average]]-Table5[[#This Row],[Forecast new]])/Table5[[#This Row],[CO2 Average]]*100</f>
        <v>9.8624375363459809</v>
      </c>
    </row>
    <row r="54" spans="1:7" x14ac:dyDescent="0.3">
      <c r="A54" s="20">
        <v>30803</v>
      </c>
      <c r="B54" s="21">
        <v>345.33</v>
      </c>
      <c r="F54">
        <f>_xlfn.FORECAST.ETS(Table5[[#This Row],[Date]],$B$2:$B$506,$A$2:$A$506,12)</f>
        <v>311.22953037138029</v>
      </c>
      <c r="G54">
        <f>ABS(Table5[[#This Row],[CO2 Average]]-Table5[[#This Row],[Forecast new]])/Table5[[#This Row],[CO2 Average]]*100</f>
        <v>9.8747486834678995</v>
      </c>
    </row>
    <row r="55" spans="1:7" x14ac:dyDescent="0.3">
      <c r="A55" s="20">
        <v>30834</v>
      </c>
      <c r="B55" s="21">
        <v>344.57</v>
      </c>
      <c r="F55">
        <f>_xlfn.FORECAST.ETS(Table5[[#This Row],[Date]],$B$2:$B$506,$A$2:$A$506,12)</f>
        <v>310.48239074680282</v>
      </c>
      <c r="G55">
        <f>ABS(Table5[[#This Row],[CO2 Average]]-Table5[[#This Row],[Forecast new]])/Table5[[#This Row],[CO2 Average]]*100</f>
        <v>9.8927966024892395</v>
      </c>
    </row>
    <row r="56" spans="1:7" x14ac:dyDescent="0.3">
      <c r="A56" s="20">
        <v>30864</v>
      </c>
      <c r="B56" s="21">
        <v>343.2</v>
      </c>
      <c r="F56">
        <f>_xlfn.FORECAST.ETS(Table5[[#This Row],[Date]],$B$2:$B$506,$A$2:$A$506,12)</f>
        <v>309.00148672534829</v>
      </c>
      <c r="G56">
        <f>ABS(Table5[[#This Row],[CO2 Average]]-Table5[[#This Row],[Forecast new]])/Table5[[#This Row],[CO2 Average]]*100</f>
        <v>9.9646017700034104</v>
      </c>
    </row>
    <row r="57" spans="1:7" x14ac:dyDescent="0.3">
      <c r="A57" s="20">
        <v>30895</v>
      </c>
      <c r="B57" s="21">
        <v>342.21</v>
      </c>
      <c r="F57">
        <f>_xlfn.FORECAST.ETS(Table5[[#This Row],[Date]],$B$2:$B$506,$A$2:$A$506,12)</f>
        <v>307.94643614384574</v>
      </c>
      <c r="G57">
        <f>ABS(Table5[[#This Row],[CO2 Average]]-Table5[[#This Row],[Forecast new]])/Table5[[#This Row],[CO2 Average]]*100</f>
        <v>10.012437934646631</v>
      </c>
    </row>
    <row r="58" spans="1:7" x14ac:dyDescent="0.3">
      <c r="A58" s="20">
        <v>30926</v>
      </c>
      <c r="B58" s="21">
        <v>342.13</v>
      </c>
      <c r="F58">
        <f>_xlfn.FORECAST.ETS(Table5[[#This Row],[Date]],$B$2:$B$506,$A$2:$A$506,12)</f>
        <v>308.37368040924281</v>
      </c>
      <c r="G58">
        <f>ABS(Table5[[#This Row],[CO2 Average]]-Table5[[#This Row],[Forecast new]])/Table5[[#This Row],[CO2 Average]]*100</f>
        <v>9.866518455194571</v>
      </c>
    </row>
    <row r="59" spans="1:7" x14ac:dyDescent="0.3">
      <c r="A59" s="20">
        <v>30956</v>
      </c>
      <c r="B59" s="21">
        <v>342.99</v>
      </c>
      <c r="F59">
        <f>_xlfn.FORECAST.ETS(Table5[[#This Row],[Date]],$B$2:$B$506,$A$2:$A$506,12)</f>
        <v>309.9326287123709</v>
      </c>
      <c r="G59">
        <f>ABS(Table5[[#This Row],[CO2 Average]]-Table5[[#This Row],[Forecast new]])/Table5[[#This Row],[CO2 Average]]*100</f>
        <v>9.6379985677801407</v>
      </c>
    </row>
    <row r="60" spans="1:7" x14ac:dyDescent="0.3">
      <c r="A60" s="20">
        <v>30987</v>
      </c>
      <c r="B60" s="21">
        <v>344.16</v>
      </c>
      <c r="F60">
        <f>_xlfn.FORECAST.ETS(Table5[[#This Row],[Date]],$B$2:$B$506,$A$2:$A$506,12)</f>
        <v>311.39057813056763</v>
      </c>
      <c r="G60">
        <f>ABS(Table5[[#This Row],[CO2 Average]]-Table5[[#This Row],[Forecast new]])/Table5[[#This Row],[CO2 Average]]*100</f>
        <v>9.5215660940935578</v>
      </c>
    </row>
    <row r="61" spans="1:7" x14ac:dyDescent="0.3">
      <c r="A61" s="20">
        <v>31017</v>
      </c>
      <c r="B61" s="21">
        <v>345.01</v>
      </c>
      <c r="F61">
        <f>_xlfn.FORECAST.ETS(Table5[[#This Row],[Date]],$B$2:$B$506,$A$2:$A$506,12)</f>
        <v>312.25165805702233</v>
      </c>
      <c r="G61">
        <f>ABS(Table5[[#This Row],[CO2 Average]]-Table5[[#This Row],[Forecast new]])/Table5[[#This Row],[CO2 Average]]*100</f>
        <v>9.494896363287344</v>
      </c>
    </row>
    <row r="62" spans="1:7" x14ac:dyDescent="0.3">
      <c r="A62" s="20">
        <v>31048</v>
      </c>
      <c r="B62" s="21">
        <v>345.36</v>
      </c>
      <c r="F62">
        <f>_xlfn.FORECAST.ETS(Table5[[#This Row],[Date]],$B$2:$B$506,$A$2:$A$506,12)</f>
        <v>312.8151221006824</v>
      </c>
      <c r="G62">
        <f>ABS(Table5[[#This Row],[CO2 Average]]-Table5[[#This Row],[Forecast new]])/Table5[[#This Row],[CO2 Average]]*100</f>
        <v>9.4234647612107985</v>
      </c>
    </row>
    <row r="63" spans="1:7" x14ac:dyDescent="0.3">
      <c r="A63" s="20">
        <v>31079</v>
      </c>
      <c r="B63" s="21">
        <v>345.81</v>
      </c>
      <c r="F63">
        <f>_xlfn.FORECAST.ETS(Table5[[#This Row],[Date]],$B$2:$B$506,$A$2:$A$506,12)</f>
        <v>313.22265508917275</v>
      </c>
      <c r="G63">
        <f>ABS(Table5[[#This Row],[CO2 Average]]-Table5[[#This Row],[Forecast new]])/Table5[[#This Row],[CO2 Average]]*100</f>
        <v>9.4234825224334902</v>
      </c>
    </row>
    <row r="64" spans="1:7" x14ac:dyDescent="0.3">
      <c r="A64" s="20">
        <v>31107</v>
      </c>
      <c r="B64" s="21">
        <v>346.65</v>
      </c>
      <c r="F64">
        <f>_xlfn.FORECAST.ETS(Table5[[#This Row],[Date]],$B$2:$B$506,$A$2:$A$506,12)</f>
        <v>313.59731753942395</v>
      </c>
      <c r="G64">
        <f>ABS(Table5[[#This Row],[CO2 Average]]-Table5[[#This Row],[Forecast new]])/Table5[[#This Row],[CO2 Average]]*100</f>
        <v>9.5348860408412026</v>
      </c>
    </row>
    <row r="65" spans="1:7" x14ac:dyDescent="0.3">
      <c r="A65" s="20">
        <v>31138</v>
      </c>
      <c r="B65" s="21">
        <v>346.94</v>
      </c>
      <c r="F65">
        <f>_xlfn.FORECAST.ETS(Table5[[#This Row],[Date]],$B$2:$B$506,$A$2:$A$506,12)</f>
        <v>313.97289882738477</v>
      </c>
      <c r="G65">
        <f>ABS(Table5[[#This Row],[CO2 Average]]-Table5[[#This Row],[Forecast new]])/Table5[[#This Row],[CO2 Average]]*100</f>
        <v>9.5022485653471005</v>
      </c>
    </row>
    <row r="66" spans="1:7" x14ac:dyDescent="0.3">
      <c r="A66" s="20">
        <v>31168</v>
      </c>
      <c r="B66" s="21">
        <v>346.78</v>
      </c>
      <c r="F66">
        <f>_xlfn.FORECAST.ETS(Table5[[#This Row],[Date]],$B$2:$B$506,$A$2:$A$506,12)</f>
        <v>314.05657733047775</v>
      </c>
      <c r="G66">
        <f>ABS(Table5[[#This Row],[CO2 Average]]-Table5[[#This Row],[Forecast new]])/Table5[[#This Row],[CO2 Average]]*100</f>
        <v>9.4363638818623397</v>
      </c>
    </row>
    <row r="67" spans="1:7" x14ac:dyDescent="0.3">
      <c r="A67" s="20">
        <v>31199</v>
      </c>
      <c r="B67" s="21">
        <v>346.27</v>
      </c>
      <c r="F67">
        <f>_xlfn.FORECAST.ETS(Table5[[#This Row],[Date]],$B$2:$B$506,$A$2:$A$506,12)</f>
        <v>313.30943770590028</v>
      </c>
      <c r="G67">
        <f>ABS(Table5[[#This Row],[CO2 Average]]-Table5[[#This Row],[Forecast new]])/Table5[[#This Row],[CO2 Average]]*100</f>
        <v>9.5187461501428672</v>
      </c>
    </row>
    <row r="68" spans="1:7" x14ac:dyDescent="0.3">
      <c r="A68" s="20">
        <v>31229</v>
      </c>
      <c r="B68" s="21">
        <v>344.93</v>
      </c>
      <c r="F68">
        <f>_xlfn.FORECAST.ETS(Table5[[#This Row],[Date]],$B$2:$B$506,$A$2:$A$506,12)</f>
        <v>311.8285336844458</v>
      </c>
      <c r="G68">
        <f>ABS(Table5[[#This Row],[CO2 Average]]-Table5[[#This Row],[Forecast new]])/Table5[[#This Row],[CO2 Average]]*100</f>
        <v>9.5965750487212489</v>
      </c>
    </row>
    <row r="69" spans="1:7" x14ac:dyDescent="0.3">
      <c r="A69" s="20">
        <v>31260</v>
      </c>
      <c r="B69" s="21">
        <v>343.42</v>
      </c>
      <c r="F69">
        <f>_xlfn.FORECAST.ETS(Table5[[#This Row],[Date]],$B$2:$B$506,$A$2:$A$506,12)</f>
        <v>310.7734831029432</v>
      </c>
      <c r="G69">
        <f>ABS(Table5[[#This Row],[CO2 Average]]-Table5[[#This Row],[Forecast new]])/Table5[[#This Row],[CO2 Average]]*100</f>
        <v>9.5062945946819681</v>
      </c>
    </row>
    <row r="70" spans="1:7" x14ac:dyDescent="0.3">
      <c r="A70" s="20">
        <v>31291</v>
      </c>
      <c r="B70" s="21">
        <v>343.37</v>
      </c>
      <c r="F70">
        <f>_xlfn.FORECAST.ETS(Table5[[#This Row],[Date]],$B$2:$B$506,$A$2:$A$506,12)</f>
        <v>311.20072736834027</v>
      </c>
      <c r="G70">
        <f>ABS(Table5[[#This Row],[CO2 Average]]-Table5[[#This Row],[Forecast new]])/Table5[[#This Row],[CO2 Average]]*100</f>
        <v>9.3686905180009141</v>
      </c>
    </row>
    <row r="71" spans="1:7" x14ac:dyDescent="0.3">
      <c r="A71" s="20">
        <v>31321</v>
      </c>
      <c r="B71" s="21">
        <v>344.65</v>
      </c>
      <c r="F71">
        <f>_xlfn.FORECAST.ETS(Table5[[#This Row],[Date]],$B$2:$B$506,$A$2:$A$506,12)</f>
        <v>312.75967567146841</v>
      </c>
      <c r="G71">
        <f>ABS(Table5[[#This Row],[CO2 Average]]-Table5[[#This Row],[Forecast new]])/Table5[[#This Row],[CO2 Average]]*100</f>
        <v>9.2529593293287586</v>
      </c>
    </row>
    <row r="72" spans="1:7" x14ac:dyDescent="0.3">
      <c r="A72" s="20">
        <v>31352</v>
      </c>
      <c r="B72" s="21">
        <v>345.79</v>
      </c>
      <c r="F72">
        <f>_xlfn.FORECAST.ETS(Table5[[#This Row],[Date]],$B$2:$B$506,$A$2:$A$506,12)</f>
        <v>314.21762508966509</v>
      </c>
      <c r="G72">
        <f>ABS(Table5[[#This Row],[CO2 Average]]-Table5[[#This Row],[Forecast new]])/Table5[[#This Row],[CO2 Average]]*100</f>
        <v>9.1305054831935362</v>
      </c>
    </row>
    <row r="73" spans="1:7" x14ac:dyDescent="0.3">
      <c r="A73" s="20">
        <v>31382</v>
      </c>
      <c r="B73" s="21">
        <v>346.55</v>
      </c>
      <c r="F73">
        <f>_xlfn.FORECAST.ETS(Table5[[#This Row],[Date]],$B$2:$B$506,$A$2:$A$506,12)</f>
        <v>315.07870501611978</v>
      </c>
      <c r="G73">
        <f>ABS(Table5[[#This Row],[CO2 Average]]-Table5[[#This Row],[Forecast new]])/Table5[[#This Row],[CO2 Average]]*100</f>
        <v>9.0813143799971794</v>
      </c>
    </row>
    <row r="74" spans="1:7" x14ac:dyDescent="0.3">
      <c r="A74" s="20">
        <v>31413</v>
      </c>
      <c r="B74" s="21">
        <v>347.11</v>
      </c>
      <c r="F74">
        <f>_xlfn.FORECAST.ETS(Table5[[#This Row],[Date]],$B$2:$B$506,$A$2:$A$506,12)</f>
        <v>315.64216905977986</v>
      </c>
      <c r="G74">
        <f>ABS(Table5[[#This Row],[CO2 Average]]-Table5[[#This Row],[Forecast new]])/Table5[[#This Row],[CO2 Average]]*100</f>
        <v>9.0656653338192932</v>
      </c>
    </row>
    <row r="75" spans="1:7" x14ac:dyDescent="0.3">
      <c r="A75" s="20">
        <v>31444</v>
      </c>
      <c r="B75" s="21">
        <v>347.33</v>
      </c>
      <c r="F75">
        <f>_xlfn.FORECAST.ETS(Table5[[#This Row],[Date]],$B$2:$B$506,$A$2:$A$506,12)</f>
        <v>316.04970204827021</v>
      </c>
      <c r="G75">
        <f>ABS(Table5[[#This Row],[CO2 Average]]-Table5[[#This Row],[Forecast new]])/Table5[[#This Row],[CO2 Average]]*100</f>
        <v>9.0059303693115424</v>
      </c>
    </row>
    <row r="76" spans="1:7" x14ac:dyDescent="0.3">
      <c r="A76" s="20">
        <v>31472</v>
      </c>
      <c r="B76" s="21">
        <v>347.7</v>
      </c>
      <c r="F76">
        <f>_xlfn.FORECAST.ETS(Table5[[#This Row],[Date]],$B$2:$B$506,$A$2:$A$506,12)</f>
        <v>316.42436449852141</v>
      </c>
      <c r="G76">
        <f>ABS(Table5[[#This Row],[CO2 Average]]-Table5[[#This Row],[Forecast new]])/Table5[[#This Row],[CO2 Average]]*100</f>
        <v>8.9950058963125041</v>
      </c>
    </row>
    <row r="77" spans="1:7" x14ac:dyDescent="0.3">
      <c r="A77" s="20">
        <v>31503</v>
      </c>
      <c r="B77" s="21">
        <v>348.22</v>
      </c>
      <c r="F77">
        <f>_xlfn.FORECAST.ETS(Table5[[#This Row],[Date]],$B$2:$B$506,$A$2:$A$506,12)</f>
        <v>316.79994578648223</v>
      </c>
      <c r="G77">
        <f>ABS(Table5[[#This Row],[CO2 Average]]-Table5[[#This Row],[Forecast new]])/Table5[[#This Row],[CO2 Average]]*100</f>
        <v>9.0230469856750908</v>
      </c>
    </row>
    <row r="78" spans="1:7" x14ac:dyDescent="0.3">
      <c r="A78" s="20">
        <v>31533</v>
      </c>
      <c r="B78" s="21">
        <v>348.32</v>
      </c>
      <c r="F78">
        <f>_xlfn.FORECAST.ETS(Table5[[#This Row],[Date]],$B$2:$B$506,$A$2:$A$506,12)</f>
        <v>316.88362428957527</v>
      </c>
      <c r="G78">
        <f>ABS(Table5[[#This Row],[CO2 Average]]-Table5[[#This Row],[Forecast new]])/Table5[[#This Row],[CO2 Average]]*100</f>
        <v>9.0251423146602914</v>
      </c>
    </row>
    <row r="79" spans="1:7" x14ac:dyDescent="0.3">
      <c r="A79" s="20">
        <v>31564</v>
      </c>
      <c r="B79" s="21">
        <v>347.75</v>
      </c>
      <c r="F79">
        <f>_xlfn.FORECAST.ETS(Table5[[#This Row],[Date]],$B$2:$B$506,$A$2:$A$506,12)</f>
        <v>316.13648466499774</v>
      </c>
      <c r="G79">
        <f>ABS(Table5[[#This Row],[CO2 Average]]-Table5[[#This Row],[Forecast new]])/Table5[[#This Row],[CO2 Average]]*100</f>
        <v>9.0908742875635546</v>
      </c>
    </row>
    <row r="80" spans="1:7" x14ac:dyDescent="0.3">
      <c r="A80" s="20">
        <v>31594</v>
      </c>
      <c r="B80" s="21">
        <v>346.29</v>
      </c>
      <c r="F80">
        <f>_xlfn.FORECAST.ETS(Table5[[#This Row],[Date]],$B$2:$B$506,$A$2:$A$506,12)</f>
        <v>314.65558064354326</v>
      </c>
      <c r="G80">
        <f>ABS(Table5[[#This Row],[CO2 Average]]-Table5[[#This Row],[Forecast new]])/Table5[[#This Row],[CO2 Average]]*100</f>
        <v>9.1352390644999151</v>
      </c>
    </row>
    <row r="81" spans="1:7" x14ac:dyDescent="0.3">
      <c r="A81" s="20">
        <v>31625</v>
      </c>
      <c r="B81" s="21">
        <v>344.91</v>
      </c>
      <c r="F81">
        <f>_xlfn.FORECAST.ETS(Table5[[#This Row],[Date]],$B$2:$B$506,$A$2:$A$506,12)</f>
        <v>313.60053006204072</v>
      </c>
      <c r="G81">
        <f>ABS(Table5[[#This Row],[CO2 Average]]-Table5[[#This Row],[Forecast new]])/Table5[[#This Row],[CO2 Average]]*100</f>
        <v>9.0775767411670589</v>
      </c>
    </row>
    <row r="82" spans="1:7" x14ac:dyDescent="0.3">
      <c r="A82" s="20">
        <v>31656</v>
      </c>
      <c r="B82" s="21">
        <v>344.85</v>
      </c>
      <c r="F82">
        <f>_xlfn.FORECAST.ETS(Table5[[#This Row],[Date]],$B$2:$B$506,$A$2:$A$506,12)</f>
        <v>314.02777432743773</v>
      </c>
      <c r="G82">
        <f>ABS(Table5[[#This Row],[CO2 Average]]-Table5[[#This Row],[Forecast new]])/Table5[[#This Row],[CO2 Average]]*100</f>
        <v>8.9378644838516159</v>
      </c>
    </row>
    <row r="83" spans="1:7" x14ac:dyDescent="0.3">
      <c r="A83" s="20">
        <v>31686</v>
      </c>
      <c r="B83" s="21">
        <v>346.03</v>
      </c>
      <c r="F83">
        <f>_xlfn.FORECAST.ETS(Table5[[#This Row],[Date]],$B$2:$B$506,$A$2:$A$506,12)</f>
        <v>315.58672263056587</v>
      </c>
      <c r="G83">
        <f>ABS(Table5[[#This Row],[CO2 Average]]-Table5[[#This Row],[Forecast new]])/Table5[[#This Row],[CO2 Average]]*100</f>
        <v>8.7978722565772056</v>
      </c>
    </row>
    <row r="84" spans="1:7" x14ac:dyDescent="0.3">
      <c r="A84" s="20">
        <v>31717</v>
      </c>
      <c r="B84" s="21">
        <v>347.3</v>
      </c>
      <c r="F84">
        <f>_xlfn.FORECAST.ETS(Table5[[#This Row],[Date]],$B$2:$B$506,$A$2:$A$506,12)</f>
        <v>317.04467204876255</v>
      </c>
      <c r="G84">
        <f>ABS(Table5[[#This Row],[CO2 Average]]-Table5[[#This Row],[Forecast new]])/Table5[[#This Row],[CO2 Average]]*100</f>
        <v>8.7115830553519906</v>
      </c>
    </row>
    <row r="85" spans="1:7" x14ac:dyDescent="0.3">
      <c r="A85" s="20">
        <v>31747</v>
      </c>
      <c r="B85" s="21">
        <v>347.76</v>
      </c>
      <c r="F85">
        <f>_xlfn.FORECAST.ETS(Table5[[#This Row],[Date]],$B$2:$B$506,$A$2:$A$506,12)</f>
        <v>317.90575197521724</v>
      </c>
      <c r="G85">
        <f>ABS(Table5[[#This Row],[CO2 Average]]-Table5[[#This Row],[Forecast new]])/Table5[[#This Row],[CO2 Average]]*100</f>
        <v>8.5847274053320533</v>
      </c>
    </row>
    <row r="86" spans="1:7" x14ac:dyDescent="0.3">
      <c r="A86" s="20">
        <v>31778</v>
      </c>
      <c r="B86" s="21">
        <v>348</v>
      </c>
      <c r="F86">
        <f>_xlfn.FORECAST.ETS(Table5[[#This Row],[Date]],$B$2:$B$506,$A$2:$A$506,12)</f>
        <v>318.46921601887732</v>
      </c>
      <c r="G86">
        <f>ABS(Table5[[#This Row],[CO2 Average]]-Table5[[#This Row],[Forecast new]])/Table5[[#This Row],[CO2 Average]]*100</f>
        <v>8.4858574658398513</v>
      </c>
    </row>
    <row r="87" spans="1:7" x14ac:dyDescent="0.3">
      <c r="A87" s="20">
        <v>31809</v>
      </c>
      <c r="B87" s="21">
        <v>348.55</v>
      </c>
      <c r="F87">
        <f>_xlfn.FORECAST.ETS(Table5[[#This Row],[Date]],$B$2:$B$506,$A$2:$A$506,12)</f>
        <v>318.87674900736766</v>
      </c>
      <c r="G87">
        <f>ABS(Table5[[#This Row],[CO2 Average]]-Table5[[#This Row],[Forecast new]])/Table5[[#This Row],[CO2 Average]]*100</f>
        <v>8.5133412688659718</v>
      </c>
    </row>
    <row r="88" spans="1:7" x14ac:dyDescent="0.3">
      <c r="A88" s="20">
        <v>31837</v>
      </c>
      <c r="B88" s="21">
        <v>349.27</v>
      </c>
      <c r="F88">
        <f>_xlfn.FORECAST.ETS(Table5[[#This Row],[Date]],$B$2:$B$506,$A$2:$A$506,12)</f>
        <v>319.25141145761893</v>
      </c>
      <c r="G88">
        <f>ABS(Table5[[#This Row],[CO2 Average]]-Table5[[#This Row],[Forecast new]])/Table5[[#This Row],[CO2 Average]]*100</f>
        <v>8.5946656003610542</v>
      </c>
    </row>
    <row r="89" spans="1:7" x14ac:dyDescent="0.3">
      <c r="A89" s="20">
        <v>31868</v>
      </c>
      <c r="B89" s="21">
        <v>349.96</v>
      </c>
      <c r="F89">
        <f>_xlfn.FORECAST.ETS(Table5[[#This Row],[Date]],$B$2:$B$506,$A$2:$A$506,12)</f>
        <v>319.62699274557968</v>
      </c>
      <c r="G89">
        <f>ABS(Table5[[#This Row],[CO2 Average]]-Table5[[#This Row],[Forecast new]])/Table5[[#This Row],[CO2 Average]]*100</f>
        <v>8.6675640800149427</v>
      </c>
    </row>
    <row r="90" spans="1:7" x14ac:dyDescent="0.3">
      <c r="A90" s="20">
        <v>31898</v>
      </c>
      <c r="B90" s="21">
        <v>350.23</v>
      </c>
      <c r="F90">
        <f>_xlfn.FORECAST.ETS(Table5[[#This Row],[Date]],$B$2:$B$506,$A$2:$A$506,12)</f>
        <v>319.71067124867272</v>
      </c>
      <c r="G90">
        <f>ABS(Table5[[#This Row],[CO2 Average]]-Table5[[#This Row],[Forecast new]])/Table5[[#This Row],[CO2 Average]]*100</f>
        <v>8.7140818180416559</v>
      </c>
    </row>
    <row r="91" spans="1:7" x14ac:dyDescent="0.3">
      <c r="A91" s="20">
        <v>31929</v>
      </c>
      <c r="B91" s="21">
        <v>349.47</v>
      </c>
      <c r="F91">
        <f>_xlfn.FORECAST.ETS(Table5[[#This Row],[Date]],$B$2:$B$506,$A$2:$A$506,12)</f>
        <v>318.96353162409525</v>
      </c>
      <c r="G91">
        <f>ABS(Table5[[#This Row],[CO2 Average]]-Table5[[#This Row],[Forecast new]])/Table5[[#This Row],[CO2 Average]]*100</f>
        <v>8.7293525555569218</v>
      </c>
    </row>
    <row r="92" spans="1:7" x14ac:dyDescent="0.3">
      <c r="A92" s="20">
        <v>31959</v>
      </c>
      <c r="B92" s="21">
        <v>347.89</v>
      </c>
      <c r="F92">
        <f>_xlfn.FORECAST.ETS(Table5[[#This Row],[Date]],$B$2:$B$506,$A$2:$A$506,12)</f>
        <v>317.48262760264072</v>
      </c>
      <c r="G92">
        <f>ABS(Table5[[#This Row],[CO2 Average]]-Table5[[#This Row],[Forecast new]])/Table5[[#This Row],[CO2 Average]]*100</f>
        <v>8.7405134948861036</v>
      </c>
    </row>
    <row r="93" spans="1:7" x14ac:dyDescent="0.3">
      <c r="A93" s="20">
        <v>31990</v>
      </c>
      <c r="B93" s="21">
        <v>346.65</v>
      </c>
      <c r="F93">
        <f>_xlfn.FORECAST.ETS(Table5[[#This Row],[Date]],$B$2:$B$506,$A$2:$A$506,12)</f>
        <v>316.42757702113818</v>
      </c>
      <c r="G93">
        <f>ABS(Table5[[#This Row],[CO2 Average]]-Table5[[#This Row],[Forecast new]])/Table5[[#This Row],[CO2 Average]]*100</f>
        <v>8.7184257836035783</v>
      </c>
    </row>
    <row r="94" spans="1:7" x14ac:dyDescent="0.3">
      <c r="A94" s="20">
        <v>32021</v>
      </c>
      <c r="B94" s="21">
        <v>346.69</v>
      </c>
      <c r="F94">
        <f>_xlfn.FORECAST.ETS(Table5[[#This Row],[Date]],$B$2:$B$506,$A$2:$A$506,12)</f>
        <v>316.85482128653518</v>
      </c>
      <c r="G94">
        <f>ABS(Table5[[#This Row],[CO2 Average]]-Table5[[#This Row],[Forecast new]])/Table5[[#This Row],[CO2 Average]]*100</f>
        <v>8.6057223206509601</v>
      </c>
    </row>
    <row r="95" spans="1:7" x14ac:dyDescent="0.3">
      <c r="A95" s="20">
        <v>32051</v>
      </c>
      <c r="B95" s="21">
        <v>347.96</v>
      </c>
      <c r="F95">
        <f>_xlfn.FORECAST.ETS(Table5[[#This Row],[Date]],$B$2:$B$506,$A$2:$A$506,12)</f>
        <v>318.41376958966333</v>
      </c>
      <c r="G95">
        <f>ABS(Table5[[#This Row],[CO2 Average]]-Table5[[#This Row],[Forecast new]])/Table5[[#This Row],[CO2 Average]]*100</f>
        <v>8.4912721032120491</v>
      </c>
    </row>
    <row r="96" spans="1:7" x14ac:dyDescent="0.3">
      <c r="A96" s="20">
        <v>32082</v>
      </c>
      <c r="B96" s="21">
        <v>349.24</v>
      </c>
      <c r="F96">
        <f>_xlfn.FORECAST.ETS(Table5[[#This Row],[Date]],$B$2:$B$506,$A$2:$A$506,12)</f>
        <v>319.87171900786001</v>
      </c>
      <c r="G96">
        <f>ABS(Table5[[#This Row],[CO2 Average]]-Table5[[#This Row],[Forecast new]])/Table5[[#This Row],[CO2 Average]]*100</f>
        <v>8.4091973978181187</v>
      </c>
    </row>
    <row r="97" spans="1:7" x14ac:dyDescent="0.3">
      <c r="A97" s="20">
        <v>32112</v>
      </c>
      <c r="B97" s="21">
        <v>350.19</v>
      </c>
      <c r="F97">
        <f>_xlfn.FORECAST.ETS(Table5[[#This Row],[Date]],$B$2:$B$506,$A$2:$A$506,12)</f>
        <v>320.7327989343147</v>
      </c>
      <c r="G97">
        <f>ABS(Table5[[#This Row],[CO2 Average]]-Table5[[#This Row],[Forecast new]])/Table5[[#This Row],[CO2 Average]]*100</f>
        <v>8.4117767685214595</v>
      </c>
    </row>
    <row r="98" spans="1:7" x14ac:dyDescent="0.3">
      <c r="A98" s="20">
        <v>32143</v>
      </c>
      <c r="B98" s="21">
        <v>350.91</v>
      </c>
      <c r="F98">
        <f>_xlfn.FORECAST.ETS(Table5[[#This Row],[Date]],$B$2:$B$506,$A$2:$A$506,12)</f>
        <v>321.29626297797483</v>
      </c>
      <c r="G98">
        <f>ABS(Table5[[#This Row],[CO2 Average]]-Table5[[#This Row],[Forecast new]])/Table5[[#This Row],[CO2 Average]]*100</f>
        <v>8.4391259929968339</v>
      </c>
    </row>
    <row r="99" spans="1:7" x14ac:dyDescent="0.3">
      <c r="A99" s="20">
        <v>32174</v>
      </c>
      <c r="B99" s="21">
        <v>351.47</v>
      </c>
      <c r="F99">
        <f>_xlfn.FORECAST.ETS(Table5[[#This Row],[Date]],$B$2:$B$506,$A$2:$A$506,12)</f>
        <v>321.70379596646512</v>
      </c>
      <c r="G99">
        <f>ABS(Table5[[#This Row],[CO2 Average]]-Table5[[#This Row],[Forecast new]])/Table5[[#This Row],[CO2 Average]]*100</f>
        <v>8.46905967323951</v>
      </c>
    </row>
    <row r="100" spans="1:7" x14ac:dyDescent="0.3">
      <c r="A100" s="20">
        <v>32203</v>
      </c>
      <c r="B100" s="21">
        <v>351.85</v>
      </c>
      <c r="F100">
        <f>_xlfn.FORECAST.ETS(Table5[[#This Row],[Date]],$B$2:$B$506,$A$2:$A$506,12)</f>
        <v>322.07845841671639</v>
      </c>
      <c r="G100">
        <f>ABS(Table5[[#This Row],[CO2 Average]]-Table5[[#This Row],[Forecast new]])/Table5[[#This Row],[CO2 Average]]*100</f>
        <v>8.4614300364597508</v>
      </c>
    </row>
    <row r="101" spans="1:7" x14ac:dyDescent="0.3">
      <c r="A101" s="20">
        <v>32234</v>
      </c>
      <c r="B101" s="21">
        <v>352.3</v>
      </c>
      <c r="F101">
        <f>_xlfn.FORECAST.ETS(Table5[[#This Row],[Date]],$B$2:$B$506,$A$2:$A$506,12)</f>
        <v>322.4540397046772</v>
      </c>
      <c r="G101">
        <f>ABS(Table5[[#This Row],[CO2 Average]]-Table5[[#This Row],[Forecast new]])/Table5[[#This Row],[CO2 Average]]*100</f>
        <v>8.4717457551299482</v>
      </c>
    </row>
    <row r="102" spans="1:7" x14ac:dyDescent="0.3">
      <c r="A102" s="20">
        <v>32264</v>
      </c>
      <c r="B102" s="21">
        <v>352.46</v>
      </c>
      <c r="F102">
        <f>_xlfn.FORECAST.ETS(Table5[[#This Row],[Date]],$B$2:$B$506,$A$2:$A$506,12)</f>
        <v>322.53771820777018</v>
      </c>
      <c r="G102">
        <f>ABS(Table5[[#This Row],[CO2 Average]]-Table5[[#This Row],[Forecast new]])/Table5[[#This Row],[CO2 Average]]*100</f>
        <v>8.4895539329937577</v>
      </c>
    </row>
    <row r="103" spans="1:7" x14ac:dyDescent="0.3">
      <c r="A103" s="20">
        <v>32295</v>
      </c>
      <c r="B103" s="21">
        <v>351.76</v>
      </c>
      <c r="F103">
        <f>_xlfn.FORECAST.ETS(Table5[[#This Row],[Date]],$B$2:$B$506,$A$2:$A$506,12)</f>
        <v>321.79057858319271</v>
      </c>
      <c r="G103">
        <f>ABS(Table5[[#This Row],[CO2 Average]]-Table5[[#This Row],[Forecast new]])/Table5[[#This Row],[CO2 Average]]*100</f>
        <v>8.5198491632952233</v>
      </c>
    </row>
    <row r="104" spans="1:7" x14ac:dyDescent="0.3">
      <c r="A104" s="20">
        <v>32325</v>
      </c>
      <c r="B104" s="21">
        <v>350.28</v>
      </c>
      <c r="F104">
        <f>_xlfn.FORECAST.ETS(Table5[[#This Row],[Date]],$B$2:$B$506,$A$2:$A$506,12)</f>
        <v>320.30967456173818</v>
      </c>
      <c r="G104">
        <f>ABS(Table5[[#This Row],[CO2 Average]]-Table5[[#This Row],[Forecast new]])/Table5[[#This Row],[CO2 Average]]*100</f>
        <v>8.5561052410248362</v>
      </c>
    </row>
    <row r="105" spans="1:7" x14ac:dyDescent="0.3">
      <c r="A105" s="20">
        <v>32356</v>
      </c>
      <c r="B105" s="21">
        <v>349.09</v>
      </c>
      <c r="F105">
        <f>_xlfn.FORECAST.ETS(Table5[[#This Row],[Date]],$B$2:$B$506,$A$2:$A$506,12)</f>
        <v>319.25462398023564</v>
      </c>
      <c r="G105">
        <f>ABS(Table5[[#This Row],[CO2 Average]]-Table5[[#This Row],[Forecast new]])/Table5[[#This Row],[CO2 Average]]*100</f>
        <v>8.5466143458031851</v>
      </c>
    </row>
    <row r="106" spans="1:7" x14ac:dyDescent="0.3">
      <c r="A106" s="20">
        <v>32387</v>
      </c>
      <c r="B106" s="21">
        <v>349.27</v>
      </c>
      <c r="F106">
        <f>_xlfn.FORECAST.ETS(Table5[[#This Row],[Date]],$B$2:$B$506,$A$2:$A$506,12)</f>
        <v>319.68186824563264</v>
      </c>
      <c r="G106">
        <f>ABS(Table5[[#This Row],[CO2 Average]]-Table5[[#This Row],[Forecast new]])/Table5[[#This Row],[CO2 Average]]*100</f>
        <v>8.4714208933968962</v>
      </c>
    </row>
    <row r="107" spans="1:7" x14ac:dyDescent="0.3">
      <c r="A107" s="20">
        <v>32417</v>
      </c>
      <c r="B107" s="21">
        <v>350.44</v>
      </c>
      <c r="F107">
        <f>_xlfn.FORECAST.ETS(Table5[[#This Row],[Date]],$B$2:$B$506,$A$2:$A$506,12)</f>
        <v>321.24081654876079</v>
      </c>
      <c r="G107">
        <f>ABS(Table5[[#This Row],[CO2 Average]]-Table5[[#This Row],[Forecast new]])/Table5[[#This Row],[CO2 Average]]*100</f>
        <v>8.3321491414333995</v>
      </c>
    </row>
    <row r="108" spans="1:7" x14ac:dyDescent="0.3">
      <c r="A108" s="20">
        <v>32448</v>
      </c>
      <c r="B108" s="21">
        <v>351.61</v>
      </c>
      <c r="F108">
        <f>_xlfn.FORECAST.ETS(Table5[[#This Row],[Date]],$B$2:$B$506,$A$2:$A$506,12)</f>
        <v>322.69876596695752</v>
      </c>
      <c r="G108">
        <f>ABS(Table5[[#This Row],[CO2 Average]]-Table5[[#This Row],[Forecast new]])/Table5[[#This Row],[CO2 Average]]*100</f>
        <v>8.2225289477098169</v>
      </c>
    </row>
    <row r="109" spans="1:7" x14ac:dyDescent="0.3">
      <c r="A109" s="20">
        <v>32478</v>
      </c>
      <c r="B109" s="21">
        <v>352.46</v>
      </c>
      <c r="F109">
        <f>_xlfn.FORECAST.ETS(Table5[[#This Row],[Date]],$B$2:$B$506,$A$2:$A$506,12)</f>
        <v>323.55984589341216</v>
      </c>
      <c r="G109">
        <f>ABS(Table5[[#This Row],[CO2 Average]]-Table5[[#This Row],[Forecast new]])/Table5[[#This Row],[CO2 Average]]*100</f>
        <v>8.1995557245042896</v>
      </c>
    </row>
    <row r="110" spans="1:7" x14ac:dyDescent="0.3">
      <c r="A110" s="20">
        <v>32509</v>
      </c>
      <c r="B110" s="21">
        <v>352.99</v>
      </c>
      <c r="F110">
        <f>_xlfn.FORECAST.ETS(Table5[[#This Row],[Date]],$B$2:$B$506,$A$2:$A$506,12)</f>
        <v>324.12330993707229</v>
      </c>
      <c r="G110">
        <f>ABS(Table5[[#This Row],[CO2 Average]]-Table5[[#This Row],[Forecast new]])/Table5[[#This Row],[CO2 Average]]*100</f>
        <v>8.1777642604401581</v>
      </c>
    </row>
    <row r="111" spans="1:7" x14ac:dyDescent="0.3">
      <c r="A111" s="20">
        <v>32540</v>
      </c>
      <c r="B111" s="21">
        <v>353.45</v>
      </c>
      <c r="F111">
        <f>_xlfn.FORECAST.ETS(Table5[[#This Row],[Date]],$B$2:$B$506,$A$2:$A$506,12)</f>
        <v>324.53084292556264</v>
      </c>
      <c r="G111">
        <f>ABS(Table5[[#This Row],[CO2 Average]]-Table5[[#This Row],[Forecast new]])/Table5[[#This Row],[CO2 Average]]*100</f>
        <v>8.1819655041554249</v>
      </c>
    </row>
    <row r="112" spans="1:7" x14ac:dyDescent="0.3">
      <c r="A112" s="20">
        <v>32568</v>
      </c>
      <c r="B112" s="21">
        <v>354</v>
      </c>
      <c r="F112">
        <f>_xlfn.FORECAST.ETS(Table5[[#This Row],[Date]],$B$2:$B$506,$A$2:$A$506,12)</f>
        <v>324.90550537581385</v>
      </c>
      <c r="G112">
        <f>ABS(Table5[[#This Row],[CO2 Average]]-Table5[[#This Row],[Forecast new]])/Table5[[#This Row],[CO2 Average]]*100</f>
        <v>8.2187837921429825</v>
      </c>
    </row>
    <row r="113" spans="1:7" x14ac:dyDescent="0.3">
      <c r="A113" s="20">
        <v>32599</v>
      </c>
      <c r="B113" s="21">
        <v>354.38</v>
      </c>
      <c r="F113">
        <f>_xlfn.FORECAST.ETS(Table5[[#This Row],[Date]],$B$2:$B$506,$A$2:$A$506,12)</f>
        <v>325.28108666377466</v>
      </c>
      <c r="G113">
        <f>ABS(Table5[[#This Row],[CO2 Average]]-Table5[[#This Row],[Forecast new]])/Table5[[#This Row],[CO2 Average]]*100</f>
        <v>8.211217714381549</v>
      </c>
    </row>
    <row r="114" spans="1:7" x14ac:dyDescent="0.3">
      <c r="A114" s="20">
        <v>32629</v>
      </c>
      <c r="B114" s="21">
        <v>354.19</v>
      </c>
      <c r="F114">
        <f>_xlfn.FORECAST.ETS(Table5[[#This Row],[Date]],$B$2:$B$506,$A$2:$A$506,12)</f>
        <v>325.3647651668677</v>
      </c>
      <c r="G114">
        <f>ABS(Table5[[#This Row],[CO2 Average]]-Table5[[#This Row],[Forecast new]])/Table5[[#This Row],[CO2 Average]]*100</f>
        <v>8.1383536613490772</v>
      </c>
    </row>
    <row r="115" spans="1:7" x14ac:dyDescent="0.3">
      <c r="A115" s="20">
        <v>32660</v>
      </c>
      <c r="B115" s="21">
        <v>353.26</v>
      </c>
      <c r="F115">
        <f>_xlfn.FORECAST.ETS(Table5[[#This Row],[Date]],$B$2:$B$506,$A$2:$A$506,12)</f>
        <v>324.61762554229017</v>
      </c>
      <c r="G115">
        <f>ABS(Table5[[#This Row],[CO2 Average]]-Table5[[#This Row],[Forecast new]])/Table5[[#This Row],[CO2 Average]]*100</f>
        <v>8.1080151892967844</v>
      </c>
    </row>
    <row r="116" spans="1:7" x14ac:dyDescent="0.3">
      <c r="A116" s="20">
        <v>32690</v>
      </c>
      <c r="B116" s="21">
        <v>351.56</v>
      </c>
      <c r="F116">
        <f>_xlfn.FORECAST.ETS(Table5[[#This Row],[Date]],$B$2:$B$506,$A$2:$A$506,12)</f>
        <v>323.13672152083564</v>
      </c>
      <c r="G116">
        <f>ABS(Table5[[#This Row],[CO2 Average]]-Table5[[#This Row],[Forecast new]])/Table5[[#This Row],[CO2 Average]]*100</f>
        <v>8.0849011489260345</v>
      </c>
    </row>
    <row r="117" spans="1:7" x14ac:dyDescent="0.3">
      <c r="A117" s="20">
        <v>32721</v>
      </c>
      <c r="B117" s="21">
        <v>350.21</v>
      </c>
      <c r="F117">
        <f>_xlfn.FORECAST.ETS(Table5[[#This Row],[Date]],$B$2:$B$506,$A$2:$A$506,12)</f>
        <v>322.08167093933309</v>
      </c>
      <c r="G117">
        <f>ABS(Table5[[#This Row],[CO2 Average]]-Table5[[#This Row],[Forecast new]])/Table5[[#This Row],[CO2 Average]]*100</f>
        <v>8.031846338101964</v>
      </c>
    </row>
    <row r="118" spans="1:7" x14ac:dyDescent="0.3">
      <c r="A118" s="20">
        <v>32752</v>
      </c>
      <c r="B118" s="21">
        <v>350.56</v>
      </c>
      <c r="F118">
        <f>_xlfn.FORECAST.ETS(Table5[[#This Row],[Date]],$B$2:$B$506,$A$2:$A$506,12)</f>
        <v>322.50891520473016</v>
      </c>
      <c r="G118">
        <f>ABS(Table5[[#This Row],[CO2 Average]]-Table5[[#This Row],[Forecast new]])/Table5[[#This Row],[CO2 Average]]*100</f>
        <v>8.0017927873316541</v>
      </c>
    </row>
    <row r="119" spans="1:7" x14ac:dyDescent="0.3">
      <c r="A119" s="20">
        <v>32782</v>
      </c>
      <c r="B119" s="21">
        <v>351.85</v>
      </c>
      <c r="F119">
        <f>_xlfn.FORECAST.ETS(Table5[[#This Row],[Date]],$B$2:$B$506,$A$2:$A$506,12)</f>
        <v>324.06786350785825</v>
      </c>
      <c r="G119">
        <f>ABS(Table5[[#This Row],[CO2 Average]]-Table5[[#This Row],[Forecast new]])/Table5[[#This Row],[CO2 Average]]*100</f>
        <v>7.8960171925939386</v>
      </c>
    </row>
    <row r="120" spans="1:7" x14ac:dyDescent="0.3">
      <c r="A120" s="20">
        <v>32813</v>
      </c>
      <c r="B120" s="21">
        <v>353.03</v>
      </c>
      <c r="F120">
        <f>_xlfn.FORECAST.ETS(Table5[[#This Row],[Date]],$B$2:$B$506,$A$2:$A$506,12)</f>
        <v>325.52581292605498</v>
      </c>
      <c r="G120">
        <f>ABS(Table5[[#This Row],[CO2 Average]]-Table5[[#This Row],[Forecast new]])/Table5[[#This Row],[CO2 Average]]*100</f>
        <v>7.7908922963898233</v>
      </c>
    </row>
    <row r="121" spans="1:7" x14ac:dyDescent="0.3">
      <c r="A121" s="20">
        <v>32843</v>
      </c>
      <c r="B121" s="21">
        <v>353.9</v>
      </c>
      <c r="F121">
        <f>_xlfn.FORECAST.ETS(Table5[[#This Row],[Date]],$B$2:$B$506,$A$2:$A$506,12)</f>
        <v>326.38689285250967</v>
      </c>
      <c r="G121">
        <f>ABS(Table5[[#This Row],[CO2 Average]]-Table5[[#This Row],[Forecast new]])/Table5[[#This Row],[CO2 Average]]*100</f>
        <v>7.7742602846821995</v>
      </c>
    </row>
    <row r="122" spans="1:7" x14ac:dyDescent="0.3">
      <c r="A122" s="20">
        <v>32874</v>
      </c>
      <c r="B122" s="21">
        <v>354.45</v>
      </c>
      <c r="F122">
        <f>_xlfn.FORECAST.ETS(Table5[[#This Row],[Date]],$B$2:$B$506,$A$2:$A$506,12)</f>
        <v>326.95035689616975</v>
      </c>
      <c r="G122">
        <f>ABS(Table5[[#This Row],[CO2 Average]]-Table5[[#This Row],[Forecast new]])/Table5[[#This Row],[CO2 Average]]*100</f>
        <v>7.7583983929553497</v>
      </c>
    </row>
    <row r="123" spans="1:7" x14ac:dyDescent="0.3">
      <c r="A123" s="20">
        <v>32905</v>
      </c>
      <c r="B123" s="21">
        <v>354.87</v>
      </c>
      <c r="F123">
        <f>_xlfn.FORECAST.ETS(Table5[[#This Row],[Date]],$B$2:$B$506,$A$2:$A$506,12)</f>
        <v>327.3578898846601</v>
      </c>
      <c r="G123">
        <f>ABS(Table5[[#This Row],[CO2 Average]]-Table5[[#This Row],[Forecast new]])/Table5[[#This Row],[CO2 Average]]*100</f>
        <v>7.7527292009298918</v>
      </c>
    </row>
    <row r="124" spans="1:7" x14ac:dyDescent="0.3">
      <c r="A124" s="20">
        <v>32933</v>
      </c>
      <c r="B124" s="21">
        <v>355.19</v>
      </c>
      <c r="F124">
        <f>_xlfn.FORECAST.ETS(Table5[[#This Row],[Date]],$B$2:$B$506,$A$2:$A$506,12)</f>
        <v>327.73255233491136</v>
      </c>
      <c r="G124">
        <f>ABS(Table5[[#This Row],[CO2 Average]]-Table5[[#This Row],[Forecast new]])/Table5[[#This Row],[CO2 Average]]*100</f>
        <v>7.7303549269654663</v>
      </c>
    </row>
    <row r="125" spans="1:7" x14ac:dyDescent="0.3">
      <c r="A125" s="20">
        <v>32964</v>
      </c>
      <c r="B125" s="21">
        <v>355.5</v>
      </c>
      <c r="F125">
        <f>_xlfn.FORECAST.ETS(Table5[[#This Row],[Date]],$B$2:$B$506,$A$2:$A$506,12)</f>
        <v>328.10813362287212</v>
      </c>
      <c r="G125">
        <f>ABS(Table5[[#This Row],[CO2 Average]]-Table5[[#This Row],[Forecast new]])/Table5[[#This Row],[CO2 Average]]*100</f>
        <v>7.7051663508095309</v>
      </c>
    </row>
    <row r="126" spans="1:7" x14ac:dyDescent="0.3">
      <c r="A126" s="20">
        <v>32994</v>
      </c>
      <c r="B126" s="21">
        <v>355.4</v>
      </c>
      <c r="F126">
        <f>_xlfn.FORECAST.ETS(Table5[[#This Row],[Date]],$B$2:$B$506,$A$2:$A$506,12)</f>
        <v>328.1918121259651</v>
      </c>
      <c r="G126">
        <f>ABS(Table5[[#This Row],[CO2 Average]]-Table5[[#This Row],[Forecast new]])/Table5[[#This Row],[CO2 Average]]*100</f>
        <v>7.6556521874042991</v>
      </c>
    </row>
    <row r="127" spans="1:7" x14ac:dyDescent="0.3">
      <c r="A127" s="20">
        <v>33025</v>
      </c>
      <c r="B127" s="21">
        <v>354.31</v>
      </c>
      <c r="F127">
        <f>_xlfn.FORECAST.ETS(Table5[[#This Row],[Date]],$B$2:$B$506,$A$2:$A$506,12)</f>
        <v>327.44467250138763</v>
      </c>
      <c r="G127">
        <f>ABS(Table5[[#This Row],[CO2 Average]]-Table5[[#This Row],[Forecast new]])/Table5[[#This Row],[CO2 Average]]*100</f>
        <v>7.5824355786210873</v>
      </c>
    </row>
    <row r="128" spans="1:7" x14ac:dyDescent="0.3">
      <c r="A128" s="20">
        <v>33055</v>
      </c>
      <c r="B128" s="21">
        <v>352.7</v>
      </c>
      <c r="F128">
        <f>_xlfn.FORECAST.ETS(Table5[[#This Row],[Date]],$B$2:$B$506,$A$2:$A$506,12)</f>
        <v>325.96376847993315</v>
      </c>
      <c r="G128">
        <f>ABS(Table5[[#This Row],[CO2 Average]]-Table5[[#This Row],[Forecast new]])/Table5[[#This Row],[CO2 Average]]*100</f>
        <v>7.5804455684907399</v>
      </c>
    </row>
    <row r="129" spans="1:7" x14ac:dyDescent="0.3">
      <c r="A129" s="20">
        <v>33086</v>
      </c>
      <c r="B129" s="21">
        <v>351.6</v>
      </c>
      <c r="F129">
        <f>_xlfn.FORECAST.ETS(Table5[[#This Row],[Date]],$B$2:$B$506,$A$2:$A$506,12)</f>
        <v>324.90871789843055</v>
      </c>
      <c r="G129">
        <f>ABS(Table5[[#This Row],[CO2 Average]]-Table5[[#This Row],[Forecast new]])/Table5[[#This Row],[CO2 Average]]*100</f>
        <v>7.5913771619935915</v>
      </c>
    </row>
    <row r="130" spans="1:7" x14ac:dyDescent="0.3">
      <c r="A130" s="20">
        <v>33117</v>
      </c>
      <c r="B130" s="21">
        <v>351.8</v>
      </c>
      <c r="F130">
        <f>_xlfn.FORECAST.ETS(Table5[[#This Row],[Date]],$B$2:$B$506,$A$2:$A$506,12)</f>
        <v>325.33596216382762</v>
      </c>
      <c r="G130">
        <f>ABS(Table5[[#This Row],[CO2 Average]]-Table5[[#This Row],[Forecast new]])/Table5[[#This Row],[CO2 Average]]*100</f>
        <v>7.5224666958989177</v>
      </c>
    </row>
    <row r="131" spans="1:7" x14ac:dyDescent="0.3">
      <c r="A131" s="20">
        <v>33147</v>
      </c>
      <c r="B131" s="21">
        <v>353.18</v>
      </c>
      <c r="F131">
        <f>_xlfn.FORECAST.ETS(Table5[[#This Row],[Date]],$B$2:$B$506,$A$2:$A$506,12)</f>
        <v>326.89491046695576</v>
      </c>
      <c r="G131">
        <f>ABS(Table5[[#This Row],[CO2 Average]]-Table5[[#This Row],[Forecast new]])/Table5[[#This Row],[CO2 Average]]*100</f>
        <v>7.4424060062982731</v>
      </c>
    </row>
    <row r="132" spans="1:7" x14ac:dyDescent="0.3">
      <c r="A132" s="20">
        <v>33178</v>
      </c>
      <c r="B132" s="21">
        <v>354.44</v>
      </c>
      <c r="F132">
        <f>_xlfn.FORECAST.ETS(Table5[[#This Row],[Date]],$B$2:$B$506,$A$2:$A$506,12)</f>
        <v>328.35285988515244</v>
      </c>
      <c r="G132">
        <f>ABS(Table5[[#This Row],[CO2 Average]]-Table5[[#This Row],[Forecast new]])/Table5[[#This Row],[CO2 Average]]*100</f>
        <v>7.3601004725334498</v>
      </c>
    </row>
    <row r="133" spans="1:7" x14ac:dyDescent="0.3">
      <c r="A133" s="20">
        <v>33208</v>
      </c>
      <c r="B133" s="21">
        <v>355.18</v>
      </c>
      <c r="F133">
        <f>_xlfn.FORECAST.ETS(Table5[[#This Row],[Date]],$B$2:$B$506,$A$2:$A$506,12)</f>
        <v>329.21393981160713</v>
      </c>
      <c r="G133">
        <f>ABS(Table5[[#This Row],[CO2 Average]]-Table5[[#This Row],[Forecast new]])/Table5[[#This Row],[CO2 Average]]*100</f>
        <v>7.310676329858909</v>
      </c>
    </row>
    <row r="134" spans="1:7" x14ac:dyDescent="0.3">
      <c r="A134" s="20">
        <v>33239</v>
      </c>
      <c r="B134" s="21">
        <v>355.74</v>
      </c>
      <c r="F134">
        <f>_xlfn.FORECAST.ETS(Table5[[#This Row],[Date]],$B$2:$B$506,$A$2:$A$506,12)</f>
        <v>329.77740385526727</v>
      </c>
      <c r="G134">
        <f>ABS(Table5[[#This Row],[CO2 Average]]-Table5[[#This Row],[Forecast new]])/Table5[[#This Row],[CO2 Average]]*100</f>
        <v>7.298194227450594</v>
      </c>
    </row>
    <row r="135" spans="1:7" x14ac:dyDescent="0.3">
      <c r="A135" s="20">
        <v>33270</v>
      </c>
      <c r="B135" s="21">
        <v>356.18</v>
      </c>
      <c r="F135">
        <f>_xlfn.FORECAST.ETS(Table5[[#This Row],[Date]],$B$2:$B$506,$A$2:$A$506,12)</f>
        <v>330.18493684375755</v>
      </c>
      <c r="G135">
        <f>ABS(Table5[[#This Row],[CO2 Average]]-Table5[[#This Row],[Forecast new]])/Table5[[#This Row],[CO2 Average]]*100</f>
        <v>7.2982938840593103</v>
      </c>
    </row>
    <row r="136" spans="1:7" x14ac:dyDescent="0.3">
      <c r="A136" s="20">
        <v>33298</v>
      </c>
      <c r="B136" s="21">
        <v>356.69</v>
      </c>
      <c r="F136">
        <f>_xlfn.FORECAST.ETS(Table5[[#This Row],[Date]],$B$2:$B$506,$A$2:$A$506,12)</f>
        <v>330.55959929400876</v>
      </c>
      <c r="G136">
        <f>ABS(Table5[[#This Row],[CO2 Average]]-Table5[[#This Row],[Forecast new]])/Table5[[#This Row],[CO2 Average]]*100</f>
        <v>7.3258013137433728</v>
      </c>
    </row>
    <row r="137" spans="1:7" x14ac:dyDescent="0.3">
      <c r="A137" s="20">
        <v>33329</v>
      </c>
      <c r="B137" s="21">
        <v>357.21</v>
      </c>
      <c r="F137">
        <f>_xlfn.FORECAST.ETS(Table5[[#This Row],[Date]],$B$2:$B$506,$A$2:$A$506,12)</f>
        <v>330.93518058196958</v>
      </c>
      <c r="G137">
        <f>ABS(Table5[[#This Row],[CO2 Average]]-Table5[[#This Row],[Forecast new]])/Table5[[#This Row],[CO2 Average]]*100</f>
        <v>7.3555665905294942</v>
      </c>
    </row>
    <row r="138" spans="1:7" x14ac:dyDescent="0.3">
      <c r="A138" s="20">
        <v>33359</v>
      </c>
      <c r="B138" s="21">
        <v>357.1</v>
      </c>
      <c r="F138">
        <f>_xlfn.FORECAST.ETS(Table5[[#This Row],[Date]],$B$2:$B$506,$A$2:$A$506,12)</f>
        <v>331.01885908506262</v>
      </c>
      <c r="G138">
        <f>ABS(Table5[[#This Row],[CO2 Average]]-Table5[[#This Row],[Forecast new]])/Table5[[#This Row],[CO2 Average]]*100</f>
        <v>7.3035958876889957</v>
      </c>
    </row>
    <row r="139" spans="1:7" x14ac:dyDescent="0.3">
      <c r="A139" s="20">
        <v>33390</v>
      </c>
      <c r="B139" s="21">
        <v>356.17</v>
      </c>
      <c r="F139">
        <f>_xlfn.FORECAST.ETS(Table5[[#This Row],[Date]],$B$2:$B$506,$A$2:$A$506,12)</f>
        <v>330.27171946048509</v>
      </c>
      <c r="G139">
        <f>ABS(Table5[[#This Row],[CO2 Average]]-Table5[[#This Row],[Forecast new]])/Table5[[#This Row],[CO2 Average]]*100</f>
        <v>7.2713256421132968</v>
      </c>
    </row>
    <row r="140" spans="1:7" x14ac:dyDescent="0.3">
      <c r="A140" s="20">
        <v>33420</v>
      </c>
      <c r="B140" s="21">
        <v>354.52</v>
      </c>
      <c r="F140">
        <f>_xlfn.FORECAST.ETS(Table5[[#This Row],[Date]],$B$2:$B$506,$A$2:$A$506,12)</f>
        <v>328.79081543903061</v>
      </c>
      <c r="G140">
        <f>ABS(Table5[[#This Row],[CO2 Average]]-Table5[[#This Row],[Forecast new]])/Table5[[#This Row],[CO2 Average]]*100</f>
        <v>7.2574705407224913</v>
      </c>
    </row>
    <row r="141" spans="1:7" x14ac:dyDescent="0.3">
      <c r="A141" s="20">
        <v>33451</v>
      </c>
      <c r="B141" s="21">
        <v>353.03</v>
      </c>
      <c r="F141">
        <f>_xlfn.FORECAST.ETS(Table5[[#This Row],[Date]],$B$2:$B$506,$A$2:$A$506,12)</f>
        <v>327.73576485752807</v>
      </c>
      <c r="G141">
        <f>ABS(Table5[[#This Row],[CO2 Average]]-Table5[[#This Row],[Forecast new]])/Table5[[#This Row],[CO2 Average]]*100</f>
        <v>7.1648967913412198</v>
      </c>
    </row>
    <row r="142" spans="1:7" x14ac:dyDescent="0.3">
      <c r="A142" s="20">
        <v>33482</v>
      </c>
      <c r="B142" s="21">
        <v>352.91</v>
      </c>
      <c r="F142">
        <f>_xlfn.FORECAST.ETS(Table5[[#This Row],[Date]],$B$2:$B$506,$A$2:$A$506,12)</f>
        <v>328.16300912292508</v>
      </c>
      <c r="G142">
        <f>ABS(Table5[[#This Row],[CO2 Average]]-Table5[[#This Row],[Forecast new]])/Table5[[#This Row],[CO2 Average]]*100</f>
        <v>7.0122668320747357</v>
      </c>
    </row>
    <row r="143" spans="1:7" x14ac:dyDescent="0.3">
      <c r="A143" s="20">
        <v>33512</v>
      </c>
      <c r="B143" s="21">
        <v>354.02</v>
      </c>
      <c r="F143">
        <f>_xlfn.FORECAST.ETS(Table5[[#This Row],[Date]],$B$2:$B$506,$A$2:$A$506,12)</f>
        <v>329.72195742605322</v>
      </c>
      <c r="G143">
        <f>ABS(Table5[[#This Row],[CO2 Average]]-Table5[[#This Row],[Forecast new]])/Table5[[#This Row],[CO2 Average]]*100</f>
        <v>6.8634660680037181</v>
      </c>
    </row>
    <row r="144" spans="1:7" x14ac:dyDescent="0.3">
      <c r="A144" s="20">
        <v>33543</v>
      </c>
      <c r="B144" s="21">
        <v>355.15</v>
      </c>
      <c r="F144">
        <f>_xlfn.FORECAST.ETS(Table5[[#This Row],[Date]],$B$2:$B$506,$A$2:$A$506,12)</f>
        <v>331.17990684424996</v>
      </c>
      <c r="G144">
        <f>ABS(Table5[[#This Row],[CO2 Average]]-Table5[[#This Row],[Forecast new]])/Table5[[#This Row],[CO2 Average]]*100</f>
        <v>6.7492871056595867</v>
      </c>
    </row>
    <row r="145" spans="1:7" x14ac:dyDescent="0.3">
      <c r="A145" s="20">
        <v>33573</v>
      </c>
      <c r="B145" s="21">
        <v>355.95</v>
      </c>
      <c r="F145">
        <f>_xlfn.FORECAST.ETS(Table5[[#This Row],[Date]],$B$2:$B$506,$A$2:$A$506,12)</f>
        <v>332.04098677070459</v>
      </c>
      <c r="G145">
        <f>ABS(Table5[[#This Row],[CO2 Average]]-Table5[[#This Row],[Forecast new]])/Table5[[#This Row],[CO2 Average]]*100</f>
        <v>6.7169583450752617</v>
      </c>
    </row>
    <row r="146" spans="1:7" x14ac:dyDescent="0.3">
      <c r="A146" s="20">
        <v>33604</v>
      </c>
      <c r="B146" s="21">
        <v>356.53</v>
      </c>
      <c r="F146">
        <f>_xlfn.FORECAST.ETS(Table5[[#This Row],[Date]],$B$2:$B$506,$A$2:$A$506,12)</f>
        <v>332.60445081436467</v>
      </c>
      <c r="G146">
        <f>ABS(Table5[[#This Row],[CO2 Average]]-Table5[[#This Row],[Forecast new]])/Table5[[#This Row],[CO2 Average]]*100</f>
        <v>6.7106692804631605</v>
      </c>
    </row>
    <row r="147" spans="1:7" x14ac:dyDescent="0.3">
      <c r="A147" s="20">
        <v>33635</v>
      </c>
      <c r="B147" s="21">
        <v>356.89</v>
      </c>
      <c r="F147">
        <f>_xlfn.FORECAST.ETS(Table5[[#This Row],[Date]],$B$2:$B$506,$A$2:$A$506,12)</f>
        <v>333.01198380285501</v>
      </c>
      <c r="G147">
        <f>ABS(Table5[[#This Row],[CO2 Average]]-Table5[[#This Row],[Forecast new]])/Table5[[#This Row],[CO2 Average]]*100</f>
        <v>6.6905814668791432</v>
      </c>
    </row>
    <row r="148" spans="1:7" x14ac:dyDescent="0.3">
      <c r="A148" s="20">
        <v>33664</v>
      </c>
      <c r="B148" s="21">
        <v>357.27</v>
      </c>
      <c r="F148">
        <f>_xlfn.FORECAST.ETS(Table5[[#This Row],[Date]],$B$2:$B$506,$A$2:$A$506,12)</f>
        <v>333.38664625310628</v>
      </c>
      <c r="G148">
        <f>ABS(Table5[[#This Row],[CO2 Average]]-Table5[[#This Row],[Forecast new]])/Table5[[#This Row],[CO2 Average]]*100</f>
        <v>6.6849592036537366</v>
      </c>
    </row>
    <row r="149" spans="1:7" x14ac:dyDescent="0.3">
      <c r="A149" s="20">
        <v>33695</v>
      </c>
      <c r="B149" s="21">
        <v>357.76</v>
      </c>
      <c r="F149">
        <f>_xlfn.FORECAST.ETS(Table5[[#This Row],[Date]],$B$2:$B$506,$A$2:$A$506,12)</f>
        <v>333.76222754106703</v>
      </c>
      <c r="G149">
        <f>ABS(Table5[[#This Row],[CO2 Average]]-Table5[[#This Row],[Forecast new]])/Table5[[#This Row],[CO2 Average]]*100</f>
        <v>6.7077852356140877</v>
      </c>
    </row>
    <row r="150" spans="1:7" x14ac:dyDescent="0.3">
      <c r="A150" s="20">
        <v>33725</v>
      </c>
      <c r="B150" s="21">
        <v>357.84</v>
      </c>
      <c r="F150">
        <f>_xlfn.FORECAST.ETS(Table5[[#This Row],[Date]],$B$2:$B$506,$A$2:$A$506,12)</f>
        <v>333.84590604416007</v>
      </c>
      <c r="G150">
        <f>ABS(Table5[[#This Row],[CO2 Average]]-Table5[[#This Row],[Forecast new]])/Table5[[#This Row],[CO2 Average]]*100</f>
        <v>6.7052576447126935</v>
      </c>
    </row>
    <row r="151" spans="1:7" x14ac:dyDescent="0.3">
      <c r="A151" s="20">
        <v>33756</v>
      </c>
      <c r="B151" s="21">
        <v>356.87</v>
      </c>
      <c r="F151">
        <f>_xlfn.FORECAST.ETS(Table5[[#This Row],[Date]],$B$2:$B$506,$A$2:$A$506,12)</f>
        <v>333.0987664195826</v>
      </c>
      <c r="G151">
        <f>ABS(Table5[[#This Row],[CO2 Average]]-Table5[[#This Row],[Forecast new]])/Table5[[#This Row],[CO2 Average]]*100</f>
        <v>6.6610344328235493</v>
      </c>
    </row>
    <row r="152" spans="1:7" x14ac:dyDescent="0.3">
      <c r="A152" s="20">
        <v>33786</v>
      </c>
      <c r="B152" s="21">
        <v>355.17</v>
      </c>
      <c r="F152">
        <f>_xlfn.FORECAST.ETS(Table5[[#This Row],[Date]],$B$2:$B$506,$A$2:$A$506,12)</f>
        <v>331.61786239812807</v>
      </c>
      <c r="G152">
        <f>ABS(Table5[[#This Row],[CO2 Average]]-Table5[[#This Row],[Forecast new]])/Table5[[#This Row],[CO2 Average]]*100</f>
        <v>6.631229439950431</v>
      </c>
    </row>
    <row r="153" spans="1:7" x14ac:dyDescent="0.3">
      <c r="A153" s="20">
        <v>33817</v>
      </c>
      <c r="B153" s="21">
        <v>353.67</v>
      </c>
      <c r="F153">
        <f>_xlfn.FORECAST.ETS(Table5[[#This Row],[Date]],$B$2:$B$506,$A$2:$A$506,12)</f>
        <v>330.56281181662553</v>
      </c>
      <c r="G153">
        <f>ABS(Table5[[#This Row],[CO2 Average]]-Table5[[#This Row],[Forecast new]])/Table5[[#This Row],[CO2 Average]]*100</f>
        <v>6.5335448817752395</v>
      </c>
    </row>
    <row r="154" spans="1:7" x14ac:dyDescent="0.3">
      <c r="A154" s="20">
        <v>33848</v>
      </c>
      <c r="B154" s="21">
        <v>353.6</v>
      </c>
      <c r="F154">
        <f>_xlfn.FORECAST.ETS(Table5[[#This Row],[Date]],$B$2:$B$506,$A$2:$A$506,12)</f>
        <v>330.99005608202259</v>
      </c>
      <c r="G154">
        <f>ABS(Table5[[#This Row],[CO2 Average]]-Table5[[#This Row],[Forecast new]])/Table5[[#This Row],[CO2 Average]]*100</f>
        <v>6.3942149089302696</v>
      </c>
    </row>
    <row r="155" spans="1:7" x14ac:dyDescent="0.3">
      <c r="A155" s="20">
        <v>33878</v>
      </c>
      <c r="B155" s="21">
        <v>354.81</v>
      </c>
      <c r="F155">
        <f>_xlfn.FORECAST.ETS(Table5[[#This Row],[Date]],$B$2:$B$506,$A$2:$A$506,12)</f>
        <v>332.54900438515068</v>
      </c>
      <c r="G155">
        <f>ABS(Table5[[#This Row],[CO2 Average]]-Table5[[#This Row],[Forecast new]])/Table5[[#This Row],[CO2 Average]]*100</f>
        <v>6.2740609382061736</v>
      </c>
    </row>
    <row r="156" spans="1:7" x14ac:dyDescent="0.3">
      <c r="A156" s="20">
        <v>33909</v>
      </c>
      <c r="B156" s="21">
        <v>355.99</v>
      </c>
      <c r="F156">
        <f>_xlfn.FORECAST.ETS(Table5[[#This Row],[Date]],$B$2:$B$506,$A$2:$A$506,12)</f>
        <v>334.00695380334736</v>
      </c>
      <c r="G156">
        <f>ABS(Table5[[#This Row],[CO2 Average]]-Table5[[#This Row],[Forecast new]])/Table5[[#This Row],[CO2 Average]]*100</f>
        <v>6.1751864368809937</v>
      </c>
    </row>
    <row r="157" spans="1:7" x14ac:dyDescent="0.3">
      <c r="A157" s="20">
        <v>33939</v>
      </c>
      <c r="B157" s="21">
        <v>356.75</v>
      </c>
      <c r="F157">
        <f>_xlfn.FORECAST.ETS(Table5[[#This Row],[Date]],$B$2:$B$506,$A$2:$A$506,12)</f>
        <v>334.86803372980205</v>
      </c>
      <c r="G157">
        <f>ABS(Table5[[#This Row],[CO2 Average]]-Table5[[#This Row],[Forecast new]])/Table5[[#This Row],[CO2 Average]]*100</f>
        <v>6.1336976230407707</v>
      </c>
    </row>
    <row r="158" spans="1:7" x14ac:dyDescent="0.3">
      <c r="A158" s="20">
        <v>33970</v>
      </c>
      <c r="B158" s="21">
        <v>357.21</v>
      </c>
      <c r="F158">
        <f>_xlfn.FORECAST.ETS(Table5[[#This Row],[Date]],$B$2:$B$506,$A$2:$A$506,12)</f>
        <v>335.43149777346218</v>
      </c>
      <c r="G158">
        <f>ABS(Table5[[#This Row],[CO2 Average]]-Table5[[#This Row],[Forecast new]])/Table5[[#This Row],[CO2 Average]]*100</f>
        <v>6.0968344185598937</v>
      </c>
    </row>
    <row r="159" spans="1:7" x14ac:dyDescent="0.3">
      <c r="A159" s="20">
        <v>34001</v>
      </c>
      <c r="B159" s="21">
        <v>357.56</v>
      </c>
      <c r="F159">
        <f>_xlfn.FORECAST.ETS(Table5[[#This Row],[Date]],$B$2:$B$506,$A$2:$A$506,12)</f>
        <v>335.83903076195247</v>
      </c>
      <c r="G159">
        <f>ABS(Table5[[#This Row],[CO2 Average]]-Table5[[#This Row],[Forecast new]])/Table5[[#This Row],[CO2 Average]]*100</f>
        <v>6.0747760482289772</v>
      </c>
    </row>
    <row r="160" spans="1:7" x14ac:dyDescent="0.3">
      <c r="A160" s="20">
        <v>34029</v>
      </c>
      <c r="B160" s="21">
        <v>357.96</v>
      </c>
      <c r="F160">
        <f>_xlfn.FORECAST.ETS(Table5[[#This Row],[Date]],$B$2:$B$506,$A$2:$A$506,12)</f>
        <v>336.21369321220374</v>
      </c>
      <c r="G160">
        <f>ABS(Table5[[#This Row],[CO2 Average]]-Table5[[#This Row],[Forecast new]])/Table5[[#This Row],[CO2 Average]]*100</f>
        <v>6.0750661492335025</v>
      </c>
    </row>
    <row r="161" spans="1:7" x14ac:dyDescent="0.3">
      <c r="A161" s="20">
        <v>34060</v>
      </c>
      <c r="B161" s="21">
        <v>358.42</v>
      </c>
      <c r="F161">
        <f>_xlfn.FORECAST.ETS(Table5[[#This Row],[Date]],$B$2:$B$506,$A$2:$A$506,12)</f>
        <v>336.58927450016455</v>
      </c>
      <c r="G161">
        <f>ABS(Table5[[#This Row],[CO2 Average]]-Table5[[#This Row],[Forecast new]])/Table5[[#This Row],[CO2 Average]]*100</f>
        <v>6.0908223591974409</v>
      </c>
    </row>
    <row r="162" spans="1:7" x14ac:dyDescent="0.3">
      <c r="A162" s="20">
        <v>34090</v>
      </c>
      <c r="B162" s="21">
        <v>358.38</v>
      </c>
      <c r="F162">
        <f>_xlfn.FORECAST.ETS(Table5[[#This Row],[Date]],$B$2:$B$506,$A$2:$A$506,12)</f>
        <v>336.67295300325753</v>
      </c>
      <c r="G162">
        <f>ABS(Table5[[#This Row],[CO2 Average]]-Table5[[#This Row],[Forecast new]])/Table5[[#This Row],[CO2 Average]]*100</f>
        <v>6.056991739701564</v>
      </c>
    </row>
    <row r="163" spans="1:7" x14ac:dyDescent="0.3">
      <c r="A163" s="20">
        <v>34121</v>
      </c>
      <c r="B163" s="21">
        <v>357.35</v>
      </c>
      <c r="F163">
        <f>_xlfn.FORECAST.ETS(Table5[[#This Row],[Date]],$B$2:$B$506,$A$2:$A$506,12)</f>
        <v>335.92581337868006</v>
      </c>
      <c r="G163">
        <f>ABS(Table5[[#This Row],[CO2 Average]]-Table5[[#This Row],[Forecast new]])/Table5[[#This Row],[CO2 Average]]*100</f>
        <v>5.9952949828795186</v>
      </c>
    </row>
    <row r="164" spans="1:7" x14ac:dyDescent="0.3">
      <c r="A164" s="20">
        <v>34151</v>
      </c>
      <c r="B164" s="21">
        <v>355.73</v>
      </c>
      <c r="F164">
        <f>_xlfn.FORECAST.ETS(Table5[[#This Row],[Date]],$B$2:$B$506,$A$2:$A$506,12)</f>
        <v>334.44490935722558</v>
      </c>
      <c r="G164">
        <f>ABS(Table5[[#This Row],[CO2 Average]]-Table5[[#This Row],[Forecast new]])/Table5[[#This Row],[CO2 Average]]*100</f>
        <v>5.9834960905109025</v>
      </c>
    </row>
    <row r="165" spans="1:7" x14ac:dyDescent="0.3">
      <c r="A165" s="20">
        <v>34182</v>
      </c>
      <c r="B165" s="21">
        <v>354.44</v>
      </c>
      <c r="F165">
        <f>_xlfn.FORECAST.ETS(Table5[[#This Row],[Date]],$B$2:$B$506,$A$2:$A$506,12)</f>
        <v>333.38985877572298</v>
      </c>
      <c r="G165">
        <f>ABS(Table5[[#This Row],[CO2 Average]]-Table5[[#This Row],[Forecast new]])/Table5[[#This Row],[CO2 Average]]*100</f>
        <v>5.9389857872353611</v>
      </c>
    </row>
    <row r="166" spans="1:7" x14ac:dyDescent="0.3">
      <c r="A166" s="20">
        <v>34213</v>
      </c>
      <c r="B166" s="21">
        <v>354.47</v>
      </c>
      <c r="F166">
        <f>_xlfn.FORECAST.ETS(Table5[[#This Row],[Date]],$B$2:$B$506,$A$2:$A$506,12)</f>
        <v>333.81710304112005</v>
      </c>
      <c r="G166">
        <f>ABS(Table5[[#This Row],[CO2 Average]]-Table5[[#This Row],[Forecast new]])/Table5[[#This Row],[CO2 Average]]*100</f>
        <v>5.8264160461759742</v>
      </c>
    </row>
    <row r="167" spans="1:7" x14ac:dyDescent="0.3">
      <c r="A167" s="20">
        <v>34243</v>
      </c>
      <c r="B167" s="21">
        <v>355.71</v>
      </c>
      <c r="F167">
        <f>_xlfn.FORECAST.ETS(Table5[[#This Row],[Date]],$B$2:$B$506,$A$2:$A$506,12)</f>
        <v>335.37605134424814</v>
      </c>
      <c r="G167">
        <f>ABS(Table5[[#This Row],[CO2 Average]]-Table5[[#This Row],[Forecast new]])/Table5[[#This Row],[CO2 Average]]*100</f>
        <v>5.71643998081354</v>
      </c>
    </row>
    <row r="168" spans="1:7" x14ac:dyDescent="0.3">
      <c r="A168" s="20">
        <v>34274</v>
      </c>
      <c r="B168" s="21">
        <v>356.95</v>
      </c>
      <c r="F168">
        <f>_xlfn.FORECAST.ETS(Table5[[#This Row],[Date]],$B$2:$B$506,$A$2:$A$506,12)</f>
        <v>336.83400076244487</v>
      </c>
      <c r="G168">
        <f>ABS(Table5[[#This Row],[CO2 Average]]-Table5[[#This Row],[Forecast new]])/Table5[[#This Row],[CO2 Average]]*100</f>
        <v>5.6355229689186483</v>
      </c>
    </row>
    <row r="169" spans="1:7" x14ac:dyDescent="0.3">
      <c r="A169" s="20">
        <v>34304</v>
      </c>
      <c r="B169" s="21">
        <v>357.85</v>
      </c>
      <c r="F169">
        <f>_xlfn.FORECAST.ETS(Table5[[#This Row],[Date]],$B$2:$B$506,$A$2:$A$506,12)</f>
        <v>337.69508068889951</v>
      </c>
      <c r="G169">
        <f>ABS(Table5[[#This Row],[CO2 Average]]-Table5[[#This Row],[Forecast new]])/Table5[[#This Row],[CO2 Average]]*100</f>
        <v>5.6322256004193134</v>
      </c>
    </row>
    <row r="170" spans="1:7" x14ac:dyDescent="0.3">
      <c r="A170" s="20">
        <v>34335</v>
      </c>
      <c r="B170" s="21">
        <v>358.48</v>
      </c>
      <c r="F170">
        <f>_xlfn.FORECAST.ETS(Table5[[#This Row],[Date]],$B$2:$B$506,$A$2:$A$506,12)</f>
        <v>338.25854473255964</v>
      </c>
      <c r="G170">
        <f>ABS(Table5[[#This Row],[CO2 Average]]-Table5[[#This Row],[Forecast new]])/Table5[[#This Row],[CO2 Average]]*100</f>
        <v>5.6408879902478173</v>
      </c>
    </row>
    <row r="171" spans="1:7" x14ac:dyDescent="0.3">
      <c r="A171" s="20">
        <v>34366</v>
      </c>
      <c r="B171" s="21">
        <v>359.02</v>
      </c>
      <c r="F171">
        <f>_xlfn.FORECAST.ETS(Table5[[#This Row],[Date]],$B$2:$B$506,$A$2:$A$506,12)</f>
        <v>338.66607772104999</v>
      </c>
      <c r="G171">
        <f>ABS(Table5[[#This Row],[CO2 Average]]-Table5[[#This Row],[Forecast new]])/Table5[[#This Row],[CO2 Average]]*100</f>
        <v>5.6693003952286771</v>
      </c>
    </row>
    <row r="172" spans="1:7" x14ac:dyDescent="0.3">
      <c r="A172" s="20">
        <v>34394</v>
      </c>
      <c r="B172" s="21">
        <v>359.36</v>
      </c>
      <c r="F172">
        <f>_xlfn.FORECAST.ETS(Table5[[#This Row],[Date]],$B$2:$B$506,$A$2:$A$506,12)</f>
        <v>339.0407401713012</v>
      </c>
      <c r="G172">
        <f>ABS(Table5[[#This Row],[CO2 Average]]-Table5[[#This Row],[Forecast new]])/Table5[[#This Row],[CO2 Average]]*100</f>
        <v>5.6542909140413</v>
      </c>
    </row>
    <row r="173" spans="1:7" x14ac:dyDescent="0.3">
      <c r="A173" s="20">
        <v>34425</v>
      </c>
      <c r="B173" s="21">
        <v>359.71</v>
      </c>
      <c r="F173">
        <f>_xlfn.FORECAST.ETS(Table5[[#This Row],[Date]],$B$2:$B$506,$A$2:$A$506,12)</f>
        <v>339.41632145926201</v>
      </c>
      <c r="G173">
        <f>ABS(Table5[[#This Row],[CO2 Average]]-Table5[[#This Row],[Forecast new]])/Table5[[#This Row],[CO2 Average]]*100</f>
        <v>5.6416776127263555</v>
      </c>
    </row>
    <row r="174" spans="1:7" x14ac:dyDescent="0.3">
      <c r="A174" s="20">
        <v>34455</v>
      </c>
      <c r="B174" s="21">
        <v>359.74</v>
      </c>
      <c r="F174">
        <f>_xlfn.FORECAST.ETS(Table5[[#This Row],[Date]],$B$2:$B$506,$A$2:$A$506,12)</f>
        <v>339.49999996235505</v>
      </c>
      <c r="G174">
        <f>ABS(Table5[[#This Row],[CO2 Average]]-Table5[[#This Row],[Forecast new]])/Table5[[#This Row],[CO2 Average]]*100</f>
        <v>5.6262856612122532</v>
      </c>
    </row>
    <row r="175" spans="1:7" x14ac:dyDescent="0.3">
      <c r="A175" s="20">
        <v>34486</v>
      </c>
      <c r="B175" s="21">
        <v>358.81</v>
      </c>
      <c r="F175">
        <f>_xlfn.FORECAST.ETS(Table5[[#This Row],[Date]],$B$2:$B$506,$A$2:$A$506,12)</f>
        <v>338.75286033777752</v>
      </c>
      <c r="G175">
        <f>ABS(Table5[[#This Row],[CO2 Average]]-Table5[[#This Row],[Forecast new]])/Table5[[#This Row],[CO2 Average]]*100</f>
        <v>5.5899054268895743</v>
      </c>
    </row>
    <row r="176" spans="1:7" x14ac:dyDescent="0.3">
      <c r="A176" s="20">
        <v>34516</v>
      </c>
      <c r="B176" s="21">
        <v>357.27</v>
      </c>
      <c r="F176">
        <f>_xlfn.FORECAST.ETS(Table5[[#This Row],[Date]],$B$2:$B$506,$A$2:$A$506,12)</f>
        <v>337.27195631632304</v>
      </c>
      <c r="G176">
        <f>ABS(Table5[[#This Row],[CO2 Average]]-Table5[[#This Row],[Forecast new]])/Table5[[#This Row],[CO2 Average]]*100</f>
        <v>5.5974595358347861</v>
      </c>
    </row>
    <row r="177" spans="1:7" x14ac:dyDescent="0.3">
      <c r="A177" s="20">
        <v>34547</v>
      </c>
      <c r="B177" s="21">
        <v>356.05</v>
      </c>
      <c r="F177">
        <f>_xlfn.FORECAST.ETS(Table5[[#This Row],[Date]],$B$2:$B$506,$A$2:$A$506,12)</f>
        <v>336.21690573482044</v>
      </c>
      <c r="G177">
        <f>ABS(Table5[[#This Row],[CO2 Average]]-Table5[[#This Row],[Forecast new]])/Table5[[#This Row],[CO2 Average]]*100</f>
        <v>5.5703115475858915</v>
      </c>
    </row>
    <row r="178" spans="1:7" x14ac:dyDescent="0.3">
      <c r="A178" s="20">
        <v>34578</v>
      </c>
      <c r="B178" s="21">
        <v>356.01</v>
      </c>
      <c r="F178">
        <f>_xlfn.FORECAST.ETS(Table5[[#This Row],[Date]],$B$2:$B$506,$A$2:$A$506,12)</f>
        <v>336.64415000021751</v>
      </c>
      <c r="G178">
        <f>ABS(Table5[[#This Row],[CO2 Average]]-Table5[[#This Row],[Forecast new]])/Table5[[#This Row],[CO2 Average]]*100</f>
        <v>5.4396927051999899</v>
      </c>
    </row>
    <row r="179" spans="1:7" x14ac:dyDescent="0.3">
      <c r="A179" s="20">
        <v>34608</v>
      </c>
      <c r="B179" s="21">
        <v>357.26</v>
      </c>
      <c r="F179">
        <f>_xlfn.FORECAST.ETS(Table5[[#This Row],[Date]],$B$2:$B$506,$A$2:$A$506,12)</f>
        <v>338.2030983033456</v>
      </c>
      <c r="G179">
        <f>ABS(Table5[[#This Row],[CO2 Average]]-Table5[[#This Row],[Forecast new]])/Table5[[#This Row],[CO2 Average]]*100</f>
        <v>5.3341828630841386</v>
      </c>
    </row>
    <row r="180" spans="1:7" x14ac:dyDescent="0.3">
      <c r="A180" s="20">
        <v>34639</v>
      </c>
      <c r="B180" s="21">
        <v>358.69</v>
      </c>
      <c r="F180">
        <f>_xlfn.FORECAST.ETS(Table5[[#This Row],[Date]],$B$2:$B$506,$A$2:$A$506,12)</f>
        <v>339.66104772154233</v>
      </c>
      <c r="G180">
        <f>ABS(Table5[[#This Row],[CO2 Average]]-Table5[[#This Row],[Forecast new]])/Table5[[#This Row],[CO2 Average]]*100</f>
        <v>5.3051248371735111</v>
      </c>
    </row>
    <row r="181" spans="1:7" x14ac:dyDescent="0.3">
      <c r="A181" s="20">
        <v>34669</v>
      </c>
      <c r="B181" s="21">
        <v>359.55</v>
      </c>
      <c r="F181">
        <f>_xlfn.FORECAST.ETS(Table5[[#This Row],[Date]],$B$2:$B$506,$A$2:$A$506,12)</f>
        <v>340.52212764799702</v>
      </c>
      <c r="G181">
        <f>ABS(Table5[[#This Row],[CO2 Average]]-Table5[[#This Row],[Forecast new]])/Table5[[#This Row],[CO2 Average]]*100</f>
        <v>5.2921352668621848</v>
      </c>
    </row>
    <row r="182" spans="1:7" x14ac:dyDescent="0.3">
      <c r="A182" s="20">
        <v>34700</v>
      </c>
      <c r="B182" s="21">
        <v>360.15</v>
      </c>
      <c r="F182">
        <f>_xlfn.FORECAST.ETS(Table5[[#This Row],[Date]],$B$2:$B$506,$A$2:$A$506,12)</f>
        <v>341.0855916916571</v>
      </c>
      <c r="G182">
        <f>ABS(Table5[[#This Row],[CO2 Average]]-Table5[[#This Row],[Forecast new]])/Table5[[#This Row],[CO2 Average]]*100</f>
        <v>5.293463364804353</v>
      </c>
    </row>
    <row r="183" spans="1:7" x14ac:dyDescent="0.3">
      <c r="A183" s="20">
        <v>34731</v>
      </c>
      <c r="B183" s="21">
        <v>360.63</v>
      </c>
      <c r="F183">
        <f>_xlfn.FORECAST.ETS(Table5[[#This Row],[Date]],$B$2:$B$506,$A$2:$A$506,12)</f>
        <v>341.49312468014745</v>
      </c>
      <c r="G183">
        <f>ABS(Table5[[#This Row],[CO2 Average]]-Table5[[#This Row],[Forecast new]])/Table5[[#This Row],[CO2 Average]]*100</f>
        <v>5.3065123034280424</v>
      </c>
    </row>
    <row r="184" spans="1:7" x14ac:dyDescent="0.3">
      <c r="A184" s="20">
        <v>34759</v>
      </c>
      <c r="B184" s="21">
        <v>361.09</v>
      </c>
      <c r="F184">
        <f>_xlfn.FORECAST.ETS(Table5[[#This Row],[Date]],$B$2:$B$506,$A$2:$A$506,12)</f>
        <v>341.86778713039871</v>
      </c>
      <c r="G184">
        <f>ABS(Table5[[#This Row],[CO2 Average]]-Table5[[#This Row],[Forecast new]])/Table5[[#This Row],[CO2 Average]]*100</f>
        <v>5.3233855464292184</v>
      </c>
    </row>
    <row r="185" spans="1:7" x14ac:dyDescent="0.3">
      <c r="A185" s="20">
        <v>34790</v>
      </c>
      <c r="B185" s="21">
        <v>361.56</v>
      </c>
      <c r="F185">
        <f>_xlfn.FORECAST.ETS(Table5[[#This Row],[Date]],$B$2:$B$506,$A$2:$A$506,12)</f>
        <v>342.24336841835947</v>
      </c>
      <c r="G185">
        <f>ABS(Table5[[#This Row],[CO2 Average]]-Table5[[#This Row],[Forecast new]])/Table5[[#This Row],[CO2 Average]]*100</f>
        <v>5.3425798156987874</v>
      </c>
    </row>
    <row r="186" spans="1:7" x14ac:dyDescent="0.3">
      <c r="A186" s="20">
        <v>34820</v>
      </c>
      <c r="B186" s="21">
        <v>361.47</v>
      </c>
      <c r="F186">
        <f>_xlfn.FORECAST.ETS(Table5[[#This Row],[Date]],$B$2:$B$506,$A$2:$A$506,12)</f>
        <v>342.32704692145251</v>
      </c>
      <c r="G186">
        <f>ABS(Table5[[#This Row],[CO2 Average]]-Table5[[#This Row],[Forecast new]])/Table5[[#This Row],[CO2 Average]]*100</f>
        <v>5.2958621956310399</v>
      </c>
    </row>
    <row r="187" spans="1:7" x14ac:dyDescent="0.3">
      <c r="A187" s="20">
        <v>34851</v>
      </c>
      <c r="B187" s="21">
        <v>360.61</v>
      </c>
      <c r="F187">
        <f>_xlfn.FORECAST.ETS(Table5[[#This Row],[Date]],$B$2:$B$506,$A$2:$A$506,12)</f>
        <v>341.57990729687498</v>
      </c>
      <c r="G187">
        <f>ABS(Table5[[#This Row],[CO2 Average]]-Table5[[#This Row],[Forecast new]])/Table5[[#This Row],[CO2 Average]]*100</f>
        <v>5.2771949483167502</v>
      </c>
    </row>
    <row r="188" spans="1:7" x14ac:dyDescent="0.3">
      <c r="A188" s="20">
        <v>34881</v>
      </c>
      <c r="B188" s="21">
        <v>359</v>
      </c>
      <c r="F188">
        <f>_xlfn.FORECAST.ETS(Table5[[#This Row],[Date]],$B$2:$B$506,$A$2:$A$506,12)</f>
        <v>340.0990032754205</v>
      </c>
      <c r="G188">
        <f>ABS(Table5[[#This Row],[CO2 Average]]-Table5[[#This Row],[Forecast new]])/Table5[[#This Row],[CO2 Average]]*100</f>
        <v>5.2649015945903894</v>
      </c>
    </row>
    <row r="189" spans="1:7" x14ac:dyDescent="0.3">
      <c r="A189" s="20">
        <v>34912</v>
      </c>
      <c r="B189" s="21">
        <v>357.73</v>
      </c>
      <c r="F189">
        <f>_xlfn.FORECAST.ETS(Table5[[#This Row],[Date]],$B$2:$B$506,$A$2:$A$506,12)</f>
        <v>339.0439526939179</v>
      </c>
      <c r="G189">
        <f>ABS(Table5[[#This Row],[CO2 Average]]-Table5[[#This Row],[Forecast new]])/Table5[[#This Row],[CO2 Average]]*100</f>
        <v>5.223505802164234</v>
      </c>
    </row>
    <row r="190" spans="1:7" x14ac:dyDescent="0.3">
      <c r="A190" s="20">
        <v>34943</v>
      </c>
      <c r="B190" s="21">
        <v>358.06</v>
      </c>
      <c r="F190">
        <f>_xlfn.FORECAST.ETS(Table5[[#This Row],[Date]],$B$2:$B$506,$A$2:$A$506,12)</f>
        <v>339.47119695931497</v>
      </c>
      <c r="G190">
        <f>ABS(Table5[[#This Row],[CO2 Average]]-Table5[[#This Row],[Forecast new]])/Table5[[#This Row],[CO2 Average]]*100</f>
        <v>5.191532994661519</v>
      </c>
    </row>
    <row r="191" spans="1:7" x14ac:dyDescent="0.3">
      <c r="A191" s="20">
        <v>34973</v>
      </c>
      <c r="B191" s="21">
        <v>359.43</v>
      </c>
      <c r="F191">
        <f>_xlfn.FORECAST.ETS(Table5[[#This Row],[Date]],$B$2:$B$506,$A$2:$A$506,12)</f>
        <v>341.03014526244311</v>
      </c>
      <c r="G191">
        <f>ABS(Table5[[#This Row],[CO2 Average]]-Table5[[#This Row],[Forecast new]])/Table5[[#This Row],[CO2 Average]]*100</f>
        <v>5.1191761226266292</v>
      </c>
    </row>
    <row r="192" spans="1:7" x14ac:dyDescent="0.3">
      <c r="A192" s="20">
        <v>35004</v>
      </c>
      <c r="B192" s="21">
        <v>360.77</v>
      </c>
      <c r="F192">
        <f>_xlfn.FORECAST.ETS(Table5[[#This Row],[Date]],$B$2:$B$506,$A$2:$A$506,12)</f>
        <v>342.48809468063979</v>
      </c>
      <c r="G192">
        <f>ABS(Table5[[#This Row],[CO2 Average]]-Table5[[#This Row],[Forecast new]])/Table5[[#This Row],[CO2 Average]]*100</f>
        <v>5.0674682815533982</v>
      </c>
    </row>
    <row r="193" spans="1:7" x14ac:dyDescent="0.3">
      <c r="A193" s="20">
        <v>35034</v>
      </c>
      <c r="B193" s="21">
        <v>361.65</v>
      </c>
      <c r="F193">
        <f>_xlfn.FORECAST.ETS(Table5[[#This Row],[Date]],$B$2:$B$506,$A$2:$A$506,12)</f>
        <v>343.34917460709448</v>
      </c>
      <c r="G193">
        <f>ABS(Table5[[#This Row],[CO2 Average]]-Table5[[#This Row],[Forecast new]])/Table5[[#This Row],[CO2 Average]]*100</f>
        <v>5.0603692500775601</v>
      </c>
    </row>
    <row r="194" spans="1:7" x14ac:dyDescent="0.3">
      <c r="A194" s="20">
        <v>35065</v>
      </c>
      <c r="B194" s="21">
        <v>362.14</v>
      </c>
      <c r="F194">
        <f>_xlfn.FORECAST.ETS(Table5[[#This Row],[Date]],$B$2:$B$506,$A$2:$A$506,12)</f>
        <v>343.91263865075462</v>
      </c>
      <c r="G194">
        <f>ABS(Table5[[#This Row],[CO2 Average]]-Table5[[#This Row],[Forecast new]])/Table5[[#This Row],[CO2 Average]]*100</f>
        <v>5.0332361377493156</v>
      </c>
    </row>
    <row r="195" spans="1:7" x14ac:dyDescent="0.3">
      <c r="A195" s="20">
        <v>35096</v>
      </c>
      <c r="B195" s="21">
        <v>362.5</v>
      </c>
      <c r="F195">
        <f>_xlfn.FORECAST.ETS(Table5[[#This Row],[Date]],$B$2:$B$506,$A$2:$A$506,12)</f>
        <v>344.3201716392449</v>
      </c>
      <c r="G195">
        <f>ABS(Table5[[#This Row],[CO2 Average]]-Table5[[#This Row],[Forecast new]])/Table5[[#This Row],[CO2 Average]]*100</f>
        <v>5.015125065035889</v>
      </c>
    </row>
    <row r="196" spans="1:7" x14ac:dyDescent="0.3">
      <c r="A196" s="20">
        <v>35125</v>
      </c>
      <c r="B196" s="21">
        <v>362.82</v>
      </c>
      <c r="F196">
        <f>_xlfn.FORECAST.ETS(Table5[[#This Row],[Date]],$B$2:$B$506,$A$2:$A$506,12)</f>
        <v>344.69483408949617</v>
      </c>
      <c r="G196">
        <f>ABS(Table5[[#This Row],[CO2 Average]]-Table5[[#This Row],[Forecast new]])/Table5[[#This Row],[CO2 Average]]*100</f>
        <v>4.9956358278220119</v>
      </c>
    </row>
    <row r="197" spans="1:7" x14ac:dyDescent="0.3">
      <c r="A197" s="20">
        <v>35156</v>
      </c>
      <c r="B197" s="21">
        <v>363.14</v>
      </c>
      <c r="F197">
        <f>_xlfn.FORECAST.ETS(Table5[[#This Row],[Date]],$B$2:$B$506,$A$2:$A$506,12)</f>
        <v>345.07041537745692</v>
      </c>
      <c r="G197">
        <f>ABS(Table5[[#This Row],[CO2 Average]]-Table5[[#This Row],[Forecast new]])/Table5[[#This Row],[CO2 Average]]*100</f>
        <v>4.9759279128003149</v>
      </c>
    </row>
    <row r="198" spans="1:7" x14ac:dyDescent="0.3">
      <c r="A198" s="20">
        <v>35186</v>
      </c>
      <c r="B198" s="21">
        <v>363.29</v>
      </c>
      <c r="F198">
        <f>_xlfn.FORECAST.ETS(Table5[[#This Row],[Date]],$B$2:$B$506,$A$2:$A$506,12)</f>
        <v>345.15409388054996</v>
      </c>
      <c r="G198">
        <f>ABS(Table5[[#This Row],[CO2 Average]]-Table5[[#This Row],[Forecast new]])/Table5[[#This Row],[CO2 Average]]*100</f>
        <v>4.9921291858983325</v>
      </c>
    </row>
    <row r="199" spans="1:7" x14ac:dyDescent="0.3">
      <c r="A199" s="20">
        <v>35217</v>
      </c>
      <c r="B199" s="21">
        <v>362.88</v>
      </c>
      <c r="F199">
        <f>_xlfn.FORECAST.ETS(Table5[[#This Row],[Date]],$B$2:$B$506,$A$2:$A$506,12)</f>
        <v>344.40695425597244</v>
      </c>
      <c r="G199">
        <f>ABS(Table5[[#This Row],[CO2 Average]]-Table5[[#This Row],[Forecast new]])/Table5[[#This Row],[CO2 Average]]*100</f>
        <v>5.0906761860746137</v>
      </c>
    </row>
    <row r="200" spans="1:7" x14ac:dyDescent="0.3">
      <c r="A200" s="20">
        <v>35247</v>
      </c>
      <c r="B200" s="21">
        <v>361.57</v>
      </c>
      <c r="F200">
        <f>_xlfn.FORECAST.ETS(Table5[[#This Row],[Date]],$B$2:$B$506,$A$2:$A$506,12)</f>
        <v>342.92605023451796</v>
      </c>
      <c r="G200">
        <f>ABS(Table5[[#This Row],[CO2 Average]]-Table5[[#This Row],[Forecast new]])/Table5[[#This Row],[CO2 Average]]*100</f>
        <v>5.1563873566617904</v>
      </c>
    </row>
    <row r="201" spans="1:7" x14ac:dyDescent="0.3">
      <c r="A201" s="20">
        <v>35278</v>
      </c>
      <c r="B201" s="21">
        <v>360.07</v>
      </c>
      <c r="F201">
        <f>_xlfn.FORECAST.ETS(Table5[[#This Row],[Date]],$B$2:$B$506,$A$2:$A$506,12)</f>
        <v>341.87099965301542</v>
      </c>
      <c r="G201">
        <f>ABS(Table5[[#This Row],[CO2 Average]]-Table5[[#This Row],[Forecast new]])/Table5[[#This Row],[CO2 Average]]*100</f>
        <v>5.0542950945606622</v>
      </c>
    </row>
    <row r="202" spans="1:7" x14ac:dyDescent="0.3">
      <c r="A202" s="20">
        <v>35309</v>
      </c>
      <c r="B202" s="21">
        <v>359.7</v>
      </c>
      <c r="F202">
        <f>_xlfn.FORECAST.ETS(Table5[[#This Row],[Date]],$B$2:$B$506,$A$2:$A$506,12)</f>
        <v>342.29824391841242</v>
      </c>
      <c r="G202">
        <f>ABS(Table5[[#This Row],[CO2 Average]]-Table5[[#This Row],[Forecast new]])/Table5[[#This Row],[CO2 Average]]*100</f>
        <v>4.8378526776723838</v>
      </c>
    </row>
    <row r="203" spans="1:7" x14ac:dyDescent="0.3">
      <c r="A203" s="20">
        <v>35339</v>
      </c>
      <c r="B203" s="21">
        <v>360.67</v>
      </c>
      <c r="F203">
        <f>_xlfn.FORECAST.ETS(Table5[[#This Row],[Date]],$B$2:$B$506,$A$2:$A$506,12)</f>
        <v>343.85719222154057</v>
      </c>
      <c r="G203">
        <f>ABS(Table5[[#This Row],[CO2 Average]]-Table5[[#This Row],[Forecast new]])/Table5[[#This Row],[CO2 Average]]*100</f>
        <v>4.6615487227824444</v>
      </c>
    </row>
    <row r="204" spans="1:7" x14ac:dyDescent="0.3">
      <c r="A204" s="20">
        <v>35370</v>
      </c>
      <c r="B204" s="21">
        <v>361.78</v>
      </c>
      <c r="F204">
        <f>_xlfn.FORECAST.ETS(Table5[[#This Row],[Date]],$B$2:$B$506,$A$2:$A$506,12)</f>
        <v>345.31514163973731</v>
      </c>
      <c r="G204">
        <f>ABS(Table5[[#This Row],[CO2 Average]]-Table5[[#This Row],[Forecast new]])/Table5[[#This Row],[CO2 Average]]*100</f>
        <v>4.551069257632447</v>
      </c>
    </row>
    <row r="205" spans="1:7" x14ac:dyDescent="0.3">
      <c r="A205" s="20">
        <v>35400</v>
      </c>
      <c r="B205" s="21">
        <v>362.63</v>
      </c>
      <c r="F205">
        <f>_xlfn.FORECAST.ETS(Table5[[#This Row],[Date]],$B$2:$B$506,$A$2:$A$506,12)</f>
        <v>346.17622156619194</v>
      </c>
      <c r="G205">
        <f>ABS(Table5[[#This Row],[CO2 Average]]-Table5[[#This Row],[Forecast new]])/Table5[[#This Row],[CO2 Average]]*100</f>
        <v>4.5373461748360739</v>
      </c>
    </row>
    <row r="206" spans="1:7" x14ac:dyDescent="0.3">
      <c r="A206" s="20">
        <v>35431</v>
      </c>
      <c r="B206" s="21">
        <v>363.28</v>
      </c>
      <c r="F206">
        <f>_xlfn.FORECAST.ETS(Table5[[#This Row],[Date]],$B$2:$B$506,$A$2:$A$506,12)</f>
        <v>346.73968560985207</v>
      </c>
      <c r="G206">
        <f>ABS(Table5[[#This Row],[CO2 Average]]-Table5[[#This Row],[Forecast new]])/Table5[[#This Row],[CO2 Average]]*100</f>
        <v>4.5530484447665431</v>
      </c>
    </row>
    <row r="207" spans="1:7" x14ac:dyDescent="0.3">
      <c r="A207" s="20">
        <v>35462</v>
      </c>
      <c r="B207" s="21">
        <v>363.65</v>
      </c>
      <c r="F207">
        <f>_xlfn.FORECAST.ETS(Table5[[#This Row],[Date]],$B$2:$B$506,$A$2:$A$506,12)</f>
        <v>347.14721859834236</v>
      </c>
      <c r="G207">
        <f>ABS(Table5[[#This Row],[CO2 Average]]-Table5[[#This Row],[Forecast new]])/Table5[[#This Row],[CO2 Average]]*100</f>
        <v>4.5380947069043351</v>
      </c>
    </row>
    <row r="208" spans="1:7" x14ac:dyDescent="0.3">
      <c r="A208" s="20">
        <v>35490</v>
      </c>
      <c r="B208" s="21">
        <v>364.03</v>
      </c>
      <c r="F208">
        <f>_xlfn.FORECAST.ETS(Table5[[#This Row],[Date]],$B$2:$B$506,$A$2:$A$506,12)</f>
        <v>347.52188104859363</v>
      </c>
      <c r="G208">
        <f>ABS(Table5[[#This Row],[CO2 Average]]-Table5[[#This Row],[Forecast new]])/Table5[[#This Row],[CO2 Average]]*100</f>
        <v>4.5348237649112288</v>
      </c>
    </row>
    <row r="209" spans="1:7" x14ac:dyDescent="0.3">
      <c r="A209" s="20">
        <v>35521</v>
      </c>
      <c r="B209" s="21">
        <v>364.51</v>
      </c>
      <c r="F209">
        <f>_xlfn.FORECAST.ETS(Table5[[#This Row],[Date]],$B$2:$B$506,$A$2:$A$506,12)</f>
        <v>347.89746233655438</v>
      </c>
      <c r="G209">
        <f>ABS(Table5[[#This Row],[CO2 Average]]-Table5[[#This Row],[Forecast new]])/Table5[[#This Row],[CO2 Average]]*100</f>
        <v>4.5574984673796628</v>
      </c>
    </row>
    <row r="210" spans="1:7" x14ac:dyDescent="0.3">
      <c r="A210" s="20">
        <v>35551</v>
      </c>
      <c r="B210" s="21">
        <v>364.51</v>
      </c>
      <c r="F210">
        <f>_xlfn.FORECAST.ETS(Table5[[#This Row],[Date]],$B$2:$B$506,$A$2:$A$506,12)</f>
        <v>347.98114083964742</v>
      </c>
      <c r="G210">
        <f>ABS(Table5[[#This Row],[CO2 Average]]-Table5[[#This Row],[Forecast new]])/Table5[[#This Row],[CO2 Average]]*100</f>
        <v>4.5345420318653993</v>
      </c>
    </row>
    <row r="211" spans="1:7" x14ac:dyDescent="0.3">
      <c r="A211" s="20">
        <v>35582</v>
      </c>
      <c r="B211" s="21">
        <v>363.6</v>
      </c>
      <c r="F211">
        <f>_xlfn.FORECAST.ETS(Table5[[#This Row],[Date]],$B$2:$B$506,$A$2:$A$506,12)</f>
        <v>347.23400121506995</v>
      </c>
      <c r="G211">
        <f>ABS(Table5[[#This Row],[CO2 Average]]-Table5[[#This Row],[Forecast new]])/Table5[[#This Row],[CO2 Average]]*100</f>
        <v>4.5010997758333522</v>
      </c>
    </row>
    <row r="212" spans="1:7" x14ac:dyDescent="0.3">
      <c r="A212" s="20">
        <v>35612</v>
      </c>
      <c r="B212" s="21">
        <v>361.93</v>
      </c>
      <c r="F212">
        <f>_xlfn.FORECAST.ETS(Table5[[#This Row],[Date]],$B$2:$B$506,$A$2:$A$506,12)</f>
        <v>345.75309719361542</v>
      </c>
      <c r="G212">
        <f>ABS(Table5[[#This Row],[CO2 Average]]-Table5[[#This Row],[Forecast new]])/Table5[[#This Row],[CO2 Average]]*100</f>
        <v>4.4696219728634237</v>
      </c>
    </row>
    <row r="213" spans="1:7" x14ac:dyDescent="0.3">
      <c r="A213" s="20">
        <v>35643</v>
      </c>
      <c r="B213" s="21">
        <v>360.41</v>
      </c>
      <c r="F213">
        <f>_xlfn.FORECAST.ETS(Table5[[#This Row],[Date]],$B$2:$B$506,$A$2:$A$506,12)</f>
        <v>344.69804661211288</v>
      </c>
      <c r="G213">
        <f>ABS(Table5[[#This Row],[CO2 Average]]-Table5[[#This Row],[Forecast new]])/Table5[[#This Row],[CO2 Average]]*100</f>
        <v>4.3594665486216106</v>
      </c>
    </row>
    <row r="214" spans="1:7" x14ac:dyDescent="0.3">
      <c r="A214" s="20">
        <v>35674</v>
      </c>
      <c r="B214" s="21">
        <v>360.41</v>
      </c>
      <c r="F214">
        <f>_xlfn.FORECAST.ETS(Table5[[#This Row],[Date]],$B$2:$B$506,$A$2:$A$506,12)</f>
        <v>345.12529087750994</v>
      </c>
      <c r="G214">
        <f>ABS(Table5[[#This Row],[CO2 Average]]-Table5[[#This Row],[Forecast new]])/Table5[[#This Row],[CO2 Average]]*100</f>
        <v>4.2409225944036191</v>
      </c>
    </row>
    <row r="215" spans="1:7" x14ac:dyDescent="0.3">
      <c r="A215" s="20">
        <v>35704</v>
      </c>
      <c r="B215" s="21">
        <v>361.94</v>
      </c>
      <c r="F215">
        <f>_xlfn.FORECAST.ETS(Table5[[#This Row],[Date]],$B$2:$B$506,$A$2:$A$506,12)</f>
        <v>346.68423918063803</v>
      </c>
      <c r="G215">
        <f>ABS(Table5[[#This Row],[CO2 Average]]-Table5[[#This Row],[Forecast new]])/Table5[[#This Row],[CO2 Average]]*100</f>
        <v>4.214997187202842</v>
      </c>
    </row>
    <row r="216" spans="1:7" x14ac:dyDescent="0.3">
      <c r="A216" s="20">
        <v>35735</v>
      </c>
      <c r="B216" s="21">
        <v>363.61</v>
      </c>
      <c r="F216">
        <f>_xlfn.FORECAST.ETS(Table5[[#This Row],[Date]],$B$2:$B$506,$A$2:$A$506,12)</f>
        <v>348.14218859883476</v>
      </c>
      <c r="G216">
        <f>ABS(Table5[[#This Row],[CO2 Average]]-Table5[[#This Row],[Forecast new]])/Table5[[#This Row],[CO2 Average]]*100</f>
        <v>4.2539565471701133</v>
      </c>
    </row>
    <row r="217" spans="1:7" x14ac:dyDescent="0.3">
      <c r="A217" s="20">
        <v>35765</v>
      </c>
      <c r="B217" s="21">
        <v>364.68</v>
      </c>
      <c r="F217">
        <f>_xlfn.FORECAST.ETS(Table5[[#This Row],[Date]],$B$2:$B$506,$A$2:$A$506,12)</f>
        <v>349.0032685252894</v>
      </c>
      <c r="G217">
        <f>ABS(Table5[[#This Row],[CO2 Average]]-Table5[[#This Row],[Forecast new]])/Table5[[#This Row],[CO2 Average]]*100</f>
        <v>4.2987637037157533</v>
      </c>
    </row>
    <row r="218" spans="1:7" x14ac:dyDescent="0.3">
      <c r="A218" s="20">
        <v>35796</v>
      </c>
      <c r="B218" s="21">
        <v>365.19</v>
      </c>
      <c r="F218">
        <f>_xlfn.FORECAST.ETS(Table5[[#This Row],[Date]],$B$2:$B$506,$A$2:$A$506,12)</f>
        <v>349.56673256894953</v>
      </c>
      <c r="G218">
        <f>ABS(Table5[[#This Row],[CO2 Average]]-Table5[[#This Row],[Forecast new]])/Table5[[#This Row],[CO2 Average]]*100</f>
        <v>4.2781202746653699</v>
      </c>
    </row>
    <row r="219" spans="1:7" x14ac:dyDescent="0.3">
      <c r="A219" s="20">
        <v>35827</v>
      </c>
      <c r="B219" s="21">
        <v>365.46</v>
      </c>
      <c r="F219">
        <f>_xlfn.FORECAST.ETS(Table5[[#This Row],[Date]],$B$2:$B$506,$A$2:$A$506,12)</f>
        <v>349.97426555743982</v>
      </c>
      <c r="G219">
        <f>ABS(Table5[[#This Row],[CO2 Average]]-Table5[[#This Row],[Forecast new]])/Table5[[#This Row],[CO2 Average]]*100</f>
        <v>4.237326777912811</v>
      </c>
    </row>
    <row r="220" spans="1:7" x14ac:dyDescent="0.3">
      <c r="A220" s="20">
        <v>35855</v>
      </c>
      <c r="B220" s="21">
        <v>365.93</v>
      </c>
      <c r="F220">
        <f>_xlfn.FORECAST.ETS(Table5[[#This Row],[Date]],$B$2:$B$506,$A$2:$A$506,12)</f>
        <v>350.34892800769109</v>
      </c>
      <c r="G220">
        <f>ABS(Table5[[#This Row],[CO2 Average]]-Table5[[#This Row],[Forecast new]])/Table5[[#This Row],[CO2 Average]]*100</f>
        <v>4.2579378548653892</v>
      </c>
    </row>
    <row r="221" spans="1:7" x14ac:dyDescent="0.3">
      <c r="A221" s="20">
        <v>35886</v>
      </c>
      <c r="B221" s="21">
        <v>366.58</v>
      </c>
      <c r="F221">
        <f>_xlfn.FORECAST.ETS(Table5[[#This Row],[Date]],$B$2:$B$506,$A$2:$A$506,12)</f>
        <v>350.7245092956519</v>
      </c>
      <c r="G221">
        <f>ABS(Table5[[#This Row],[CO2 Average]]-Table5[[#This Row],[Forecast new]])/Table5[[#This Row],[CO2 Average]]*100</f>
        <v>4.325247068674801</v>
      </c>
    </row>
    <row r="222" spans="1:7" x14ac:dyDescent="0.3">
      <c r="A222" s="20">
        <v>35916</v>
      </c>
      <c r="B222" s="21">
        <v>366.86</v>
      </c>
      <c r="F222">
        <f>_xlfn.FORECAST.ETS(Table5[[#This Row],[Date]],$B$2:$B$506,$A$2:$A$506,12)</f>
        <v>350.80818779874488</v>
      </c>
      <c r="G222">
        <f>ABS(Table5[[#This Row],[CO2 Average]]-Table5[[#This Row],[Forecast new]])/Table5[[#This Row],[CO2 Average]]*100</f>
        <v>4.3754599033023851</v>
      </c>
    </row>
    <row r="223" spans="1:7" x14ac:dyDescent="0.3">
      <c r="A223" s="20">
        <v>35947</v>
      </c>
      <c r="B223" s="21">
        <v>366.27</v>
      </c>
      <c r="F223">
        <f>_xlfn.FORECAST.ETS(Table5[[#This Row],[Date]],$B$2:$B$506,$A$2:$A$506,12)</f>
        <v>350.06104817416741</v>
      </c>
      <c r="G223">
        <f>ABS(Table5[[#This Row],[CO2 Average]]-Table5[[#This Row],[Forecast new]])/Table5[[#This Row],[CO2 Average]]*100</f>
        <v>4.4254107150005657</v>
      </c>
    </row>
    <row r="224" spans="1:7" x14ac:dyDescent="0.3">
      <c r="A224" s="20">
        <v>35977</v>
      </c>
      <c r="B224" s="21">
        <v>364.84</v>
      </c>
      <c r="F224">
        <f>_xlfn.FORECAST.ETS(Table5[[#This Row],[Date]],$B$2:$B$506,$A$2:$A$506,12)</f>
        <v>348.58014415271293</v>
      </c>
      <c r="G224">
        <f>ABS(Table5[[#This Row],[CO2 Average]]-Table5[[#This Row],[Forecast new]])/Table5[[#This Row],[CO2 Average]]*100</f>
        <v>4.4567086523646093</v>
      </c>
    </row>
    <row r="225" spans="1:7" x14ac:dyDescent="0.3">
      <c r="A225" s="20">
        <v>36008</v>
      </c>
      <c r="B225" s="21">
        <v>363.79</v>
      </c>
      <c r="F225">
        <f>_xlfn.FORECAST.ETS(Table5[[#This Row],[Date]],$B$2:$B$506,$A$2:$A$506,12)</f>
        <v>347.52509357121033</v>
      </c>
      <c r="G225">
        <f>ABS(Table5[[#This Row],[CO2 Average]]-Table5[[#This Row],[Forecast new]])/Table5[[#This Row],[CO2 Average]]*100</f>
        <v>4.4709602871958234</v>
      </c>
    </row>
    <row r="226" spans="1:7" x14ac:dyDescent="0.3">
      <c r="A226" s="20">
        <v>36039</v>
      </c>
      <c r="B226" s="21">
        <v>364.04</v>
      </c>
      <c r="F226">
        <f>_xlfn.FORECAST.ETS(Table5[[#This Row],[Date]],$B$2:$B$506,$A$2:$A$506,12)</f>
        <v>347.9523378366074</v>
      </c>
      <c r="G226">
        <f>ABS(Table5[[#This Row],[CO2 Average]]-Table5[[#This Row],[Forecast new]])/Table5[[#This Row],[CO2 Average]]*100</f>
        <v>4.4192017809561088</v>
      </c>
    </row>
    <row r="227" spans="1:7" x14ac:dyDescent="0.3">
      <c r="A227" s="20">
        <v>36069</v>
      </c>
      <c r="B227" s="21">
        <v>365.34</v>
      </c>
      <c r="F227">
        <f>_xlfn.FORECAST.ETS(Table5[[#This Row],[Date]],$B$2:$B$506,$A$2:$A$506,12)</f>
        <v>349.51128613973549</v>
      </c>
      <c r="G227">
        <f>ABS(Table5[[#This Row],[CO2 Average]]-Table5[[#This Row],[Forecast new]])/Table5[[#This Row],[CO2 Average]]*100</f>
        <v>4.3325980895233176</v>
      </c>
    </row>
    <row r="228" spans="1:7" x14ac:dyDescent="0.3">
      <c r="A228" s="20">
        <v>36100</v>
      </c>
      <c r="B228" s="21">
        <v>366.6</v>
      </c>
      <c r="F228">
        <f>_xlfn.FORECAST.ETS(Table5[[#This Row],[Date]],$B$2:$B$506,$A$2:$A$506,12)</f>
        <v>350.96923555793222</v>
      </c>
      <c r="G228">
        <f>ABS(Table5[[#This Row],[CO2 Average]]-Table5[[#This Row],[Forecast new]])/Table5[[#This Row],[CO2 Average]]*100</f>
        <v>4.2637109771052373</v>
      </c>
    </row>
    <row r="229" spans="1:7" x14ac:dyDescent="0.3">
      <c r="A229" s="20">
        <v>36130</v>
      </c>
      <c r="B229" s="21">
        <v>367.47</v>
      </c>
      <c r="F229">
        <f>_xlfn.FORECAST.ETS(Table5[[#This Row],[Date]],$B$2:$B$506,$A$2:$A$506,12)</f>
        <v>351.83031548438686</v>
      </c>
      <c r="G229">
        <f>ABS(Table5[[#This Row],[CO2 Average]]-Table5[[#This Row],[Forecast new]])/Table5[[#This Row],[CO2 Average]]*100</f>
        <v>4.2560438989885343</v>
      </c>
    </row>
    <row r="230" spans="1:7" x14ac:dyDescent="0.3">
      <c r="A230" s="20">
        <v>36161</v>
      </c>
      <c r="B230" s="21">
        <v>368.12</v>
      </c>
      <c r="F230">
        <f>_xlfn.FORECAST.ETS(Table5[[#This Row],[Date]],$B$2:$B$506,$A$2:$A$506,12)</f>
        <v>352.39377952804699</v>
      </c>
      <c r="G230">
        <f>ABS(Table5[[#This Row],[CO2 Average]]-Table5[[#This Row],[Forecast new]])/Table5[[#This Row],[CO2 Average]]*100</f>
        <v>4.2720364207196058</v>
      </c>
    </row>
    <row r="231" spans="1:7" x14ac:dyDescent="0.3">
      <c r="A231" s="20">
        <v>36192</v>
      </c>
      <c r="B231" s="21">
        <v>368.52</v>
      </c>
      <c r="F231">
        <f>_xlfn.FORECAST.ETS(Table5[[#This Row],[Date]],$B$2:$B$506,$A$2:$A$506,12)</f>
        <v>352.80131251653734</v>
      </c>
      <c r="G231">
        <f>ABS(Table5[[#This Row],[CO2 Average]]-Table5[[#This Row],[Forecast new]])/Table5[[#This Row],[CO2 Average]]*100</f>
        <v>4.2653553357925338</v>
      </c>
    </row>
    <row r="232" spans="1:7" x14ac:dyDescent="0.3">
      <c r="A232" s="20">
        <v>36220</v>
      </c>
      <c r="B232" s="21">
        <v>368.91</v>
      </c>
      <c r="F232">
        <f>_xlfn.FORECAST.ETS(Table5[[#This Row],[Date]],$B$2:$B$506,$A$2:$A$506,12)</f>
        <v>353.17597496678854</v>
      </c>
      <c r="G232">
        <f>ABS(Table5[[#This Row],[CO2 Average]]-Table5[[#This Row],[Forecast new]])/Table5[[#This Row],[CO2 Average]]*100</f>
        <v>4.2650036684317261</v>
      </c>
    </row>
    <row r="233" spans="1:7" x14ac:dyDescent="0.3">
      <c r="A233" s="20">
        <v>36251</v>
      </c>
      <c r="B233" s="21">
        <v>369.3</v>
      </c>
      <c r="F233">
        <f>_xlfn.FORECAST.ETS(Table5[[#This Row],[Date]],$B$2:$B$506,$A$2:$A$506,12)</f>
        <v>353.55155625474936</v>
      </c>
      <c r="G233">
        <f>ABS(Table5[[#This Row],[CO2 Average]]-Table5[[#This Row],[Forecast new]])/Table5[[#This Row],[CO2 Average]]*100</f>
        <v>4.264403938600231</v>
      </c>
    </row>
    <row r="234" spans="1:7" x14ac:dyDescent="0.3">
      <c r="A234" s="20">
        <v>36281</v>
      </c>
      <c r="B234" s="21">
        <v>369.21</v>
      </c>
      <c r="F234">
        <f>_xlfn.FORECAST.ETS(Table5[[#This Row],[Date]],$B$2:$B$506,$A$2:$A$506,12)</f>
        <v>353.6352347578424</v>
      </c>
      <c r="G234">
        <f>ABS(Table5[[#This Row],[CO2 Average]]-Table5[[#This Row],[Forecast new]])/Table5[[#This Row],[CO2 Average]]*100</f>
        <v>4.2184028715792046</v>
      </c>
    </row>
    <row r="235" spans="1:7" x14ac:dyDescent="0.3">
      <c r="A235" s="20">
        <v>36312</v>
      </c>
      <c r="B235" s="21">
        <v>368.36</v>
      </c>
      <c r="F235">
        <f>_xlfn.FORECAST.ETS(Table5[[#This Row],[Date]],$B$2:$B$506,$A$2:$A$506,12)</f>
        <v>352.88809513326487</v>
      </c>
      <c r="G235">
        <f>ABS(Table5[[#This Row],[CO2 Average]]-Table5[[#This Row],[Forecast new]])/Table5[[#This Row],[CO2 Average]]*100</f>
        <v>4.2002130705655185</v>
      </c>
    </row>
    <row r="236" spans="1:7" x14ac:dyDescent="0.3">
      <c r="A236" s="20">
        <v>36342</v>
      </c>
      <c r="B236" s="21">
        <v>366.69</v>
      </c>
      <c r="F236">
        <f>_xlfn.FORECAST.ETS(Table5[[#This Row],[Date]],$B$2:$B$506,$A$2:$A$506,12)</f>
        <v>351.40719111181039</v>
      </c>
      <c r="G236">
        <f>ABS(Table5[[#This Row],[CO2 Average]]-Table5[[#This Row],[Forecast new]])/Table5[[#This Row],[CO2 Average]]*100</f>
        <v>4.1677735657338912</v>
      </c>
    </row>
    <row r="237" spans="1:7" x14ac:dyDescent="0.3">
      <c r="A237" s="20">
        <v>36373</v>
      </c>
      <c r="B237" s="21">
        <v>365.33</v>
      </c>
      <c r="F237">
        <f>_xlfn.FORECAST.ETS(Table5[[#This Row],[Date]],$B$2:$B$506,$A$2:$A$506,12)</f>
        <v>350.35214053030779</v>
      </c>
      <c r="G237">
        <f>ABS(Table5[[#This Row],[CO2 Average]]-Table5[[#This Row],[Forecast new]])/Table5[[#This Row],[CO2 Average]]*100</f>
        <v>4.099816459007525</v>
      </c>
    </row>
    <row r="238" spans="1:7" x14ac:dyDescent="0.3">
      <c r="A238" s="20">
        <v>36404</v>
      </c>
      <c r="B238" s="21">
        <v>365.44</v>
      </c>
      <c r="F238">
        <f>_xlfn.FORECAST.ETS(Table5[[#This Row],[Date]],$B$2:$B$506,$A$2:$A$506,12)</f>
        <v>350.77938479570486</v>
      </c>
      <c r="G238">
        <f>ABS(Table5[[#This Row],[CO2 Average]]-Table5[[#This Row],[Forecast new]])/Table5[[#This Row],[CO2 Average]]*100</f>
        <v>4.0117707980229698</v>
      </c>
    </row>
    <row r="239" spans="1:7" x14ac:dyDescent="0.3">
      <c r="A239" s="20">
        <v>36434</v>
      </c>
      <c r="B239" s="21">
        <v>366.75</v>
      </c>
      <c r="F239">
        <f>_xlfn.FORECAST.ETS(Table5[[#This Row],[Date]],$B$2:$B$506,$A$2:$A$506,12)</f>
        <v>352.33833309883295</v>
      </c>
      <c r="G239">
        <f>ABS(Table5[[#This Row],[CO2 Average]]-Table5[[#This Row],[Forecast new]])/Table5[[#This Row],[CO2 Average]]*100</f>
        <v>3.9295615272439131</v>
      </c>
    </row>
    <row r="240" spans="1:7" x14ac:dyDescent="0.3">
      <c r="A240" s="20">
        <v>36465</v>
      </c>
      <c r="B240" s="21">
        <v>368.05</v>
      </c>
      <c r="F240">
        <f>_xlfn.FORECAST.ETS(Table5[[#This Row],[Date]],$B$2:$B$506,$A$2:$A$506,12)</f>
        <v>353.79628251702968</v>
      </c>
      <c r="G240">
        <f>ABS(Table5[[#This Row],[CO2 Average]]-Table5[[#This Row],[Forecast new]])/Table5[[#This Row],[CO2 Average]]*100</f>
        <v>3.8727666031708545</v>
      </c>
    </row>
    <row r="241" spans="1:7" x14ac:dyDescent="0.3">
      <c r="A241" s="20">
        <v>36495</v>
      </c>
      <c r="B241" s="21">
        <v>368.88</v>
      </c>
      <c r="F241">
        <f>_xlfn.FORECAST.ETS(Table5[[#This Row],[Date]],$B$2:$B$506,$A$2:$A$506,12)</f>
        <v>354.65736244348437</v>
      </c>
      <c r="G241">
        <f>ABS(Table5[[#This Row],[CO2 Average]]-Table5[[#This Row],[Forecast new]])/Table5[[#This Row],[CO2 Average]]*100</f>
        <v>3.8556271840478265</v>
      </c>
    </row>
    <row r="242" spans="1:7" x14ac:dyDescent="0.3">
      <c r="A242" s="20">
        <v>36526</v>
      </c>
      <c r="B242" s="21">
        <v>369.41</v>
      </c>
      <c r="F242">
        <f>_xlfn.FORECAST.ETS(Table5[[#This Row],[Date]],$B$2:$B$506,$A$2:$A$506,12)</f>
        <v>355.22082648714445</v>
      </c>
      <c r="G242">
        <f>ABS(Table5[[#This Row],[CO2 Average]]-Table5[[#This Row],[Forecast new]])/Table5[[#This Row],[CO2 Average]]*100</f>
        <v>3.8410366565213647</v>
      </c>
    </row>
    <row r="243" spans="1:7" x14ac:dyDescent="0.3">
      <c r="A243" s="20">
        <v>36557</v>
      </c>
      <c r="B243" s="21">
        <v>369.68</v>
      </c>
      <c r="F243">
        <f>_xlfn.FORECAST.ETS(Table5[[#This Row],[Date]],$B$2:$B$506,$A$2:$A$506,12)</f>
        <v>355.6283594756348</v>
      </c>
      <c r="G243">
        <f>ABS(Table5[[#This Row],[CO2 Average]]-Table5[[#This Row],[Forecast new]])/Table5[[#This Row],[CO2 Average]]*100</f>
        <v>3.8010280578784923</v>
      </c>
    </row>
    <row r="244" spans="1:7" x14ac:dyDescent="0.3">
      <c r="A244" s="20">
        <v>36586</v>
      </c>
      <c r="B244" s="21">
        <v>370</v>
      </c>
      <c r="F244">
        <f>_xlfn.FORECAST.ETS(Table5[[#This Row],[Date]],$B$2:$B$506,$A$2:$A$506,12)</f>
        <v>356.00302192588606</v>
      </c>
      <c r="G244">
        <f>ABS(Table5[[#This Row],[CO2 Average]]-Table5[[#This Row],[Forecast new]])/Table5[[#This Row],[CO2 Average]]*100</f>
        <v>3.7829670470578218</v>
      </c>
    </row>
    <row r="245" spans="1:7" x14ac:dyDescent="0.3">
      <c r="A245" s="20">
        <v>36617</v>
      </c>
      <c r="B245" s="21">
        <v>370.37</v>
      </c>
      <c r="F245">
        <f>_xlfn.FORECAST.ETS(Table5[[#This Row],[Date]],$B$2:$B$506,$A$2:$A$506,12)</f>
        <v>356.37860321384682</v>
      </c>
      <c r="G245">
        <f>ABS(Table5[[#This Row],[CO2 Average]]-Table5[[#This Row],[Forecast new]])/Table5[[#This Row],[CO2 Average]]*100</f>
        <v>3.7776809099422706</v>
      </c>
    </row>
    <row r="246" spans="1:7" x14ac:dyDescent="0.3">
      <c r="A246" s="20">
        <v>36647</v>
      </c>
      <c r="B246" s="21">
        <v>370.25</v>
      </c>
      <c r="F246">
        <f>_xlfn.FORECAST.ETS(Table5[[#This Row],[Date]],$B$2:$B$506,$A$2:$A$506,12)</f>
        <v>356.46228171693986</v>
      </c>
      <c r="G246">
        <f>ABS(Table5[[#This Row],[CO2 Average]]-Table5[[#This Row],[Forecast new]])/Table5[[#This Row],[CO2 Average]]*100</f>
        <v>3.7238942020419024</v>
      </c>
    </row>
    <row r="247" spans="1:7" x14ac:dyDescent="0.3">
      <c r="A247" s="20">
        <v>36678</v>
      </c>
      <c r="B247" s="21">
        <v>369.31</v>
      </c>
      <c r="F247">
        <f>_xlfn.FORECAST.ETS(Table5[[#This Row],[Date]],$B$2:$B$506,$A$2:$A$506,12)</f>
        <v>355.71514209236233</v>
      </c>
      <c r="G247">
        <f>ABS(Table5[[#This Row],[CO2 Average]]-Table5[[#This Row],[Forecast new]])/Table5[[#This Row],[CO2 Average]]*100</f>
        <v>3.6811507697158685</v>
      </c>
    </row>
    <row r="248" spans="1:7" x14ac:dyDescent="0.3">
      <c r="A248" s="20">
        <v>36708</v>
      </c>
      <c r="B248" s="21">
        <v>367.9</v>
      </c>
      <c r="F248">
        <f>_xlfn.FORECAST.ETS(Table5[[#This Row],[Date]],$B$2:$B$506,$A$2:$A$506,12)</f>
        <v>354.23423807090785</v>
      </c>
      <c r="G248">
        <f>ABS(Table5[[#This Row],[CO2 Average]]-Table5[[#This Row],[Forecast new]])/Table5[[#This Row],[CO2 Average]]*100</f>
        <v>3.7145316469399643</v>
      </c>
    </row>
    <row r="249" spans="1:7" x14ac:dyDescent="0.3">
      <c r="A249" s="20">
        <v>36739</v>
      </c>
      <c r="B249" s="21">
        <v>366.75</v>
      </c>
      <c r="F249">
        <f>_xlfn.FORECAST.ETS(Table5[[#This Row],[Date]],$B$2:$B$506,$A$2:$A$506,12)</f>
        <v>353.17918748940525</v>
      </c>
      <c r="G249">
        <f>ABS(Table5[[#This Row],[CO2 Average]]-Table5[[#This Row],[Forecast new]])/Table5[[#This Row],[CO2 Average]]*100</f>
        <v>3.7002897097736196</v>
      </c>
    </row>
    <row r="250" spans="1:7" x14ac:dyDescent="0.3">
      <c r="A250" s="20">
        <v>36770</v>
      </c>
      <c r="B250" s="21">
        <v>366.7</v>
      </c>
      <c r="F250">
        <f>_xlfn.FORECAST.ETS(Table5[[#This Row],[Date]],$B$2:$B$506,$A$2:$A$506,12)</f>
        <v>353.60643175480232</v>
      </c>
      <c r="G250">
        <f>ABS(Table5[[#This Row],[CO2 Average]]-Table5[[#This Row],[Forecast new]])/Table5[[#This Row],[CO2 Average]]*100</f>
        <v>3.5706485533672416</v>
      </c>
    </row>
    <row r="251" spans="1:7" x14ac:dyDescent="0.3">
      <c r="A251" s="20">
        <v>36800</v>
      </c>
      <c r="B251" s="21">
        <v>367.92</v>
      </c>
      <c r="F251">
        <f>_xlfn.FORECAST.ETS(Table5[[#This Row],[Date]],$B$2:$B$506,$A$2:$A$506,12)</f>
        <v>355.16538005793046</v>
      </c>
      <c r="G251">
        <f>ABS(Table5[[#This Row],[CO2 Average]]-Table5[[#This Row],[Forecast new]])/Table5[[#This Row],[CO2 Average]]*100</f>
        <v>3.4666829588142947</v>
      </c>
    </row>
    <row r="252" spans="1:7" x14ac:dyDescent="0.3">
      <c r="A252" s="20">
        <v>36831</v>
      </c>
      <c r="B252" s="21">
        <v>369.29</v>
      </c>
      <c r="F252">
        <f>_xlfn.FORECAST.ETS(Table5[[#This Row],[Date]],$B$2:$B$506,$A$2:$A$506,12)</f>
        <v>356.62332947612714</v>
      </c>
      <c r="G252">
        <f>ABS(Table5[[#This Row],[CO2 Average]]-Table5[[#This Row],[Forecast new]])/Table5[[#This Row],[CO2 Average]]*100</f>
        <v>3.4300063700270464</v>
      </c>
    </row>
    <row r="253" spans="1:7" x14ac:dyDescent="0.3">
      <c r="A253" s="20">
        <v>36861</v>
      </c>
      <c r="B253" s="21">
        <v>370.12</v>
      </c>
      <c r="F253">
        <f>_xlfn.FORECAST.ETS(Table5[[#This Row],[Date]],$B$2:$B$506,$A$2:$A$506,12)</f>
        <v>357.48440940258183</v>
      </c>
      <c r="G253">
        <f>ABS(Table5[[#This Row],[CO2 Average]]-Table5[[#This Row],[Forecast new]])/Table5[[#This Row],[CO2 Average]]*100</f>
        <v>3.4139172693770052</v>
      </c>
    </row>
    <row r="254" spans="1:7" x14ac:dyDescent="0.3">
      <c r="A254" s="20">
        <v>36892</v>
      </c>
      <c r="B254" s="21">
        <v>370.69</v>
      </c>
      <c r="F254">
        <f>_xlfn.FORECAST.ETS(Table5[[#This Row],[Date]],$B$2:$B$506,$A$2:$A$506,12)</f>
        <v>358.04787344624197</v>
      </c>
      <c r="G254">
        <f>ABS(Table5[[#This Row],[CO2 Average]]-Table5[[#This Row],[Forecast new]])/Table5[[#This Row],[CO2 Average]]*100</f>
        <v>3.4104309675896385</v>
      </c>
    </row>
    <row r="255" spans="1:7" x14ac:dyDescent="0.3">
      <c r="A255" s="20">
        <v>36923</v>
      </c>
      <c r="B255" s="21">
        <v>371.18</v>
      </c>
      <c r="F255">
        <f>_xlfn.FORECAST.ETS(Table5[[#This Row],[Date]],$B$2:$B$506,$A$2:$A$506,12)</f>
        <v>358.45540643473225</v>
      </c>
      <c r="G255">
        <f>ABS(Table5[[#This Row],[CO2 Average]]-Table5[[#This Row],[Forecast new]])/Table5[[#This Row],[CO2 Average]]*100</f>
        <v>3.4281463347345635</v>
      </c>
    </row>
    <row r="256" spans="1:7" x14ac:dyDescent="0.3">
      <c r="A256" s="20">
        <v>36951</v>
      </c>
      <c r="B256" s="21">
        <v>371.59</v>
      </c>
      <c r="F256">
        <f>_xlfn.FORECAST.ETS(Table5[[#This Row],[Date]],$B$2:$B$506,$A$2:$A$506,12)</f>
        <v>358.83006888498352</v>
      </c>
      <c r="G256">
        <f>ABS(Table5[[#This Row],[CO2 Average]]-Table5[[#This Row],[Forecast new]])/Table5[[#This Row],[CO2 Average]]*100</f>
        <v>3.4338736551081723</v>
      </c>
    </row>
    <row r="257" spans="1:7" x14ac:dyDescent="0.3">
      <c r="A257" s="20">
        <v>36982</v>
      </c>
      <c r="B257" s="21">
        <v>371.91</v>
      </c>
      <c r="F257">
        <f>_xlfn.FORECAST.ETS(Table5[[#This Row],[Date]],$B$2:$B$506,$A$2:$A$506,12)</f>
        <v>359.20565017294427</v>
      </c>
      <c r="G257">
        <f>ABS(Table5[[#This Row],[CO2 Average]]-Table5[[#This Row],[Forecast new]])/Table5[[#This Row],[CO2 Average]]*100</f>
        <v>3.4159742483546425</v>
      </c>
    </row>
    <row r="258" spans="1:7" x14ac:dyDescent="0.3">
      <c r="A258" s="20">
        <v>37012</v>
      </c>
      <c r="B258" s="21">
        <v>371.81</v>
      </c>
      <c r="F258">
        <f>_xlfn.FORECAST.ETS(Table5[[#This Row],[Date]],$B$2:$B$506,$A$2:$A$506,12)</f>
        <v>359.28932867603731</v>
      </c>
      <c r="G258">
        <f>ABS(Table5[[#This Row],[CO2 Average]]-Table5[[#This Row],[Forecast new]])/Table5[[#This Row],[CO2 Average]]*100</f>
        <v>3.3674918167781094</v>
      </c>
    </row>
    <row r="259" spans="1:7" x14ac:dyDescent="0.3">
      <c r="A259" s="20">
        <v>37043</v>
      </c>
      <c r="B259" s="21">
        <v>370.85</v>
      </c>
      <c r="F259">
        <f>_xlfn.FORECAST.ETS(Table5[[#This Row],[Date]],$B$2:$B$506,$A$2:$A$506,12)</f>
        <v>358.54218905145979</v>
      </c>
      <c r="G259">
        <f>ABS(Table5[[#This Row],[CO2 Average]]-Table5[[#This Row],[Forecast new]])/Table5[[#This Row],[CO2 Average]]*100</f>
        <v>3.3188110957368844</v>
      </c>
    </row>
    <row r="260" spans="1:7" x14ac:dyDescent="0.3">
      <c r="A260" s="20">
        <v>37073</v>
      </c>
      <c r="B260" s="21">
        <v>369.45</v>
      </c>
      <c r="F260">
        <f>_xlfn.FORECAST.ETS(Table5[[#This Row],[Date]],$B$2:$B$506,$A$2:$A$506,12)</f>
        <v>357.06128503000531</v>
      </c>
      <c r="G260">
        <f>ABS(Table5[[#This Row],[CO2 Average]]-Table5[[#This Row],[Forecast new]])/Table5[[#This Row],[CO2 Average]]*100</f>
        <v>3.3532859575029583</v>
      </c>
    </row>
    <row r="261" spans="1:7" x14ac:dyDescent="0.3">
      <c r="A261" s="20">
        <v>37104</v>
      </c>
      <c r="B261" s="21">
        <v>368.32</v>
      </c>
      <c r="F261">
        <f>_xlfn.FORECAST.ETS(Table5[[#This Row],[Date]],$B$2:$B$506,$A$2:$A$506,12)</f>
        <v>356.00623444850277</v>
      </c>
      <c r="G261">
        <f>ABS(Table5[[#This Row],[CO2 Average]]-Table5[[#This Row],[Forecast new]])/Table5[[#This Row],[CO2 Average]]*100</f>
        <v>3.3432247913491602</v>
      </c>
    </row>
    <row r="262" spans="1:7" x14ac:dyDescent="0.3">
      <c r="A262" s="20">
        <v>37135</v>
      </c>
      <c r="B262" s="21">
        <v>368.36</v>
      </c>
      <c r="F262">
        <f>_xlfn.FORECAST.ETS(Table5[[#This Row],[Date]],$B$2:$B$506,$A$2:$A$506,12)</f>
        <v>356.43347871389977</v>
      </c>
      <c r="G262">
        <f>ABS(Table5[[#This Row],[CO2 Average]]-Table5[[#This Row],[Forecast new]])/Table5[[#This Row],[CO2 Average]]*100</f>
        <v>3.2377351737702895</v>
      </c>
    </row>
    <row r="263" spans="1:7" x14ac:dyDescent="0.3">
      <c r="A263" s="20">
        <v>37165</v>
      </c>
      <c r="B263" s="21">
        <v>369.71</v>
      </c>
      <c r="F263">
        <f>_xlfn.FORECAST.ETS(Table5[[#This Row],[Date]],$B$2:$B$506,$A$2:$A$506,12)</f>
        <v>357.99242701702792</v>
      </c>
      <c r="G263">
        <f>ABS(Table5[[#This Row],[CO2 Average]]-Table5[[#This Row],[Forecast new]])/Table5[[#This Row],[CO2 Average]]*100</f>
        <v>3.169395738003316</v>
      </c>
    </row>
    <row r="264" spans="1:7" x14ac:dyDescent="0.3">
      <c r="A264" s="20">
        <v>37196</v>
      </c>
      <c r="B264" s="21">
        <v>371.04</v>
      </c>
      <c r="F264">
        <f>_xlfn.FORECAST.ETS(Table5[[#This Row],[Date]],$B$2:$B$506,$A$2:$A$506,12)</f>
        <v>359.45037643522465</v>
      </c>
      <c r="G264">
        <f>ABS(Table5[[#This Row],[CO2 Average]]-Table5[[#This Row],[Forecast new]])/Table5[[#This Row],[CO2 Average]]*100</f>
        <v>3.1235509823133261</v>
      </c>
    </row>
    <row r="265" spans="1:7" x14ac:dyDescent="0.3">
      <c r="A265" s="20">
        <v>37226</v>
      </c>
      <c r="B265" s="21">
        <v>371.96</v>
      </c>
      <c r="F265">
        <f>_xlfn.FORECAST.ETS(Table5[[#This Row],[Date]],$B$2:$B$506,$A$2:$A$506,12)</f>
        <v>360.31145636167929</v>
      </c>
      <c r="G265">
        <f>ABS(Table5[[#This Row],[CO2 Average]]-Table5[[#This Row],[Forecast new]])/Table5[[#This Row],[CO2 Average]]*100</f>
        <v>3.1316656732768817</v>
      </c>
    </row>
    <row r="266" spans="1:7" x14ac:dyDescent="0.3">
      <c r="A266" s="20">
        <v>37257</v>
      </c>
      <c r="B266" s="21">
        <v>372.53</v>
      </c>
      <c r="F266">
        <f>_xlfn.FORECAST.ETS(Table5[[#This Row],[Date]],$B$2:$B$506,$A$2:$A$506,12)</f>
        <v>360.87492040533942</v>
      </c>
      <c r="G266">
        <f>ABS(Table5[[#This Row],[CO2 Average]]-Table5[[#This Row],[Forecast new]])/Table5[[#This Row],[CO2 Average]]*100</f>
        <v>3.128628458019636</v>
      </c>
    </row>
    <row r="267" spans="1:7" x14ac:dyDescent="0.3">
      <c r="A267" s="20">
        <v>37288</v>
      </c>
      <c r="B267" s="21">
        <v>372.92</v>
      </c>
      <c r="F267">
        <f>_xlfn.FORECAST.ETS(Table5[[#This Row],[Date]],$B$2:$B$506,$A$2:$A$506,12)</f>
        <v>361.28245339382971</v>
      </c>
      <c r="G267">
        <f>ABS(Table5[[#This Row],[CO2 Average]]-Table5[[#This Row],[Forecast new]])/Table5[[#This Row],[CO2 Average]]*100</f>
        <v>3.120654994682587</v>
      </c>
    </row>
    <row r="268" spans="1:7" x14ac:dyDescent="0.3">
      <c r="A268" s="20">
        <v>37316</v>
      </c>
      <c r="B268" s="21">
        <v>373.38</v>
      </c>
      <c r="F268">
        <f>_xlfn.FORECAST.ETS(Table5[[#This Row],[Date]],$B$2:$B$506,$A$2:$A$506,12)</f>
        <v>361.65711584408098</v>
      </c>
      <c r="G268">
        <f>ABS(Table5[[#This Row],[CO2 Average]]-Table5[[#This Row],[Forecast new]])/Table5[[#This Row],[CO2 Average]]*100</f>
        <v>3.1396657978250095</v>
      </c>
    </row>
    <row r="269" spans="1:7" x14ac:dyDescent="0.3">
      <c r="A269" s="20">
        <v>37347</v>
      </c>
      <c r="B269" s="21">
        <v>373.72</v>
      </c>
      <c r="F269">
        <f>_xlfn.FORECAST.ETS(Table5[[#This Row],[Date]],$B$2:$B$506,$A$2:$A$506,12)</f>
        <v>362.03269713204173</v>
      </c>
      <c r="G269">
        <f>ABS(Table5[[#This Row],[CO2 Average]]-Table5[[#This Row],[Forecast new]])/Table5[[#This Row],[CO2 Average]]*100</f>
        <v>3.1272885764632061</v>
      </c>
    </row>
    <row r="270" spans="1:7" x14ac:dyDescent="0.3">
      <c r="A270" s="20">
        <v>37377</v>
      </c>
      <c r="B270" s="21">
        <v>373.7</v>
      </c>
      <c r="F270">
        <f>_xlfn.FORECAST.ETS(Table5[[#This Row],[Date]],$B$2:$B$506,$A$2:$A$506,12)</f>
        <v>362.11637563513477</v>
      </c>
      <c r="G270">
        <f>ABS(Table5[[#This Row],[CO2 Average]]-Table5[[#This Row],[Forecast new]])/Table5[[#This Row],[CO2 Average]]*100</f>
        <v>3.0997121661400096</v>
      </c>
    </row>
    <row r="271" spans="1:7" x14ac:dyDescent="0.3">
      <c r="A271" s="20">
        <v>37408</v>
      </c>
      <c r="B271" s="21">
        <v>372.84</v>
      </c>
      <c r="F271">
        <f>_xlfn.FORECAST.ETS(Table5[[#This Row],[Date]],$B$2:$B$506,$A$2:$A$506,12)</f>
        <v>361.3692360105573</v>
      </c>
      <c r="G271">
        <f>ABS(Table5[[#This Row],[CO2 Average]]-Table5[[#This Row],[Forecast new]])/Table5[[#This Row],[CO2 Average]]*100</f>
        <v>3.0765915645967907</v>
      </c>
    </row>
    <row r="272" spans="1:7" x14ac:dyDescent="0.3">
      <c r="A272" s="20">
        <v>37438</v>
      </c>
      <c r="B272" s="21">
        <v>371.41</v>
      </c>
      <c r="F272">
        <f>_xlfn.FORECAST.ETS(Table5[[#This Row],[Date]],$B$2:$B$506,$A$2:$A$506,12)</f>
        <v>359.88833198910277</v>
      </c>
      <c r="G272">
        <f>ABS(Table5[[#This Row],[CO2 Average]]-Table5[[#This Row],[Forecast new]])/Table5[[#This Row],[CO2 Average]]*100</f>
        <v>3.1021426485278418</v>
      </c>
    </row>
    <row r="273" spans="1:7" x14ac:dyDescent="0.3">
      <c r="A273" s="20">
        <v>37469</v>
      </c>
      <c r="B273" s="21">
        <v>370.37</v>
      </c>
      <c r="F273">
        <f>_xlfn.FORECAST.ETS(Table5[[#This Row],[Date]],$B$2:$B$506,$A$2:$A$506,12)</f>
        <v>358.83328140760023</v>
      </c>
      <c r="G273">
        <f>ABS(Table5[[#This Row],[CO2 Average]]-Table5[[#This Row],[Forecast new]])/Table5[[#This Row],[CO2 Average]]*100</f>
        <v>3.1149171348650753</v>
      </c>
    </row>
    <row r="274" spans="1:7" x14ac:dyDescent="0.3">
      <c r="A274" s="20">
        <v>37500</v>
      </c>
      <c r="B274" s="21">
        <v>370.69</v>
      </c>
      <c r="F274">
        <f>_xlfn.FORECAST.ETS(Table5[[#This Row],[Date]],$B$2:$B$506,$A$2:$A$506,12)</f>
        <v>359.26052567299729</v>
      </c>
      <c r="G274">
        <f>ABS(Table5[[#This Row],[CO2 Average]]-Table5[[#This Row],[Forecast new]])/Table5[[#This Row],[CO2 Average]]*100</f>
        <v>3.0832971828219558</v>
      </c>
    </row>
    <row r="275" spans="1:7" x14ac:dyDescent="0.3">
      <c r="A275" s="20">
        <v>37530</v>
      </c>
      <c r="B275" s="21">
        <v>371.96</v>
      </c>
      <c r="F275">
        <f>_xlfn.FORECAST.ETS(Table5[[#This Row],[Date]],$B$2:$B$506,$A$2:$A$506,12)</f>
        <v>360.81947397612538</v>
      </c>
      <c r="G275">
        <f>ABS(Table5[[#This Row],[CO2 Average]]-Table5[[#This Row],[Forecast new]])/Table5[[#This Row],[CO2 Average]]*100</f>
        <v>2.9950871125590384</v>
      </c>
    </row>
    <row r="276" spans="1:7" x14ac:dyDescent="0.3">
      <c r="A276" s="20">
        <v>37561</v>
      </c>
      <c r="B276" s="21">
        <v>373.29</v>
      </c>
      <c r="F276">
        <f>_xlfn.FORECAST.ETS(Table5[[#This Row],[Date]],$B$2:$B$506,$A$2:$A$506,12)</f>
        <v>362.27742339432211</v>
      </c>
      <c r="G276">
        <f>ABS(Table5[[#This Row],[CO2 Average]]-Table5[[#This Row],[Forecast new]])/Table5[[#This Row],[CO2 Average]]*100</f>
        <v>2.9501397320254781</v>
      </c>
    </row>
    <row r="277" spans="1:7" x14ac:dyDescent="0.3">
      <c r="A277" s="20">
        <v>37591</v>
      </c>
      <c r="B277" s="21">
        <v>374.27</v>
      </c>
      <c r="F277">
        <f>_xlfn.FORECAST.ETS(Table5[[#This Row],[Date]],$B$2:$B$506,$A$2:$A$506,12)</f>
        <v>363.13850332077675</v>
      </c>
      <c r="G277">
        <f>ABS(Table5[[#This Row],[CO2 Average]]-Table5[[#This Row],[Forecast new]])/Table5[[#This Row],[CO2 Average]]*100</f>
        <v>2.9741888687907747</v>
      </c>
    </row>
    <row r="278" spans="1:7" x14ac:dyDescent="0.3">
      <c r="A278" s="20">
        <v>37622</v>
      </c>
      <c r="B278" s="21">
        <v>374.95</v>
      </c>
      <c r="F278">
        <f>_xlfn.FORECAST.ETS(Table5[[#This Row],[Date]],$B$2:$B$506,$A$2:$A$506,12)</f>
        <v>363.70196736443688</v>
      </c>
      <c r="G278">
        <f>ABS(Table5[[#This Row],[CO2 Average]]-Table5[[#This Row],[Forecast new]])/Table5[[#This Row],[CO2 Average]]*100</f>
        <v>2.9998753528638771</v>
      </c>
    </row>
    <row r="279" spans="1:7" x14ac:dyDescent="0.3">
      <c r="A279" s="20">
        <v>37653</v>
      </c>
      <c r="B279" s="21">
        <v>375.47</v>
      </c>
      <c r="F279">
        <f>_xlfn.FORECAST.ETS(Table5[[#This Row],[Date]],$B$2:$B$506,$A$2:$A$506,12)</f>
        <v>364.10950035292717</v>
      </c>
      <c r="G279">
        <f>ABS(Table5[[#This Row],[CO2 Average]]-Table5[[#This Row],[Forecast new]])/Table5[[#This Row],[CO2 Average]]*100</f>
        <v>3.0256743939789743</v>
      </c>
    </row>
    <row r="280" spans="1:7" x14ac:dyDescent="0.3">
      <c r="A280" s="20">
        <v>37681</v>
      </c>
      <c r="B280" s="21">
        <v>375.92</v>
      </c>
      <c r="F280">
        <f>_xlfn.FORECAST.ETS(Table5[[#This Row],[Date]],$B$2:$B$506,$A$2:$A$506,12)</f>
        <v>364.48416280317844</v>
      </c>
      <c r="G280">
        <f>ABS(Table5[[#This Row],[CO2 Average]]-Table5[[#This Row],[Forecast new]])/Table5[[#This Row],[CO2 Average]]*100</f>
        <v>3.0420933168816719</v>
      </c>
    </row>
    <row r="281" spans="1:7" x14ac:dyDescent="0.3">
      <c r="A281" s="20">
        <v>37712</v>
      </c>
      <c r="B281" s="21">
        <v>376.39</v>
      </c>
      <c r="F281">
        <f>_xlfn.FORECAST.ETS(Table5[[#This Row],[Date]],$B$2:$B$506,$A$2:$A$506,12)</f>
        <v>364.85974409113925</v>
      </c>
      <c r="G281">
        <f>ABS(Table5[[#This Row],[CO2 Average]]-Table5[[#This Row],[Forecast new]])/Table5[[#This Row],[CO2 Average]]*100</f>
        <v>3.0633799805682238</v>
      </c>
    </row>
    <row r="282" spans="1:7" x14ac:dyDescent="0.3">
      <c r="A282" s="20">
        <v>37742</v>
      </c>
      <c r="B282" s="21">
        <v>376.51</v>
      </c>
      <c r="F282">
        <f>_xlfn.FORECAST.ETS(Table5[[#This Row],[Date]],$B$2:$B$506,$A$2:$A$506,12)</f>
        <v>364.94342259423223</v>
      </c>
      <c r="G282">
        <f>ABS(Table5[[#This Row],[CO2 Average]]-Table5[[#This Row],[Forecast new]])/Table5[[#This Row],[CO2 Average]]*100</f>
        <v>3.0720505181184454</v>
      </c>
    </row>
    <row r="283" spans="1:7" x14ac:dyDescent="0.3">
      <c r="A283" s="20">
        <v>37773</v>
      </c>
      <c r="B283" s="21">
        <v>375.68</v>
      </c>
      <c r="F283">
        <f>_xlfn.FORECAST.ETS(Table5[[#This Row],[Date]],$B$2:$B$506,$A$2:$A$506,12)</f>
        <v>364.19628296965476</v>
      </c>
      <c r="G283">
        <f>ABS(Table5[[#This Row],[CO2 Average]]-Table5[[#This Row],[Forecast new]])/Table5[[#This Row],[CO2 Average]]*100</f>
        <v>3.0567815774982026</v>
      </c>
    </row>
    <row r="284" spans="1:7" x14ac:dyDescent="0.3">
      <c r="A284" s="20">
        <v>37803</v>
      </c>
      <c r="B284" s="21">
        <v>374.16</v>
      </c>
      <c r="F284">
        <f>_xlfn.FORECAST.ETS(Table5[[#This Row],[Date]],$B$2:$B$506,$A$2:$A$506,12)</f>
        <v>362.71537894820028</v>
      </c>
      <c r="G284">
        <f>ABS(Table5[[#This Row],[CO2 Average]]-Table5[[#This Row],[Forecast new]])/Table5[[#This Row],[CO2 Average]]*100</f>
        <v>3.0587505483749577</v>
      </c>
    </row>
    <row r="285" spans="1:7" x14ac:dyDescent="0.3">
      <c r="A285" s="20">
        <v>37834</v>
      </c>
      <c r="B285" s="21">
        <v>372.94</v>
      </c>
      <c r="F285">
        <f>_xlfn.FORECAST.ETS(Table5[[#This Row],[Date]],$B$2:$B$506,$A$2:$A$506,12)</f>
        <v>361.66032836669768</v>
      </c>
      <c r="G285">
        <f>ABS(Table5[[#This Row],[CO2 Average]]-Table5[[#This Row],[Forecast new]])/Table5[[#This Row],[CO2 Average]]*100</f>
        <v>3.024527171475925</v>
      </c>
    </row>
    <row r="286" spans="1:7" x14ac:dyDescent="0.3">
      <c r="A286" s="20">
        <v>37865</v>
      </c>
      <c r="B286" s="21">
        <v>373.11</v>
      </c>
      <c r="F286">
        <f>_xlfn.FORECAST.ETS(Table5[[#This Row],[Date]],$B$2:$B$506,$A$2:$A$506,12)</f>
        <v>362.08757263209475</v>
      </c>
      <c r="G286">
        <f>ABS(Table5[[#This Row],[CO2 Average]]-Table5[[#This Row],[Forecast new]])/Table5[[#This Row],[CO2 Average]]*100</f>
        <v>2.9542031486439027</v>
      </c>
    </row>
    <row r="287" spans="1:7" x14ac:dyDescent="0.3">
      <c r="A287" s="20">
        <v>37895</v>
      </c>
      <c r="B287" s="21">
        <v>374.4</v>
      </c>
      <c r="F287">
        <f>_xlfn.FORECAST.ETS(Table5[[#This Row],[Date]],$B$2:$B$506,$A$2:$A$506,12)</f>
        <v>363.64652093522284</v>
      </c>
      <c r="G287">
        <f>ABS(Table5[[#This Row],[CO2 Average]]-Table5[[#This Row],[Forecast new]])/Table5[[#This Row],[CO2 Average]]*100</f>
        <v>2.8721899211477404</v>
      </c>
    </row>
    <row r="288" spans="1:7" x14ac:dyDescent="0.3">
      <c r="A288" s="20">
        <v>37926</v>
      </c>
      <c r="B288" s="21">
        <v>375.68</v>
      </c>
      <c r="F288">
        <f>_xlfn.FORECAST.ETS(Table5[[#This Row],[Date]],$B$2:$B$506,$A$2:$A$506,12)</f>
        <v>365.10447035341957</v>
      </c>
      <c r="G288">
        <f>ABS(Table5[[#This Row],[CO2 Average]]-Table5[[#This Row],[Forecast new]])/Table5[[#This Row],[CO2 Average]]*100</f>
        <v>2.8150366393154904</v>
      </c>
    </row>
    <row r="289" spans="1:7" x14ac:dyDescent="0.3">
      <c r="A289" s="20">
        <v>37956</v>
      </c>
      <c r="B289" s="21">
        <v>376.53</v>
      </c>
      <c r="F289">
        <f>_xlfn.FORECAST.ETS(Table5[[#This Row],[Date]],$B$2:$B$506,$A$2:$A$506,12)</f>
        <v>365.96555027987426</v>
      </c>
      <c r="G289">
        <f>ABS(Table5[[#This Row],[CO2 Average]]-Table5[[#This Row],[Forecast new]])/Table5[[#This Row],[CO2 Average]]*100</f>
        <v>2.8057391761946482</v>
      </c>
    </row>
    <row r="290" spans="1:7" x14ac:dyDescent="0.3">
      <c r="A290" s="20">
        <v>37987</v>
      </c>
      <c r="B290" s="21">
        <v>377.21</v>
      </c>
      <c r="F290">
        <f>_xlfn.FORECAST.ETS(Table5[[#This Row],[Date]],$B$2:$B$506,$A$2:$A$506,12)</f>
        <v>366.52901432353434</v>
      </c>
      <c r="G290">
        <f>ABS(Table5[[#This Row],[CO2 Average]]-Table5[[#This Row],[Forecast new]])/Table5[[#This Row],[CO2 Average]]*100</f>
        <v>2.8315754291947828</v>
      </c>
    </row>
    <row r="291" spans="1:7" x14ac:dyDescent="0.3">
      <c r="A291" s="20">
        <v>38018</v>
      </c>
      <c r="B291" s="21">
        <v>377.73</v>
      </c>
      <c r="F291">
        <f>_xlfn.FORECAST.ETS(Table5[[#This Row],[Date]],$B$2:$B$506,$A$2:$A$506,12)</f>
        <v>366.93654731202469</v>
      </c>
      <c r="G291">
        <f>ABS(Table5[[#This Row],[CO2 Average]]-Table5[[#This Row],[Forecast new]])/Table5[[#This Row],[CO2 Average]]*100</f>
        <v>2.8574518010153631</v>
      </c>
    </row>
    <row r="292" spans="1:7" x14ac:dyDescent="0.3">
      <c r="A292" s="20">
        <v>38047</v>
      </c>
      <c r="B292" s="21">
        <v>378.16</v>
      </c>
      <c r="F292">
        <f>_xlfn.FORECAST.ETS(Table5[[#This Row],[Date]],$B$2:$B$506,$A$2:$A$506,12)</f>
        <v>367.31120976227589</v>
      </c>
      <c r="G292">
        <f>ABS(Table5[[#This Row],[CO2 Average]]-Table5[[#This Row],[Forecast new]])/Table5[[#This Row],[CO2 Average]]*100</f>
        <v>2.8688360053215916</v>
      </c>
    </row>
    <row r="293" spans="1:7" x14ac:dyDescent="0.3">
      <c r="A293" s="20">
        <v>38078</v>
      </c>
      <c r="B293" s="21">
        <v>378.48</v>
      </c>
      <c r="F293">
        <f>_xlfn.FORECAST.ETS(Table5[[#This Row],[Date]],$B$2:$B$506,$A$2:$A$506,12)</f>
        <v>367.68679105023671</v>
      </c>
      <c r="G293">
        <f>ABS(Table5[[#This Row],[CO2 Average]]-Table5[[#This Row],[Forecast new]])/Table5[[#This Row],[CO2 Average]]*100</f>
        <v>2.8517250448539713</v>
      </c>
    </row>
    <row r="294" spans="1:7" x14ac:dyDescent="0.3">
      <c r="A294" s="20">
        <v>38108</v>
      </c>
      <c r="B294" s="21">
        <v>378.4</v>
      </c>
      <c r="F294">
        <f>_xlfn.FORECAST.ETS(Table5[[#This Row],[Date]],$B$2:$B$506,$A$2:$A$506,12)</f>
        <v>367.77046955332975</v>
      </c>
      <c r="G294">
        <f>ABS(Table5[[#This Row],[CO2 Average]]-Table5[[#This Row],[Forecast new]])/Table5[[#This Row],[CO2 Average]]*100</f>
        <v>2.8090725281898075</v>
      </c>
    </row>
    <row r="295" spans="1:7" x14ac:dyDescent="0.3">
      <c r="A295" s="20">
        <v>38139</v>
      </c>
      <c r="B295" s="21">
        <v>377.51</v>
      </c>
      <c r="F295">
        <f>_xlfn.FORECAST.ETS(Table5[[#This Row],[Date]],$B$2:$B$506,$A$2:$A$506,12)</f>
        <v>367.02332992875222</v>
      </c>
      <c r="G295">
        <f>ABS(Table5[[#This Row],[CO2 Average]]-Table5[[#This Row],[Forecast new]])/Table5[[#This Row],[CO2 Average]]*100</f>
        <v>2.7778522611977889</v>
      </c>
    </row>
    <row r="296" spans="1:7" x14ac:dyDescent="0.3">
      <c r="A296" s="20">
        <v>38169</v>
      </c>
      <c r="B296" s="21">
        <v>375.97</v>
      </c>
      <c r="F296">
        <f>_xlfn.FORECAST.ETS(Table5[[#This Row],[Date]],$B$2:$B$506,$A$2:$A$506,12)</f>
        <v>365.54242590729774</v>
      </c>
      <c r="G296">
        <f>ABS(Table5[[#This Row],[CO2 Average]]-Table5[[#This Row],[Forecast new]])/Table5[[#This Row],[CO2 Average]]*100</f>
        <v>2.7735122729745152</v>
      </c>
    </row>
    <row r="297" spans="1:7" x14ac:dyDescent="0.3">
      <c r="A297" s="20">
        <v>38200</v>
      </c>
      <c r="B297" s="21">
        <v>374.5</v>
      </c>
      <c r="F297">
        <f>_xlfn.FORECAST.ETS(Table5[[#This Row],[Date]],$B$2:$B$506,$A$2:$A$506,12)</f>
        <v>364.48737532579514</v>
      </c>
      <c r="G297">
        <f>ABS(Table5[[#This Row],[CO2 Average]]-Table5[[#This Row],[Forecast new]])/Table5[[#This Row],[CO2 Average]]*100</f>
        <v>2.673598043846424</v>
      </c>
    </row>
    <row r="298" spans="1:7" x14ac:dyDescent="0.3">
      <c r="A298" s="20">
        <v>38231</v>
      </c>
      <c r="B298" s="21">
        <v>374.4</v>
      </c>
      <c r="F298">
        <f>_xlfn.FORECAST.ETS(Table5[[#This Row],[Date]],$B$2:$B$506,$A$2:$A$506,12)</f>
        <v>364.91461959119221</v>
      </c>
      <c r="G298">
        <f>ABS(Table5[[#This Row],[CO2 Average]]-Table5[[#This Row],[Forecast new]])/Table5[[#This Row],[CO2 Average]]*100</f>
        <v>2.5334883570533577</v>
      </c>
    </row>
    <row r="299" spans="1:7" x14ac:dyDescent="0.3">
      <c r="A299" s="20">
        <v>38261</v>
      </c>
      <c r="B299" s="21">
        <v>375.73</v>
      </c>
      <c r="F299">
        <f>_xlfn.FORECAST.ETS(Table5[[#This Row],[Date]],$B$2:$B$506,$A$2:$A$506,12)</f>
        <v>366.47356789432035</v>
      </c>
      <c r="G299">
        <f>ABS(Table5[[#This Row],[CO2 Average]]-Table5[[#This Row],[Forecast new]])/Table5[[#This Row],[CO2 Average]]*100</f>
        <v>2.4635861138795581</v>
      </c>
    </row>
    <row r="300" spans="1:7" x14ac:dyDescent="0.3">
      <c r="A300" s="20">
        <v>38292</v>
      </c>
      <c r="B300" s="21">
        <v>377.2</v>
      </c>
      <c r="F300">
        <f>_xlfn.FORECAST.ETS(Table5[[#This Row],[Date]],$B$2:$B$506,$A$2:$A$506,12)</f>
        <v>367.93151731251703</v>
      </c>
      <c r="G300">
        <f>ABS(Table5[[#This Row],[CO2 Average]]-Table5[[#This Row],[Forecast new]])/Table5[[#This Row],[CO2 Average]]*100</f>
        <v>2.45717992775264</v>
      </c>
    </row>
    <row r="301" spans="1:7" x14ac:dyDescent="0.3">
      <c r="A301" s="20">
        <v>38322</v>
      </c>
      <c r="B301" s="21">
        <v>378.17</v>
      </c>
      <c r="F301">
        <f>_xlfn.FORECAST.ETS(Table5[[#This Row],[Date]],$B$2:$B$506,$A$2:$A$506,12)</f>
        <v>368.79259723897172</v>
      </c>
      <c r="G301">
        <f>ABS(Table5[[#This Row],[CO2 Average]]-Table5[[#This Row],[Forecast new]])/Table5[[#This Row],[CO2 Average]]*100</f>
        <v>2.4796791815924828</v>
      </c>
    </row>
    <row r="302" spans="1:7" x14ac:dyDescent="0.3">
      <c r="A302" s="20">
        <v>38353</v>
      </c>
      <c r="B302" s="21">
        <v>378.73</v>
      </c>
      <c r="F302">
        <f>_xlfn.FORECAST.ETS(Table5[[#This Row],[Date]],$B$2:$B$506,$A$2:$A$506,12)</f>
        <v>369.3560612826318</v>
      </c>
      <c r="G302">
        <f>ABS(Table5[[#This Row],[CO2 Average]]-Table5[[#This Row],[Forecast new]])/Table5[[#This Row],[CO2 Average]]*100</f>
        <v>2.4750980163621099</v>
      </c>
    </row>
    <row r="303" spans="1:7" x14ac:dyDescent="0.3">
      <c r="A303" s="20">
        <v>38384</v>
      </c>
      <c r="B303" s="21">
        <v>379.19</v>
      </c>
      <c r="F303">
        <f>_xlfn.FORECAST.ETS(Table5[[#This Row],[Date]],$B$2:$B$506,$A$2:$A$506,12)</f>
        <v>369.76359427112214</v>
      </c>
      <c r="G303">
        <f>ABS(Table5[[#This Row],[CO2 Average]]-Table5[[#This Row],[Forecast new]])/Table5[[#This Row],[CO2 Average]]*100</f>
        <v>2.4859320469626978</v>
      </c>
    </row>
    <row r="304" spans="1:7" x14ac:dyDescent="0.3">
      <c r="A304" s="20">
        <v>38412</v>
      </c>
      <c r="B304" s="21">
        <v>379.82</v>
      </c>
      <c r="F304">
        <f>_xlfn.FORECAST.ETS(Table5[[#This Row],[Date]],$B$2:$B$506,$A$2:$A$506,12)</f>
        <v>370.13825672137341</v>
      </c>
      <c r="G304">
        <f>ABS(Table5[[#This Row],[CO2 Average]]-Table5[[#This Row],[Forecast new]])/Table5[[#This Row],[CO2 Average]]*100</f>
        <v>2.5490346160356445</v>
      </c>
    </row>
    <row r="305" spans="1:7" x14ac:dyDescent="0.3">
      <c r="A305" s="20">
        <v>38443</v>
      </c>
      <c r="B305" s="21">
        <v>380.31</v>
      </c>
      <c r="F305">
        <f>_xlfn.FORECAST.ETS(Table5[[#This Row],[Date]],$B$2:$B$506,$A$2:$A$506,12)</f>
        <v>370.51383800933417</v>
      </c>
      <c r="G305">
        <f>ABS(Table5[[#This Row],[CO2 Average]]-Table5[[#This Row],[Forecast new]])/Table5[[#This Row],[CO2 Average]]*100</f>
        <v>2.5758360260487065</v>
      </c>
    </row>
    <row r="306" spans="1:7" x14ac:dyDescent="0.3">
      <c r="A306" s="20">
        <v>38473</v>
      </c>
      <c r="B306" s="21">
        <v>380.43</v>
      </c>
      <c r="F306">
        <f>_xlfn.FORECAST.ETS(Table5[[#This Row],[Date]],$B$2:$B$506,$A$2:$A$506,12)</f>
        <v>370.59751651242721</v>
      </c>
      <c r="G306">
        <f>ABS(Table5[[#This Row],[CO2 Average]]-Table5[[#This Row],[Forecast new]])/Table5[[#This Row],[CO2 Average]]*100</f>
        <v>2.5845710084832429</v>
      </c>
    </row>
    <row r="307" spans="1:7" x14ac:dyDescent="0.3">
      <c r="A307" s="20">
        <v>38504</v>
      </c>
      <c r="B307" s="21">
        <v>379.61</v>
      </c>
      <c r="F307">
        <f>_xlfn.FORECAST.ETS(Table5[[#This Row],[Date]],$B$2:$B$506,$A$2:$A$506,12)</f>
        <v>369.85037688784968</v>
      </c>
      <c r="G307">
        <f>ABS(Table5[[#This Row],[CO2 Average]]-Table5[[#This Row],[Forecast new]])/Table5[[#This Row],[CO2 Average]]*100</f>
        <v>2.5709604889624447</v>
      </c>
    </row>
    <row r="308" spans="1:7" x14ac:dyDescent="0.3">
      <c r="A308" s="20">
        <v>38534</v>
      </c>
      <c r="B308" s="21">
        <v>377.94</v>
      </c>
      <c r="F308">
        <f>_xlfn.FORECAST.ETS(Table5[[#This Row],[Date]],$B$2:$B$506,$A$2:$A$506,12)</f>
        <v>368.3694728663952</v>
      </c>
      <c r="G308">
        <f>ABS(Table5[[#This Row],[CO2 Average]]-Table5[[#This Row],[Forecast new]])/Table5[[#This Row],[CO2 Average]]*100</f>
        <v>2.5322874354672167</v>
      </c>
    </row>
    <row r="309" spans="1:7" x14ac:dyDescent="0.3">
      <c r="A309" s="20">
        <v>38565</v>
      </c>
      <c r="B309" s="21">
        <v>376.73</v>
      </c>
      <c r="F309">
        <f>_xlfn.FORECAST.ETS(Table5[[#This Row],[Date]],$B$2:$B$506,$A$2:$A$506,12)</f>
        <v>367.31442228489266</v>
      </c>
      <c r="G309">
        <f>ABS(Table5[[#This Row],[CO2 Average]]-Table5[[#This Row],[Forecast new]])/Table5[[#This Row],[CO2 Average]]*100</f>
        <v>2.499290663102848</v>
      </c>
    </row>
    <row r="310" spans="1:7" x14ac:dyDescent="0.3">
      <c r="A310" s="20">
        <v>38596</v>
      </c>
      <c r="B310" s="21">
        <v>376.77</v>
      </c>
      <c r="F310">
        <f>_xlfn.FORECAST.ETS(Table5[[#This Row],[Date]],$B$2:$B$506,$A$2:$A$506,12)</f>
        <v>367.74166655028966</v>
      </c>
      <c r="G310">
        <f>ABS(Table5[[#This Row],[CO2 Average]]-Table5[[#This Row],[Forecast new]])/Table5[[#This Row],[CO2 Average]]*100</f>
        <v>2.396245308732202</v>
      </c>
    </row>
    <row r="311" spans="1:7" x14ac:dyDescent="0.3">
      <c r="A311" s="20">
        <v>38626</v>
      </c>
      <c r="B311" s="21">
        <v>378.08</v>
      </c>
      <c r="F311">
        <f>_xlfn.FORECAST.ETS(Table5[[#This Row],[Date]],$B$2:$B$506,$A$2:$A$506,12)</f>
        <v>369.30061485341781</v>
      </c>
      <c r="G311">
        <f>ABS(Table5[[#This Row],[CO2 Average]]-Table5[[#This Row],[Forecast new]])/Table5[[#This Row],[CO2 Average]]*100</f>
        <v>2.3220972139711629</v>
      </c>
    </row>
    <row r="312" spans="1:7" x14ac:dyDescent="0.3">
      <c r="A312" s="20">
        <v>38657</v>
      </c>
      <c r="B312" s="21">
        <v>379.54</v>
      </c>
      <c r="F312">
        <f>_xlfn.FORECAST.ETS(Table5[[#This Row],[Date]],$B$2:$B$506,$A$2:$A$506,12)</f>
        <v>370.75856427161449</v>
      </c>
      <c r="G312">
        <f>ABS(Table5[[#This Row],[CO2 Average]]-Table5[[#This Row],[Forecast new]])/Table5[[#This Row],[CO2 Average]]*100</f>
        <v>2.3137049397653819</v>
      </c>
    </row>
    <row r="313" spans="1:7" x14ac:dyDescent="0.3">
      <c r="A313" s="20">
        <v>38687</v>
      </c>
      <c r="B313" s="21">
        <v>380.52</v>
      </c>
      <c r="F313">
        <f>_xlfn.FORECAST.ETS(Table5[[#This Row],[Date]],$B$2:$B$506,$A$2:$A$506,12)</f>
        <v>371.61964419806918</v>
      </c>
      <c r="G313">
        <f>ABS(Table5[[#This Row],[CO2 Average]]-Table5[[#This Row],[Forecast new]])/Table5[[#This Row],[CO2 Average]]*100</f>
        <v>2.3389981609194788</v>
      </c>
    </row>
    <row r="314" spans="1:7" x14ac:dyDescent="0.3">
      <c r="A314" s="20">
        <v>38718</v>
      </c>
      <c r="B314" s="21">
        <v>381.33</v>
      </c>
      <c r="F314">
        <f>_xlfn.FORECAST.ETS(Table5[[#This Row],[Date]],$B$2:$B$506,$A$2:$A$506,12)</f>
        <v>372.18310824172931</v>
      </c>
      <c r="G314">
        <f>ABS(Table5[[#This Row],[CO2 Average]]-Table5[[#This Row],[Forecast new]])/Table5[[#This Row],[CO2 Average]]*100</f>
        <v>2.3986813936146301</v>
      </c>
    </row>
    <row r="315" spans="1:7" x14ac:dyDescent="0.3">
      <c r="A315" s="20">
        <v>38749</v>
      </c>
      <c r="B315" s="21">
        <v>381.95</v>
      </c>
      <c r="F315">
        <f>_xlfn.FORECAST.ETS(Table5[[#This Row],[Date]],$B$2:$B$506,$A$2:$A$506,12)</f>
        <v>372.5906412302196</v>
      </c>
      <c r="G315">
        <f>ABS(Table5[[#This Row],[CO2 Average]]-Table5[[#This Row],[Forecast new]])/Table5[[#This Row],[CO2 Average]]*100</f>
        <v>2.4504146536929929</v>
      </c>
    </row>
    <row r="316" spans="1:7" x14ac:dyDescent="0.3">
      <c r="A316" s="20">
        <v>38777</v>
      </c>
      <c r="B316" s="21">
        <v>382.32</v>
      </c>
      <c r="F316">
        <f>_xlfn.FORECAST.ETS(Table5[[#This Row],[Date]],$B$2:$B$506,$A$2:$A$506,12)</f>
        <v>372.96530368047087</v>
      </c>
      <c r="G316">
        <f>ABS(Table5[[#This Row],[CO2 Average]]-Table5[[#This Row],[Forecast new]])/Table5[[#This Row],[CO2 Average]]*100</f>
        <v>2.4468236868406374</v>
      </c>
    </row>
    <row r="317" spans="1:7" x14ac:dyDescent="0.3">
      <c r="A317" s="20">
        <v>38808</v>
      </c>
      <c r="B317" s="21">
        <v>382.65</v>
      </c>
      <c r="F317">
        <f>_xlfn.FORECAST.ETS(Table5[[#This Row],[Date]],$B$2:$B$506,$A$2:$A$506,12)</f>
        <v>373.34088496843162</v>
      </c>
      <c r="G317">
        <f>ABS(Table5[[#This Row],[CO2 Average]]-Table5[[#This Row],[Forecast new]])/Table5[[#This Row],[CO2 Average]]*100</f>
        <v>2.4328015239953884</v>
      </c>
    </row>
    <row r="318" spans="1:7" x14ac:dyDescent="0.3">
      <c r="A318" s="20">
        <v>38838</v>
      </c>
      <c r="B318" s="21">
        <v>382.61</v>
      </c>
      <c r="F318">
        <f>_xlfn.FORECAST.ETS(Table5[[#This Row],[Date]],$B$2:$B$506,$A$2:$A$506,12)</f>
        <v>373.42456347152466</v>
      </c>
      <c r="G318">
        <f>ABS(Table5[[#This Row],[CO2 Average]]-Table5[[#This Row],[Forecast new]])/Table5[[#This Row],[CO2 Average]]*100</f>
        <v>2.4007309083597788</v>
      </c>
    </row>
    <row r="319" spans="1:7" x14ac:dyDescent="0.3">
      <c r="A319" s="20">
        <v>38869</v>
      </c>
      <c r="B319" s="21">
        <v>381.75</v>
      </c>
      <c r="F319">
        <f>_xlfn.FORECAST.ETS(Table5[[#This Row],[Date]],$B$2:$B$506,$A$2:$A$506,12)</f>
        <v>372.67742384694719</v>
      </c>
      <c r="G319">
        <f>ABS(Table5[[#This Row],[CO2 Average]]-Table5[[#This Row],[Forecast new]])/Table5[[#This Row],[CO2 Average]]*100</f>
        <v>2.3765752856719864</v>
      </c>
    </row>
    <row r="320" spans="1:7" x14ac:dyDescent="0.3">
      <c r="A320" s="20">
        <v>38899</v>
      </c>
      <c r="B320" s="21">
        <v>380.07</v>
      </c>
      <c r="F320">
        <f>_xlfn.FORECAST.ETS(Table5[[#This Row],[Date]],$B$2:$B$506,$A$2:$A$506,12)</f>
        <v>371.19651982549266</v>
      </c>
      <c r="G320">
        <f>ABS(Table5[[#This Row],[CO2 Average]]-Table5[[#This Row],[Forecast new]])/Table5[[#This Row],[CO2 Average]]*100</f>
        <v>2.3346962860808103</v>
      </c>
    </row>
    <row r="321" spans="1:7" x14ac:dyDescent="0.3">
      <c r="A321" s="20">
        <v>38930</v>
      </c>
      <c r="B321" s="21">
        <v>378.49</v>
      </c>
      <c r="F321">
        <f>_xlfn.FORECAST.ETS(Table5[[#This Row],[Date]],$B$2:$B$506,$A$2:$A$506,12)</f>
        <v>370.14146924399012</v>
      </c>
      <c r="G321">
        <f>ABS(Table5[[#This Row],[CO2 Average]]-Table5[[#This Row],[Forecast new]])/Table5[[#This Row],[CO2 Average]]*100</f>
        <v>2.2057467188062807</v>
      </c>
    </row>
    <row r="322" spans="1:7" x14ac:dyDescent="0.3">
      <c r="A322" s="20">
        <v>38961</v>
      </c>
      <c r="B322" s="21">
        <v>378.61</v>
      </c>
      <c r="F322">
        <f>_xlfn.FORECAST.ETS(Table5[[#This Row],[Date]],$B$2:$B$506,$A$2:$A$506,12)</f>
        <v>370.56871350938712</v>
      </c>
      <c r="G322">
        <f>ABS(Table5[[#This Row],[CO2 Average]]-Table5[[#This Row],[Forecast new]])/Table5[[#This Row],[CO2 Average]]*100</f>
        <v>2.1238970155603099</v>
      </c>
    </row>
    <row r="323" spans="1:7" x14ac:dyDescent="0.3">
      <c r="A323" s="20">
        <v>38991</v>
      </c>
      <c r="B323" s="21">
        <v>380.04</v>
      </c>
      <c r="F323">
        <f>_xlfn.FORECAST.ETS(Table5[[#This Row],[Date]],$B$2:$B$506,$A$2:$A$506,12)</f>
        <v>372.12766181251527</v>
      </c>
      <c r="G323">
        <f>ABS(Table5[[#This Row],[CO2 Average]]-Table5[[#This Row],[Forecast new]])/Table5[[#This Row],[CO2 Average]]*100</f>
        <v>2.0819751045902404</v>
      </c>
    </row>
    <row r="324" spans="1:7" x14ac:dyDescent="0.3">
      <c r="A324" s="20">
        <v>39022</v>
      </c>
      <c r="B324" s="21">
        <v>381.41</v>
      </c>
      <c r="F324">
        <f>_xlfn.FORECAST.ETS(Table5[[#This Row],[Date]],$B$2:$B$506,$A$2:$A$506,12)</f>
        <v>373.585611230712</v>
      </c>
      <c r="G324">
        <f>ABS(Table5[[#This Row],[CO2 Average]]-Table5[[#This Row],[Forecast new]])/Table5[[#This Row],[CO2 Average]]*100</f>
        <v>2.0514377623261111</v>
      </c>
    </row>
    <row r="325" spans="1:7" x14ac:dyDescent="0.3">
      <c r="A325" s="20">
        <v>39052</v>
      </c>
      <c r="B325" s="21">
        <v>382.38</v>
      </c>
      <c r="F325">
        <f>_xlfn.FORECAST.ETS(Table5[[#This Row],[Date]],$B$2:$B$506,$A$2:$A$506,12)</f>
        <v>374.44669115716664</v>
      </c>
      <c r="G325">
        <f>ABS(Table5[[#This Row],[CO2 Average]]-Table5[[#This Row],[Forecast new]])/Table5[[#This Row],[CO2 Average]]*100</f>
        <v>2.0747185634273118</v>
      </c>
    </row>
    <row r="326" spans="1:7" x14ac:dyDescent="0.3">
      <c r="A326" s="20">
        <v>39083</v>
      </c>
      <c r="B326" s="21">
        <v>383.03</v>
      </c>
      <c r="F326">
        <f>_xlfn.FORECAST.ETS(Table5[[#This Row],[Date]],$B$2:$B$506,$A$2:$A$506,12)</f>
        <v>375.01015520082677</v>
      </c>
      <c r="G326">
        <f>ABS(Table5[[#This Row],[CO2 Average]]-Table5[[#This Row],[Forecast new]])/Table5[[#This Row],[CO2 Average]]*100</f>
        <v>2.0937902512004802</v>
      </c>
    </row>
    <row r="327" spans="1:7" x14ac:dyDescent="0.3">
      <c r="A327" s="20">
        <v>39114</v>
      </c>
      <c r="B327" s="21">
        <v>383.54</v>
      </c>
      <c r="F327">
        <f>_xlfn.FORECAST.ETS(Table5[[#This Row],[Date]],$B$2:$B$506,$A$2:$A$506,12)</f>
        <v>375.41768818931706</v>
      </c>
      <c r="G327">
        <f>ABS(Table5[[#This Row],[CO2 Average]]-Table5[[#This Row],[Forecast new]])/Table5[[#This Row],[CO2 Average]]*100</f>
        <v>2.1177222221105905</v>
      </c>
    </row>
    <row r="328" spans="1:7" x14ac:dyDescent="0.3">
      <c r="A328" s="20">
        <v>39142</v>
      </c>
      <c r="B328" s="21">
        <v>384.02</v>
      </c>
      <c r="F328">
        <f>_xlfn.FORECAST.ETS(Table5[[#This Row],[Date]],$B$2:$B$506,$A$2:$A$506,12)</f>
        <v>375.79235063956833</v>
      </c>
      <c r="G328">
        <f>ABS(Table5[[#This Row],[CO2 Average]]-Table5[[#This Row],[Forecast new]])/Table5[[#This Row],[CO2 Average]]*100</f>
        <v>2.1425054321211543</v>
      </c>
    </row>
    <row r="329" spans="1:7" x14ac:dyDescent="0.3">
      <c r="A329" s="20">
        <v>39173</v>
      </c>
      <c r="B329" s="21">
        <v>384.28</v>
      </c>
      <c r="F329">
        <f>_xlfn.FORECAST.ETS(Table5[[#This Row],[Date]],$B$2:$B$506,$A$2:$A$506,12)</f>
        <v>376.16793192752914</v>
      </c>
      <c r="G329">
        <f>ABS(Table5[[#This Row],[CO2 Average]]-Table5[[#This Row],[Forecast new]])/Table5[[#This Row],[CO2 Average]]*100</f>
        <v>2.110978472070062</v>
      </c>
    </row>
    <row r="330" spans="1:7" x14ac:dyDescent="0.3">
      <c r="A330" s="20">
        <v>39203</v>
      </c>
      <c r="B330" s="21">
        <v>384.12</v>
      </c>
      <c r="F330">
        <f>_xlfn.FORECAST.ETS(Table5[[#This Row],[Date]],$B$2:$B$506,$A$2:$A$506,12)</f>
        <v>376.25161043062212</v>
      </c>
      <c r="G330">
        <f>ABS(Table5[[#This Row],[CO2 Average]]-Table5[[#This Row],[Forecast new]])/Table5[[#This Row],[CO2 Average]]*100</f>
        <v>2.0484196525507348</v>
      </c>
    </row>
    <row r="331" spans="1:7" x14ac:dyDescent="0.3">
      <c r="A331" s="20">
        <v>39234</v>
      </c>
      <c r="B331" s="21">
        <v>383.26</v>
      </c>
      <c r="F331">
        <f>_xlfn.FORECAST.ETS(Table5[[#This Row],[Date]],$B$2:$B$506,$A$2:$A$506,12)</f>
        <v>375.50447080604465</v>
      </c>
      <c r="G331">
        <f>ABS(Table5[[#This Row],[CO2 Average]]-Table5[[#This Row],[Forecast new]])/Table5[[#This Row],[CO2 Average]]*100</f>
        <v>2.023568646338084</v>
      </c>
    </row>
    <row r="332" spans="1:7" x14ac:dyDescent="0.3">
      <c r="A332" s="20">
        <v>39264</v>
      </c>
      <c r="B332" s="21">
        <v>381.55</v>
      </c>
      <c r="F332">
        <f>_xlfn.FORECAST.ETS(Table5[[#This Row],[Date]],$B$2:$B$506,$A$2:$A$506,12)</f>
        <v>374.02356678459012</v>
      </c>
      <c r="G332">
        <f>ABS(Table5[[#This Row],[CO2 Average]]-Table5[[#This Row],[Forecast new]])/Table5[[#This Row],[CO2 Average]]*100</f>
        <v>1.9725942118752182</v>
      </c>
    </row>
    <row r="333" spans="1:7" x14ac:dyDescent="0.3">
      <c r="A333" s="20">
        <v>39295</v>
      </c>
      <c r="B333" s="21">
        <v>380.3</v>
      </c>
      <c r="F333">
        <f>_xlfn.FORECAST.ETS(Table5[[#This Row],[Date]],$B$2:$B$506,$A$2:$A$506,12)</f>
        <v>372.96851620308757</v>
      </c>
      <c r="G333">
        <f>ABS(Table5[[#This Row],[CO2 Average]]-Table5[[#This Row],[Forecast new]])/Table5[[#This Row],[CO2 Average]]*100</f>
        <v>1.927815881386389</v>
      </c>
    </row>
    <row r="334" spans="1:7" x14ac:dyDescent="0.3">
      <c r="A334" s="20">
        <v>39326</v>
      </c>
      <c r="B334" s="21">
        <v>380.69</v>
      </c>
      <c r="F334">
        <f>_xlfn.FORECAST.ETS(Table5[[#This Row],[Date]],$B$2:$B$506,$A$2:$A$506,12)</f>
        <v>373.39576046848464</v>
      </c>
      <c r="G334">
        <f>ABS(Table5[[#This Row],[CO2 Average]]-Table5[[#This Row],[Forecast new]])/Table5[[#This Row],[CO2 Average]]*100</f>
        <v>1.9160575616683808</v>
      </c>
    </row>
    <row r="335" spans="1:7" x14ac:dyDescent="0.3">
      <c r="A335" s="20">
        <v>39356</v>
      </c>
      <c r="B335" s="21">
        <v>382.1</v>
      </c>
      <c r="F335">
        <f>_xlfn.FORECAST.ETS(Table5[[#This Row],[Date]],$B$2:$B$506,$A$2:$A$506,12)</f>
        <v>374.95470877161273</v>
      </c>
      <c r="G335">
        <f>ABS(Table5[[#This Row],[CO2 Average]]-Table5[[#This Row],[Forecast new]])/Table5[[#This Row],[CO2 Average]]*100</f>
        <v>1.8700055557150728</v>
      </c>
    </row>
    <row r="336" spans="1:7" x14ac:dyDescent="0.3">
      <c r="A336" s="20">
        <v>39387</v>
      </c>
      <c r="B336" s="21">
        <v>383.45</v>
      </c>
      <c r="F336">
        <f>_xlfn.FORECAST.ETS(Table5[[#This Row],[Date]],$B$2:$B$506,$A$2:$A$506,12)</f>
        <v>376.41265818980946</v>
      </c>
      <c r="G336">
        <f>ABS(Table5[[#This Row],[CO2 Average]]-Table5[[#This Row],[Forecast new]])/Table5[[#This Row],[CO2 Average]]*100</f>
        <v>1.835269737955542</v>
      </c>
    </row>
    <row r="337" spans="1:7" x14ac:dyDescent="0.3">
      <c r="A337" s="20">
        <v>39417</v>
      </c>
      <c r="B337" s="21">
        <v>384.46</v>
      </c>
      <c r="F337">
        <f>_xlfn.FORECAST.ETS(Table5[[#This Row],[Date]],$B$2:$B$506,$A$2:$A$506,12)</f>
        <v>377.2737381162641</v>
      </c>
      <c r="G337">
        <f>ABS(Table5[[#This Row],[CO2 Average]]-Table5[[#This Row],[Forecast new]])/Table5[[#This Row],[CO2 Average]]*100</f>
        <v>1.8691832398002084</v>
      </c>
    </row>
    <row r="338" spans="1:7" x14ac:dyDescent="0.3">
      <c r="A338" s="20">
        <v>39448</v>
      </c>
      <c r="B338" s="21">
        <v>385.22</v>
      </c>
      <c r="F338">
        <f>_xlfn.FORECAST.ETS(Table5[[#This Row],[Date]],$B$2:$B$506,$A$2:$A$506,12)</f>
        <v>377.83720215992423</v>
      </c>
      <c r="G338">
        <f>ABS(Table5[[#This Row],[CO2 Average]]-Table5[[#This Row],[Forecast new]])/Table5[[#This Row],[CO2 Average]]*100</f>
        <v>1.9165146773469175</v>
      </c>
    </row>
    <row r="339" spans="1:7" x14ac:dyDescent="0.3">
      <c r="A339" s="20">
        <v>39479</v>
      </c>
      <c r="B339" s="21">
        <v>385.74</v>
      </c>
      <c r="F339">
        <f>_xlfn.FORECAST.ETS(Table5[[#This Row],[Date]],$B$2:$B$506,$A$2:$A$506,12)</f>
        <v>378.24473514841458</v>
      </c>
      <c r="G339">
        <f>ABS(Table5[[#This Row],[CO2 Average]]-Table5[[#This Row],[Forecast new]])/Table5[[#This Row],[CO2 Average]]*100</f>
        <v>1.9430872742223861</v>
      </c>
    </row>
    <row r="340" spans="1:7" x14ac:dyDescent="0.3">
      <c r="A340" s="20">
        <v>39508</v>
      </c>
      <c r="B340" s="21">
        <v>386.15</v>
      </c>
      <c r="F340">
        <f>_xlfn.FORECAST.ETS(Table5[[#This Row],[Date]],$B$2:$B$506,$A$2:$A$506,12)</f>
        <v>378.61939759866578</v>
      </c>
      <c r="G340">
        <f>ABS(Table5[[#This Row],[CO2 Average]]-Table5[[#This Row],[Forecast new]])/Table5[[#This Row],[CO2 Average]]*100</f>
        <v>1.9501754244035201</v>
      </c>
    </row>
    <row r="341" spans="1:7" x14ac:dyDescent="0.3">
      <c r="A341" s="20">
        <v>39539</v>
      </c>
      <c r="B341" s="21">
        <v>386.54</v>
      </c>
      <c r="F341">
        <f>_xlfn.FORECAST.ETS(Table5[[#This Row],[Date]],$B$2:$B$506,$A$2:$A$506,12)</f>
        <v>378.9949788866266</v>
      </c>
      <c r="G341">
        <f>ABS(Table5[[#This Row],[CO2 Average]]-Table5[[#This Row],[Forecast new]])/Table5[[#This Row],[CO2 Average]]*100</f>
        <v>1.9519379917662913</v>
      </c>
    </row>
    <row r="342" spans="1:7" x14ac:dyDescent="0.3">
      <c r="A342" s="20">
        <v>39569</v>
      </c>
      <c r="B342" s="21">
        <v>386.49</v>
      </c>
      <c r="F342">
        <f>_xlfn.FORECAST.ETS(Table5[[#This Row],[Date]],$B$2:$B$506,$A$2:$A$506,12)</f>
        <v>379.07865738971958</v>
      </c>
      <c r="G342">
        <f>ABS(Table5[[#This Row],[CO2 Average]]-Table5[[#This Row],[Forecast new]])/Table5[[#This Row],[CO2 Average]]*100</f>
        <v>1.9176026831950188</v>
      </c>
    </row>
    <row r="343" spans="1:7" x14ac:dyDescent="0.3">
      <c r="A343" s="20">
        <v>39600</v>
      </c>
      <c r="B343" s="21">
        <v>385.57</v>
      </c>
      <c r="F343">
        <f>_xlfn.FORECAST.ETS(Table5[[#This Row],[Date]],$B$2:$B$506,$A$2:$A$506,12)</f>
        <v>378.33151776514211</v>
      </c>
      <c r="G343">
        <f>ABS(Table5[[#This Row],[CO2 Average]]-Table5[[#This Row],[Forecast new]])/Table5[[#This Row],[CO2 Average]]*100</f>
        <v>1.8773458087656933</v>
      </c>
    </row>
    <row r="344" spans="1:7" x14ac:dyDescent="0.3">
      <c r="A344" s="20">
        <v>39630</v>
      </c>
      <c r="B344" s="21">
        <v>384.08</v>
      </c>
      <c r="F344">
        <f>_xlfn.FORECAST.ETS(Table5[[#This Row],[Date]],$B$2:$B$506,$A$2:$A$506,12)</f>
        <v>376.85061374368763</v>
      </c>
      <c r="G344">
        <f>ABS(Table5[[#This Row],[CO2 Average]]-Table5[[#This Row],[Forecast new]])/Table5[[#This Row],[CO2 Average]]*100</f>
        <v>1.8822605333035702</v>
      </c>
    </row>
    <row r="345" spans="1:7" x14ac:dyDescent="0.3">
      <c r="A345" s="20">
        <v>39661</v>
      </c>
      <c r="B345" s="21">
        <v>382.76</v>
      </c>
      <c r="F345">
        <f>_xlfn.FORECAST.ETS(Table5[[#This Row],[Date]],$B$2:$B$506,$A$2:$A$506,12)</f>
        <v>375.79556316218503</v>
      </c>
      <c r="G345">
        <f>ABS(Table5[[#This Row],[CO2 Average]]-Table5[[#This Row],[Forecast new]])/Table5[[#This Row],[CO2 Average]]*100</f>
        <v>1.8195309953534744</v>
      </c>
    </row>
    <row r="346" spans="1:7" x14ac:dyDescent="0.3">
      <c r="A346" s="20">
        <v>39692</v>
      </c>
      <c r="B346" s="21">
        <v>382.54</v>
      </c>
      <c r="F346">
        <f>_xlfn.FORECAST.ETS(Table5[[#This Row],[Date]],$B$2:$B$506,$A$2:$A$506,12)</f>
        <v>376.2228074275821</v>
      </c>
      <c r="G346">
        <f>ABS(Table5[[#This Row],[CO2 Average]]-Table5[[#This Row],[Forecast new]])/Table5[[#This Row],[CO2 Average]]*100</f>
        <v>1.6513809202744609</v>
      </c>
    </row>
    <row r="347" spans="1:7" x14ac:dyDescent="0.3">
      <c r="A347" s="20">
        <v>39722</v>
      </c>
      <c r="B347" s="21">
        <v>383.66</v>
      </c>
      <c r="F347">
        <f>_xlfn.FORECAST.ETS(Table5[[#This Row],[Date]],$B$2:$B$506,$A$2:$A$506,12)</f>
        <v>377.78175573071019</v>
      </c>
      <c r="G347">
        <f>ABS(Table5[[#This Row],[CO2 Average]]-Table5[[#This Row],[Forecast new]])/Table5[[#This Row],[CO2 Average]]*100</f>
        <v>1.532149369048073</v>
      </c>
    </row>
    <row r="348" spans="1:7" x14ac:dyDescent="0.3">
      <c r="A348" s="20">
        <v>39753</v>
      </c>
      <c r="B348" s="21">
        <v>385.17</v>
      </c>
      <c r="F348">
        <f>_xlfn.FORECAST.ETS(Table5[[#This Row],[Date]],$B$2:$B$506,$A$2:$A$506,12)</f>
        <v>379.23970514890692</v>
      </c>
      <c r="G348">
        <f>ABS(Table5[[#This Row],[CO2 Average]]-Table5[[#This Row],[Forecast new]])/Table5[[#This Row],[CO2 Average]]*100</f>
        <v>1.5396564766448826</v>
      </c>
    </row>
    <row r="349" spans="1:7" x14ac:dyDescent="0.3">
      <c r="A349" s="20">
        <v>39783</v>
      </c>
      <c r="B349" s="21">
        <v>386.27</v>
      </c>
      <c r="F349">
        <f>_xlfn.FORECAST.ETS(Table5[[#This Row],[Date]],$B$2:$B$506,$A$2:$A$506,12)</f>
        <v>380.10078507536161</v>
      </c>
      <c r="G349">
        <f>ABS(Table5[[#This Row],[CO2 Average]]-Table5[[#This Row],[Forecast new]])/Table5[[#This Row],[CO2 Average]]*100</f>
        <v>1.5971250484475543</v>
      </c>
    </row>
    <row r="350" spans="1:7" x14ac:dyDescent="0.3">
      <c r="A350" s="20">
        <v>39814</v>
      </c>
      <c r="B350" s="21">
        <v>387.03</v>
      </c>
      <c r="F350">
        <f>_xlfn.FORECAST.ETS(Table5[[#This Row],[Date]],$B$2:$B$506,$A$2:$A$506,12)</f>
        <v>380.66424911902169</v>
      </c>
      <c r="G350">
        <f>ABS(Table5[[#This Row],[CO2 Average]]-Table5[[#This Row],[Forecast new]])/Table5[[#This Row],[CO2 Average]]*100</f>
        <v>1.644769366968525</v>
      </c>
    </row>
    <row r="351" spans="1:7" x14ac:dyDescent="0.3">
      <c r="A351" s="20">
        <v>39845</v>
      </c>
      <c r="B351" s="21">
        <v>387.48</v>
      </c>
      <c r="F351">
        <f>_xlfn.FORECAST.ETS(Table5[[#This Row],[Date]],$B$2:$B$506,$A$2:$A$506,12)</f>
        <v>381.07178210751204</v>
      </c>
      <c r="G351">
        <f>ABS(Table5[[#This Row],[CO2 Average]]-Table5[[#This Row],[Forecast new]])/Table5[[#This Row],[CO2 Average]]*100</f>
        <v>1.6538190080747348</v>
      </c>
    </row>
    <row r="352" spans="1:7" x14ac:dyDescent="0.3">
      <c r="A352" s="20">
        <v>39873</v>
      </c>
      <c r="B352" s="21">
        <v>387.71</v>
      </c>
      <c r="F352">
        <f>_xlfn.FORECAST.ETS(Table5[[#This Row],[Date]],$B$2:$B$506,$A$2:$A$506,12)</f>
        <v>381.44644455776324</v>
      </c>
      <c r="G352">
        <f>ABS(Table5[[#This Row],[CO2 Average]]-Table5[[#This Row],[Forecast new]])/Table5[[#This Row],[CO2 Average]]*100</f>
        <v>1.6155258936413137</v>
      </c>
    </row>
    <row r="353" spans="1:7" x14ac:dyDescent="0.3">
      <c r="A353" s="20">
        <v>39904</v>
      </c>
      <c r="B353" s="21">
        <v>387.99</v>
      </c>
      <c r="F353">
        <f>_xlfn.FORECAST.ETS(Table5[[#This Row],[Date]],$B$2:$B$506,$A$2:$A$506,12)</f>
        <v>381.82202584572406</v>
      </c>
      <c r="G353">
        <f>ABS(Table5[[#This Row],[CO2 Average]]-Table5[[#This Row],[Forecast new]])/Table5[[#This Row],[CO2 Average]]*100</f>
        <v>1.5897250326750569</v>
      </c>
    </row>
    <row r="354" spans="1:7" x14ac:dyDescent="0.3">
      <c r="A354" s="20">
        <v>39934</v>
      </c>
      <c r="B354" s="21">
        <v>387.95</v>
      </c>
      <c r="F354">
        <f>_xlfn.FORECAST.ETS(Table5[[#This Row],[Date]],$B$2:$B$506,$A$2:$A$506,12)</f>
        <v>381.9057043488171</v>
      </c>
      <c r="G354">
        <f>ABS(Table5[[#This Row],[CO2 Average]]-Table5[[#This Row],[Forecast new]])/Table5[[#This Row],[CO2 Average]]*100</f>
        <v>1.5580089318682544</v>
      </c>
    </row>
    <row r="355" spans="1:7" x14ac:dyDescent="0.3">
      <c r="A355" s="20">
        <v>39965</v>
      </c>
      <c r="B355" s="21">
        <v>386.96</v>
      </c>
      <c r="F355">
        <f>_xlfn.FORECAST.ETS(Table5[[#This Row],[Date]],$B$2:$B$506,$A$2:$A$506,12)</f>
        <v>381.15856472423957</v>
      </c>
      <c r="G355">
        <f>ABS(Table5[[#This Row],[CO2 Average]]-Table5[[#This Row],[Forecast new]])/Table5[[#This Row],[CO2 Average]]*100</f>
        <v>1.4992338421956823</v>
      </c>
    </row>
    <row r="356" spans="1:7" x14ac:dyDescent="0.3">
      <c r="A356" s="20">
        <v>39995</v>
      </c>
      <c r="B356" s="21">
        <v>385.01</v>
      </c>
      <c r="F356">
        <f>_xlfn.FORECAST.ETS(Table5[[#This Row],[Date]],$B$2:$B$506,$A$2:$A$506,12)</f>
        <v>379.67766070278509</v>
      </c>
      <c r="G356">
        <f>ABS(Table5[[#This Row],[CO2 Average]]-Table5[[#This Row],[Forecast new]])/Table5[[#This Row],[CO2 Average]]*100</f>
        <v>1.3849872203877562</v>
      </c>
    </row>
    <row r="357" spans="1:7" x14ac:dyDescent="0.3">
      <c r="A357" s="20">
        <v>40026</v>
      </c>
      <c r="B357" s="21">
        <v>383.63</v>
      </c>
      <c r="F357">
        <f>_xlfn.FORECAST.ETS(Table5[[#This Row],[Date]],$B$2:$B$506,$A$2:$A$506,12)</f>
        <v>378.62261012128255</v>
      </c>
      <c r="G357">
        <f>ABS(Table5[[#This Row],[CO2 Average]]-Table5[[#This Row],[Forecast new]])/Table5[[#This Row],[CO2 Average]]*100</f>
        <v>1.3052654585713963</v>
      </c>
    </row>
    <row r="358" spans="1:7" x14ac:dyDescent="0.3">
      <c r="A358" s="20">
        <v>40057</v>
      </c>
      <c r="B358" s="21">
        <v>383.93</v>
      </c>
      <c r="F358">
        <f>_xlfn.FORECAST.ETS(Table5[[#This Row],[Date]],$B$2:$B$506,$A$2:$A$506,12)</f>
        <v>379.04985438667956</v>
      </c>
      <c r="G358">
        <f>ABS(Table5[[#This Row],[CO2 Average]]-Table5[[#This Row],[Forecast new]])/Table5[[#This Row],[CO2 Average]]*100</f>
        <v>1.2711029649468526</v>
      </c>
    </row>
    <row r="359" spans="1:7" x14ac:dyDescent="0.3">
      <c r="A359" s="20">
        <v>40087</v>
      </c>
      <c r="B359" s="21">
        <v>385.49</v>
      </c>
      <c r="F359">
        <f>_xlfn.FORECAST.ETS(Table5[[#This Row],[Date]],$B$2:$B$506,$A$2:$A$506,12)</f>
        <v>380.6088026898077</v>
      </c>
      <c r="G359">
        <f>ABS(Table5[[#This Row],[CO2 Average]]-Table5[[#This Row],[Forecast new]])/Table5[[#This Row],[CO2 Average]]*100</f>
        <v>1.2662318893336548</v>
      </c>
    </row>
    <row r="360" spans="1:7" x14ac:dyDescent="0.3">
      <c r="A360" s="20">
        <v>40118</v>
      </c>
      <c r="B360" s="21">
        <v>386.94</v>
      </c>
      <c r="F360">
        <f>_xlfn.FORECAST.ETS(Table5[[#This Row],[Date]],$B$2:$B$506,$A$2:$A$506,12)</f>
        <v>382.06675210800438</v>
      </c>
      <c r="G360">
        <f>ABS(Table5[[#This Row],[CO2 Average]]-Table5[[#This Row],[Forecast new]])/Table5[[#This Row],[CO2 Average]]*100</f>
        <v>1.2594324422379743</v>
      </c>
    </row>
    <row r="361" spans="1:7" x14ac:dyDescent="0.3">
      <c r="A361" s="20">
        <v>40148</v>
      </c>
      <c r="B361" s="21">
        <v>387.84</v>
      </c>
      <c r="F361">
        <f>_xlfn.FORECAST.ETS(Table5[[#This Row],[Date]],$B$2:$B$506,$A$2:$A$506,12)</f>
        <v>382.92783203445907</v>
      </c>
      <c r="G361">
        <f>ABS(Table5[[#This Row],[CO2 Average]]-Table5[[#This Row],[Forecast new]])/Table5[[#This Row],[CO2 Average]]*100</f>
        <v>1.2665449581118251</v>
      </c>
    </row>
    <row r="362" spans="1:7" x14ac:dyDescent="0.3">
      <c r="A362" s="20">
        <v>40179</v>
      </c>
      <c r="B362" s="21">
        <v>388.62</v>
      </c>
      <c r="F362">
        <f>_xlfn.FORECAST.ETS(Table5[[#This Row],[Date]],$B$2:$B$506,$A$2:$A$506,12)</f>
        <v>383.49129607811915</v>
      </c>
      <c r="G362">
        <f>ABS(Table5[[#This Row],[CO2 Average]]-Table5[[#This Row],[Forecast new]])/Table5[[#This Row],[CO2 Average]]*100</f>
        <v>1.3197220734601554</v>
      </c>
    </row>
    <row r="363" spans="1:7" x14ac:dyDescent="0.3">
      <c r="A363" s="20">
        <v>40210</v>
      </c>
      <c r="B363" s="21">
        <v>389.33</v>
      </c>
      <c r="F363">
        <f>_xlfn.FORECAST.ETS(Table5[[#This Row],[Date]],$B$2:$B$506,$A$2:$A$506,12)</f>
        <v>383.89882906660949</v>
      </c>
      <c r="G363">
        <f>ABS(Table5[[#This Row],[CO2 Average]]-Table5[[#This Row],[Forecast new]])/Table5[[#This Row],[CO2 Average]]*100</f>
        <v>1.3950044777927439</v>
      </c>
    </row>
    <row r="364" spans="1:7" x14ac:dyDescent="0.3">
      <c r="A364" s="20">
        <v>40238</v>
      </c>
      <c r="B364" s="21">
        <v>389.68</v>
      </c>
      <c r="F364">
        <f>_xlfn.FORECAST.ETS(Table5[[#This Row],[Date]],$B$2:$B$506,$A$2:$A$506,12)</f>
        <v>384.27349151686076</v>
      </c>
      <c r="G364">
        <f>ABS(Table5[[#This Row],[CO2 Average]]-Table5[[#This Row],[Forecast new]])/Table5[[#This Row],[CO2 Average]]*100</f>
        <v>1.3874226244968302</v>
      </c>
    </row>
    <row r="365" spans="1:7" x14ac:dyDescent="0.3">
      <c r="A365" s="20">
        <v>40269</v>
      </c>
      <c r="B365" s="21">
        <v>389.98</v>
      </c>
      <c r="F365">
        <f>_xlfn.FORECAST.ETS(Table5[[#This Row],[Date]],$B$2:$B$506,$A$2:$A$506,12)</f>
        <v>384.64907280482151</v>
      </c>
      <c r="G365">
        <f>ABS(Table5[[#This Row],[CO2 Average]]-Table5[[#This Row],[Forecast new]])/Table5[[#This Row],[CO2 Average]]*100</f>
        <v>1.3669745102770663</v>
      </c>
    </row>
    <row r="366" spans="1:7" x14ac:dyDescent="0.3">
      <c r="A366" s="20">
        <v>40299</v>
      </c>
      <c r="B366" s="21">
        <v>389.95</v>
      </c>
      <c r="F366">
        <f>_xlfn.FORECAST.ETS(Table5[[#This Row],[Date]],$B$2:$B$506,$A$2:$A$506,12)</f>
        <v>384.73275130791455</v>
      </c>
      <c r="G366">
        <f>ABS(Table5[[#This Row],[CO2 Average]]-Table5[[#This Row],[Forecast new]])/Table5[[#This Row],[CO2 Average]]*100</f>
        <v>1.3379276040737105</v>
      </c>
    </row>
    <row r="367" spans="1:7" x14ac:dyDescent="0.3">
      <c r="A367" s="20">
        <v>40330</v>
      </c>
      <c r="B367" s="21">
        <v>389.01</v>
      </c>
      <c r="F367">
        <f>_xlfn.FORECAST.ETS(Table5[[#This Row],[Date]],$B$2:$B$506,$A$2:$A$506,12)</f>
        <v>383.98561168333708</v>
      </c>
      <c r="G367">
        <f>ABS(Table5[[#This Row],[CO2 Average]]-Table5[[#This Row],[Forecast new]])/Table5[[#This Row],[CO2 Average]]*100</f>
        <v>1.291583331190177</v>
      </c>
    </row>
    <row r="368" spans="1:7" x14ac:dyDescent="0.3">
      <c r="A368" s="20">
        <v>40360</v>
      </c>
      <c r="B368" s="21">
        <v>387.35</v>
      </c>
      <c r="F368">
        <f>_xlfn.FORECAST.ETS(Table5[[#This Row],[Date]],$B$2:$B$506,$A$2:$A$506,12)</f>
        <v>382.50470766188255</v>
      </c>
      <c r="G368">
        <f>ABS(Table5[[#This Row],[CO2 Average]]-Table5[[#This Row],[Forecast new]])/Table5[[#This Row],[CO2 Average]]*100</f>
        <v>1.2508822352181421</v>
      </c>
    </row>
    <row r="369" spans="1:7" x14ac:dyDescent="0.3">
      <c r="A369" s="20">
        <v>40391</v>
      </c>
      <c r="B369" s="21">
        <v>386.23</v>
      </c>
      <c r="F369">
        <f>_xlfn.FORECAST.ETS(Table5[[#This Row],[Date]],$B$2:$B$506,$A$2:$A$506,12)</f>
        <v>381.44965708038001</v>
      </c>
      <c r="G369">
        <f>ABS(Table5[[#This Row],[CO2 Average]]-Table5[[#This Row],[Forecast new]])/Table5[[#This Row],[CO2 Average]]*100</f>
        <v>1.2376933225332085</v>
      </c>
    </row>
    <row r="370" spans="1:7" x14ac:dyDescent="0.3">
      <c r="A370" s="20">
        <v>40422</v>
      </c>
      <c r="B370" s="21">
        <v>386.7</v>
      </c>
      <c r="F370">
        <f>_xlfn.FORECAST.ETS(Table5[[#This Row],[Date]],$B$2:$B$506,$A$2:$A$506,12)</f>
        <v>381.87690134577701</v>
      </c>
      <c r="G370">
        <f>ABS(Table5[[#This Row],[CO2 Average]]-Table5[[#This Row],[Forecast new]])/Table5[[#This Row],[CO2 Average]]*100</f>
        <v>1.247245579059471</v>
      </c>
    </row>
    <row r="371" spans="1:7" x14ac:dyDescent="0.3">
      <c r="A371" s="20">
        <v>40452</v>
      </c>
      <c r="B371" s="21">
        <v>388.25</v>
      </c>
      <c r="F371">
        <f>_xlfn.FORECAST.ETS(Table5[[#This Row],[Date]],$B$2:$B$506,$A$2:$A$506,12)</f>
        <v>383.43584964890516</v>
      </c>
      <c r="G371">
        <f>ABS(Table5[[#This Row],[CO2 Average]]-Table5[[#This Row],[Forecast new]])/Table5[[#This Row],[CO2 Average]]*100</f>
        <v>1.2399614555299006</v>
      </c>
    </row>
    <row r="372" spans="1:7" x14ac:dyDescent="0.3">
      <c r="A372" s="20">
        <v>40483</v>
      </c>
      <c r="B372" s="21">
        <v>389.62</v>
      </c>
      <c r="F372">
        <f>_xlfn.FORECAST.ETS(Table5[[#This Row],[Date]],$B$2:$B$506,$A$2:$A$506,12)</f>
        <v>384.89379906710184</v>
      </c>
      <c r="G372">
        <f>ABS(Table5[[#This Row],[CO2 Average]]-Table5[[#This Row],[Forecast new]])/Table5[[#This Row],[CO2 Average]]*100</f>
        <v>1.2130283180786834</v>
      </c>
    </row>
    <row r="373" spans="1:7" x14ac:dyDescent="0.3">
      <c r="A373" s="20">
        <v>40513</v>
      </c>
      <c r="B373" s="21">
        <v>390.36</v>
      </c>
      <c r="F373">
        <f>_xlfn.FORECAST.ETS(Table5[[#This Row],[Date]],$B$2:$B$506,$A$2:$A$506,12)</f>
        <v>385.75487899355653</v>
      </c>
      <c r="G373">
        <f>ABS(Table5[[#This Row],[CO2 Average]]-Table5[[#This Row],[Forecast new]])/Table5[[#This Row],[CO2 Average]]*100</f>
        <v>1.1797112937912395</v>
      </c>
    </row>
    <row r="374" spans="1:7" x14ac:dyDescent="0.3">
      <c r="A374" s="20">
        <v>40544</v>
      </c>
      <c r="B374" s="21">
        <v>390.93</v>
      </c>
      <c r="F374">
        <f>_xlfn.FORECAST.ETS(Table5[[#This Row],[Date]],$B$2:$B$506,$A$2:$A$506,12)</f>
        <v>386.31834303721666</v>
      </c>
      <c r="G374">
        <f>ABS(Table5[[#This Row],[CO2 Average]]-Table5[[#This Row],[Forecast new]])/Table5[[#This Row],[CO2 Average]]*100</f>
        <v>1.1796631015228667</v>
      </c>
    </row>
    <row r="375" spans="1:7" x14ac:dyDescent="0.3">
      <c r="A375" s="20">
        <v>40575</v>
      </c>
      <c r="B375" s="21">
        <v>391.35</v>
      </c>
      <c r="F375">
        <f>_xlfn.FORECAST.ETS(Table5[[#This Row],[Date]],$B$2:$B$506,$A$2:$A$506,12)</f>
        <v>386.72587602570695</v>
      </c>
      <c r="G375">
        <f>ABS(Table5[[#This Row],[CO2 Average]]-Table5[[#This Row],[Forecast new]])/Table5[[#This Row],[CO2 Average]]*100</f>
        <v>1.1815827198909084</v>
      </c>
    </row>
    <row r="376" spans="1:7" x14ac:dyDescent="0.3">
      <c r="A376" s="20">
        <v>40603</v>
      </c>
      <c r="B376" s="21">
        <v>391.67</v>
      </c>
      <c r="F376">
        <f>_xlfn.FORECAST.ETS(Table5[[#This Row],[Date]],$B$2:$B$506,$A$2:$A$506,12)</f>
        <v>387.10053847595822</v>
      </c>
      <c r="G376">
        <f>ABS(Table5[[#This Row],[CO2 Average]]-Table5[[#This Row],[Forecast new]])/Table5[[#This Row],[CO2 Average]]*100</f>
        <v>1.1666610983843027</v>
      </c>
    </row>
    <row r="377" spans="1:7" x14ac:dyDescent="0.3">
      <c r="A377" s="20">
        <v>40634</v>
      </c>
      <c r="B377" s="21">
        <v>392.05</v>
      </c>
      <c r="F377">
        <f>_xlfn.FORECAST.ETS(Table5[[#This Row],[Date]],$B$2:$B$506,$A$2:$A$506,12)</f>
        <v>387.47611976391897</v>
      </c>
      <c r="G377">
        <f>ABS(Table5[[#This Row],[CO2 Average]]-Table5[[#This Row],[Forecast new]])/Table5[[#This Row],[CO2 Average]]*100</f>
        <v>1.1666573743351711</v>
      </c>
    </row>
    <row r="378" spans="1:7" x14ac:dyDescent="0.3">
      <c r="A378" s="20">
        <v>40664</v>
      </c>
      <c r="B378" s="21">
        <v>392.08</v>
      </c>
      <c r="F378">
        <f>_xlfn.FORECAST.ETS(Table5[[#This Row],[Date]],$B$2:$B$506,$A$2:$A$506,12)</f>
        <v>387.55979826701201</v>
      </c>
      <c r="G378">
        <f>ABS(Table5[[#This Row],[CO2 Average]]-Table5[[#This Row],[Forecast new]])/Table5[[#This Row],[CO2 Average]]*100</f>
        <v>1.1528774058834856</v>
      </c>
    </row>
    <row r="379" spans="1:7" x14ac:dyDescent="0.3">
      <c r="A379" s="20">
        <v>40695</v>
      </c>
      <c r="B379" s="21">
        <v>391.13</v>
      </c>
      <c r="F379">
        <f>_xlfn.FORECAST.ETS(Table5[[#This Row],[Date]],$B$2:$B$506,$A$2:$A$506,12)</f>
        <v>386.81265864243454</v>
      </c>
      <c r="G379">
        <f>ABS(Table5[[#This Row],[CO2 Average]]-Table5[[#This Row],[Forecast new]])/Table5[[#This Row],[CO2 Average]]*100</f>
        <v>1.1038123788933227</v>
      </c>
    </row>
    <row r="380" spans="1:7" x14ac:dyDescent="0.3">
      <c r="A380" s="20">
        <v>40725</v>
      </c>
      <c r="B380" s="21">
        <v>389.19</v>
      </c>
      <c r="F380">
        <f>_xlfn.FORECAST.ETS(Table5[[#This Row],[Date]],$B$2:$B$506,$A$2:$A$506,12)</f>
        <v>385.33175462098001</v>
      </c>
      <c r="G380">
        <f>ABS(Table5[[#This Row],[CO2 Average]]-Table5[[#This Row],[Forecast new]])/Table5[[#This Row],[CO2 Average]]*100</f>
        <v>0.99135265012461549</v>
      </c>
    </row>
    <row r="381" spans="1:7" x14ac:dyDescent="0.3">
      <c r="A381" s="20">
        <v>40756</v>
      </c>
      <c r="B381" s="21">
        <v>387.86</v>
      </c>
      <c r="F381">
        <f>_xlfn.FORECAST.ETS(Table5[[#This Row],[Date]],$B$2:$B$506,$A$2:$A$506,12)</f>
        <v>384.27670403947747</v>
      </c>
      <c r="G381">
        <f>ABS(Table5[[#This Row],[CO2 Average]]-Table5[[#This Row],[Forecast new]])/Table5[[#This Row],[CO2 Average]]*100</f>
        <v>0.92386323944788018</v>
      </c>
    </row>
    <row r="382" spans="1:7" x14ac:dyDescent="0.3">
      <c r="A382" s="20">
        <v>40787</v>
      </c>
      <c r="B382" s="21">
        <v>388.26</v>
      </c>
      <c r="F382">
        <f>_xlfn.FORECAST.ETS(Table5[[#This Row],[Date]],$B$2:$B$506,$A$2:$A$506,12)</f>
        <v>384.70394830487447</v>
      </c>
      <c r="G382">
        <f>ABS(Table5[[#This Row],[CO2 Average]]-Table5[[#This Row],[Forecast new]])/Table5[[#This Row],[CO2 Average]]*100</f>
        <v>0.91589442515982022</v>
      </c>
    </row>
    <row r="383" spans="1:7" x14ac:dyDescent="0.3">
      <c r="A383" s="20">
        <v>40817</v>
      </c>
      <c r="B383" s="21">
        <v>389.83</v>
      </c>
      <c r="F383">
        <f>_xlfn.FORECAST.ETS(Table5[[#This Row],[Date]],$B$2:$B$506,$A$2:$A$506,12)</f>
        <v>386.26289660800262</v>
      </c>
      <c r="G383">
        <f>ABS(Table5[[#This Row],[CO2 Average]]-Table5[[#This Row],[Forecast new]])/Table5[[#This Row],[CO2 Average]]*100</f>
        <v>0.915040759304662</v>
      </c>
    </row>
    <row r="384" spans="1:7" x14ac:dyDescent="0.3">
      <c r="A384" s="20">
        <v>40848</v>
      </c>
      <c r="B384" s="21">
        <v>391.2</v>
      </c>
      <c r="F384">
        <f>_xlfn.FORECAST.ETS(Table5[[#This Row],[Date]],$B$2:$B$506,$A$2:$A$506,12)</f>
        <v>387.72084602619935</v>
      </c>
      <c r="G384">
        <f>ABS(Table5[[#This Row],[CO2 Average]]-Table5[[#This Row],[Forecast new]])/Table5[[#This Row],[CO2 Average]]*100</f>
        <v>0.8893542877813484</v>
      </c>
    </row>
    <row r="385" spans="1:7" x14ac:dyDescent="0.3">
      <c r="A385" s="20">
        <v>40878</v>
      </c>
      <c r="B385" s="21">
        <v>392.04</v>
      </c>
      <c r="F385">
        <f>_xlfn.FORECAST.ETS(Table5[[#This Row],[Date]],$B$2:$B$506,$A$2:$A$506,12)</f>
        <v>388.58192595265399</v>
      </c>
      <c r="G385">
        <f>ABS(Table5[[#This Row],[CO2 Average]]-Table5[[#This Row],[Forecast new]])/Table5[[#This Row],[CO2 Average]]*100</f>
        <v>0.88207173945159445</v>
      </c>
    </row>
    <row r="386" spans="1:7" x14ac:dyDescent="0.3">
      <c r="A386" s="20">
        <v>40909</v>
      </c>
      <c r="B386" s="21">
        <v>392.61</v>
      </c>
      <c r="F386">
        <f>_xlfn.FORECAST.ETS(Table5[[#This Row],[Date]],$B$2:$B$506,$A$2:$A$506,12)</f>
        <v>389.14538999631412</v>
      </c>
      <c r="G386">
        <f>ABS(Table5[[#This Row],[CO2 Average]]-Table5[[#This Row],[Forecast new]])/Table5[[#This Row],[CO2 Average]]*100</f>
        <v>0.88245587317844454</v>
      </c>
    </row>
    <row r="387" spans="1:7" x14ac:dyDescent="0.3">
      <c r="A387" s="20">
        <v>40940</v>
      </c>
      <c r="B387" s="21">
        <v>393.2</v>
      </c>
      <c r="F387">
        <f>_xlfn.FORECAST.ETS(Table5[[#This Row],[Date]],$B$2:$B$506,$A$2:$A$506,12)</f>
        <v>389.55292298480447</v>
      </c>
      <c r="G387">
        <f>ABS(Table5[[#This Row],[CO2 Average]]-Table5[[#This Row],[Forecast new]])/Table5[[#This Row],[CO2 Average]]*100</f>
        <v>0.92753738941900332</v>
      </c>
    </row>
    <row r="388" spans="1:7" x14ac:dyDescent="0.3">
      <c r="A388" s="20">
        <v>40969</v>
      </c>
      <c r="B388" s="21">
        <v>393.73</v>
      </c>
      <c r="F388">
        <f>_xlfn.FORECAST.ETS(Table5[[#This Row],[Date]],$B$2:$B$506,$A$2:$A$506,12)</f>
        <v>389.92758543505568</v>
      </c>
      <c r="G388">
        <f>ABS(Table5[[#This Row],[CO2 Average]]-Table5[[#This Row],[Forecast new]])/Table5[[#This Row],[CO2 Average]]*100</f>
        <v>0.96574164146606623</v>
      </c>
    </row>
    <row r="389" spans="1:7" x14ac:dyDescent="0.3">
      <c r="A389" s="20">
        <v>41000</v>
      </c>
      <c r="B389" s="21">
        <v>393.99</v>
      </c>
      <c r="F389">
        <f>_xlfn.FORECAST.ETS(Table5[[#This Row],[Date]],$B$2:$B$506,$A$2:$A$506,12)</f>
        <v>390.30316672301649</v>
      </c>
      <c r="G389">
        <f>ABS(Table5[[#This Row],[CO2 Average]]-Table5[[#This Row],[Forecast new]])/Table5[[#This Row],[CO2 Average]]*100</f>
        <v>0.93576823700690892</v>
      </c>
    </row>
    <row r="390" spans="1:7" x14ac:dyDescent="0.3">
      <c r="A390" s="20">
        <v>41030</v>
      </c>
      <c r="B390" s="21">
        <v>393.88</v>
      </c>
      <c r="F390">
        <f>_xlfn.FORECAST.ETS(Table5[[#This Row],[Date]],$B$2:$B$506,$A$2:$A$506,12)</f>
        <v>390.38684522610947</v>
      </c>
      <c r="G390">
        <f>ABS(Table5[[#This Row],[CO2 Average]]-Table5[[#This Row],[Forecast new]])/Table5[[#This Row],[CO2 Average]]*100</f>
        <v>0.88685761498185334</v>
      </c>
    </row>
    <row r="391" spans="1:7" x14ac:dyDescent="0.3">
      <c r="A391" s="20">
        <v>41061</v>
      </c>
      <c r="B391" s="21">
        <v>392.84</v>
      </c>
      <c r="F391">
        <f>_xlfn.FORECAST.ETS(Table5[[#This Row],[Date]],$B$2:$B$506,$A$2:$A$506,12)</f>
        <v>389.639705601532</v>
      </c>
      <c r="G391">
        <f>ABS(Table5[[#This Row],[CO2 Average]]-Table5[[#This Row],[Forecast new]])/Table5[[#This Row],[CO2 Average]]*100</f>
        <v>0.81465594096018101</v>
      </c>
    </row>
    <row r="392" spans="1:7" x14ac:dyDescent="0.3">
      <c r="A392" s="20">
        <v>41091</v>
      </c>
      <c r="B392" s="21">
        <v>391</v>
      </c>
      <c r="F392">
        <f>_xlfn.FORECAST.ETS(Table5[[#This Row],[Date]],$B$2:$B$506,$A$2:$A$506,12)</f>
        <v>388.15880158007747</v>
      </c>
      <c r="G392">
        <f>ABS(Table5[[#This Row],[CO2 Average]]-Table5[[#This Row],[Forecast new]])/Table5[[#This Row],[CO2 Average]]*100</f>
        <v>0.72664921225640267</v>
      </c>
    </row>
    <row r="393" spans="1:7" x14ac:dyDescent="0.3">
      <c r="A393" s="20">
        <v>41122</v>
      </c>
      <c r="B393" s="21">
        <v>389.89</v>
      </c>
      <c r="F393">
        <f>_xlfn.FORECAST.ETS(Table5[[#This Row],[Date]],$B$2:$B$506,$A$2:$A$506,12)</f>
        <v>387.10375099857492</v>
      </c>
      <c r="G393">
        <f>ABS(Table5[[#This Row],[CO2 Average]]-Table5[[#This Row],[Forecast new]])/Table5[[#This Row],[CO2 Average]]*100</f>
        <v>0.71462438160123687</v>
      </c>
    </row>
    <row r="394" spans="1:7" x14ac:dyDescent="0.3">
      <c r="A394" s="20">
        <v>41153</v>
      </c>
      <c r="B394" s="21">
        <v>390.56</v>
      </c>
      <c r="F394">
        <f>_xlfn.FORECAST.ETS(Table5[[#This Row],[Date]],$B$2:$B$506,$A$2:$A$506,12)</f>
        <v>387.53099526397199</v>
      </c>
      <c r="G394">
        <f>ABS(Table5[[#This Row],[CO2 Average]]-Table5[[#This Row],[Forecast new]])/Table5[[#This Row],[CO2 Average]]*100</f>
        <v>0.77555426465280985</v>
      </c>
    </row>
    <row r="395" spans="1:7" x14ac:dyDescent="0.3">
      <c r="A395" s="20">
        <v>41183</v>
      </c>
      <c r="B395" s="21">
        <v>392.16</v>
      </c>
      <c r="F395">
        <f>_xlfn.FORECAST.ETS(Table5[[#This Row],[Date]],$B$2:$B$506,$A$2:$A$506,12)</f>
        <v>389.08994356710008</v>
      </c>
      <c r="G395">
        <f>ABS(Table5[[#This Row],[CO2 Average]]-Table5[[#This Row],[Forecast new]])/Table5[[#This Row],[CO2 Average]]*100</f>
        <v>0.78285812752446593</v>
      </c>
    </row>
    <row r="396" spans="1:7" x14ac:dyDescent="0.3">
      <c r="A396" s="20">
        <v>41214</v>
      </c>
      <c r="B396" s="21">
        <v>393.56</v>
      </c>
      <c r="F396">
        <f>_xlfn.FORECAST.ETS(Table5[[#This Row],[Date]],$B$2:$B$506,$A$2:$A$506,12)</f>
        <v>390.54789298529681</v>
      </c>
      <c r="G396">
        <f>ABS(Table5[[#This Row],[CO2 Average]]-Table5[[#This Row],[Forecast new]])/Table5[[#This Row],[CO2 Average]]*100</f>
        <v>0.76534887049069777</v>
      </c>
    </row>
    <row r="397" spans="1:7" x14ac:dyDescent="0.3">
      <c r="A397" s="20">
        <v>41244</v>
      </c>
      <c r="B397" s="21">
        <v>394.39</v>
      </c>
      <c r="F397">
        <f>_xlfn.FORECAST.ETS(Table5[[#This Row],[Date]],$B$2:$B$506,$A$2:$A$506,12)</f>
        <v>391.4089729117515</v>
      </c>
      <c r="G397">
        <f>ABS(Table5[[#This Row],[CO2 Average]]-Table5[[#This Row],[Forecast new]])/Table5[[#This Row],[CO2 Average]]*100</f>
        <v>0.75585767596756548</v>
      </c>
    </row>
    <row r="398" spans="1:7" x14ac:dyDescent="0.3">
      <c r="A398" s="20">
        <v>41275</v>
      </c>
      <c r="B398" s="21">
        <v>395.07</v>
      </c>
      <c r="F398">
        <f>_xlfn.FORECAST.ETS(Table5[[#This Row],[Date]],$B$2:$B$506,$A$2:$A$506,12)</f>
        <v>391.97243695541158</v>
      </c>
      <c r="G398">
        <f>ABS(Table5[[#This Row],[CO2 Average]]-Table5[[#This Row],[Forecast new]])/Table5[[#This Row],[CO2 Average]]*100</f>
        <v>0.78405422952601123</v>
      </c>
    </row>
    <row r="399" spans="1:7" x14ac:dyDescent="0.3">
      <c r="A399" s="20">
        <v>41306</v>
      </c>
      <c r="B399" s="21">
        <v>395.69</v>
      </c>
      <c r="F399">
        <f>_xlfn.FORECAST.ETS(Table5[[#This Row],[Date]],$B$2:$B$506,$A$2:$A$506,12)</f>
        <v>392.37996994390193</v>
      </c>
      <c r="G399">
        <f>ABS(Table5[[#This Row],[CO2 Average]]-Table5[[#This Row],[Forecast new]])/Table5[[#This Row],[CO2 Average]]*100</f>
        <v>0.83652102810232032</v>
      </c>
    </row>
    <row r="400" spans="1:7" x14ac:dyDescent="0.3">
      <c r="A400" s="20">
        <v>41334</v>
      </c>
      <c r="B400" s="21">
        <v>396.28</v>
      </c>
      <c r="F400">
        <f>_xlfn.FORECAST.ETS(Table5[[#This Row],[Date]],$B$2:$B$506,$A$2:$A$506,12)</f>
        <v>392.75463239415313</v>
      </c>
      <c r="G400">
        <f>ABS(Table5[[#This Row],[CO2 Average]]-Table5[[#This Row],[Forecast new]])/Table5[[#This Row],[CO2 Average]]*100</f>
        <v>0.88961532397467424</v>
      </c>
    </row>
    <row r="401" spans="1:7" x14ac:dyDescent="0.3">
      <c r="A401" s="20">
        <v>41365</v>
      </c>
      <c r="B401" s="21">
        <v>396.74</v>
      </c>
      <c r="F401">
        <f>_xlfn.FORECAST.ETS(Table5[[#This Row],[Date]],$B$2:$B$506,$A$2:$A$506,12)</f>
        <v>393.13021368211395</v>
      </c>
      <c r="G401">
        <f>ABS(Table5[[#This Row],[CO2 Average]]-Table5[[#This Row],[Forecast new]])/Table5[[#This Row],[CO2 Average]]*100</f>
        <v>0.90986195439987438</v>
      </c>
    </row>
    <row r="402" spans="1:7" x14ac:dyDescent="0.3">
      <c r="A402" s="20">
        <v>41395</v>
      </c>
      <c r="B402" s="21">
        <v>396.75</v>
      </c>
      <c r="F402">
        <f>_xlfn.FORECAST.ETS(Table5[[#This Row],[Date]],$B$2:$B$506,$A$2:$A$506,12)</f>
        <v>393.21389218520693</v>
      </c>
      <c r="G402">
        <f>ABS(Table5[[#This Row],[CO2 Average]]-Table5[[#This Row],[Forecast new]])/Table5[[#This Row],[CO2 Average]]*100</f>
        <v>0.89126851034481913</v>
      </c>
    </row>
    <row r="403" spans="1:7" x14ac:dyDescent="0.3">
      <c r="A403" s="20">
        <v>41426</v>
      </c>
      <c r="B403" s="21">
        <v>395.95</v>
      </c>
      <c r="F403">
        <f>_xlfn.FORECAST.ETS(Table5[[#This Row],[Date]],$B$2:$B$506,$A$2:$A$506,12)</f>
        <v>392.46675256062946</v>
      </c>
      <c r="G403">
        <f>ABS(Table5[[#This Row],[CO2 Average]]-Table5[[#This Row],[Forecast new]])/Table5[[#This Row],[CO2 Average]]*100</f>
        <v>0.87971901486817261</v>
      </c>
    </row>
    <row r="404" spans="1:7" x14ac:dyDescent="0.3">
      <c r="A404" s="20">
        <v>41456</v>
      </c>
      <c r="B404" s="21">
        <v>394.46</v>
      </c>
      <c r="F404">
        <f>_xlfn.FORECAST.ETS(Table5[[#This Row],[Date]],$B$2:$B$506,$A$2:$A$506,12)</f>
        <v>390.98584853917498</v>
      </c>
      <c r="G404">
        <f>ABS(Table5[[#This Row],[CO2 Average]]-Table5[[#This Row],[Forecast new]])/Table5[[#This Row],[CO2 Average]]*100</f>
        <v>0.88073605963215496</v>
      </c>
    </row>
    <row r="405" spans="1:7" x14ac:dyDescent="0.3">
      <c r="A405" s="20">
        <v>41487</v>
      </c>
      <c r="B405" s="21">
        <v>393.23</v>
      </c>
      <c r="F405">
        <f>_xlfn.FORECAST.ETS(Table5[[#This Row],[Date]],$B$2:$B$506,$A$2:$A$506,12)</f>
        <v>389.93079795767238</v>
      </c>
      <c r="G405">
        <f>ABS(Table5[[#This Row],[CO2 Average]]-Table5[[#This Row],[Forecast new]])/Table5[[#This Row],[CO2 Average]]*100</f>
        <v>0.83900059566351382</v>
      </c>
    </row>
    <row r="406" spans="1:7" x14ac:dyDescent="0.3">
      <c r="A406" s="20">
        <v>41518</v>
      </c>
      <c r="B406" s="21">
        <v>393.21</v>
      </c>
      <c r="F406">
        <f>_xlfn.FORECAST.ETS(Table5[[#This Row],[Date]],$B$2:$B$506,$A$2:$A$506,12)</f>
        <v>390.35804222306945</v>
      </c>
      <c r="G406">
        <f>ABS(Table5[[#This Row],[CO2 Average]]-Table5[[#This Row],[Forecast new]])/Table5[[#This Row],[CO2 Average]]*100</f>
        <v>0.72530143611061093</v>
      </c>
    </row>
    <row r="407" spans="1:7" x14ac:dyDescent="0.3">
      <c r="A407" s="20">
        <v>41548</v>
      </c>
      <c r="B407" s="21">
        <v>394.5</v>
      </c>
      <c r="F407">
        <f>_xlfn.FORECAST.ETS(Table5[[#This Row],[Date]],$B$2:$B$506,$A$2:$A$506,12)</f>
        <v>391.91699052619759</v>
      </c>
      <c r="G407">
        <f>ABS(Table5[[#This Row],[CO2 Average]]-Table5[[#This Row],[Forecast new]])/Table5[[#This Row],[CO2 Average]]*100</f>
        <v>0.65475525318185201</v>
      </c>
    </row>
    <row r="408" spans="1:7" x14ac:dyDescent="0.3">
      <c r="A408" s="20">
        <v>41579</v>
      </c>
      <c r="B408" s="21">
        <v>395.96</v>
      </c>
      <c r="F408">
        <f>_xlfn.FORECAST.ETS(Table5[[#This Row],[Date]],$B$2:$B$506,$A$2:$A$506,12)</f>
        <v>393.37493994439427</v>
      </c>
      <c r="G408">
        <f>ABS(Table5[[#This Row],[CO2 Average]]-Table5[[#This Row],[Forecast new]])/Table5[[#This Row],[CO2 Average]]*100</f>
        <v>0.65285888867706565</v>
      </c>
    </row>
    <row r="409" spans="1:7" x14ac:dyDescent="0.3">
      <c r="A409" s="20">
        <v>41609</v>
      </c>
      <c r="B409" s="21">
        <v>396.87</v>
      </c>
      <c r="F409">
        <f>_xlfn.FORECAST.ETS(Table5[[#This Row],[Date]],$B$2:$B$506,$A$2:$A$506,12)</f>
        <v>394.23601987084896</v>
      </c>
      <c r="G409">
        <f>ABS(Table5[[#This Row],[CO2 Average]]-Table5[[#This Row],[Forecast new]])/Table5[[#This Row],[CO2 Average]]*100</f>
        <v>0.6636883939705801</v>
      </c>
    </row>
    <row r="410" spans="1:7" x14ac:dyDescent="0.3">
      <c r="A410" s="20">
        <v>41640</v>
      </c>
      <c r="B410" s="21">
        <v>397.51</v>
      </c>
      <c r="F410">
        <f>_xlfn.FORECAST.ETS(Table5[[#This Row],[Date]],$B$2:$B$506,$A$2:$A$506,12)</f>
        <v>394.79948391450904</v>
      </c>
      <c r="G410">
        <f>ABS(Table5[[#This Row],[CO2 Average]]-Table5[[#This Row],[Forecast new]])/Table5[[#This Row],[CO2 Average]]*100</f>
        <v>0.68187368506225032</v>
      </c>
    </row>
    <row r="411" spans="1:7" x14ac:dyDescent="0.3">
      <c r="A411" s="20">
        <v>41671</v>
      </c>
      <c r="B411" s="21">
        <v>397.97</v>
      </c>
      <c r="F411">
        <f>_xlfn.FORECAST.ETS(Table5[[#This Row],[Date]],$B$2:$B$506,$A$2:$A$506,12)</f>
        <v>395.20701690299938</v>
      </c>
      <c r="G411">
        <f>ABS(Table5[[#This Row],[CO2 Average]]-Table5[[#This Row],[Forecast new]])/Table5[[#This Row],[CO2 Average]]*100</f>
        <v>0.6942691903913969</v>
      </c>
    </row>
    <row r="412" spans="1:7" x14ac:dyDescent="0.3">
      <c r="A412" s="20">
        <v>41699</v>
      </c>
      <c r="B412" s="21">
        <v>398.27</v>
      </c>
      <c r="F412">
        <f>_xlfn.FORECAST.ETS(Table5[[#This Row],[Date]],$B$2:$B$506,$A$2:$A$506,12)</f>
        <v>395.58167935325059</v>
      </c>
      <c r="G412">
        <f>ABS(Table5[[#This Row],[CO2 Average]]-Table5[[#This Row],[Forecast new]])/Table5[[#This Row],[CO2 Average]]*100</f>
        <v>0.67499953467481588</v>
      </c>
    </row>
    <row r="413" spans="1:7" x14ac:dyDescent="0.3">
      <c r="A413" s="20">
        <v>41730</v>
      </c>
      <c r="B413" s="21">
        <v>398.63</v>
      </c>
      <c r="F413">
        <f>_xlfn.FORECAST.ETS(Table5[[#This Row],[Date]],$B$2:$B$506,$A$2:$A$506,12)</f>
        <v>395.95726064121141</v>
      </c>
      <c r="G413">
        <f>ABS(Table5[[#This Row],[CO2 Average]]-Table5[[#This Row],[Forecast new]])/Table5[[#This Row],[CO2 Average]]*100</f>
        <v>0.67048123793708192</v>
      </c>
    </row>
    <row r="414" spans="1:7" x14ac:dyDescent="0.3">
      <c r="A414" s="20">
        <v>41760</v>
      </c>
      <c r="B414" s="21">
        <v>398.69</v>
      </c>
      <c r="F414">
        <f>_xlfn.FORECAST.ETS(Table5[[#This Row],[Date]],$B$2:$B$506,$A$2:$A$506,12)</f>
        <v>396.04093914430445</v>
      </c>
      <c r="G414">
        <f>ABS(Table5[[#This Row],[CO2 Average]]-Table5[[#This Row],[Forecast new]])/Table5[[#This Row],[CO2 Average]]*100</f>
        <v>0.66444125904726781</v>
      </c>
    </row>
    <row r="415" spans="1:7" x14ac:dyDescent="0.3">
      <c r="A415" s="20">
        <v>41791</v>
      </c>
      <c r="B415" s="21">
        <v>397.73</v>
      </c>
      <c r="F415">
        <f>_xlfn.FORECAST.ETS(Table5[[#This Row],[Date]],$B$2:$B$506,$A$2:$A$506,12)</f>
        <v>395.29379951972692</v>
      </c>
      <c r="G415">
        <f>ABS(Table5[[#This Row],[CO2 Average]]-Table5[[#This Row],[Forecast new]])/Table5[[#This Row],[CO2 Average]]*100</f>
        <v>0.61252620628896504</v>
      </c>
    </row>
    <row r="416" spans="1:7" x14ac:dyDescent="0.3">
      <c r="A416" s="20">
        <v>41821</v>
      </c>
      <c r="B416" s="21">
        <v>396.13</v>
      </c>
      <c r="F416">
        <f>_xlfn.FORECAST.ETS(Table5[[#This Row],[Date]],$B$2:$B$506,$A$2:$A$506,12)</f>
        <v>393.81289549827244</v>
      </c>
      <c r="G416">
        <f>ABS(Table5[[#This Row],[CO2 Average]]-Table5[[#This Row],[Forecast new]])/Table5[[#This Row],[CO2 Average]]*100</f>
        <v>0.58493537518682148</v>
      </c>
    </row>
    <row r="417" spans="1:7" x14ac:dyDescent="0.3">
      <c r="A417" s="20">
        <v>41852</v>
      </c>
      <c r="B417" s="21">
        <v>395.02</v>
      </c>
      <c r="F417">
        <f>_xlfn.FORECAST.ETS(Table5[[#This Row],[Date]],$B$2:$B$506,$A$2:$A$506,12)</f>
        <v>392.7578449167699</v>
      </c>
      <c r="G417">
        <f>ABS(Table5[[#This Row],[CO2 Average]]-Table5[[#This Row],[Forecast new]])/Table5[[#This Row],[CO2 Average]]*100</f>
        <v>0.57266849355224647</v>
      </c>
    </row>
    <row r="418" spans="1:7" x14ac:dyDescent="0.3">
      <c r="A418" s="20">
        <v>41883</v>
      </c>
      <c r="B418" s="21">
        <v>395.12</v>
      </c>
      <c r="F418">
        <f>_xlfn.FORECAST.ETS(Table5[[#This Row],[Date]],$B$2:$B$506,$A$2:$A$506,12)</f>
        <v>393.18508918216691</v>
      </c>
      <c r="G418">
        <f>ABS(Table5[[#This Row],[CO2 Average]]-Table5[[#This Row],[Forecast new]])/Table5[[#This Row],[CO2 Average]]*100</f>
        <v>0.48970206970872127</v>
      </c>
    </row>
    <row r="419" spans="1:7" x14ac:dyDescent="0.3">
      <c r="A419" s="20">
        <v>41913</v>
      </c>
      <c r="B419" s="21">
        <v>396.38</v>
      </c>
      <c r="F419">
        <f>_xlfn.FORECAST.ETS(Table5[[#This Row],[Date]],$B$2:$B$506,$A$2:$A$506,12)</f>
        <v>394.74403748529505</v>
      </c>
      <c r="G419">
        <f>ABS(Table5[[#This Row],[CO2 Average]]-Table5[[#This Row],[Forecast new]])/Table5[[#This Row],[CO2 Average]]*100</f>
        <v>0.41272579714035595</v>
      </c>
    </row>
    <row r="420" spans="1:7" x14ac:dyDescent="0.3">
      <c r="A420" s="20">
        <v>41944</v>
      </c>
      <c r="B420" s="21">
        <v>397.86</v>
      </c>
      <c r="F420">
        <f>_xlfn.FORECAST.ETS(Table5[[#This Row],[Date]],$B$2:$B$506,$A$2:$A$506,12)</f>
        <v>396.20198690349173</v>
      </c>
      <c r="G420">
        <f>ABS(Table5[[#This Row],[CO2 Average]]-Table5[[#This Row],[Forecast new]])/Table5[[#This Row],[CO2 Average]]*100</f>
        <v>0.41673279457806373</v>
      </c>
    </row>
    <row r="421" spans="1:7" x14ac:dyDescent="0.3">
      <c r="A421" s="20">
        <v>41974</v>
      </c>
      <c r="B421" s="21">
        <v>398.84</v>
      </c>
      <c r="F421">
        <f>_xlfn.FORECAST.ETS(Table5[[#This Row],[Date]],$B$2:$B$506,$A$2:$A$506,12)</f>
        <v>397.06306682994642</v>
      </c>
      <c r="G421">
        <f>ABS(Table5[[#This Row],[CO2 Average]]-Table5[[#This Row],[Forecast new]])/Table5[[#This Row],[CO2 Average]]*100</f>
        <v>0.44552531592958405</v>
      </c>
    </row>
    <row r="422" spans="1:7" x14ac:dyDescent="0.3">
      <c r="A422" s="20">
        <v>42005</v>
      </c>
      <c r="B422" s="21">
        <v>399.56</v>
      </c>
      <c r="F422">
        <f>_xlfn.FORECAST.ETS(Table5[[#This Row],[Date]],$B$2:$B$506,$A$2:$A$506,12)</f>
        <v>397.6265308736065</v>
      </c>
      <c r="G422">
        <f>ABS(Table5[[#This Row],[CO2 Average]]-Table5[[#This Row],[Forecast new]])/Table5[[#This Row],[CO2 Average]]*100</f>
        <v>0.4838995711266153</v>
      </c>
    </row>
    <row r="423" spans="1:7" x14ac:dyDescent="0.3">
      <c r="A423" s="20">
        <v>42036</v>
      </c>
      <c r="B423" s="21">
        <v>400.12</v>
      </c>
      <c r="F423">
        <f>_xlfn.FORECAST.ETS(Table5[[#This Row],[Date]],$B$2:$B$506,$A$2:$A$506,12)</f>
        <v>398.03406386209684</v>
      </c>
      <c r="G423">
        <f>ABS(Table5[[#This Row],[CO2 Average]]-Table5[[#This Row],[Forecast new]])/Table5[[#This Row],[CO2 Average]]*100</f>
        <v>0.52132763618493472</v>
      </c>
    </row>
    <row r="424" spans="1:7" x14ac:dyDescent="0.3">
      <c r="A424" s="20">
        <v>42064</v>
      </c>
      <c r="B424" s="21">
        <v>400.57</v>
      </c>
      <c r="F424">
        <f>_xlfn.FORECAST.ETS(Table5[[#This Row],[Date]],$B$2:$B$506,$A$2:$A$506,12)</f>
        <v>398.40872631234811</v>
      </c>
      <c r="G424">
        <f>ABS(Table5[[#This Row],[CO2 Average]]-Table5[[#This Row],[Forecast new]])/Table5[[#This Row],[CO2 Average]]*100</f>
        <v>0.5395495637845783</v>
      </c>
    </row>
    <row r="425" spans="1:7" x14ac:dyDescent="0.3">
      <c r="A425" s="20">
        <v>42095</v>
      </c>
      <c r="B425" s="21">
        <v>400.96</v>
      </c>
      <c r="F425">
        <f>_xlfn.FORECAST.ETS(Table5[[#This Row],[Date]],$B$2:$B$506,$A$2:$A$506,12)</f>
        <v>398.78430760030886</v>
      </c>
      <c r="G425">
        <f>ABS(Table5[[#This Row],[CO2 Average]]-Table5[[#This Row],[Forecast new]])/Table5[[#This Row],[CO2 Average]]*100</f>
        <v>0.54262080997882978</v>
      </c>
    </row>
    <row r="426" spans="1:7" x14ac:dyDescent="0.3">
      <c r="A426" s="20">
        <v>42125</v>
      </c>
      <c r="B426" s="21">
        <v>400.91</v>
      </c>
      <c r="F426">
        <f>_xlfn.FORECAST.ETS(Table5[[#This Row],[Date]],$B$2:$B$506,$A$2:$A$506,12)</f>
        <v>398.8679861034019</v>
      </c>
      <c r="G426">
        <f>ABS(Table5[[#This Row],[CO2 Average]]-Table5[[#This Row],[Forecast new]])/Table5[[#This Row],[CO2 Average]]*100</f>
        <v>0.5093447149230802</v>
      </c>
    </row>
    <row r="427" spans="1:7" x14ac:dyDescent="0.3">
      <c r="A427" s="20">
        <v>42156</v>
      </c>
      <c r="B427" s="21">
        <v>400.06</v>
      </c>
      <c r="F427">
        <f>_xlfn.FORECAST.ETS(Table5[[#This Row],[Date]],$B$2:$B$506,$A$2:$A$506,12)</f>
        <v>398.12084647882443</v>
      </c>
      <c r="G427">
        <f>ABS(Table5[[#This Row],[CO2 Average]]-Table5[[#This Row],[Forecast new]])/Table5[[#This Row],[CO2 Average]]*100</f>
        <v>0.48471567294295093</v>
      </c>
    </row>
    <row r="428" spans="1:7" x14ac:dyDescent="0.3">
      <c r="A428" s="20">
        <v>42186</v>
      </c>
      <c r="B428" s="21">
        <v>398.37</v>
      </c>
      <c r="F428">
        <f>_xlfn.FORECAST.ETS(Table5[[#This Row],[Date]],$B$2:$B$506,$A$2:$A$506,12)</f>
        <v>396.6399424573699</v>
      </c>
      <c r="G428">
        <f>ABS(Table5[[#This Row],[CO2 Average]]-Table5[[#This Row],[Forecast new]])/Table5[[#This Row],[CO2 Average]]*100</f>
        <v>0.43428409333787843</v>
      </c>
    </row>
    <row r="429" spans="1:7" x14ac:dyDescent="0.3">
      <c r="A429" s="20">
        <v>42217</v>
      </c>
      <c r="B429" s="21">
        <v>397.06</v>
      </c>
      <c r="F429">
        <f>_xlfn.FORECAST.ETS(Table5[[#This Row],[Date]],$B$2:$B$506,$A$2:$A$506,12)</f>
        <v>395.58489187586736</v>
      </c>
      <c r="G429">
        <f>ABS(Table5[[#This Row],[CO2 Average]]-Table5[[#This Row],[Forecast new]])/Table5[[#This Row],[CO2 Average]]*100</f>
        <v>0.37150761198122351</v>
      </c>
    </row>
    <row r="430" spans="1:7" x14ac:dyDescent="0.3">
      <c r="A430" s="20">
        <v>42248</v>
      </c>
      <c r="B430" s="21">
        <v>397.34</v>
      </c>
      <c r="F430">
        <f>_xlfn.FORECAST.ETS(Table5[[#This Row],[Date]],$B$2:$B$506,$A$2:$A$506,12)</f>
        <v>396.01213614126436</v>
      </c>
      <c r="G430">
        <f>ABS(Table5[[#This Row],[CO2 Average]]-Table5[[#This Row],[Forecast new]])/Table5[[#This Row],[CO2 Average]]*100</f>
        <v>0.33418831699189899</v>
      </c>
    </row>
    <row r="431" spans="1:7" x14ac:dyDescent="0.3">
      <c r="A431" s="20">
        <v>42278</v>
      </c>
      <c r="B431" s="21">
        <v>398.8</v>
      </c>
      <c r="F431">
        <f>_xlfn.FORECAST.ETS(Table5[[#This Row],[Date]],$B$2:$B$506,$A$2:$A$506,12)</f>
        <v>397.57108444439251</v>
      </c>
      <c r="G431">
        <f>ABS(Table5[[#This Row],[CO2 Average]]-Table5[[#This Row],[Forecast new]])/Table5[[#This Row],[CO2 Average]]*100</f>
        <v>0.30815334894872121</v>
      </c>
    </row>
    <row r="432" spans="1:7" x14ac:dyDescent="0.3">
      <c r="A432" s="20">
        <v>42309</v>
      </c>
      <c r="B432" s="21">
        <v>400.36</v>
      </c>
      <c r="F432">
        <f>_xlfn.FORECAST.ETS(Table5[[#This Row],[Date]],$B$2:$B$506,$A$2:$A$506,12)</f>
        <v>399.02903386258919</v>
      </c>
      <c r="G432">
        <f>ABS(Table5[[#This Row],[CO2 Average]]-Table5[[#This Row],[Forecast new]])/Table5[[#This Row],[CO2 Average]]*100</f>
        <v>0.3324423362500814</v>
      </c>
    </row>
    <row r="433" spans="1:7" x14ac:dyDescent="0.3">
      <c r="A433" s="20">
        <v>42339</v>
      </c>
      <c r="B433" s="21">
        <v>401.66</v>
      </c>
      <c r="F433">
        <f>_xlfn.FORECAST.ETS(Table5[[#This Row],[Date]],$B$2:$B$506,$A$2:$A$506,12)</f>
        <v>399.89011378904388</v>
      </c>
      <c r="G433">
        <f>ABS(Table5[[#This Row],[CO2 Average]]-Table5[[#This Row],[Forecast new]])/Table5[[#This Row],[CO2 Average]]*100</f>
        <v>0.44064288476725205</v>
      </c>
    </row>
    <row r="434" spans="1:7" x14ac:dyDescent="0.3">
      <c r="A434" s="20">
        <v>42370</v>
      </c>
      <c r="B434" s="21">
        <v>402.64</v>
      </c>
      <c r="F434">
        <f>_xlfn.FORECAST.ETS(Table5[[#This Row],[Date]],$B$2:$B$506,$A$2:$A$506,12)</f>
        <v>400.45357783270401</v>
      </c>
      <c r="G434">
        <f>ABS(Table5[[#This Row],[CO2 Average]]-Table5[[#This Row],[Forecast new]])/Table5[[#This Row],[CO2 Average]]*100</f>
        <v>0.5430215992688191</v>
      </c>
    </row>
    <row r="435" spans="1:7" x14ac:dyDescent="0.3">
      <c r="A435" s="20">
        <v>42401</v>
      </c>
      <c r="B435" s="21">
        <v>403.27</v>
      </c>
      <c r="F435">
        <f>_xlfn.FORECAST.ETS(Table5[[#This Row],[Date]],$B$2:$B$506,$A$2:$A$506,12)</f>
        <v>400.8611108211943</v>
      </c>
      <c r="G435">
        <f>ABS(Table5[[#This Row],[CO2 Average]]-Table5[[#This Row],[Forecast new]])/Table5[[#This Row],[CO2 Average]]*100</f>
        <v>0.59733904798414961</v>
      </c>
    </row>
    <row r="436" spans="1:7" x14ac:dyDescent="0.3">
      <c r="A436" s="20">
        <v>42430</v>
      </c>
      <c r="B436" s="21">
        <v>403.86</v>
      </c>
      <c r="F436">
        <f>_xlfn.FORECAST.ETS(Table5[[#This Row],[Date]],$B$2:$B$506,$A$2:$A$506,12)</f>
        <v>401.23577327144557</v>
      </c>
      <c r="G436">
        <f>ABS(Table5[[#This Row],[CO2 Average]]-Table5[[#This Row],[Forecast new]])/Table5[[#This Row],[CO2 Average]]*100</f>
        <v>0.64978624487556258</v>
      </c>
    </row>
    <row r="437" spans="1:7" x14ac:dyDescent="0.3">
      <c r="A437" s="20">
        <v>42461</v>
      </c>
      <c r="B437" s="21">
        <v>404.39</v>
      </c>
      <c r="F437">
        <f>_xlfn.FORECAST.ETS(Table5[[#This Row],[Date]],$B$2:$B$506,$A$2:$A$506,12)</f>
        <v>401.61135455940638</v>
      </c>
      <c r="G437">
        <f>ABS(Table5[[#This Row],[CO2 Average]]-Table5[[#This Row],[Forecast new]])/Table5[[#This Row],[CO2 Average]]*100</f>
        <v>0.68712021578021387</v>
      </c>
    </row>
    <row r="438" spans="1:7" x14ac:dyDescent="0.3">
      <c r="A438" s="20">
        <v>42491</v>
      </c>
      <c r="B438" s="21">
        <v>404.45</v>
      </c>
      <c r="F438">
        <f>_xlfn.FORECAST.ETS(Table5[[#This Row],[Date]],$B$2:$B$506,$A$2:$A$506,12)</f>
        <v>401.69503306249936</v>
      </c>
      <c r="G438">
        <f>ABS(Table5[[#This Row],[CO2 Average]]-Table5[[#This Row],[Forecast new]])/Table5[[#This Row],[CO2 Average]]*100</f>
        <v>0.68116378724208826</v>
      </c>
    </row>
    <row r="439" spans="1:7" x14ac:dyDescent="0.3">
      <c r="A439" s="20">
        <v>42522</v>
      </c>
      <c r="B439" s="21">
        <v>403.66</v>
      </c>
      <c r="F439">
        <f>_xlfn.FORECAST.ETS(Table5[[#This Row],[Date]],$B$2:$B$506,$A$2:$A$506,12)</f>
        <v>400.94789343792189</v>
      </c>
      <c r="G439">
        <f>ABS(Table5[[#This Row],[CO2 Average]]-Table5[[#This Row],[Forecast new]])/Table5[[#This Row],[CO2 Average]]*100</f>
        <v>0.67187894814401561</v>
      </c>
    </row>
    <row r="440" spans="1:7" x14ac:dyDescent="0.3">
      <c r="A440" s="20">
        <v>42552</v>
      </c>
      <c r="B440" s="21">
        <v>402.11</v>
      </c>
      <c r="F440">
        <f>_xlfn.FORECAST.ETS(Table5[[#This Row],[Date]],$B$2:$B$506,$A$2:$A$506,12)</f>
        <v>399.46698941646736</v>
      </c>
      <c r="G440">
        <f>ABS(Table5[[#This Row],[CO2 Average]]-Table5[[#This Row],[Forecast new]])/Table5[[#This Row],[CO2 Average]]*100</f>
        <v>0.65728546505499919</v>
      </c>
    </row>
    <row r="441" spans="1:7" x14ac:dyDescent="0.3">
      <c r="A441" s="20">
        <v>42583</v>
      </c>
      <c r="B441" s="21">
        <v>400.8</v>
      </c>
      <c r="F441">
        <f>_xlfn.FORECAST.ETS(Table5[[#This Row],[Date]],$B$2:$B$506,$A$2:$A$506,12)</f>
        <v>398.41193883496481</v>
      </c>
      <c r="G441">
        <f>ABS(Table5[[#This Row],[CO2 Average]]-Table5[[#This Row],[Forecast new]])/Table5[[#This Row],[CO2 Average]]*100</f>
        <v>0.59582364397085741</v>
      </c>
    </row>
    <row r="442" spans="1:7" x14ac:dyDescent="0.3">
      <c r="A442" s="20">
        <v>42614</v>
      </c>
      <c r="B442" s="21">
        <v>400.99</v>
      </c>
      <c r="F442">
        <f>_xlfn.FORECAST.ETS(Table5[[#This Row],[Date]],$B$2:$B$506,$A$2:$A$506,12)</f>
        <v>398.83918310036188</v>
      </c>
      <c r="G442">
        <f>ABS(Table5[[#This Row],[CO2 Average]]-Table5[[#This Row],[Forecast new]])/Table5[[#This Row],[CO2 Average]]*100</f>
        <v>0.53637669259535892</v>
      </c>
    </row>
    <row r="443" spans="1:7" x14ac:dyDescent="0.3">
      <c r="A443" s="20">
        <v>42644</v>
      </c>
      <c r="B443" s="21">
        <v>402.42</v>
      </c>
      <c r="F443">
        <f>_xlfn.FORECAST.ETS(Table5[[#This Row],[Date]],$B$2:$B$506,$A$2:$A$506,12)</f>
        <v>400.39813140348997</v>
      </c>
      <c r="G443">
        <f>ABS(Table5[[#This Row],[CO2 Average]]-Table5[[#This Row],[Forecast new]])/Table5[[#This Row],[CO2 Average]]*100</f>
        <v>0.50242746297650365</v>
      </c>
    </row>
    <row r="444" spans="1:7" x14ac:dyDescent="0.3">
      <c r="A444" s="20">
        <v>42675</v>
      </c>
      <c r="B444" s="21">
        <v>403.78</v>
      </c>
      <c r="F444">
        <f>_xlfn.FORECAST.ETS(Table5[[#This Row],[Date]],$B$2:$B$506,$A$2:$A$506,12)</f>
        <v>401.8560808216867</v>
      </c>
      <c r="G444">
        <f>ABS(Table5[[#This Row],[CO2 Average]]-Table5[[#This Row],[Forecast new]])/Table5[[#This Row],[CO2 Average]]*100</f>
        <v>0.4764770861145351</v>
      </c>
    </row>
    <row r="445" spans="1:7" x14ac:dyDescent="0.3">
      <c r="A445" s="20">
        <v>42705</v>
      </c>
      <c r="B445" s="21">
        <v>404.69</v>
      </c>
      <c r="F445">
        <f>_xlfn.FORECAST.ETS(Table5[[#This Row],[Date]],$B$2:$B$506,$A$2:$A$506,12)</f>
        <v>402.71716074814134</v>
      </c>
      <c r="G445">
        <f>ABS(Table5[[#This Row],[CO2 Average]]-Table5[[#This Row],[Forecast new]])/Table5[[#This Row],[CO2 Average]]*100</f>
        <v>0.48749394644262489</v>
      </c>
    </row>
    <row r="446" spans="1:7" x14ac:dyDescent="0.3">
      <c r="A446" s="20">
        <v>42736</v>
      </c>
      <c r="B446" s="21">
        <v>405.32</v>
      </c>
      <c r="F446">
        <f>_xlfn.FORECAST.ETS(Table5[[#This Row],[Date]],$B$2:$B$506,$A$2:$A$506,12)</f>
        <v>403.28062479180147</v>
      </c>
      <c r="G446">
        <f>ABS(Table5[[#This Row],[CO2 Average]]-Table5[[#This Row],[Forecast new]])/Table5[[#This Row],[CO2 Average]]*100</f>
        <v>0.50315188201878058</v>
      </c>
    </row>
    <row r="447" spans="1:7" x14ac:dyDescent="0.3">
      <c r="A447" s="20">
        <v>42767</v>
      </c>
      <c r="B447" s="21">
        <v>405.91</v>
      </c>
      <c r="F447">
        <f>_xlfn.FORECAST.ETS(Table5[[#This Row],[Date]],$B$2:$B$506,$A$2:$A$506,12)</f>
        <v>403.68815778029182</v>
      </c>
      <c r="G447">
        <f>ABS(Table5[[#This Row],[CO2 Average]]-Table5[[#This Row],[Forecast new]])/Table5[[#This Row],[CO2 Average]]*100</f>
        <v>0.54737311712158054</v>
      </c>
    </row>
    <row r="448" spans="1:7" x14ac:dyDescent="0.3">
      <c r="A448" s="20">
        <v>42795</v>
      </c>
      <c r="B448" s="21">
        <v>406.32</v>
      </c>
      <c r="F448">
        <f>_xlfn.FORECAST.ETS(Table5[[#This Row],[Date]],$B$2:$B$506,$A$2:$A$506,12)</f>
        <v>404.06282023054302</v>
      </c>
      <c r="G448">
        <f>ABS(Table5[[#This Row],[CO2 Average]]-Table5[[#This Row],[Forecast new]])/Table5[[#This Row],[CO2 Average]]*100</f>
        <v>0.55551776172892509</v>
      </c>
    </row>
    <row r="449" spans="1:7" x14ac:dyDescent="0.3">
      <c r="A449" s="20">
        <v>42826</v>
      </c>
      <c r="B449" s="21">
        <v>406.61</v>
      </c>
      <c r="F449">
        <f>_xlfn.FORECAST.ETS(Table5[[#This Row],[Date]],$B$2:$B$506,$A$2:$A$506,12)</f>
        <v>404.43840151850384</v>
      </c>
      <c r="G449">
        <f>ABS(Table5[[#This Row],[CO2 Average]]-Table5[[#This Row],[Forecast new]])/Table5[[#This Row],[CO2 Average]]*100</f>
        <v>0.53407404675147574</v>
      </c>
    </row>
    <row r="450" spans="1:7" x14ac:dyDescent="0.3">
      <c r="A450" s="20">
        <v>42856</v>
      </c>
      <c r="B450" s="21">
        <v>406.65</v>
      </c>
      <c r="F450">
        <f>_xlfn.FORECAST.ETS(Table5[[#This Row],[Date]],$B$2:$B$506,$A$2:$A$506,12)</f>
        <v>404.52208002159682</v>
      </c>
      <c r="G450">
        <f>ABS(Table5[[#This Row],[CO2 Average]]-Table5[[#This Row],[Forecast new]])/Table5[[#This Row],[CO2 Average]]*100</f>
        <v>0.52328045700311232</v>
      </c>
    </row>
    <row r="451" spans="1:7" x14ac:dyDescent="0.3">
      <c r="A451" s="20">
        <v>42887</v>
      </c>
      <c r="B451" s="21">
        <v>405.86</v>
      </c>
      <c r="F451">
        <f>_xlfn.FORECAST.ETS(Table5[[#This Row],[Date]],$B$2:$B$506,$A$2:$A$506,12)</f>
        <v>403.77494039701935</v>
      </c>
      <c r="G451">
        <f>ABS(Table5[[#This Row],[CO2 Average]]-Table5[[#This Row],[Forecast new]])/Table5[[#This Row],[CO2 Average]]*100</f>
        <v>0.51373862981832752</v>
      </c>
    </row>
    <row r="452" spans="1:7" x14ac:dyDescent="0.3">
      <c r="A452" s="20">
        <v>42917</v>
      </c>
      <c r="B452" s="21">
        <v>404.11</v>
      </c>
      <c r="F452">
        <f>_xlfn.FORECAST.ETS(Table5[[#This Row],[Date]],$B$2:$B$506,$A$2:$A$506,12)</f>
        <v>402.29403637556487</v>
      </c>
      <c r="G452">
        <f>ABS(Table5[[#This Row],[CO2 Average]]-Table5[[#This Row],[Forecast new]])/Table5[[#This Row],[CO2 Average]]*100</f>
        <v>0.44937359244639868</v>
      </c>
    </row>
    <row r="453" spans="1:7" x14ac:dyDescent="0.3">
      <c r="A453" s="20">
        <v>42948</v>
      </c>
      <c r="B453" s="21">
        <v>402.57</v>
      </c>
      <c r="F453">
        <f>_xlfn.FORECAST.ETS(Table5[[#This Row],[Date]],$B$2:$B$506,$A$2:$A$506,12)</f>
        <v>401.23898579406227</v>
      </c>
      <c r="G453">
        <f>ABS(Table5[[#This Row],[CO2 Average]]-Table5[[#This Row],[Forecast new]])/Table5[[#This Row],[CO2 Average]]*100</f>
        <v>0.33062925849857661</v>
      </c>
    </row>
    <row r="454" spans="1:7" x14ac:dyDescent="0.3">
      <c r="A454" s="20">
        <v>42979</v>
      </c>
      <c r="B454" s="21">
        <v>402.66</v>
      </c>
      <c r="F454">
        <f>_xlfn.FORECAST.ETS(Table5[[#This Row],[Date]],$B$2:$B$506,$A$2:$A$506,12)</f>
        <v>401.66623005945934</v>
      </c>
      <c r="G454">
        <f>ABS(Table5[[#This Row],[CO2 Average]]-Table5[[#This Row],[Forecast new]])/Table5[[#This Row],[CO2 Average]]*100</f>
        <v>0.24680125677760079</v>
      </c>
    </row>
    <row r="455" spans="1:7" x14ac:dyDescent="0.3">
      <c r="A455" s="20">
        <v>43009</v>
      </c>
      <c r="B455" s="21">
        <v>404.16</v>
      </c>
      <c r="F455">
        <f>_xlfn.FORECAST.ETS(Table5[[#This Row],[Date]],$B$2:$B$506,$A$2:$A$506,12)</f>
        <v>403.22517836258743</v>
      </c>
      <c r="G455">
        <f>ABS(Table5[[#This Row],[CO2 Average]]-Table5[[#This Row],[Forecast new]])/Table5[[#This Row],[CO2 Average]]*100</f>
        <v>0.23129989049203206</v>
      </c>
    </row>
    <row r="456" spans="1:7" x14ac:dyDescent="0.3">
      <c r="A456" s="20">
        <v>43040</v>
      </c>
      <c r="B456" s="21">
        <v>405.7</v>
      </c>
      <c r="F456">
        <f>_xlfn.FORECAST.ETS(Table5[[#This Row],[Date]],$B$2:$B$506,$A$2:$A$506,12)</f>
        <v>404.68312778078416</v>
      </c>
      <c r="G456">
        <f>ABS(Table5[[#This Row],[CO2 Average]]-Table5[[#This Row],[Forecast new]])/Table5[[#This Row],[CO2 Average]]*100</f>
        <v>0.2506463443963094</v>
      </c>
    </row>
    <row r="457" spans="1:7" x14ac:dyDescent="0.3">
      <c r="A457" s="20">
        <v>43070</v>
      </c>
      <c r="B457" s="21">
        <v>406.75</v>
      </c>
      <c r="F457">
        <f>_xlfn.FORECAST.ETS(Table5[[#This Row],[Date]],$B$2:$B$506,$A$2:$A$506,12)</f>
        <v>405.54420770723885</v>
      </c>
      <c r="G457">
        <f>ABS(Table5[[#This Row],[CO2 Average]]-Table5[[#This Row],[Forecast new]])/Table5[[#This Row],[CO2 Average]]*100</f>
        <v>0.29644555445879428</v>
      </c>
    </row>
    <row r="458" spans="1:7" x14ac:dyDescent="0.3">
      <c r="A458" s="20">
        <v>43101</v>
      </c>
      <c r="B458" s="21">
        <v>407.56</v>
      </c>
      <c r="F458">
        <f>_xlfn.FORECAST.ETS(Table5[[#This Row],[Date]],$B$2:$B$506,$A$2:$A$506,12)</f>
        <v>406.10767175089893</v>
      </c>
      <c r="G458">
        <f>ABS(Table5[[#This Row],[CO2 Average]]-Table5[[#This Row],[Forecast new]])/Table5[[#This Row],[CO2 Average]]*100</f>
        <v>0.35634710204658748</v>
      </c>
    </row>
    <row r="459" spans="1:7" x14ac:dyDescent="0.3">
      <c r="A459" s="20">
        <v>43132</v>
      </c>
      <c r="B459" s="21">
        <v>408.24</v>
      </c>
      <c r="F459">
        <f>_xlfn.FORECAST.ETS(Table5[[#This Row],[Date]],$B$2:$B$506,$A$2:$A$506,12)</f>
        <v>406.51520473938928</v>
      </c>
      <c r="G459">
        <f>ABS(Table5[[#This Row],[CO2 Average]]-Table5[[#This Row],[Forecast new]])/Table5[[#This Row],[CO2 Average]]*100</f>
        <v>0.42249540971260369</v>
      </c>
    </row>
    <row r="460" spans="1:7" x14ac:dyDescent="0.3">
      <c r="A460" s="20">
        <v>43160</v>
      </c>
      <c r="B460" s="21">
        <v>408.76</v>
      </c>
      <c r="F460">
        <f>_xlfn.FORECAST.ETS(Table5[[#This Row],[Date]],$B$2:$B$506,$A$2:$A$506,12)</f>
        <v>406.88986718964048</v>
      </c>
      <c r="G460">
        <f>ABS(Table5[[#This Row],[CO2 Average]]-Table5[[#This Row],[Forecast new]])/Table5[[#This Row],[CO2 Average]]*100</f>
        <v>0.45751365357655044</v>
      </c>
    </row>
    <row r="461" spans="1:7" x14ac:dyDescent="0.3">
      <c r="A461" s="20">
        <v>43191</v>
      </c>
      <c r="B461" s="21">
        <v>409.08</v>
      </c>
      <c r="F461">
        <f>_xlfn.FORECAST.ETS(Table5[[#This Row],[Date]],$B$2:$B$506,$A$2:$A$506,12)</f>
        <v>407.2654484776013</v>
      </c>
      <c r="G461">
        <f>ABS(Table5[[#This Row],[CO2 Average]]-Table5[[#This Row],[Forecast new]])/Table5[[#This Row],[CO2 Average]]*100</f>
        <v>0.44356886731169642</v>
      </c>
    </row>
    <row r="462" spans="1:7" x14ac:dyDescent="0.3">
      <c r="A462" s="20">
        <v>43221</v>
      </c>
      <c r="B462" s="21">
        <v>408.98</v>
      </c>
      <c r="F462">
        <f>_xlfn.FORECAST.ETS(Table5[[#This Row],[Date]],$B$2:$B$506,$A$2:$A$506,12)</f>
        <v>407.34912698069434</v>
      </c>
      <c r="G462">
        <f>ABS(Table5[[#This Row],[CO2 Average]]-Table5[[#This Row],[Forecast new]])/Table5[[#This Row],[CO2 Average]]*100</f>
        <v>0.39876595904584122</v>
      </c>
    </row>
    <row r="463" spans="1:7" x14ac:dyDescent="0.3">
      <c r="A463" s="20">
        <v>43252</v>
      </c>
      <c r="B463" s="21">
        <v>408.09</v>
      </c>
      <c r="F463">
        <f>_xlfn.FORECAST.ETS(Table5[[#This Row],[Date]],$B$2:$B$506,$A$2:$A$506,12)</f>
        <v>406.60198735611681</v>
      </c>
      <c r="G463">
        <f>ABS(Table5[[#This Row],[CO2 Average]]-Table5[[#This Row],[Forecast new]])/Table5[[#This Row],[CO2 Average]]*100</f>
        <v>0.3646285485758452</v>
      </c>
    </row>
    <row r="464" spans="1:7" x14ac:dyDescent="0.3">
      <c r="A464" s="20">
        <v>43282</v>
      </c>
      <c r="B464" s="21">
        <v>406.47</v>
      </c>
      <c r="F464">
        <f>_xlfn.FORECAST.ETS(Table5[[#This Row],[Date]],$B$2:$B$506,$A$2:$A$506,12)</f>
        <v>405.12108333466233</v>
      </c>
      <c r="G464">
        <f>ABS(Table5[[#This Row],[CO2 Average]]-Table5[[#This Row],[Forecast new]])/Table5[[#This Row],[CO2 Average]]*100</f>
        <v>0.33186130965082217</v>
      </c>
    </row>
    <row r="465" spans="1:7" x14ac:dyDescent="0.3">
      <c r="A465" s="20">
        <v>43313</v>
      </c>
      <c r="B465" s="21">
        <v>405.1</v>
      </c>
      <c r="F465">
        <f>_xlfn.FORECAST.ETS(Table5[[#This Row],[Date]],$B$2:$B$506,$A$2:$A$506,12)</f>
        <v>404.06603275315973</v>
      </c>
      <c r="G465">
        <f>ABS(Table5[[#This Row],[CO2 Average]]-Table5[[#This Row],[Forecast new]])/Table5[[#This Row],[CO2 Average]]*100</f>
        <v>0.25523753316225395</v>
      </c>
    </row>
    <row r="466" spans="1:7" x14ac:dyDescent="0.3">
      <c r="A466" s="20">
        <v>43344</v>
      </c>
      <c r="B466" s="21">
        <v>405.17</v>
      </c>
      <c r="F466">
        <f>_xlfn.FORECAST.ETS(Table5[[#This Row],[Date]],$B$2:$B$506,$A$2:$A$506,12)</f>
        <v>404.4932770185568</v>
      </c>
      <c r="G466">
        <f>ABS(Table5[[#This Row],[CO2 Average]]-Table5[[#This Row],[Forecast new]])/Table5[[#This Row],[CO2 Average]]*100</f>
        <v>0.16702198618930816</v>
      </c>
    </row>
    <row r="467" spans="1:7" x14ac:dyDescent="0.3">
      <c r="A467" s="20">
        <v>43374</v>
      </c>
      <c r="B467" s="21">
        <v>406.65</v>
      </c>
      <c r="F467">
        <f>_xlfn.FORECAST.ETS(Table5[[#This Row],[Date]],$B$2:$B$506,$A$2:$A$506,12)</f>
        <v>406.05222532168494</v>
      </c>
      <c r="G467">
        <f>ABS(Table5[[#This Row],[CO2 Average]]-Table5[[#This Row],[Forecast new]])/Table5[[#This Row],[CO2 Average]]*100</f>
        <v>0.14699979793803855</v>
      </c>
    </row>
    <row r="468" spans="1:7" x14ac:dyDescent="0.3">
      <c r="A468" s="20">
        <v>43405</v>
      </c>
      <c r="B468" s="21">
        <v>408.13</v>
      </c>
      <c r="F468">
        <f>_xlfn.FORECAST.ETS(Table5[[#This Row],[Date]],$B$2:$B$506,$A$2:$A$506,12)</f>
        <v>407.51017473988162</v>
      </c>
      <c r="G468">
        <f>ABS(Table5[[#This Row],[CO2 Average]]-Table5[[#This Row],[Forecast new]])/Table5[[#This Row],[CO2 Average]]*100</f>
        <v>0.151869566098639</v>
      </c>
    </row>
    <row r="469" spans="1:7" x14ac:dyDescent="0.3">
      <c r="A469" s="20">
        <v>43435</v>
      </c>
      <c r="B469" s="21">
        <v>409.18</v>
      </c>
      <c r="F469">
        <f>_xlfn.FORECAST.ETS(Table5[[#This Row],[Date]],$B$2:$B$506,$A$2:$A$506,12)</f>
        <v>408.37125466633631</v>
      </c>
      <c r="G469">
        <f>ABS(Table5[[#This Row],[CO2 Average]]-Table5[[#This Row],[Forecast new]])/Table5[[#This Row],[CO2 Average]]*100</f>
        <v>0.19765025995006941</v>
      </c>
    </row>
    <row r="470" spans="1:7" x14ac:dyDescent="0.3">
      <c r="A470" s="20">
        <v>43466</v>
      </c>
      <c r="B470" s="21">
        <v>409.92</v>
      </c>
      <c r="F470">
        <f>_xlfn.FORECAST.ETS(Table5[[#This Row],[Date]],$B$2:$B$506,$A$2:$A$506,12)</f>
        <v>408.93471870999639</v>
      </c>
      <c r="G470">
        <f>ABS(Table5[[#This Row],[CO2 Average]]-Table5[[#This Row],[Forecast new]])/Table5[[#This Row],[CO2 Average]]*100</f>
        <v>0.24035940915389026</v>
      </c>
    </row>
    <row r="471" spans="1:7" x14ac:dyDescent="0.3">
      <c r="A471" s="20">
        <v>43497</v>
      </c>
      <c r="B471" s="21">
        <v>410.34</v>
      </c>
      <c r="F471">
        <f>_xlfn.FORECAST.ETS(Table5[[#This Row],[Date]],$B$2:$B$506,$A$2:$A$506,12)</f>
        <v>409.34225169848673</v>
      </c>
      <c r="G471">
        <f>ABS(Table5[[#This Row],[CO2 Average]]-Table5[[#This Row],[Forecast new]])/Table5[[#This Row],[CO2 Average]]*100</f>
        <v>0.2431516063540578</v>
      </c>
    </row>
    <row r="472" spans="1:7" x14ac:dyDescent="0.3">
      <c r="A472" s="20">
        <v>43525</v>
      </c>
      <c r="B472" s="21">
        <v>410.89</v>
      </c>
      <c r="F472">
        <f>_xlfn.FORECAST.ETS(Table5[[#This Row],[Date]],$B$2:$B$506,$A$2:$A$506,12)</f>
        <v>409.716914148738</v>
      </c>
      <c r="G472">
        <f>ABS(Table5[[#This Row],[CO2 Average]]-Table5[[#This Row],[Forecast new]])/Table5[[#This Row],[CO2 Average]]*100</f>
        <v>0.28549875909902589</v>
      </c>
    </row>
    <row r="473" spans="1:7" x14ac:dyDescent="0.3">
      <c r="A473" s="20">
        <v>43556</v>
      </c>
      <c r="B473" s="21">
        <v>411.33</v>
      </c>
      <c r="F473">
        <f>_xlfn.FORECAST.ETS(Table5[[#This Row],[Date]],$B$2:$B$506,$A$2:$A$506,12)</f>
        <v>410.09249543669875</v>
      </c>
      <c r="G473">
        <f>ABS(Table5[[#This Row],[CO2 Average]]-Table5[[#This Row],[Forecast new]])/Table5[[#This Row],[CO2 Average]]*100</f>
        <v>0.30085443884502205</v>
      </c>
    </row>
    <row r="474" spans="1:7" x14ac:dyDescent="0.3">
      <c r="A474" s="20">
        <v>43586</v>
      </c>
      <c r="B474" s="21">
        <v>411.34</v>
      </c>
      <c r="F474">
        <f>_xlfn.FORECAST.ETS(Table5[[#This Row],[Date]],$B$2:$B$506,$A$2:$A$506,12)</f>
        <v>410.17617393979179</v>
      </c>
      <c r="G474">
        <f>ABS(Table5[[#This Row],[CO2 Average]]-Table5[[#This Row],[Forecast new]])/Table5[[#This Row],[CO2 Average]]*100</f>
        <v>0.28293529931642436</v>
      </c>
    </row>
    <row r="475" spans="1:7" x14ac:dyDescent="0.3">
      <c r="A475" s="20">
        <v>43617</v>
      </c>
      <c r="B475" s="21">
        <v>410.53</v>
      </c>
      <c r="F475">
        <f>_xlfn.FORECAST.ETS(Table5[[#This Row],[Date]],$B$2:$B$506,$A$2:$A$506,12)</f>
        <v>409.42903431521427</v>
      </c>
      <c r="G475">
        <f>ABS(Table5[[#This Row],[CO2 Average]]-Table5[[#This Row],[Forecast new]])/Table5[[#This Row],[CO2 Average]]*100</f>
        <v>0.26818154210062745</v>
      </c>
    </row>
    <row r="476" spans="1:7" x14ac:dyDescent="0.3">
      <c r="A476" s="20">
        <v>43647</v>
      </c>
      <c r="B476" s="21">
        <v>408.88</v>
      </c>
      <c r="F476">
        <f>_xlfn.FORECAST.ETS(Table5[[#This Row],[Date]],$B$2:$B$506,$A$2:$A$506,12)</f>
        <v>407.94813029375979</v>
      </c>
      <c r="G476">
        <f>ABS(Table5[[#This Row],[CO2 Average]]-Table5[[#This Row],[Forecast new]])/Table5[[#This Row],[CO2 Average]]*100</f>
        <v>0.22790787180595934</v>
      </c>
    </row>
    <row r="477" spans="1:7" x14ac:dyDescent="0.3">
      <c r="A477" s="20">
        <v>43678</v>
      </c>
      <c r="B477" s="21">
        <v>407.65</v>
      </c>
      <c r="F477">
        <f>_xlfn.FORECAST.ETS(Table5[[#This Row],[Date]],$B$2:$B$506,$A$2:$A$506,12)</f>
        <v>406.89307971225725</v>
      </c>
      <c r="G477">
        <f>ABS(Table5[[#This Row],[CO2 Average]]-Table5[[#This Row],[Forecast new]])/Table5[[#This Row],[CO2 Average]]*100</f>
        <v>0.1856789617914216</v>
      </c>
    </row>
    <row r="478" spans="1:7" x14ac:dyDescent="0.3">
      <c r="A478" s="20">
        <v>43709</v>
      </c>
      <c r="B478" s="21">
        <v>407.92</v>
      </c>
      <c r="F478">
        <f>_xlfn.FORECAST.ETS(Table5[[#This Row],[Date]],$B$2:$B$506,$A$2:$A$506,12)</f>
        <v>407.32032397765425</v>
      </c>
      <c r="G478">
        <f>ABS(Table5[[#This Row],[CO2 Average]]-Table5[[#This Row],[Forecast new]])/Table5[[#This Row],[CO2 Average]]*100</f>
        <v>0.14700824238717428</v>
      </c>
    </row>
    <row r="479" spans="1:7" x14ac:dyDescent="0.3">
      <c r="A479" s="20">
        <v>43739</v>
      </c>
      <c r="B479" s="21">
        <v>409.44</v>
      </c>
      <c r="F479">
        <f>_xlfn.FORECAST.ETS(Table5[[#This Row],[Date]],$B$2:$B$506,$A$2:$A$506,12)</f>
        <v>408.8792722807824</v>
      </c>
      <c r="G479">
        <f>ABS(Table5[[#This Row],[CO2 Average]]-Table5[[#This Row],[Forecast new]])/Table5[[#This Row],[CO2 Average]]*100</f>
        <v>0.13694991188393799</v>
      </c>
    </row>
    <row r="480" spans="1:7" x14ac:dyDescent="0.3">
      <c r="A480" s="20">
        <v>43770</v>
      </c>
      <c r="B480" s="21">
        <v>410.87</v>
      </c>
      <c r="F480">
        <f>_xlfn.FORECAST.ETS(Table5[[#This Row],[Date]],$B$2:$B$506,$A$2:$A$506,12)</f>
        <v>410.33722169897908</v>
      </c>
      <c r="G480">
        <f>ABS(Table5[[#This Row],[CO2 Average]]-Table5[[#This Row],[Forecast new]])/Table5[[#This Row],[CO2 Average]]*100</f>
        <v>0.12967077202544014</v>
      </c>
    </row>
    <row r="481" spans="1:7" x14ac:dyDescent="0.3">
      <c r="A481" s="20">
        <v>43800</v>
      </c>
      <c r="B481" s="21">
        <v>411.76</v>
      </c>
      <c r="F481">
        <f>_xlfn.FORECAST.ETS(Table5[[#This Row],[Date]],$B$2:$B$506,$A$2:$A$506,12)</f>
        <v>411.19830162543377</v>
      </c>
      <c r="G481">
        <f>ABS(Table5[[#This Row],[CO2 Average]]-Table5[[#This Row],[Forecast new]])/Table5[[#This Row],[CO2 Average]]*100</f>
        <v>0.13641402141204093</v>
      </c>
    </row>
    <row r="482" spans="1:7" x14ac:dyDescent="0.3">
      <c r="A482" s="20">
        <v>43831</v>
      </c>
      <c r="B482" s="21">
        <v>412.43</v>
      </c>
      <c r="F482">
        <f>_xlfn.FORECAST.ETS(Table5[[#This Row],[Date]],$B$2:$B$506,$A$2:$A$506,12)</f>
        <v>411.7617656690939</v>
      </c>
      <c r="G482">
        <f>ABS(Table5[[#This Row],[CO2 Average]]-Table5[[#This Row],[Forecast new]])/Table5[[#This Row],[CO2 Average]]*100</f>
        <v>0.16202369636207417</v>
      </c>
    </row>
    <row r="483" spans="1:7" x14ac:dyDescent="0.3">
      <c r="A483" s="20">
        <v>43862</v>
      </c>
      <c r="B483" s="21">
        <v>412.95</v>
      </c>
      <c r="F483">
        <f>_xlfn.FORECAST.ETS(Table5[[#This Row],[Date]],$B$2:$B$506,$A$2:$A$506,12)</f>
        <v>412.16929865758419</v>
      </c>
      <c r="G483">
        <f>ABS(Table5[[#This Row],[CO2 Average]]-Table5[[#This Row],[Forecast new]])/Table5[[#This Row],[CO2 Average]]*100</f>
        <v>0.1890546900147223</v>
      </c>
    </row>
    <row r="484" spans="1:7" x14ac:dyDescent="0.3">
      <c r="A484" s="20">
        <v>43891</v>
      </c>
      <c r="B484" s="21">
        <v>413.44</v>
      </c>
      <c r="F484">
        <f>_xlfn.FORECAST.ETS(Table5[[#This Row],[Date]],$B$2:$B$506,$A$2:$A$506,12)</f>
        <v>412.54396110783546</v>
      </c>
      <c r="G484">
        <f>ABS(Table5[[#This Row],[CO2 Average]]-Table5[[#This Row],[Forecast new]])/Table5[[#This Row],[CO2 Average]]*100</f>
        <v>0.21672767322091241</v>
      </c>
    </row>
    <row r="485" spans="1:7" x14ac:dyDescent="0.3">
      <c r="A485" s="20">
        <v>43922</v>
      </c>
      <c r="B485" s="21">
        <v>413.86</v>
      </c>
      <c r="F485">
        <f>_xlfn.FORECAST.ETS(Table5[[#This Row],[Date]],$B$2:$B$506,$A$2:$A$506,12)</f>
        <v>412.91954239579621</v>
      </c>
      <c r="G485">
        <f>ABS(Table5[[#This Row],[CO2 Average]]-Table5[[#This Row],[Forecast new]])/Table5[[#This Row],[CO2 Average]]*100</f>
        <v>0.2272405171323153</v>
      </c>
    </row>
    <row r="486" spans="1:7" x14ac:dyDescent="0.3">
      <c r="A486" s="20">
        <v>43952</v>
      </c>
      <c r="B486" s="21">
        <v>413.81</v>
      </c>
      <c r="F486">
        <f>_xlfn.FORECAST.ETS(Table5[[#This Row],[Date]],$B$2:$B$506,$A$2:$A$506,12)</f>
        <v>413.00322089888925</v>
      </c>
      <c r="G486">
        <f>ABS(Table5[[#This Row],[CO2 Average]]-Table5[[#This Row],[Forecast new]])/Table5[[#This Row],[CO2 Average]]*100</f>
        <v>0.19496365508584829</v>
      </c>
    </row>
    <row r="487" spans="1:7" x14ac:dyDescent="0.3">
      <c r="A487" s="20">
        <v>43983</v>
      </c>
      <c r="B487" s="21">
        <v>412.88</v>
      </c>
      <c r="F487">
        <f>_xlfn.FORECAST.ETS(Table5[[#This Row],[Date]],$B$2:$B$506,$A$2:$A$506,12)</f>
        <v>412.25608127431178</v>
      </c>
      <c r="G487">
        <f>ABS(Table5[[#This Row],[CO2 Average]]-Table5[[#This Row],[Forecast new]])/Table5[[#This Row],[CO2 Average]]*100</f>
        <v>0.15111381652979397</v>
      </c>
    </row>
    <row r="488" spans="1:7" x14ac:dyDescent="0.3">
      <c r="A488" s="20">
        <v>44013</v>
      </c>
      <c r="B488" s="21">
        <v>411.17</v>
      </c>
      <c r="F488">
        <f>_xlfn.FORECAST.ETS(Table5[[#This Row],[Date]],$B$2:$B$506,$A$2:$A$506,12)</f>
        <v>410.77517725285725</v>
      </c>
      <c r="G488">
        <f>ABS(Table5[[#This Row],[CO2 Average]]-Table5[[#This Row],[Forecast new]])/Table5[[#This Row],[CO2 Average]]*100</f>
        <v>9.6024210701843166E-2</v>
      </c>
    </row>
    <row r="489" spans="1:7" x14ac:dyDescent="0.3">
      <c r="A489" s="20">
        <v>44044</v>
      </c>
      <c r="B489" s="21">
        <v>409.73</v>
      </c>
      <c r="F489">
        <f>_xlfn.FORECAST.ETS(Table5[[#This Row],[Date]],$B$2:$B$506,$A$2:$A$506,12)</f>
        <v>409.72012667135471</v>
      </c>
      <c r="G489">
        <f>ABS(Table5[[#This Row],[CO2 Average]]-Table5[[#This Row],[Forecast new]])/Table5[[#This Row],[CO2 Average]]*100</f>
        <v>2.4097158239114879E-3</v>
      </c>
    </row>
    <row r="490" spans="1:7" x14ac:dyDescent="0.3">
      <c r="A490" s="20">
        <v>44075</v>
      </c>
      <c r="B490" s="21">
        <v>410</v>
      </c>
      <c r="F490">
        <f>_xlfn.FORECAST.ETS(Table5[[#This Row],[Date]],$B$2:$B$506,$A$2:$A$506,12)</f>
        <v>410.14737093675171</v>
      </c>
      <c r="G490">
        <f>ABS(Table5[[#This Row],[CO2 Average]]-Table5[[#This Row],[Forecast new]])/Table5[[#This Row],[CO2 Average]]*100</f>
        <v>3.5944130915051976E-2</v>
      </c>
    </row>
    <row r="491" spans="1:7" x14ac:dyDescent="0.3">
      <c r="A491" s="20">
        <v>44105</v>
      </c>
      <c r="B491" s="21">
        <v>411.66</v>
      </c>
      <c r="F491">
        <f>_xlfn.FORECAST.ETS(Table5[[#This Row],[Date]],$B$2:$B$506,$A$2:$A$506,12)</f>
        <v>411.70631923987986</v>
      </c>
      <c r="G491">
        <f>ABS(Table5[[#This Row],[CO2 Average]]-Table5[[#This Row],[Forecast new]])/Table5[[#This Row],[CO2 Average]]*100</f>
        <v>1.1251819433473144E-2</v>
      </c>
    </row>
    <row r="492" spans="1:7" x14ac:dyDescent="0.3">
      <c r="A492" s="20">
        <v>44136</v>
      </c>
      <c r="B492" s="21">
        <v>413.25</v>
      </c>
      <c r="F492">
        <f>_xlfn.FORECAST.ETS(Table5[[#This Row],[Date]],$B$2:$B$506,$A$2:$A$506,12)</f>
        <v>413.16426865807659</v>
      </c>
      <c r="G492">
        <f>ABS(Table5[[#This Row],[CO2 Average]]-Table5[[#This Row],[Forecast new]])/Table5[[#This Row],[CO2 Average]]*100</f>
        <v>2.0745636279106118E-2</v>
      </c>
    </row>
    <row r="493" spans="1:7" x14ac:dyDescent="0.3">
      <c r="A493" s="20">
        <v>44166</v>
      </c>
      <c r="B493" s="21">
        <v>414.14</v>
      </c>
      <c r="F493">
        <f>_xlfn.FORECAST.ETS(Table5[[#This Row],[Date]],$B$2:$B$506,$A$2:$A$506,12)</f>
        <v>414.02534858453123</v>
      </c>
      <c r="G493">
        <f>ABS(Table5[[#This Row],[CO2 Average]]-Table5[[#This Row],[Forecast new]])/Table5[[#This Row],[CO2 Average]]*100</f>
        <v>2.7684216803196156E-2</v>
      </c>
    </row>
    <row r="494" spans="1:7" x14ac:dyDescent="0.3">
      <c r="A494" s="20">
        <v>44197</v>
      </c>
      <c r="B494" s="21">
        <v>414.74</v>
      </c>
      <c r="F494">
        <f>_xlfn.FORECAST.ETS(Table5[[#This Row],[Date]],$B$2:$B$506,$A$2:$A$506,12)</f>
        <v>414.58881262819136</v>
      </c>
      <c r="G494">
        <f>ABS(Table5[[#This Row],[CO2 Average]]-Table5[[#This Row],[Forecast new]])/Table5[[#This Row],[CO2 Average]]*100</f>
        <v>3.6453530358452585E-2</v>
      </c>
    </row>
    <row r="495" spans="1:7" x14ac:dyDescent="0.3">
      <c r="A495" s="20">
        <v>44228</v>
      </c>
      <c r="B495" s="21">
        <v>415.2</v>
      </c>
      <c r="F495">
        <f>_xlfn.FORECAST.ETS(Table5[[#This Row],[Date]],$B$2:$B$506,$A$2:$A$506,12)</f>
        <v>414.99634561668165</v>
      </c>
      <c r="G495">
        <f>ABS(Table5[[#This Row],[CO2 Average]]-Table5[[#This Row],[Forecast new]])/Table5[[#This Row],[CO2 Average]]*100</f>
        <v>4.9049706964917464E-2</v>
      </c>
    </row>
    <row r="496" spans="1:7" x14ac:dyDescent="0.3">
      <c r="A496" s="20">
        <v>44256</v>
      </c>
      <c r="B496" s="21">
        <v>415.5</v>
      </c>
      <c r="F496">
        <f>_xlfn.FORECAST.ETS(Table5[[#This Row],[Date]],$B$2:$B$506,$A$2:$A$506,12)</f>
        <v>415.37100806693292</v>
      </c>
      <c r="G496">
        <f>ABS(Table5[[#This Row],[CO2 Average]]-Table5[[#This Row],[Forecast new]])/Table5[[#This Row],[CO2 Average]]*100</f>
        <v>3.1044989907842151E-2</v>
      </c>
    </row>
    <row r="497" spans="1:7" x14ac:dyDescent="0.3">
      <c r="A497" s="20">
        <v>44287</v>
      </c>
      <c r="B497" s="21">
        <v>415.82</v>
      </c>
      <c r="F497">
        <f>_xlfn.FORECAST.ETS(Table5[[#This Row],[Date]],$B$2:$B$506,$A$2:$A$506,12)</f>
        <v>415.74658935489373</v>
      </c>
      <c r="G497">
        <f>ABS(Table5[[#This Row],[CO2 Average]]-Table5[[#This Row],[Forecast new]])/Table5[[#This Row],[CO2 Average]]*100</f>
        <v>1.7654428624468373E-2</v>
      </c>
    </row>
    <row r="498" spans="1:7" x14ac:dyDescent="0.3">
      <c r="A498" s="20">
        <v>44317</v>
      </c>
      <c r="B498" s="21">
        <v>416.05</v>
      </c>
      <c r="F498">
        <f>_xlfn.FORECAST.ETS(Table5[[#This Row],[Date]],$B$2:$B$506,$A$2:$A$506,12)</f>
        <v>415.83026785798671</v>
      </c>
      <c r="G498">
        <f>ABS(Table5[[#This Row],[CO2 Average]]-Table5[[#This Row],[Forecast new]])/Table5[[#This Row],[CO2 Average]]*100</f>
        <v>5.2813878623554709E-2</v>
      </c>
    </row>
    <row r="499" spans="1:7" x14ac:dyDescent="0.3">
      <c r="A499" s="20">
        <v>44348</v>
      </c>
      <c r="B499" s="21">
        <v>415.25</v>
      </c>
      <c r="F499">
        <f>_xlfn.FORECAST.ETS(Table5[[#This Row],[Date]],$B$2:$B$506,$A$2:$A$506,12)</f>
        <v>415.08312823340924</v>
      </c>
      <c r="G499">
        <f>ABS(Table5[[#This Row],[CO2 Average]]-Table5[[#This Row],[Forecast new]])/Table5[[#This Row],[CO2 Average]]*100</f>
        <v>4.01858558918144E-2</v>
      </c>
    </row>
    <row r="500" spans="1:7" x14ac:dyDescent="0.3">
      <c r="A500" s="20">
        <v>44378</v>
      </c>
      <c r="B500" s="21">
        <v>413.48</v>
      </c>
      <c r="F500">
        <f>_xlfn.FORECAST.ETS(Table5[[#This Row],[Date]],$B$2:$B$506,$A$2:$A$506,12)</f>
        <v>413.60222421195471</v>
      </c>
      <c r="G500">
        <f>ABS(Table5[[#This Row],[CO2 Average]]-Table5[[#This Row],[Forecast new]])/Table5[[#This Row],[CO2 Average]]*100</f>
        <v>2.9559884868600096E-2</v>
      </c>
    </row>
    <row r="501" spans="1:7" x14ac:dyDescent="0.3">
      <c r="A501" s="20">
        <v>44409</v>
      </c>
      <c r="B501" s="21">
        <v>412.17</v>
      </c>
      <c r="F501">
        <f>_xlfn.FORECAST.ETS(Table5[[#This Row],[Date]],$B$2:$B$506,$A$2:$A$506,12)</f>
        <v>412.54717363045216</v>
      </c>
      <c r="G501">
        <f>ABS(Table5[[#This Row],[CO2 Average]]-Table5[[#This Row],[Forecast new]])/Table5[[#This Row],[CO2 Average]]*100</f>
        <v>9.1509239015975991E-2</v>
      </c>
    </row>
    <row r="502" spans="1:7" x14ac:dyDescent="0.3">
      <c r="A502" s="20">
        <v>44440</v>
      </c>
      <c r="B502" s="21">
        <v>412.39</v>
      </c>
      <c r="F502">
        <f>_xlfn.FORECAST.ETS(Table5[[#This Row],[Date]],$B$2:$B$506,$A$2:$A$506,12)</f>
        <v>412.97441789584923</v>
      </c>
      <c r="G502">
        <f>ABS(Table5[[#This Row],[CO2 Average]]-Table5[[#This Row],[Forecast new]])/Table5[[#This Row],[CO2 Average]]*100</f>
        <v>0.14171485628876598</v>
      </c>
    </row>
    <row r="503" spans="1:7" x14ac:dyDescent="0.3">
      <c r="A503" s="20">
        <v>44470</v>
      </c>
      <c r="B503" s="21">
        <v>413.83</v>
      </c>
      <c r="F503">
        <f>_xlfn.FORECAST.ETS(Table5[[#This Row],[Date]],$B$2:$B$506,$A$2:$A$506,12)</f>
        <v>414.53336619897732</v>
      </c>
      <c r="G503">
        <f>ABS(Table5[[#This Row],[CO2 Average]]-Table5[[#This Row],[Forecast new]])/Table5[[#This Row],[CO2 Average]]*100</f>
        <v>0.16996500953950536</v>
      </c>
    </row>
    <row r="504" spans="1:7" x14ac:dyDescent="0.3">
      <c r="A504" s="20">
        <v>44501</v>
      </c>
      <c r="B504" s="21">
        <v>415.6</v>
      </c>
      <c r="F504">
        <f>_xlfn.FORECAST.ETS(Table5[[#This Row],[Date]],$B$2:$B$506,$A$2:$A$506,12)</f>
        <v>415.99131561717405</v>
      </c>
      <c r="G504">
        <f>ABS(Table5[[#This Row],[CO2 Average]]-Table5[[#This Row],[Forecast new]])/Table5[[#This Row],[CO2 Average]]*100</f>
        <v>9.4156789502894536E-2</v>
      </c>
    </row>
    <row r="505" spans="1:7" x14ac:dyDescent="0.3">
      <c r="A505" s="20">
        <v>44531</v>
      </c>
      <c r="B505" s="21">
        <v>416.76</v>
      </c>
      <c r="F505">
        <f>_xlfn.FORECAST.ETS(Table5[[#This Row],[Date]],$B$2:$B$506,$A$2:$A$506,12)</f>
        <v>416.85239554362869</v>
      </c>
      <c r="G505">
        <f>ABS(Table5[[#This Row],[CO2 Average]]-Table5[[#This Row],[Forecast new]])/Table5[[#This Row],[CO2 Average]]*100</f>
        <v>2.2169964398862031E-2</v>
      </c>
    </row>
    <row r="506" spans="1:7" x14ac:dyDescent="0.3">
      <c r="A506" s="20">
        <v>44562</v>
      </c>
      <c r="B506" s="21">
        <v>417.43</v>
      </c>
      <c r="C506" s="21">
        <v>417.43</v>
      </c>
      <c r="D506" s="22">
        <v>417.43</v>
      </c>
      <c r="E506" s="22">
        <v>417.43</v>
      </c>
      <c r="F506" s="22"/>
      <c r="G506">
        <f>ABS(Table5[[#This Row],[CO2 Average]]-Table5[[#This Row],[Forecast new]])/Table5[[#This Row],[CO2 Average]]*100</f>
        <v>100</v>
      </c>
    </row>
    <row r="507" spans="1:7" x14ac:dyDescent="0.3">
      <c r="A507" s="20">
        <v>44593</v>
      </c>
      <c r="C507" s="21">
        <f>_xlfn.FORECAST.ETS(A507,$B$2:$B$506,$A$2:$A$506,12,1)</f>
        <v>417.82339257577917</v>
      </c>
      <c r="D507" s="22">
        <f>C507-_xlfn.FORECAST.ETS.CONFINT(A507,$B$2:$B$506,$A$2:$A$506,0.95,12,1)</f>
        <v>417.44070831541757</v>
      </c>
      <c r="E507" s="22">
        <f>C507+_xlfn.FORECAST.ETS.CONFINT(A507,$B$2:$B$506,$A$2:$A$506,0.95,12,1)</f>
        <v>418.20607683614077</v>
      </c>
      <c r="F507" s="22"/>
    </row>
    <row r="508" spans="1:7" x14ac:dyDescent="0.3">
      <c r="A508" s="20">
        <v>44621</v>
      </c>
      <c r="C508" s="21">
        <f>_xlfn.FORECAST.ETS(A508,$B$2:$B$506,$A$2:$A$506,12,1)</f>
        <v>418.19805502603037</v>
      </c>
      <c r="D508" s="22">
        <f>C508-_xlfn.FORECAST.ETS.CONFINT(A508,$B$2:$B$506,$A$2:$A$506,0.95,12,1)</f>
        <v>417.67891775256493</v>
      </c>
      <c r="E508" s="22">
        <f>C508+_xlfn.FORECAST.ETS.CONFINT(A508,$B$2:$B$506,$A$2:$A$506,0.95,12,1)</f>
        <v>418.71719229949582</v>
      </c>
      <c r="F508" s="22"/>
    </row>
    <row r="509" spans="1:7" x14ac:dyDescent="0.3">
      <c r="A509" s="20">
        <v>44652</v>
      </c>
      <c r="C509" s="21">
        <f>_xlfn.FORECAST.ETS(A509,$B$2:$B$506,$A$2:$A$506,12,1)</f>
        <v>418.57363631399119</v>
      </c>
      <c r="D509" s="22">
        <f>C509-_xlfn.FORECAST.ETS.CONFINT(A509,$B$2:$B$506,$A$2:$A$506,0.95,12,1)</f>
        <v>417.92869396410879</v>
      </c>
      <c r="E509" s="22">
        <f>C509+_xlfn.FORECAST.ETS.CONFINT(A509,$B$2:$B$506,$A$2:$A$506,0.95,12,1)</f>
        <v>419.21857866387359</v>
      </c>
      <c r="F509" s="22"/>
    </row>
    <row r="510" spans="1:7" x14ac:dyDescent="0.3">
      <c r="A510" s="20">
        <v>44682</v>
      </c>
      <c r="C510" s="21">
        <f>_xlfn.FORECAST.ETS(A510,$B$2:$B$506,$A$2:$A$506,12,1)</f>
        <v>418.65731481708417</v>
      </c>
      <c r="D510" s="22">
        <f>C510-_xlfn.FORECAST.ETS.CONFINT(A510,$B$2:$B$506,$A$2:$A$506,0.95,12,1)</f>
        <v>417.89061891328566</v>
      </c>
      <c r="E510" s="22">
        <f>C510+_xlfn.FORECAST.ETS.CONFINT(A510,$B$2:$B$506,$A$2:$A$506,0.95,12,1)</f>
        <v>419.42401072088268</v>
      </c>
      <c r="F510" s="22"/>
    </row>
    <row r="511" spans="1:7" x14ac:dyDescent="0.3">
      <c r="A511" s="20">
        <v>44713</v>
      </c>
      <c r="C511" s="21">
        <f>_xlfn.FORECAST.ETS(A511,$B$2:$B$506,$A$2:$A$506,12,1)</f>
        <v>417.9101751925067</v>
      </c>
      <c r="D511" s="22">
        <f>C511-_xlfn.FORECAST.ETS.CONFINT(A511,$B$2:$B$506,$A$2:$A$506,0.95,12,1)</f>
        <v>417.02295852266195</v>
      </c>
      <c r="E511" s="22">
        <f>C511+_xlfn.FORECAST.ETS.CONFINT(A511,$B$2:$B$506,$A$2:$A$506,0.95,12,1)</f>
        <v>418.79739186235145</v>
      </c>
      <c r="F511" s="22"/>
    </row>
    <row r="512" spans="1:7" x14ac:dyDescent="0.3">
      <c r="A512" s="20">
        <v>44743</v>
      </c>
      <c r="C512" s="21">
        <f>_xlfn.FORECAST.ETS(A512,$B$2:$B$506,$A$2:$A$506,12,1)</f>
        <v>416.42927117105222</v>
      </c>
      <c r="D512" s="22">
        <f>C512-_xlfn.FORECAST.ETS.CONFINT(A512,$B$2:$B$506,$A$2:$A$506,0.95,12,1)</f>
        <v>415.42131430015957</v>
      </c>
      <c r="E512" s="22">
        <f>C512+_xlfn.FORECAST.ETS.CONFINT(A512,$B$2:$B$506,$A$2:$A$506,0.95,12,1)</f>
        <v>417.43722804194488</v>
      </c>
      <c r="F512" s="22"/>
    </row>
    <row r="513" spans="1:6" x14ac:dyDescent="0.3">
      <c r="A513" s="20">
        <v>44774</v>
      </c>
      <c r="C513" s="21">
        <f>_xlfn.FORECAST.ETS(A513,$B$2:$B$506,$A$2:$A$506,12,1)</f>
        <v>415.37422058954962</v>
      </c>
      <c r="D513" s="22">
        <f>C513-_xlfn.FORECAST.ETS.CONFINT(A513,$B$2:$B$506,$A$2:$A$506,0.95,12,1)</f>
        <v>414.24447393664474</v>
      </c>
      <c r="E513" s="22">
        <f>C513+_xlfn.FORECAST.ETS.CONFINT(A513,$B$2:$B$506,$A$2:$A$506,0.95,12,1)</f>
        <v>416.50396724245451</v>
      </c>
      <c r="F513" s="22"/>
    </row>
    <row r="514" spans="1:6" x14ac:dyDescent="0.3">
      <c r="A514" s="20">
        <v>44805</v>
      </c>
      <c r="C514" s="21">
        <f>_xlfn.FORECAST.ETS(A514,$B$2:$B$506,$A$2:$A$506,12,1)</f>
        <v>415.80146485494669</v>
      </c>
      <c r="D514" s="22">
        <f>C514-_xlfn.FORECAST.ETS.CONFINT(A514,$B$2:$B$506,$A$2:$A$506,0.95,12,1)</f>
        <v>414.54837318007941</v>
      </c>
      <c r="E514" s="22">
        <f>C514+_xlfn.FORECAST.ETS.CONFINT(A514,$B$2:$B$506,$A$2:$A$506,0.95,12,1)</f>
        <v>417.05455652981396</v>
      </c>
      <c r="F514" s="22"/>
    </row>
    <row r="515" spans="1:6" x14ac:dyDescent="0.3">
      <c r="A515" s="20">
        <v>44835</v>
      </c>
      <c r="C515" s="21">
        <f>_xlfn.FORECAST.ETS(A515,$B$2:$B$506,$A$2:$A$506,12,1)</f>
        <v>417.36041315807478</v>
      </c>
      <c r="D515" s="22">
        <f>C515-_xlfn.FORECAST.ETS.CONFINT(A515,$B$2:$B$506,$A$2:$A$506,0.95,12,1)</f>
        <v>415.9821008643417</v>
      </c>
      <c r="E515" s="22">
        <f>C515+_xlfn.FORECAST.ETS.CONFINT(A515,$B$2:$B$506,$A$2:$A$506,0.95,12,1)</f>
        <v>418.73872545180785</v>
      </c>
      <c r="F515" s="22"/>
    </row>
    <row r="516" spans="1:6" x14ac:dyDescent="0.3">
      <c r="A516" s="20">
        <v>44866</v>
      </c>
      <c r="C516" s="21">
        <f>_xlfn.FORECAST.ETS(A516,$B$2:$B$506,$A$2:$A$506,12,1)</f>
        <v>418.81836257627151</v>
      </c>
      <c r="D516" s="22">
        <f>C516-_xlfn.FORECAST.ETS.CONFINT(A516,$B$2:$B$506,$A$2:$A$506,0.95,12,1)</f>
        <v>417.31274656017945</v>
      </c>
      <c r="E516" s="22">
        <f>C516+_xlfn.FORECAST.ETS.CONFINT(A516,$B$2:$B$506,$A$2:$A$506,0.95,12,1)</f>
        <v>420.32397859236357</v>
      </c>
      <c r="F516" s="22"/>
    </row>
    <row r="517" spans="1:6" x14ac:dyDescent="0.3">
      <c r="A517" s="20">
        <v>44896</v>
      </c>
      <c r="C517" s="21">
        <f>_xlfn.FORECAST.ETS(A517,$B$2:$B$506,$A$2:$A$506,12,1)</f>
        <v>419.6794425027262</v>
      </c>
      <c r="D517" s="22">
        <f>C517-_xlfn.FORECAST.ETS.CONFINT(A517,$B$2:$B$506,$A$2:$A$506,0.95,12,1)</f>
        <v>418.04430423332701</v>
      </c>
      <c r="E517" s="22">
        <f>C517+_xlfn.FORECAST.ETS.CONFINT(A517,$B$2:$B$506,$A$2:$A$506,0.95,12,1)</f>
        <v>421.3145807721254</v>
      </c>
      <c r="F517" s="22"/>
    </row>
    <row r="518" spans="1:6" x14ac:dyDescent="0.3">
      <c r="A518" s="20">
        <v>44927</v>
      </c>
      <c r="C518" s="21">
        <f>_xlfn.FORECAST.ETS(A518,$B$2:$B$506,$A$2:$A$506,12,1)</f>
        <v>420.24290654638628</v>
      </c>
      <c r="D518" s="22">
        <f>C518-_xlfn.FORECAST.ETS.CONFINT(A518,$B$2:$B$506,$A$2:$A$506,0.95,12,1)</f>
        <v>418.47593979985731</v>
      </c>
      <c r="E518" s="22">
        <f>C518+_xlfn.FORECAST.ETS.CONFINT(A518,$B$2:$B$506,$A$2:$A$506,0.95,12,1)</f>
        <v>422.00987329291524</v>
      </c>
      <c r="F518" s="22"/>
    </row>
    <row r="519" spans="1:6" x14ac:dyDescent="0.3">
      <c r="A519" s="20">
        <v>44958</v>
      </c>
      <c r="C519" s="21">
        <f>_xlfn.FORECAST.ETS(A519,$B$2:$B$506,$A$2:$A$506,12,1)</f>
        <v>420.65043953487663</v>
      </c>
      <c r="D519" s="22">
        <f>C519-_xlfn.FORECAST.ETS.CONFINT(A519,$B$2:$B$506,$A$2:$A$506,0.95,12,1)</f>
        <v>418.73728473912814</v>
      </c>
      <c r="E519" s="22">
        <f>C519+_xlfn.FORECAST.ETS.CONFINT(A519,$B$2:$B$506,$A$2:$A$506,0.95,12,1)</f>
        <v>422.56359433062511</v>
      </c>
      <c r="F519" s="22"/>
    </row>
    <row r="520" spans="1:6" x14ac:dyDescent="0.3">
      <c r="A520" s="20">
        <v>44986</v>
      </c>
      <c r="C520" s="21">
        <f>_xlfn.FORECAST.ETS(A520,$B$2:$B$506,$A$2:$A$506,12,1)</f>
        <v>421.02510198512783</v>
      </c>
      <c r="D520" s="22">
        <f>C520-_xlfn.FORECAST.ETS.CONFINT(A520,$B$2:$B$506,$A$2:$A$506,0.95,12,1)</f>
        <v>418.97616297635966</v>
      </c>
      <c r="E520" s="22">
        <f>C520+_xlfn.FORECAST.ETS.CONFINT(A520,$B$2:$B$506,$A$2:$A$506,0.95,12,1)</f>
        <v>423.07404099389601</v>
      </c>
      <c r="F520" s="22"/>
    </row>
    <row r="521" spans="1:6" x14ac:dyDescent="0.3">
      <c r="A521" s="20">
        <v>45017</v>
      </c>
      <c r="C521" s="21">
        <f>_xlfn.FORECAST.ETS(A521,$B$2:$B$506,$A$2:$A$506,12,1)</f>
        <v>421.40068327308865</v>
      </c>
      <c r="D521" s="22">
        <f>C521-_xlfn.FORECAST.ETS.CONFINT(A521,$B$2:$B$506,$A$2:$A$506,0.95,12,1)</f>
        <v>419.21346139007477</v>
      </c>
      <c r="E521" s="22">
        <f>C521+_xlfn.FORECAST.ETS.CONFINT(A521,$B$2:$B$506,$A$2:$A$506,0.95,12,1)</f>
        <v>423.58790515610252</v>
      </c>
      <c r="F521" s="22"/>
    </row>
    <row r="522" spans="1:6" x14ac:dyDescent="0.3">
      <c r="A522" s="20">
        <v>45047</v>
      </c>
      <c r="C522" s="21">
        <f>_xlfn.FORECAST.ETS(A522,$B$2:$B$506,$A$2:$A$506,12,1)</f>
        <v>421.48436177618169</v>
      </c>
      <c r="D522" s="22">
        <f>C522-_xlfn.FORECAST.ETS.CONFINT(A522,$B$2:$B$506,$A$2:$A$506,0.95,12,1)</f>
        <v>419.15636676501759</v>
      </c>
      <c r="E522" s="22">
        <f>C522+_xlfn.FORECAST.ETS.CONFINT(A522,$B$2:$B$506,$A$2:$A$506,0.95,12,1)</f>
        <v>423.81235678734578</v>
      </c>
      <c r="F522" s="22"/>
    </row>
    <row r="523" spans="1:6" x14ac:dyDescent="0.3">
      <c r="A523" s="20">
        <v>45078</v>
      </c>
      <c r="C523" s="21">
        <f>_xlfn.FORECAST.ETS(A523,$B$2:$B$506,$A$2:$A$506,12,1)</f>
        <v>420.73722215160416</v>
      </c>
      <c r="D523" s="22">
        <f>C523-_xlfn.FORECAST.ETS.CONFINT(A523,$B$2:$B$506,$A$2:$A$506,0.95,12,1)</f>
        <v>418.26597779522757</v>
      </c>
      <c r="E523" s="22">
        <f>C523+_xlfn.FORECAST.ETS.CONFINT(A523,$B$2:$B$506,$A$2:$A$506,0.95,12,1)</f>
        <v>423.20846650798075</v>
      </c>
      <c r="F523" s="22"/>
    </row>
    <row r="524" spans="1:6" x14ac:dyDescent="0.3">
      <c r="A524" s="20">
        <v>45108</v>
      </c>
      <c r="C524" s="21">
        <f>_xlfn.FORECAST.ETS(A524,$B$2:$B$506,$A$2:$A$506,12,1)</f>
        <v>419.25631813014968</v>
      </c>
      <c r="D524" s="22">
        <f>C524-_xlfn.FORECAST.ETS.CONFINT(A524,$B$2:$B$506,$A$2:$A$506,0.95,12,1)</f>
        <v>416.63936623067775</v>
      </c>
      <c r="E524" s="22">
        <f>C524+_xlfn.FORECAST.ETS.CONFINT(A524,$B$2:$B$506,$A$2:$A$506,0.95,12,1)</f>
        <v>421.87327002962161</v>
      </c>
      <c r="F524" s="22"/>
    </row>
    <row r="525" spans="1:6" x14ac:dyDescent="0.3">
      <c r="A525" s="20">
        <v>45139</v>
      </c>
      <c r="C525" s="21">
        <f>_xlfn.FORECAST.ETS(A525,$B$2:$B$506,$A$2:$A$506,12,1)</f>
        <v>418.20126754864708</v>
      </c>
      <c r="D525" s="22">
        <f>C525-_xlfn.FORECAST.ETS.CONFINT(A525,$B$2:$B$506,$A$2:$A$506,0.95,12,1)</f>
        <v>415.43617071751333</v>
      </c>
      <c r="E525" s="22">
        <f>C525+_xlfn.FORECAST.ETS.CONFINT(A525,$B$2:$B$506,$A$2:$A$506,0.95,12,1)</f>
        <v>420.96636437978083</v>
      </c>
      <c r="F525" s="22"/>
    </row>
    <row r="526" spans="1:6" x14ac:dyDescent="0.3">
      <c r="A526" s="20">
        <v>45170</v>
      </c>
      <c r="C526" s="21">
        <f>_xlfn.FORECAST.ETS(A526,$B$2:$B$506,$A$2:$A$506,12,1)</f>
        <v>418.62851181404415</v>
      </c>
      <c r="D526" s="22">
        <f>C526-_xlfn.FORECAST.ETS.CONFINT(A526,$B$2:$B$506,$A$2:$A$506,0.95,12,1)</f>
        <v>415.71285539035972</v>
      </c>
      <c r="E526" s="22">
        <f>C526+_xlfn.FORECAST.ETS.CONFINT(A526,$B$2:$B$506,$A$2:$A$506,0.95,12,1)</f>
        <v>421.54416823772857</v>
      </c>
      <c r="F526" s="22"/>
    </row>
    <row r="527" spans="1:6" x14ac:dyDescent="0.3">
      <c r="A527" s="20">
        <v>45200</v>
      </c>
      <c r="C527" s="21">
        <f>_xlfn.FORECAST.ETS(A527,$B$2:$B$506,$A$2:$A$506,12,1)</f>
        <v>420.18746011717229</v>
      </c>
      <c r="D527" s="22">
        <f>C527-_xlfn.FORECAST.ETS.CONFINT(A527,$B$2:$B$506,$A$2:$A$506,0.95,12,1)</f>
        <v>417.11885344340499</v>
      </c>
      <c r="E527" s="22">
        <f>C527+_xlfn.FORECAST.ETS.CONFINT(A527,$B$2:$B$506,$A$2:$A$506,0.95,12,1)</f>
        <v>423.2560667909396</v>
      </c>
      <c r="F527" s="22"/>
    </row>
    <row r="528" spans="1:6" x14ac:dyDescent="0.3">
      <c r="A528" s="20">
        <v>45231</v>
      </c>
      <c r="C528" s="21">
        <f>_xlfn.FORECAST.ETS(A528,$B$2:$B$506,$A$2:$A$506,12,1)</f>
        <v>421.64540953536897</v>
      </c>
      <c r="D528" s="22">
        <f>C528-_xlfn.FORECAST.ETS.CONFINT(A528,$B$2:$B$506,$A$2:$A$506,0.95,12,1)</f>
        <v>418.42148675630654</v>
      </c>
      <c r="E528" s="22">
        <f>C528+_xlfn.FORECAST.ETS.CONFINT(A528,$B$2:$B$506,$A$2:$A$506,0.95,12,1)</f>
        <v>424.8693323144314</v>
      </c>
      <c r="F528" s="22"/>
    </row>
    <row r="529" spans="1:6" x14ac:dyDescent="0.3">
      <c r="A529" s="20">
        <v>45261</v>
      </c>
      <c r="C529" s="21">
        <f>_xlfn.FORECAST.ETS(A529,$B$2:$B$506,$A$2:$A$506,12,1)</f>
        <v>422.50648946182366</v>
      </c>
      <c r="D529" s="22">
        <f>C529-_xlfn.FORECAST.ETS.CONFINT(A529,$B$2:$B$506,$A$2:$A$506,0.95,12,1)</f>
        <v>419.12490996844508</v>
      </c>
      <c r="E529" s="22">
        <f>C529+_xlfn.FORECAST.ETS.CONFINT(A529,$B$2:$B$506,$A$2:$A$506,0.95,12,1)</f>
        <v>425.88806895520224</v>
      </c>
      <c r="F529" s="22"/>
    </row>
    <row r="530" spans="1:6" x14ac:dyDescent="0.3">
      <c r="A530" s="20">
        <v>45292</v>
      </c>
      <c r="C530" s="21">
        <f>_xlfn.FORECAST.ETS(A530,$B$2:$B$506,$A$2:$A$506,12,1)</f>
        <v>423.06995350548374</v>
      </c>
      <c r="D530" s="22">
        <f>C530-_xlfn.FORECAST.ETS.CONFINT(A530,$B$2:$B$506,$A$2:$A$506,0.95,12,1)</f>
        <v>419.528402113764</v>
      </c>
      <c r="E530" s="22">
        <f>C530+_xlfn.FORECAST.ETS.CONFINT(A530,$B$2:$B$506,$A$2:$A$506,0.95,12,1)</f>
        <v>426.61150489720347</v>
      </c>
      <c r="F530" s="22"/>
    </row>
    <row r="531" spans="1:6" x14ac:dyDescent="0.3">
      <c r="A531" s="20">
        <v>45323</v>
      </c>
      <c r="C531" s="21">
        <f>_xlfn.FORECAST.ETS(A531,$B$2:$B$506,$A$2:$A$506,12,1)</f>
        <v>423.47748649397408</v>
      </c>
      <c r="D531" s="22">
        <f>C531-_xlfn.FORECAST.ETS.CONFINT(A531,$B$2:$B$506,$A$2:$A$506,0.95,12,1)</f>
        <v>419.76421249050037</v>
      </c>
      <c r="E531" s="22">
        <f>C531+_xlfn.FORECAST.ETS.CONFINT(A531,$B$2:$B$506,$A$2:$A$506,0.95,12,1)</f>
        <v>427.1907604974478</v>
      </c>
      <c r="F531" s="22"/>
    </row>
    <row r="532" spans="1:6" x14ac:dyDescent="0.3">
      <c r="A532" s="20">
        <v>45352</v>
      </c>
      <c r="C532" s="21">
        <f>_xlfn.FORECAST.ETS(A532,$B$2:$B$506,$A$2:$A$506,12,1)</f>
        <v>423.85214894422535</v>
      </c>
      <c r="D532" s="22">
        <f>C532-_xlfn.FORECAST.ETS.CONFINT(A532,$B$2:$B$506,$A$2:$A$506,0.95,12,1)</f>
        <v>419.9747501525668</v>
      </c>
      <c r="E532" s="22">
        <f>C532+_xlfn.FORECAST.ETS.CONFINT(A532,$B$2:$B$506,$A$2:$A$506,0.95,12,1)</f>
        <v>427.7295477358839</v>
      </c>
      <c r="F532" s="22"/>
    </row>
    <row r="533" spans="1:6" x14ac:dyDescent="0.3">
      <c r="A533" s="20">
        <v>45383</v>
      </c>
      <c r="C533" s="21">
        <f>_xlfn.FORECAST.ETS(A533,$B$2:$B$506,$A$2:$A$506,12,1)</f>
        <v>424.2277302321861</v>
      </c>
      <c r="D533" s="22">
        <f>C533-_xlfn.FORECAST.ETS.CONFINT(A533,$B$2:$B$506,$A$2:$A$506,0.95,12,1)</f>
        <v>420.18393924806099</v>
      </c>
      <c r="E533" s="22">
        <f>C533+_xlfn.FORECAST.ETS.CONFINT(A533,$B$2:$B$506,$A$2:$A$506,0.95,12,1)</f>
        <v>428.27152121631121</v>
      </c>
      <c r="F533" s="22"/>
    </row>
    <row r="534" spans="1:6" x14ac:dyDescent="0.3">
      <c r="A534" s="20">
        <v>45413</v>
      </c>
      <c r="C534" s="21">
        <f>_xlfn.FORECAST.ETS(A534,$B$2:$B$506,$A$2:$A$506,12,1)</f>
        <v>424.31140873527914</v>
      </c>
      <c r="D534" s="22">
        <f>C534-_xlfn.FORECAST.ETS.CONFINT(A534,$B$2:$B$506,$A$2:$A$506,0.95,12,1)</f>
        <v>420.09898541681457</v>
      </c>
      <c r="E534" s="22">
        <f>C534+_xlfn.FORECAST.ETS.CONFINT(A534,$B$2:$B$506,$A$2:$A$506,0.95,12,1)</f>
        <v>428.52383205374372</v>
      </c>
      <c r="F534" s="22"/>
    </row>
    <row r="535" spans="1:6" x14ac:dyDescent="0.3">
      <c r="A535" s="20">
        <v>45444</v>
      </c>
      <c r="C535" s="21">
        <f>_xlfn.FORECAST.ETS(A535,$B$2:$B$506,$A$2:$A$506,12,1)</f>
        <v>423.56426911070162</v>
      </c>
      <c r="D535" s="22">
        <f>C535-_xlfn.FORECAST.ETS.CONFINT(A535,$B$2:$B$506,$A$2:$A$506,0.95,12,1)</f>
        <v>419.18099984571541</v>
      </c>
      <c r="E535" s="22">
        <f>C535+_xlfn.FORECAST.ETS.CONFINT(A535,$B$2:$B$506,$A$2:$A$506,0.95,12,1)</f>
        <v>427.94753837568783</v>
      </c>
      <c r="F535" s="22"/>
    </row>
    <row r="536" spans="1:6" x14ac:dyDescent="0.3">
      <c r="A536" s="20">
        <v>45474</v>
      </c>
      <c r="C536" s="21">
        <f>_xlfn.FORECAST.ETS(A536,$B$2:$B$506,$A$2:$A$506,12,1)</f>
        <v>422.08336508924714</v>
      </c>
      <c r="D536" s="22">
        <f>C536-_xlfn.FORECAST.ETS.CONFINT(A536,$B$2:$B$506,$A$2:$A$506,0.95,12,1)</f>
        <v>417.5270620684376</v>
      </c>
      <c r="E536" s="22">
        <f>C536+_xlfn.FORECAST.ETS.CONFINT(A536,$B$2:$B$506,$A$2:$A$506,0.95,12,1)</f>
        <v>426.63966811005668</v>
      </c>
      <c r="F536" s="22"/>
    </row>
    <row r="537" spans="1:6" x14ac:dyDescent="0.3">
      <c r="A537" s="20">
        <v>45505</v>
      </c>
      <c r="C537" s="21">
        <f>_xlfn.FORECAST.ETS(A537,$B$2:$B$506,$A$2:$A$506,12,1)</f>
        <v>421.0283145077446</v>
      </c>
      <c r="D537" s="22">
        <f>C537-_xlfn.FORECAST.ETS.CONFINT(A537,$B$2:$B$506,$A$2:$A$506,0.95,12,1)</f>
        <v>416.29681500906537</v>
      </c>
      <c r="E537" s="22">
        <f>C537+_xlfn.FORECAST.ETS.CONFINT(A537,$B$2:$B$506,$A$2:$A$506,0.95,12,1)</f>
        <v>425.75981400642382</v>
      </c>
      <c r="F537" s="22"/>
    </row>
    <row r="538" spans="1:6" x14ac:dyDescent="0.3">
      <c r="A538" s="20">
        <v>45536</v>
      </c>
      <c r="C538" s="21">
        <f>_xlfn.FORECAST.ETS(A538,$B$2:$B$506,$A$2:$A$506,12,1)</f>
        <v>421.4555587731416</v>
      </c>
      <c r="D538" s="22">
        <f>C538-_xlfn.FORECAST.ETS.CONFINT(A538,$B$2:$B$506,$A$2:$A$506,0.95,12,1)</f>
        <v>416.54672446111556</v>
      </c>
      <c r="E538" s="22">
        <f>C538+_xlfn.FORECAST.ETS.CONFINT(A538,$B$2:$B$506,$A$2:$A$506,0.95,12,1)</f>
        <v>426.36439308516765</v>
      </c>
      <c r="F538" s="22"/>
    </row>
    <row r="539" spans="1:6" x14ac:dyDescent="0.3">
      <c r="A539" s="20">
        <v>45566</v>
      </c>
      <c r="C539" s="21">
        <f>_xlfn.FORECAST.ETS(A539,$B$2:$B$506,$A$2:$A$506,12,1)</f>
        <v>423.01450707626975</v>
      </c>
      <c r="D539" s="22">
        <f>C539-_xlfn.FORECAST.ETS.CONFINT(A539,$B$2:$B$506,$A$2:$A$506,0.95,12,1)</f>
        <v>417.9262233188457</v>
      </c>
      <c r="E539" s="22">
        <f>C539+_xlfn.FORECAST.ETS.CONFINT(A539,$B$2:$B$506,$A$2:$A$506,0.95,12,1)</f>
        <v>428.1027908336938</v>
      </c>
      <c r="F539" s="22"/>
    </row>
    <row r="540" spans="1:6" x14ac:dyDescent="0.3">
      <c r="A540" s="20">
        <v>45597</v>
      </c>
      <c r="C540" s="21">
        <f>_xlfn.FORECAST.ETS(A540,$B$2:$B$506,$A$2:$A$506,12,1)</f>
        <v>424.47245649446643</v>
      </c>
      <c r="D540" s="22">
        <f>C540-_xlfn.FORECAST.ETS.CONFINT(A540,$B$2:$B$506,$A$2:$A$506,0.95,12,1)</f>
        <v>419.20263169915427</v>
      </c>
      <c r="E540" s="22">
        <f>C540+_xlfn.FORECAST.ETS.CONFINT(A540,$B$2:$B$506,$A$2:$A$506,0.95,12,1)</f>
        <v>429.74228128977859</v>
      </c>
      <c r="F540" s="22"/>
    </row>
    <row r="541" spans="1:6" x14ac:dyDescent="0.3">
      <c r="A541" s="20">
        <v>45627</v>
      </c>
      <c r="C541" s="21">
        <f>_xlfn.FORECAST.ETS(A541,$B$2:$B$506,$A$2:$A$506,12,1)</f>
        <v>425.33353642092112</v>
      </c>
      <c r="D541" s="22">
        <f>C541-_xlfn.FORECAST.ETS.CONFINT(A541,$B$2:$B$506,$A$2:$A$506,0.95,12,1)</f>
        <v>419.88010139128625</v>
      </c>
      <c r="E541" s="22">
        <f>C541+_xlfn.FORECAST.ETS.CONFINT(A541,$B$2:$B$506,$A$2:$A$506,0.95,12,1)</f>
        <v>430.786971450556</v>
      </c>
      <c r="F541" s="22"/>
    </row>
    <row r="542" spans="1:6" x14ac:dyDescent="0.3">
      <c r="A542" s="20">
        <v>45658</v>
      </c>
      <c r="C542" s="21">
        <f>_xlfn.FORECAST.ETS(A542,$B$2:$B$506,$A$2:$A$506,12,1)</f>
        <v>425.89700046458125</v>
      </c>
      <c r="D542" s="22">
        <f>C542-_xlfn.FORECAST.ETS.CONFINT(A542,$B$2:$B$506,$A$2:$A$506,0.95,12,1)</f>
        <v>420.25790777768452</v>
      </c>
      <c r="E542" s="22">
        <f>C542+_xlfn.FORECAST.ETS.CONFINT(A542,$B$2:$B$506,$A$2:$A$506,0.95,12,1)</f>
        <v>431.53609315147798</v>
      </c>
      <c r="F542" s="22"/>
    </row>
    <row r="543" spans="1:6" x14ac:dyDescent="0.3">
      <c r="A543" s="20">
        <v>45689</v>
      </c>
      <c r="C543" s="21">
        <f>_xlfn.FORECAST.ETS(A543,$B$2:$B$506,$A$2:$A$506,12,1)</f>
        <v>426.30453345307154</v>
      </c>
      <c r="D543" s="22">
        <f>C543-_xlfn.FORECAST.ETS.CONFINT(A543,$B$2:$B$506,$A$2:$A$506,0.95,12,1)</f>
        <v>420.4696464855665</v>
      </c>
      <c r="E543" s="22">
        <f>C543+_xlfn.FORECAST.ETS.CONFINT(A543,$B$2:$B$506,$A$2:$A$506,0.95,12,1)</f>
        <v>432.13942042057658</v>
      </c>
      <c r="F543" s="22"/>
    </row>
    <row r="544" spans="1:6" x14ac:dyDescent="0.3">
      <c r="A544" s="20">
        <v>45717</v>
      </c>
      <c r="C544" s="21">
        <f>_xlfn.FORECAST.ETS(A544,$B$2:$B$506,$A$2:$A$506,12,1)</f>
        <v>426.67919590332281</v>
      </c>
      <c r="D544" s="22">
        <f>C544-_xlfn.FORECAST.ETS.CONFINT(A544,$B$2:$B$506,$A$2:$A$506,0.95,12,1)</f>
        <v>420.65487473694162</v>
      </c>
      <c r="E544" s="22">
        <f>C544+_xlfn.FORECAST.ETS.CONFINT(A544,$B$2:$B$506,$A$2:$A$506,0.95,12,1)</f>
        <v>432.70351706970399</v>
      </c>
      <c r="F544" s="22"/>
    </row>
    <row r="545" spans="1:6" x14ac:dyDescent="0.3">
      <c r="A545" s="20">
        <v>45748</v>
      </c>
      <c r="C545" s="21">
        <f>_xlfn.FORECAST.ETS(A545,$B$2:$B$506,$A$2:$A$506,12,1)</f>
        <v>427.05477719128356</v>
      </c>
      <c r="D545" s="22">
        <f>C545-_xlfn.FORECAST.ETS.CONFINT(A545,$B$2:$B$506,$A$2:$A$506,0.95,12,1)</f>
        <v>420.83902305109751</v>
      </c>
      <c r="E545" s="22">
        <f>C545+_xlfn.FORECAST.ETS.CONFINT(A545,$B$2:$B$506,$A$2:$A$506,0.95,12,1)</f>
        <v>433.27053133146961</v>
      </c>
      <c r="F545" s="22"/>
    </row>
    <row r="546" spans="1:6" x14ac:dyDescent="0.3">
      <c r="A546" s="20">
        <v>45778</v>
      </c>
      <c r="C546" s="21">
        <f>_xlfn.FORECAST.ETS(A546,$B$2:$B$506,$A$2:$A$506,12,1)</f>
        <v>427.1384556943766</v>
      </c>
      <c r="D546" s="22">
        <f>C546-_xlfn.FORECAST.ETS.CONFINT(A546,$B$2:$B$506,$A$2:$A$506,0.95,12,1)</f>
        <v>420.7292902293558</v>
      </c>
      <c r="E546" s="22">
        <f>C546+_xlfn.FORECAST.ETS.CONFINT(A546,$B$2:$B$506,$A$2:$A$506,0.95,12,1)</f>
        <v>433.54762115939741</v>
      </c>
      <c r="F546" s="22"/>
    </row>
    <row r="547" spans="1:6" x14ac:dyDescent="0.3">
      <c r="A547" s="20">
        <v>45809</v>
      </c>
      <c r="C547" s="21">
        <f>_xlfn.FORECAST.ETS(A547,$B$2:$B$506,$A$2:$A$506,12,1)</f>
        <v>426.39131606979913</v>
      </c>
      <c r="D547" s="22">
        <f>C547-_xlfn.FORECAST.ETS.CONFINT(A547,$B$2:$B$506,$A$2:$A$506,0.95,12,1)</f>
        <v>419.786780750498</v>
      </c>
      <c r="E547" s="22">
        <f>C547+_xlfn.FORECAST.ETS.CONFINT(A547,$B$2:$B$506,$A$2:$A$506,0.95,12,1)</f>
        <v>432.99585138910027</v>
      </c>
      <c r="F547" s="22"/>
    </row>
    <row r="548" spans="1:6" x14ac:dyDescent="0.3">
      <c r="A548" s="20">
        <v>45839</v>
      </c>
      <c r="C548" s="21">
        <f>_xlfn.FORECAST.ETS(A548,$B$2:$B$506,$A$2:$A$506,12,1)</f>
        <v>424.9104120483446</v>
      </c>
      <c r="D548" s="22">
        <f>C548-_xlfn.FORECAST.ETS.CONFINT(A548,$B$2:$B$506,$A$2:$A$506,0.95,12,1)</f>
        <v>418.10856759285002</v>
      </c>
      <c r="E548" s="22">
        <f>C548+_xlfn.FORECAST.ETS.CONFINT(A548,$B$2:$B$506,$A$2:$A$506,0.95,12,1)</f>
        <v>431.71225650383917</v>
      </c>
      <c r="F548" s="22"/>
    </row>
    <row r="549" spans="1:6" x14ac:dyDescent="0.3">
      <c r="A549" s="20">
        <v>45870</v>
      </c>
      <c r="C549" s="21">
        <f>_xlfn.FORECAST.ETS(A549,$B$2:$B$506,$A$2:$A$506,12,1)</f>
        <v>423.85536146684206</v>
      </c>
      <c r="D549" s="22">
        <f>C549-_xlfn.FORECAST.ETS.CONFINT(A549,$B$2:$B$506,$A$2:$A$506,0.95,12,1)</f>
        <v>416.85428729323019</v>
      </c>
      <c r="E549" s="22">
        <f>C549+_xlfn.FORECAST.ETS.CONFINT(A549,$B$2:$B$506,$A$2:$A$506,0.95,12,1)</f>
        <v>430.85643564045392</v>
      </c>
      <c r="F549" s="22"/>
    </row>
    <row r="550" spans="1:6" x14ac:dyDescent="0.3">
      <c r="A550" s="20">
        <v>45901</v>
      </c>
      <c r="C550" s="21">
        <f>_xlfn.FORECAST.ETS(A550,$B$2:$B$506,$A$2:$A$506,12,1)</f>
        <v>424.28260573223906</v>
      </c>
      <c r="D550" s="22">
        <f>C550-_xlfn.FORECAST.ETS.CONFINT(A550,$B$2:$B$506,$A$2:$A$506,0.95,12,1)</f>
        <v>417.08039943591746</v>
      </c>
      <c r="E550" s="22">
        <f>C550+_xlfn.FORECAST.ETS.CONFINT(A550,$B$2:$B$506,$A$2:$A$506,0.95,12,1)</f>
        <v>431.48481202856067</v>
      </c>
      <c r="F550" s="22"/>
    </row>
    <row r="551" spans="1:6" x14ac:dyDescent="0.3">
      <c r="A551" s="20">
        <v>45931</v>
      </c>
      <c r="C551" s="21">
        <f>_xlfn.FORECAST.ETS(A551,$B$2:$B$506,$A$2:$A$506,12,1)</f>
        <v>425.84155403536721</v>
      </c>
      <c r="D551" s="22">
        <f>C551-_xlfn.FORECAST.ETS.CONFINT(A551,$B$2:$B$506,$A$2:$A$506,0.95,12,1)</f>
        <v>418.43633088979749</v>
      </c>
      <c r="E551" s="22">
        <f>C551+_xlfn.FORECAST.ETS.CONFINT(A551,$B$2:$B$506,$A$2:$A$506,0.95,12,1)</f>
        <v>433.24677718093693</v>
      </c>
      <c r="F551" s="22"/>
    </row>
    <row r="552" spans="1:6" x14ac:dyDescent="0.3">
      <c r="A552" s="20">
        <v>45962</v>
      </c>
      <c r="C552" s="21">
        <f>_xlfn.FORECAST.ETS(A552,$B$2:$B$506,$A$2:$A$506,12,1)</f>
        <v>427.29950345356394</v>
      </c>
      <c r="D552" s="22">
        <f>C552-_xlfn.FORECAST.ETS.CONFINT(A552,$B$2:$B$506,$A$2:$A$506,0.95,12,1)</f>
        <v>419.68939593297023</v>
      </c>
      <c r="E552" s="22">
        <f>C552+_xlfn.FORECAST.ETS.CONFINT(A552,$B$2:$B$506,$A$2:$A$506,0.95,12,1)</f>
        <v>434.90961097415766</v>
      </c>
      <c r="F552" s="22"/>
    </row>
    <row r="553" spans="1:6" x14ac:dyDescent="0.3">
      <c r="A553" s="20">
        <v>45992</v>
      </c>
      <c r="C553" s="21">
        <f>_xlfn.FORECAST.ETS(A553,$B$2:$B$506,$A$2:$A$506,12,1)</f>
        <v>428.16058338001858</v>
      </c>
      <c r="D553" s="22">
        <f>C553-_xlfn.FORECAST.ETS.CONFINT(A553,$B$2:$B$506,$A$2:$A$506,0.95,12,1)</f>
        <v>420.34374070278744</v>
      </c>
      <c r="E553" s="22">
        <f>C553+_xlfn.FORECAST.ETS.CONFINT(A553,$B$2:$B$506,$A$2:$A$506,0.95,12,1)</f>
        <v>435.97742605724972</v>
      </c>
      <c r="F553" s="22"/>
    </row>
    <row r="554" spans="1:6" x14ac:dyDescent="0.3">
      <c r="A554" s="20">
        <v>46023</v>
      </c>
      <c r="C554" s="21">
        <f>_xlfn.FORECAST.ETS(A554,$B$2:$B$506,$A$2:$A$506,12,1)</f>
        <v>428.72404742367871</v>
      </c>
      <c r="D554" s="22">
        <f>C554-_xlfn.FORECAST.ETS.CONFINT(A554,$B$2:$B$506,$A$2:$A$506,0.95,12,1)</f>
        <v>420.69863511524892</v>
      </c>
      <c r="E554" s="22">
        <f>C554+_xlfn.FORECAST.ETS.CONFINT(A554,$B$2:$B$506,$A$2:$A$506,0.95,12,1)</f>
        <v>436.74945973210851</v>
      </c>
      <c r="F554" s="22"/>
    </row>
    <row r="555" spans="1:6" x14ac:dyDescent="0.3">
      <c r="A555" s="20">
        <v>46054</v>
      </c>
      <c r="C555" s="21">
        <f>_xlfn.FORECAST.ETS(A555,$B$2:$B$506,$A$2:$A$506,12,1)</f>
        <v>429.131580412169</v>
      </c>
      <c r="D555" s="22">
        <f>C555-_xlfn.FORECAST.ETS.CONFINT(A555,$B$2:$B$506,$A$2:$A$506,0.95,12,1)</f>
        <v>420.88855920681885</v>
      </c>
      <c r="E555" s="22">
        <f>C555+_xlfn.FORECAST.ETS.CONFINT(A555,$B$2:$B$506,$A$2:$A$506,0.95,12,1)</f>
        <v>437.37460161751915</v>
      </c>
      <c r="F555" s="22"/>
    </row>
    <row r="556" spans="1:6" x14ac:dyDescent="0.3">
      <c r="A556" s="20">
        <v>46082</v>
      </c>
      <c r="C556" s="21">
        <f>_xlfn.FORECAST.ETS(A556,$B$2:$B$506,$A$2:$A$506,12,1)</f>
        <v>429.50624286242027</v>
      </c>
      <c r="D556" s="22">
        <f>C556-_xlfn.FORECAST.ETS.CONFINT(A556,$B$2:$B$506,$A$2:$A$506,0.95,12,1)</f>
        <v>421.0512115518095</v>
      </c>
      <c r="E556" s="22">
        <f>C556+_xlfn.FORECAST.ETS.CONFINT(A556,$B$2:$B$506,$A$2:$A$506,0.95,12,1)</f>
        <v>437.96127417303103</v>
      </c>
      <c r="F556" s="22"/>
    </row>
    <row r="557" spans="1:6" x14ac:dyDescent="0.3">
      <c r="A557" s="20">
        <v>46113</v>
      </c>
      <c r="C557" s="21">
        <f>_xlfn.FORECAST.ETS(A557,$B$2:$B$506,$A$2:$A$506,12,1)</f>
        <v>429.88182415038108</v>
      </c>
      <c r="D557" s="22">
        <f>C557-_xlfn.FORECAST.ETS.CONFINT(A557,$B$2:$B$506,$A$2:$A$506,0.95,12,1)</f>
        <v>421.21298728418753</v>
      </c>
      <c r="E557" s="22">
        <f>C557+_xlfn.FORECAST.ETS.CONFINT(A557,$B$2:$B$506,$A$2:$A$506,0.95,12,1)</f>
        <v>438.55066101657462</v>
      </c>
      <c r="F557" s="22"/>
    </row>
    <row r="558" spans="1:6" x14ac:dyDescent="0.3">
      <c r="A558" s="20">
        <v>46143</v>
      </c>
      <c r="C558" s="21">
        <f>_xlfn.FORECAST.ETS(A558,$B$2:$B$506,$A$2:$A$506,12,1)</f>
        <v>429.96550265347406</v>
      </c>
      <c r="D558" s="22">
        <f>C558-_xlfn.FORECAST.ETS.CONFINT(A558,$B$2:$B$506,$A$2:$A$506,0.95,12,1)</f>
        <v>421.08107993573276</v>
      </c>
      <c r="E558" s="22">
        <f>C558+_xlfn.FORECAST.ETS.CONFINT(A558,$B$2:$B$506,$A$2:$A$506,0.95,12,1)</f>
        <v>438.84992537121536</v>
      </c>
      <c r="F558" s="22"/>
    </row>
    <row r="559" spans="1:6" x14ac:dyDescent="0.3">
      <c r="A559" s="20">
        <v>46174</v>
      </c>
      <c r="C559" s="21">
        <f>_xlfn.FORECAST.ETS(A559,$B$2:$B$506,$A$2:$A$506,12,1)</f>
        <v>429.21836302889659</v>
      </c>
      <c r="D559" s="22">
        <f>C559-_xlfn.FORECAST.ETS.CONFINT(A559,$B$2:$B$506,$A$2:$A$506,0.95,12,1)</f>
        <v>420.11658893283203</v>
      </c>
      <c r="E559" s="22">
        <f>C559+_xlfn.FORECAST.ETS.CONFINT(A559,$B$2:$B$506,$A$2:$A$506,0.95,12,1)</f>
        <v>438.32013712496115</v>
      </c>
      <c r="F559" s="22"/>
    </row>
    <row r="560" spans="1:6" x14ac:dyDescent="0.3">
      <c r="A560" s="20">
        <v>46204</v>
      </c>
      <c r="C560" s="21">
        <f>_xlfn.FORECAST.ETS(A560,$B$2:$B$506,$A$2:$A$506,12,1)</f>
        <v>427.73745900744206</v>
      </c>
      <c r="D560" s="22">
        <f>C560-_xlfn.FORECAST.ETS.CONFINT(A560,$B$2:$B$506,$A$2:$A$506,0.95,12,1)</f>
        <v>418.41658240674832</v>
      </c>
      <c r="E560" s="22">
        <f>C560+_xlfn.FORECAST.ETS.CONFINT(A560,$B$2:$B$506,$A$2:$A$506,0.95,12,1)</f>
        <v>437.05833560813579</v>
      </c>
      <c r="F560" s="22"/>
    </row>
    <row r="561" spans="1:6" x14ac:dyDescent="0.3">
      <c r="A561" s="20">
        <v>46235</v>
      </c>
      <c r="C561" s="21">
        <f>_xlfn.FORECAST.ETS(A561,$B$2:$B$506,$A$2:$A$506,12,1)</f>
        <v>426.68240842593951</v>
      </c>
      <c r="D561" s="22">
        <f>C561-_xlfn.FORECAST.ETS.CONFINT(A561,$B$2:$B$506,$A$2:$A$506,0.95,12,1)</f>
        <v>417.14069224151638</v>
      </c>
      <c r="E561" s="22">
        <f>C561+_xlfn.FORECAST.ETS.CONFINT(A561,$B$2:$B$506,$A$2:$A$506,0.95,12,1)</f>
        <v>436.22412461036265</v>
      </c>
      <c r="F561" s="22"/>
    </row>
    <row r="562" spans="1:6" x14ac:dyDescent="0.3">
      <c r="A562" s="20">
        <v>46266</v>
      </c>
      <c r="C562" s="21">
        <f>_xlfn.FORECAST.ETS(A562,$B$2:$B$506,$A$2:$A$506,12,1)</f>
        <v>427.10965269133658</v>
      </c>
      <c r="D562" s="22">
        <f>C562-_xlfn.FORECAST.ETS.CONFINT(A562,$B$2:$B$506,$A$2:$A$506,0.95,12,1)</f>
        <v>417.34537355256651</v>
      </c>
      <c r="E562" s="22">
        <f>C562+_xlfn.FORECAST.ETS.CONFINT(A562,$B$2:$B$506,$A$2:$A$506,0.95,12,1)</f>
        <v>436.87393183010664</v>
      </c>
      <c r="F562" s="22"/>
    </row>
    <row r="563" spans="1:6" x14ac:dyDescent="0.3">
      <c r="A563" s="20">
        <v>46296</v>
      </c>
      <c r="C563" s="21">
        <f>_xlfn.FORECAST.ETS(A563,$B$2:$B$506,$A$2:$A$506,12,1)</f>
        <v>428.66860099446467</v>
      </c>
      <c r="D563" s="22">
        <f>C563-_xlfn.FORECAST.ETS.CONFINT(A563,$B$2:$B$506,$A$2:$A$506,0.95,12,1)</f>
        <v>418.68004891418622</v>
      </c>
      <c r="E563" s="22">
        <f>C563+_xlfn.FORECAST.ETS.CONFINT(A563,$B$2:$B$506,$A$2:$A$506,0.95,12,1)</f>
        <v>438.65715307474312</v>
      </c>
      <c r="F563" s="22"/>
    </row>
    <row r="564" spans="1:6" x14ac:dyDescent="0.3">
      <c r="A564" s="20">
        <v>46327</v>
      </c>
      <c r="C564" s="21">
        <f>_xlfn.FORECAST.ETS(A564,$B$2:$B$506,$A$2:$A$506,12,1)</f>
        <v>430.1265504126614</v>
      </c>
      <c r="D564" s="22">
        <f>C564-_xlfn.FORECAST.ETS.CONFINT(A564,$B$2:$B$506,$A$2:$A$506,0.95,12,1)</f>
        <v>419.91202847505775</v>
      </c>
      <c r="E564" s="22">
        <f>C564+_xlfn.FORECAST.ETS.CONFINT(A564,$B$2:$B$506,$A$2:$A$506,0.95,12,1)</f>
        <v>440.34107235026505</v>
      </c>
      <c r="F564" s="22"/>
    </row>
    <row r="565" spans="1:6" x14ac:dyDescent="0.3">
      <c r="A565" s="20">
        <v>46357</v>
      </c>
      <c r="C565" s="21">
        <f>_xlfn.FORECAST.ETS(A565,$B$2:$B$506,$A$2:$A$506,12,1)</f>
        <v>430.98763033911604</v>
      </c>
      <c r="D565" s="22">
        <f>C565-_xlfn.FORECAST.ETS.CONFINT(A565,$B$2:$B$506,$A$2:$A$506,0.95,12,1)</f>
        <v>420.54545439979501</v>
      </c>
      <c r="E565" s="22">
        <f>C565+_xlfn.FORECAST.ETS.CONFINT(A565,$B$2:$B$506,$A$2:$A$506,0.95,12,1)</f>
        <v>441.42980627843707</v>
      </c>
      <c r="F565" s="22"/>
    </row>
    <row r="566" spans="1:6" x14ac:dyDescent="0.3">
      <c r="A566" s="20">
        <v>46388</v>
      </c>
      <c r="C566" s="21">
        <f>_xlfn.FORECAST.ETS(A566,$B$2:$B$506,$A$2:$A$506,12,1)</f>
        <v>431.55109438277617</v>
      </c>
      <c r="D566" s="22">
        <f>C566-_xlfn.FORECAST.ETS.CONFINT(A566,$B$2:$B$506,$A$2:$A$506,0.95,12,1)</f>
        <v>420.87959278037073</v>
      </c>
      <c r="E566" s="22">
        <f>C566+_xlfn.FORECAST.ETS.CONFINT(A566,$B$2:$B$506,$A$2:$A$506,0.95,12,1)</f>
        <v>442.22259598518161</v>
      </c>
      <c r="F566" s="22"/>
    </row>
    <row r="567" spans="1:6" x14ac:dyDescent="0.3">
      <c r="A567" s="20">
        <v>46419</v>
      </c>
      <c r="C567" s="21">
        <f>_xlfn.FORECAST.ETS(A567,$B$2:$B$506,$A$2:$A$506,12,1)</f>
        <v>431.95862737126652</v>
      </c>
      <c r="D567" s="22">
        <f>C567-_xlfn.FORECAST.ETS.CONFINT(A567,$B$2:$B$506,$A$2:$A$506,0.95,12,1)</f>
        <v>421.04956632766391</v>
      </c>
      <c r="E567" s="22">
        <f>C567+_xlfn.FORECAST.ETS.CONFINT(A567,$B$2:$B$506,$A$2:$A$506,0.95,12,1)</f>
        <v>442.86768841486912</v>
      </c>
      <c r="F567" s="22"/>
    </row>
    <row r="568" spans="1:6" x14ac:dyDescent="0.3">
      <c r="A568" s="20">
        <v>46447</v>
      </c>
      <c r="C568" s="21">
        <f>_xlfn.FORECAST.ETS(A568,$B$2:$B$506,$A$2:$A$506,12,1)</f>
        <v>432.33328982151772</v>
      </c>
      <c r="D568" s="22">
        <f>C568-_xlfn.FORECAST.ETS.CONFINT(A568,$B$2:$B$506,$A$2:$A$506,0.95,12,1)</f>
        <v>421.19173341067665</v>
      </c>
      <c r="E568" s="22">
        <f>C568+_xlfn.FORECAST.ETS.CONFINT(A568,$B$2:$B$506,$A$2:$A$506,0.95,12,1)</f>
        <v>443.4748462323588</v>
      </c>
      <c r="F568" s="22"/>
    </row>
    <row r="569" spans="1:6" x14ac:dyDescent="0.3">
      <c r="A569" s="20">
        <v>46478</v>
      </c>
      <c r="C569" s="21">
        <f>_xlfn.FORECAST.ETS(A569,$B$2:$B$506,$A$2:$A$506,12,1)</f>
        <v>432.70887110947854</v>
      </c>
      <c r="D569" s="22">
        <f>C569-_xlfn.FORECAST.ETS.CONFINT(A569,$B$2:$B$506,$A$2:$A$506,0.95,12,1)</f>
        <v>421.33317878808992</v>
      </c>
      <c r="E569" s="22">
        <f>C569+_xlfn.FORECAST.ETS.CONFINT(A569,$B$2:$B$506,$A$2:$A$506,0.95,12,1)</f>
        <v>444.08456343086715</v>
      </c>
      <c r="F569" s="22"/>
    </row>
    <row r="570" spans="1:6" x14ac:dyDescent="0.3">
      <c r="A570" s="20">
        <v>46508</v>
      </c>
      <c r="C570" s="21">
        <f>_xlfn.FORECAST.ETS(A570,$B$2:$B$506,$A$2:$A$506,12,1)</f>
        <v>432.79254961257152</v>
      </c>
      <c r="D570" s="22">
        <f>C570-_xlfn.FORECAST.ETS.CONFINT(A570,$B$2:$B$506,$A$2:$A$506,0.95,12,1)</f>
        <v>421.18109249273738</v>
      </c>
      <c r="E570" s="22">
        <f>C570+_xlfn.FORECAST.ETS.CONFINT(A570,$B$2:$B$506,$A$2:$A$506,0.95,12,1)</f>
        <v>444.40400673240566</v>
      </c>
      <c r="F570" s="22"/>
    </row>
    <row r="571" spans="1:6" x14ac:dyDescent="0.3">
      <c r="A571" s="20">
        <v>46539</v>
      </c>
      <c r="C571" s="21">
        <f>_xlfn.FORECAST.ETS(A571,$B$2:$B$506,$A$2:$A$506,12,1)</f>
        <v>432.04540998799405</v>
      </c>
      <c r="D571" s="22">
        <f>C571-_xlfn.FORECAST.ETS.CONFINT(A571,$B$2:$B$506,$A$2:$A$506,0.95,12,1)</f>
        <v>420.19657058456067</v>
      </c>
      <c r="E571" s="22">
        <f>C571+_xlfn.FORECAST.ETS.CONFINT(A571,$B$2:$B$506,$A$2:$A$506,0.95,12,1)</f>
        <v>443.89424939142742</v>
      </c>
      <c r="F571" s="22"/>
    </row>
    <row r="572" spans="1:6" x14ac:dyDescent="0.3">
      <c r="A572" s="20">
        <v>46569</v>
      </c>
      <c r="C572" s="21">
        <f>_xlfn.FORECAST.ETS(A572,$B$2:$B$506,$A$2:$A$506,12,1)</f>
        <v>430.56450596653957</v>
      </c>
      <c r="D572" s="22">
        <f>C572-_xlfn.FORECAST.ETS.CONFINT(A572,$B$2:$B$506,$A$2:$A$506,0.95,12,1)</f>
        <v>418.47667795375799</v>
      </c>
      <c r="E572" s="22">
        <f>C572+_xlfn.FORECAST.ETS.CONFINT(A572,$B$2:$B$506,$A$2:$A$506,0.95,12,1)</f>
        <v>442.65233397932116</v>
      </c>
      <c r="F572" s="22"/>
    </row>
    <row r="573" spans="1:6" x14ac:dyDescent="0.3">
      <c r="A573" s="20">
        <v>46600</v>
      </c>
      <c r="C573" s="21">
        <f>_xlfn.FORECAST.ETS(A573,$B$2:$B$506,$A$2:$A$506,12,1)</f>
        <v>429.50945538503697</v>
      </c>
      <c r="D573" s="22">
        <f>C573-_xlfn.FORECAST.ETS.CONFINT(A573,$B$2:$B$506,$A$2:$A$506,0.95,12,1)</f>
        <v>417.18104336205926</v>
      </c>
      <c r="E573" s="22">
        <f>C573+_xlfn.FORECAST.ETS.CONFINT(A573,$B$2:$B$506,$A$2:$A$506,0.95,12,1)</f>
        <v>441.83786740801469</v>
      </c>
      <c r="F573" s="22"/>
    </row>
    <row r="574" spans="1:6" x14ac:dyDescent="0.3">
      <c r="A574" s="20">
        <v>46631</v>
      </c>
      <c r="C574" s="21">
        <f>_xlfn.FORECAST.ETS(A574,$B$2:$B$506,$A$2:$A$506,12,1)</f>
        <v>429.93669965043404</v>
      </c>
      <c r="D574" s="22">
        <f>C574-_xlfn.FORECAST.ETS.CONFINT(A574,$B$2:$B$506,$A$2:$A$506,0.95,12,1)</f>
        <v>417.36611891518714</v>
      </c>
      <c r="E574" s="22">
        <f>C574+_xlfn.FORECAST.ETS.CONFINT(A574,$B$2:$B$506,$A$2:$A$506,0.95,12,1)</f>
        <v>442.50728038568093</v>
      </c>
      <c r="F574" s="22"/>
    </row>
    <row r="575" spans="1:6" x14ac:dyDescent="0.3">
      <c r="A575" s="20">
        <v>46661</v>
      </c>
      <c r="C575" s="21">
        <f>_xlfn.FORECAST.ETS(A575,$B$2:$B$506,$A$2:$A$506,12,1)</f>
        <v>431.49564795356213</v>
      </c>
      <c r="D575" s="22">
        <f>C575-_xlfn.FORECAST.ETS.CONFINT(A575,$B$2:$B$506,$A$2:$A$506,0.95,12,1)</f>
        <v>418.68132428457267</v>
      </c>
      <c r="E575" s="22">
        <f>C575+_xlfn.FORECAST.ETS.CONFINT(A575,$B$2:$B$506,$A$2:$A$506,0.95,12,1)</f>
        <v>444.30997162255159</v>
      </c>
      <c r="F575" s="22"/>
    </row>
    <row r="576" spans="1:6" x14ac:dyDescent="0.3">
      <c r="A576" s="20">
        <v>46692</v>
      </c>
      <c r="C576" s="21">
        <f>_xlfn.FORECAST.ETS(A576,$B$2:$B$506,$A$2:$A$506,12,1)</f>
        <v>432.95359737175886</v>
      </c>
      <c r="D576" s="22">
        <f>C576-_xlfn.FORECAST.ETS.CONFINT(A576,$B$2:$B$506,$A$2:$A$506,0.95,12,1)</f>
        <v>419.89396681752987</v>
      </c>
      <c r="E576" s="22">
        <f>C576+_xlfn.FORECAST.ETS.CONFINT(A576,$B$2:$B$506,$A$2:$A$506,0.95,12,1)</f>
        <v>446.01322792598785</v>
      </c>
      <c r="F576" s="22"/>
    </row>
    <row r="577" spans="1:6" x14ac:dyDescent="0.3">
      <c r="A577" s="20">
        <v>46722</v>
      </c>
      <c r="C577" s="21">
        <f>_xlfn.FORECAST.ETS(A577,$B$2:$B$506,$A$2:$A$506,12,1)</f>
        <v>433.81467729821355</v>
      </c>
      <c r="D577" s="22">
        <f>C577-_xlfn.FORECAST.ETS.CONFINT(A577,$B$2:$B$506,$A$2:$A$506,0.95,12,1)</f>
        <v>420.50818597378071</v>
      </c>
      <c r="E577" s="22">
        <f>C577+_xlfn.FORECAST.ETS.CONFINT(A577,$B$2:$B$506,$A$2:$A$506,0.95,12,1)</f>
        <v>447.12116862264639</v>
      </c>
      <c r="F577" s="22"/>
    </row>
    <row r="578" spans="1:6" x14ac:dyDescent="0.3">
      <c r="A578" s="20">
        <v>46753</v>
      </c>
      <c r="C578" s="21">
        <f>_xlfn.FORECAST.ETS(A578,$B$2:$B$506,$A$2:$A$506,12,1)</f>
        <v>434.37814134187363</v>
      </c>
      <c r="D578" s="22">
        <f>C578-_xlfn.FORECAST.ETS.CONFINT(A578,$B$2:$B$506,$A$2:$A$506,0.95,12,1)</f>
        <v>420.82324523219256</v>
      </c>
      <c r="E578" s="22">
        <f>C578+_xlfn.FORECAST.ETS.CONFINT(A578,$B$2:$B$506,$A$2:$A$506,0.95,12,1)</f>
        <v>447.9330374515547</v>
      </c>
      <c r="F578" s="22"/>
    </row>
    <row r="579" spans="1:6" x14ac:dyDescent="0.3">
      <c r="A579" s="20">
        <v>46784</v>
      </c>
      <c r="C579" s="21">
        <f>_xlfn.FORECAST.ETS(A579,$B$2:$B$506,$A$2:$A$506,12,1)</f>
        <v>434.78567433036397</v>
      </c>
      <c r="D579" s="22">
        <f>C579-_xlfn.FORECAST.ETS.CONFINT(A579,$B$2:$B$506,$A$2:$A$506,0.95,12,1)</f>
        <v>420.97476271199338</v>
      </c>
      <c r="E579" s="22">
        <f>C579+_xlfn.FORECAST.ETS.CONFINT(A579,$B$2:$B$506,$A$2:$A$506,0.95,12,1)</f>
        <v>448.59658594873457</v>
      </c>
      <c r="F579" s="22"/>
    </row>
    <row r="580" spans="1:6" x14ac:dyDescent="0.3">
      <c r="A580" s="20">
        <v>46813</v>
      </c>
      <c r="C580" s="21">
        <f>_xlfn.FORECAST.ETS(A580,$B$2:$B$506,$A$2:$A$506,12,1)</f>
        <v>435.16033678061524</v>
      </c>
      <c r="D580" s="22">
        <f>C580-_xlfn.FORECAST.ETS.CONFINT(A580,$B$2:$B$506,$A$2:$A$506,0.95,12,1)</f>
        <v>421.09806986106628</v>
      </c>
      <c r="E580" s="22">
        <f>C580+_xlfn.FORECAST.ETS.CONFINT(A580,$B$2:$B$506,$A$2:$A$506,0.95,12,1)</f>
        <v>449.2226037001642</v>
      </c>
      <c r="F580" s="22"/>
    </row>
    <row r="581" spans="1:6" x14ac:dyDescent="0.3">
      <c r="A581" s="20">
        <v>46844</v>
      </c>
      <c r="C581" s="21">
        <f>_xlfn.FORECAST.ETS(A581,$B$2:$B$506,$A$2:$A$506,12,1)</f>
        <v>435.535918068576</v>
      </c>
      <c r="D581" s="22">
        <f>C581-_xlfn.FORECAST.ETS.CONFINT(A581,$B$2:$B$506,$A$2:$A$506,0.95,12,1)</f>
        <v>421.22077713007292</v>
      </c>
      <c r="E581" s="22">
        <f>C581+_xlfn.FORECAST.ETS.CONFINT(A581,$B$2:$B$506,$A$2:$A$506,0.95,12,1)</f>
        <v>449.85105900707907</v>
      </c>
      <c r="F581" s="22"/>
    </row>
    <row r="582" spans="1:6" x14ac:dyDescent="0.3">
      <c r="A582" s="20">
        <v>46874</v>
      </c>
      <c r="C582" s="21">
        <f>_xlfn.FORECAST.ETS(A582,$B$2:$B$506,$A$2:$A$506,12,1)</f>
        <v>435.61959657166904</v>
      </c>
      <c r="D582" s="22">
        <f>C582-_xlfn.FORECAST.ETS.CONFINT(A582,$B$2:$B$506,$A$2:$A$506,0.95,12,1)</f>
        <v>421.0500721718816</v>
      </c>
      <c r="E582" s="22">
        <f>C582+_xlfn.FORECAST.ETS.CONFINT(A582,$B$2:$B$506,$A$2:$A$506,0.95,12,1)</f>
        <v>450.18912097145648</v>
      </c>
      <c r="F582" s="22"/>
    </row>
    <row r="583" spans="1:6" x14ac:dyDescent="0.3">
      <c r="A583" s="20">
        <v>46905</v>
      </c>
      <c r="C583" s="21">
        <f>_xlfn.FORECAST.ETS(A583,$B$2:$B$506,$A$2:$A$506,12,1)</f>
        <v>434.87245694709151</v>
      </c>
      <c r="D583" s="22">
        <f>C583-_xlfn.FORECAST.ETS.CONFINT(A583,$B$2:$B$506,$A$2:$A$506,0.95,12,1)</f>
        <v>420.04704874546394</v>
      </c>
      <c r="E583" s="22">
        <f>C583+_xlfn.FORECAST.ETS.CONFINT(A583,$B$2:$B$506,$A$2:$A$506,0.95,12,1)</f>
        <v>449.69786514871907</v>
      </c>
      <c r="F583" s="22"/>
    </row>
    <row r="584" spans="1:6" x14ac:dyDescent="0.3">
      <c r="A584" s="20">
        <v>46935</v>
      </c>
      <c r="C584" s="21">
        <f>_xlfn.FORECAST.ETS(A584,$B$2:$B$506,$A$2:$A$506,12,1)</f>
        <v>433.39155292563703</v>
      </c>
      <c r="D584" s="22">
        <f>C584-_xlfn.FORECAST.ETS.CONFINT(A584,$B$2:$B$506,$A$2:$A$506,0.95,12,1)</f>
        <v>418.30876951528063</v>
      </c>
      <c r="E584" s="22">
        <f>C584+_xlfn.FORECAST.ETS.CONFINT(A584,$B$2:$B$506,$A$2:$A$506,0.95,12,1)</f>
        <v>448.47433633599343</v>
      </c>
      <c r="F584" s="22"/>
    </row>
    <row r="585" spans="1:6" x14ac:dyDescent="0.3">
      <c r="A585" s="20">
        <v>46966</v>
      </c>
      <c r="C585" s="21">
        <f>_xlfn.FORECAST.ETS(A585,$B$2:$B$506,$A$2:$A$506,12,1)</f>
        <v>432.33650234413443</v>
      </c>
      <c r="D585" s="22">
        <f>C585-_xlfn.FORECAST.ETS.CONFINT(A585,$B$2:$B$506,$A$2:$A$506,0.95,12,1)</f>
        <v>416.9948610890284</v>
      </c>
      <c r="E585" s="22">
        <f>C585+_xlfn.FORECAST.ETS.CONFINT(A585,$B$2:$B$506,$A$2:$A$506,0.95,12,1)</f>
        <v>447.67814359924046</v>
      </c>
      <c r="F585" s="22"/>
    </row>
    <row r="586" spans="1:6" x14ac:dyDescent="0.3">
      <c r="A586" s="20">
        <v>46997</v>
      </c>
      <c r="C586" s="21">
        <f>_xlfn.FORECAST.ETS(A586,$B$2:$B$506,$A$2:$A$506,12,1)</f>
        <v>432.76374660953149</v>
      </c>
      <c r="D586" s="22">
        <f>C586-_xlfn.FORECAST.ETS.CONFINT(A586,$B$2:$B$506,$A$2:$A$506,0.95,12,1)</f>
        <v>417.16177348679184</v>
      </c>
      <c r="E586" s="22">
        <f>C586+_xlfn.FORECAST.ETS.CONFINT(A586,$B$2:$B$506,$A$2:$A$506,0.95,12,1)</f>
        <v>448.36571973227115</v>
      </c>
      <c r="F586" s="22"/>
    </row>
    <row r="587" spans="1:6" x14ac:dyDescent="0.3">
      <c r="A587" s="20">
        <v>47027</v>
      </c>
      <c r="C587" s="21">
        <f>_xlfn.FORECAST.ETS(A587,$B$2:$B$506,$A$2:$A$506,12,1)</f>
        <v>434.32269491265964</v>
      </c>
      <c r="D587" s="22">
        <f>C587-_xlfn.FORECAST.ETS.CONFINT(A587,$B$2:$B$506,$A$2:$A$506,0.95,12,1)</f>
        <v>418.45892435964976</v>
      </c>
      <c r="E587" s="22">
        <f>C587+_xlfn.FORECAST.ETS.CONFINT(A587,$B$2:$B$506,$A$2:$A$506,0.95,12,1)</f>
        <v>450.18646546566953</v>
      </c>
      <c r="F587" s="22"/>
    </row>
    <row r="588" spans="1:6" x14ac:dyDescent="0.3">
      <c r="A588" s="20">
        <v>47058</v>
      </c>
      <c r="C588" s="21">
        <f>_xlfn.FORECAST.ETS(A588,$B$2:$B$506,$A$2:$A$506,12,1)</f>
        <v>435.78064433085632</v>
      </c>
      <c r="D588" s="22">
        <f>C588-_xlfn.FORECAST.ETS.CONFINT(A588,$B$2:$B$506,$A$2:$A$506,0.95,12,1)</f>
        <v>419.65361909692706</v>
      </c>
      <c r="E588" s="22">
        <f>C588+_xlfn.FORECAST.ETS.CONFINT(A588,$B$2:$B$506,$A$2:$A$506,0.95,12,1)</f>
        <v>451.90766956478558</v>
      </c>
      <c r="F588" s="22"/>
    </row>
    <row r="589" spans="1:6" x14ac:dyDescent="0.3">
      <c r="A589" s="20">
        <v>47088</v>
      </c>
      <c r="C589" s="21">
        <f>_xlfn.FORECAST.ETS(A589,$B$2:$B$506,$A$2:$A$506,12,1)</f>
        <v>436.64172425731101</v>
      </c>
      <c r="D589" s="22">
        <f>C589-_xlfn.FORECAST.ETS.CONFINT(A589,$B$2:$B$506,$A$2:$A$506,0.95,12,1)</f>
        <v>420.2499952599693</v>
      </c>
      <c r="E589" s="22">
        <f>C589+_xlfn.FORECAST.ETS.CONFINT(A589,$B$2:$B$506,$A$2:$A$506,0.95,12,1)</f>
        <v>453.03345325465273</v>
      </c>
      <c r="F589" s="22"/>
    </row>
    <row r="590" spans="1:6" x14ac:dyDescent="0.3">
      <c r="A590" s="20">
        <v>47119</v>
      </c>
      <c r="C590" s="21">
        <f>_xlfn.FORECAST.ETS(A590,$B$2:$B$506,$A$2:$A$506,12,1)</f>
        <v>437.20518830097114</v>
      </c>
      <c r="D590" s="22">
        <f>C590-_xlfn.FORECAST.ETS.CONFINT(A590,$B$2:$B$506,$A$2:$A$506,0.95,12,1)</f>
        <v>420.54731448628792</v>
      </c>
      <c r="E590" s="22">
        <f>C590+_xlfn.FORECAST.ETS.CONFINT(A590,$B$2:$B$506,$A$2:$A$506,0.95,12,1)</f>
        <v>453.86306211565437</v>
      </c>
      <c r="F590" s="22"/>
    </row>
    <row r="591" spans="1:6" x14ac:dyDescent="0.3">
      <c r="A591" s="20">
        <v>47150</v>
      </c>
      <c r="C591" s="21">
        <f>_xlfn.FORECAST.ETS(A591,$B$2:$B$506,$A$2:$A$506,12,1)</f>
        <v>437.61272128946143</v>
      </c>
      <c r="D591" s="22">
        <f>C591-_xlfn.FORECAST.ETS.CONFINT(A591,$B$2:$B$506,$A$2:$A$506,0.95,12,1)</f>
        <v>420.68159225896443</v>
      </c>
      <c r="E591" s="22">
        <f>C591+_xlfn.FORECAST.ETS.CONFINT(A591,$B$2:$B$506,$A$2:$A$506,0.95,12,1)</f>
        <v>454.54385031995844</v>
      </c>
      <c r="F591" s="22"/>
    </row>
    <row r="592" spans="1:6" x14ac:dyDescent="0.3">
      <c r="A592" s="20">
        <v>47178</v>
      </c>
      <c r="C592" s="21">
        <f>_xlfn.FORECAST.ETS(A592,$B$2:$B$506,$A$2:$A$506,12,1)</f>
        <v>437.9873837397127</v>
      </c>
      <c r="D592" s="22">
        <f>C592-_xlfn.FORECAST.ETS.CONFINT(A592,$B$2:$B$506,$A$2:$A$506,0.95,12,1)</f>
        <v>420.78734012148988</v>
      </c>
      <c r="E592" s="22">
        <f>C592+_xlfn.FORECAST.ETS.CONFINT(A592,$B$2:$B$506,$A$2:$A$506,0.95,12,1)</f>
        <v>455.18742735793552</v>
      </c>
      <c r="F592" s="22"/>
    </row>
    <row r="593" spans="1:6" x14ac:dyDescent="0.3">
      <c r="A593" s="20">
        <v>47209</v>
      </c>
      <c r="C593" s="21">
        <f>_xlfn.FORECAST.ETS(A593,$B$2:$B$506,$A$2:$A$506,12,1)</f>
        <v>438.36296502767345</v>
      </c>
      <c r="D593" s="22">
        <f>C593-_xlfn.FORECAST.ETS.CONFINT(A593,$B$2:$B$506,$A$2:$A$506,0.95,12,1)</f>
        <v>420.89258676814819</v>
      </c>
      <c r="E593" s="22">
        <f>C593+_xlfn.FORECAST.ETS.CONFINT(A593,$B$2:$B$506,$A$2:$A$506,0.95,12,1)</f>
        <v>455.83334328719872</v>
      </c>
      <c r="F593" s="22"/>
    </row>
    <row r="594" spans="1:6" x14ac:dyDescent="0.3">
      <c r="A594" s="20">
        <v>47239</v>
      </c>
      <c r="C594" s="21">
        <f>_xlfn.FORECAST.ETS(A594,$B$2:$B$506,$A$2:$A$506,12,1)</f>
        <v>438.44664353076649</v>
      </c>
      <c r="D594" s="22">
        <f>C594-_xlfn.FORECAST.ETS.CONFINT(A594,$B$2:$B$506,$A$2:$A$506,0.95,12,1)</f>
        <v>420.70451816705719</v>
      </c>
      <c r="E594" s="22">
        <f>C594+_xlfn.FORECAST.ETS.CONFINT(A594,$B$2:$B$506,$A$2:$A$506,0.95,12,1)</f>
        <v>456.1887688944758</v>
      </c>
      <c r="F594" s="22"/>
    </row>
    <row r="595" spans="1:6" x14ac:dyDescent="0.3">
      <c r="A595" s="20">
        <v>47270</v>
      </c>
      <c r="C595" s="21">
        <f>_xlfn.FORECAST.ETS(A595,$B$2:$B$506,$A$2:$A$506,12,1)</f>
        <v>437.69950390618897</v>
      </c>
      <c r="D595" s="22">
        <f>C595-_xlfn.FORECAST.ETS.CONFINT(A595,$B$2:$B$506,$A$2:$A$506,0.95,12,1)</f>
        <v>419.68422644152912</v>
      </c>
      <c r="E595" s="22">
        <f>C595+_xlfn.FORECAST.ETS.CONFINT(A595,$B$2:$B$506,$A$2:$A$506,0.95,12,1)</f>
        <v>455.71478137084881</v>
      </c>
      <c r="F595" s="22"/>
    </row>
    <row r="596" spans="1:6" x14ac:dyDescent="0.3">
      <c r="A596" s="20">
        <v>47300</v>
      </c>
      <c r="C596" s="21">
        <f>_xlfn.FORECAST.ETS(A596,$B$2:$B$506,$A$2:$A$506,12,1)</f>
        <v>436.21859988473449</v>
      </c>
      <c r="D596" s="22">
        <f>C596-_xlfn.FORECAST.ETS.CONFINT(A596,$B$2:$B$506,$A$2:$A$506,0.95,12,1)</f>
        <v>417.92877266739691</v>
      </c>
      <c r="E596" s="22">
        <f>C596+_xlfn.FORECAST.ETS.CONFINT(A596,$B$2:$B$506,$A$2:$A$506,0.95,12,1)</f>
        <v>454.50842710207206</v>
      </c>
      <c r="F596" s="22"/>
    </row>
    <row r="597" spans="1:6" x14ac:dyDescent="0.3">
      <c r="A597" s="20">
        <v>47331</v>
      </c>
      <c r="C597" s="21">
        <f>_xlfn.FORECAST.ETS(A597,$B$2:$B$506,$A$2:$A$506,12,1)</f>
        <v>435.16354930323195</v>
      </c>
      <c r="D597" s="22">
        <f>C597-_xlfn.FORECAST.ETS.CONFINT(A597,$B$2:$B$506,$A$2:$A$506,0.95,12,1)</f>
        <v>416.59778190881525</v>
      </c>
      <c r="E597" s="22">
        <f>C597+_xlfn.FORECAST.ETS.CONFINT(A597,$B$2:$B$506,$A$2:$A$506,0.95,12,1)</f>
        <v>453.72931669764864</v>
      </c>
      <c r="F597" s="22"/>
    </row>
    <row r="598" spans="1:6" x14ac:dyDescent="0.3">
      <c r="A598" s="20">
        <v>47362</v>
      </c>
      <c r="C598" s="21">
        <f>_xlfn.FORECAST.ETS(A598,$B$2:$B$506,$A$2:$A$506,12,1)</f>
        <v>435.59079356862895</v>
      </c>
      <c r="D598" s="22">
        <f>C598-_xlfn.FORECAST.ETS.CONFINT(A598,$B$2:$B$506,$A$2:$A$506,0.95,12,1)</f>
        <v>416.7477026855729</v>
      </c>
      <c r="E598" s="22">
        <f>C598+_xlfn.FORECAST.ETS.CONFINT(A598,$B$2:$B$506,$A$2:$A$506,0.95,12,1)</f>
        <v>454.433884451685</v>
      </c>
      <c r="F598" s="22"/>
    </row>
    <row r="599" spans="1:6" x14ac:dyDescent="0.3">
      <c r="A599" s="20">
        <v>47392</v>
      </c>
      <c r="C599" s="21">
        <f>_xlfn.FORECAST.ETS(A599,$B$2:$B$506,$A$2:$A$506,12,1)</f>
        <v>437.1497418717571</v>
      </c>
      <c r="D599" s="22">
        <f>C599-_xlfn.FORECAST.ETS.CONFINT(A599,$B$2:$B$506,$A$2:$A$506,0.95,12,1)</f>
        <v>418.0279511899592</v>
      </c>
      <c r="E599" s="22">
        <f>C599+_xlfn.FORECAST.ETS.CONFINT(A599,$B$2:$B$506,$A$2:$A$506,0.95,12,1)</f>
        <v>456.27153255355501</v>
      </c>
      <c r="F599" s="22"/>
    </row>
    <row r="600" spans="1:6" x14ac:dyDescent="0.3">
      <c r="A600" s="20">
        <v>47423</v>
      </c>
      <c r="C600" s="21">
        <f>_xlfn.FORECAST.ETS(A600,$B$2:$B$506,$A$2:$A$506,12,1)</f>
        <v>438.60769128995383</v>
      </c>
      <c r="D600" s="22">
        <f>C600-_xlfn.FORECAST.ETS.CONFINT(A600,$B$2:$B$506,$A$2:$A$506,0.95,12,1)</f>
        <v>419.20583139236669</v>
      </c>
      <c r="E600" s="22">
        <f>C600+_xlfn.FORECAST.ETS.CONFINT(A600,$B$2:$B$506,$A$2:$A$506,0.95,12,1)</f>
        <v>458.00955118754098</v>
      </c>
      <c r="F600" s="22"/>
    </row>
    <row r="601" spans="1:6" x14ac:dyDescent="0.3">
      <c r="A601" s="20">
        <v>47453</v>
      </c>
      <c r="C601" s="21">
        <f>_xlfn.FORECAST.ETS(A601,$B$2:$B$506,$A$2:$A$506,12,1)</f>
        <v>439.46877121640847</v>
      </c>
      <c r="D601" s="22">
        <f>C601-_xlfn.FORECAST.ETS.CONFINT(A601,$B$2:$B$506,$A$2:$A$506,0.95,12,1)</f>
        <v>419.78547947350398</v>
      </c>
      <c r="E601" s="22">
        <f>C601+_xlfn.FORECAST.ETS.CONFINT(A601,$B$2:$B$506,$A$2:$A$506,0.95,12,1)</f>
        <v>459.15206295931296</v>
      </c>
      <c r="F601" s="22"/>
    </row>
    <row r="602" spans="1:6" x14ac:dyDescent="0.3">
      <c r="A602" s="20">
        <v>47484</v>
      </c>
      <c r="C602" s="21">
        <f>_xlfn.FORECAST.ETS(A602,$B$2:$B$506,$A$2:$A$506,12,1)</f>
        <v>440.0322352600686</v>
      </c>
      <c r="D602" s="22">
        <f>C602-_xlfn.FORECAST.ETS.CONFINT(A602,$B$2:$B$506,$A$2:$A$506,0.95,12,1)</f>
        <v>420.06615572705999</v>
      </c>
      <c r="E602" s="22">
        <f>C602+_xlfn.FORECAST.ETS.CONFINT(A602,$B$2:$B$506,$A$2:$A$506,0.95,12,1)</f>
        <v>459.99831479307721</v>
      </c>
      <c r="F602" s="22"/>
    </row>
    <row r="603" spans="1:6" x14ac:dyDescent="0.3">
      <c r="A603" s="20">
        <v>47515</v>
      </c>
      <c r="C603" s="21">
        <f>_xlfn.FORECAST.ETS(A603,$B$2:$B$506,$A$2:$A$506,12,1)</f>
        <v>440.43976824855889</v>
      </c>
      <c r="D603" s="22">
        <f>C603-_xlfn.FORECAST.ETS.CONFINT(A603,$B$2:$B$506,$A$2:$A$506,0.95,12,1)</f>
        <v>420.18420369392288</v>
      </c>
      <c r="E603" s="22">
        <f>C603+_xlfn.FORECAST.ETS.CONFINT(A603,$B$2:$B$506,$A$2:$A$506,0.95,12,1)</f>
        <v>460.6953328031949</v>
      </c>
      <c r="F603" s="22"/>
    </row>
    <row r="604" spans="1:6" x14ac:dyDescent="0.3">
      <c r="A604" s="20">
        <v>47543</v>
      </c>
      <c r="C604" s="21">
        <f>_xlfn.FORECAST.ETS(A604,$B$2:$B$506,$A$2:$A$506,12,1)</f>
        <v>440.81443069881016</v>
      </c>
      <c r="D604" s="22">
        <f>C604-_xlfn.FORECAST.ETS.CONFINT(A604,$B$2:$B$506,$A$2:$A$506,0.95,12,1)</f>
        <v>420.27346044578582</v>
      </c>
      <c r="E604" s="22">
        <f>C604+_xlfn.FORECAST.ETS.CONFINT(A604,$B$2:$B$506,$A$2:$A$506,0.95,12,1)</f>
        <v>461.3554009518345</v>
      </c>
      <c r="F604" s="22"/>
    </row>
    <row r="605" spans="1:6" x14ac:dyDescent="0.3">
      <c r="A605" s="20">
        <v>47574</v>
      </c>
      <c r="C605" s="21">
        <f>_xlfn.FORECAST.ETS(A605,$B$2:$B$506,$A$2:$A$506,12,1)</f>
        <v>441.19001198677091</v>
      </c>
      <c r="D605" s="22">
        <f>C605-_xlfn.FORECAST.ETS.CONFINT(A605,$B$2:$B$506,$A$2:$A$506,0.95,12,1)</f>
        <v>420.36229785057105</v>
      </c>
      <c r="E605" s="22">
        <f>C605+_xlfn.FORECAST.ETS.CONFINT(A605,$B$2:$B$506,$A$2:$A$506,0.95,12,1)</f>
        <v>462.01772612297077</v>
      </c>
      <c r="F605" s="22"/>
    </row>
    <row r="606" spans="1:6" x14ac:dyDescent="0.3">
      <c r="A606" s="20">
        <v>47604</v>
      </c>
      <c r="C606" s="21">
        <f>_xlfn.FORECAST.ETS(A606,$B$2:$B$506,$A$2:$A$506,12,1)</f>
        <v>441.27369048986395</v>
      </c>
      <c r="D606" s="22">
        <f>C606-_xlfn.FORECAST.ETS.CONFINT(A606,$B$2:$B$506,$A$2:$A$506,0.95,12,1)</f>
        <v>420.15790063900175</v>
      </c>
      <c r="E606" s="22">
        <f>C606+_xlfn.FORECAST.ETS.CONFINT(A606,$B$2:$B$506,$A$2:$A$506,0.95,12,1)</f>
        <v>462.38948034072615</v>
      </c>
      <c r="F606" s="22"/>
    </row>
    <row r="607" spans="1:6" x14ac:dyDescent="0.3">
      <c r="A607" s="20">
        <v>47635</v>
      </c>
      <c r="C607" s="21">
        <f>_xlfn.FORECAST.ETS(A607,$B$2:$B$506,$A$2:$A$506,12,1)</f>
        <v>440.52655086528648</v>
      </c>
      <c r="D607" s="22">
        <f>C607-_xlfn.FORECAST.ETS.CONFINT(A607,$B$2:$B$506,$A$2:$A$506,0.95,12,1)</f>
        <v>419.12135972895146</v>
      </c>
      <c r="E607" s="22">
        <f>C607+_xlfn.FORECAST.ETS.CONFINT(A607,$B$2:$B$506,$A$2:$A$506,0.95,12,1)</f>
        <v>461.9317420016215</v>
      </c>
      <c r="F607" s="22"/>
    </row>
    <row r="608" spans="1:6" x14ac:dyDescent="0.3">
      <c r="A608" s="20">
        <v>47665</v>
      </c>
      <c r="C608" s="21">
        <f>_xlfn.FORECAST.ETS(A608,$B$2:$B$506,$A$2:$A$506,12,1)</f>
        <v>439.04564684383195</v>
      </c>
      <c r="D608" s="22">
        <f>C608-_xlfn.FORECAST.ETS.CONFINT(A608,$B$2:$B$506,$A$2:$A$506,0.95,12,1)</f>
        <v>417.34973502158056</v>
      </c>
      <c r="E608" s="22">
        <f>C608+_xlfn.FORECAST.ETS.CONFINT(A608,$B$2:$B$506,$A$2:$A$506,0.95,12,1)</f>
        <v>460.74155866608334</v>
      </c>
      <c r="F608" s="22"/>
    </row>
    <row r="609" spans="1:6" x14ac:dyDescent="0.3">
      <c r="A609" s="20">
        <v>47696</v>
      </c>
      <c r="C609" s="21">
        <f>_xlfn.FORECAST.ETS(A609,$B$2:$B$506,$A$2:$A$506,12,1)</f>
        <v>437.9905962623294</v>
      </c>
      <c r="D609" s="22">
        <f>C609-_xlfn.FORECAST.ETS.CONFINT(A609,$B$2:$B$506,$A$2:$A$506,0.95,12,1)</f>
        <v>416.00265043600803</v>
      </c>
      <c r="E609" s="22">
        <f>C609+_xlfn.FORECAST.ETS.CONFINT(A609,$B$2:$B$506,$A$2:$A$506,0.95,12,1)</f>
        <v>459.97854208865078</v>
      </c>
      <c r="F609" s="22"/>
    </row>
    <row r="610" spans="1:6" x14ac:dyDescent="0.3">
      <c r="A610" s="20">
        <v>47727</v>
      </c>
      <c r="C610" s="21">
        <f>_xlfn.FORECAST.ETS(A610,$B$2:$B$506,$A$2:$A$506,12,1)</f>
        <v>438.41784052772647</v>
      </c>
      <c r="D610" s="22">
        <f>C610-_xlfn.FORECAST.ETS.CONFINT(A610,$B$2:$B$506,$A$2:$A$506,0.95,12,1)</f>
        <v>416.13655337554621</v>
      </c>
      <c r="E610" s="22">
        <f>C610+_xlfn.FORECAST.ETS.CONFINT(A610,$B$2:$B$506,$A$2:$A$506,0.95,12,1)</f>
        <v>460.69912767990672</v>
      </c>
      <c r="F610" s="22"/>
    </row>
    <row r="611" spans="1:6" x14ac:dyDescent="0.3">
      <c r="A611" s="20">
        <v>47757</v>
      </c>
      <c r="C611" s="21">
        <f>_xlfn.FORECAST.ETS(A611,$B$2:$B$506,$A$2:$A$506,12,1)</f>
        <v>439.97678883085456</v>
      </c>
      <c r="D611" s="22">
        <f>C611-_xlfn.FORECAST.ETS.CONFINT(A611,$B$2:$B$506,$A$2:$A$506,0.95,12,1)</f>
        <v>417.40085894354382</v>
      </c>
      <c r="E611" s="22">
        <f>C611+_xlfn.FORECAST.ETS.CONFINT(A611,$B$2:$B$506,$A$2:$A$506,0.95,12,1)</f>
        <v>462.55271871816529</v>
      </c>
      <c r="F611" s="22"/>
    </row>
    <row r="612" spans="1:6" x14ac:dyDescent="0.3">
      <c r="A612" s="20">
        <v>47788</v>
      </c>
      <c r="C612" s="21">
        <f>_xlfn.FORECAST.ETS(A612,$B$2:$B$506,$A$2:$A$506,12,1)</f>
        <v>441.43473824905129</v>
      </c>
      <c r="D612" s="22">
        <f>C612-_xlfn.FORECAST.ETS.CONFINT(A612,$B$2:$B$506,$A$2:$A$506,0.95,12,1)</f>
        <v>418.56287004801271</v>
      </c>
      <c r="E612" s="22">
        <f>C612+_xlfn.FORECAST.ETS.CONFINT(A612,$B$2:$B$506,$A$2:$A$506,0.95,12,1)</f>
        <v>464.30660645008987</v>
      </c>
      <c r="F612" s="22"/>
    </row>
    <row r="613" spans="1:6" x14ac:dyDescent="0.3">
      <c r="A613" s="20">
        <v>47818</v>
      </c>
      <c r="C613" s="21">
        <f>_xlfn.FORECAST.ETS(A613,$B$2:$B$506,$A$2:$A$506,12,1)</f>
        <v>442.29581817550593</v>
      </c>
      <c r="D613" s="22">
        <f>C613-_xlfn.FORECAST.ETS.CONFINT(A613,$B$2:$B$506,$A$2:$A$506,0.95,12,1)</f>
        <v>419.12672183290982</v>
      </c>
      <c r="E613" s="22">
        <f>C613+_xlfn.FORECAST.ETS.CONFINT(A613,$B$2:$B$506,$A$2:$A$506,0.95,12,1)</f>
        <v>465.46491451810203</v>
      </c>
      <c r="F613" s="22"/>
    </row>
    <row r="614" spans="1:6" x14ac:dyDescent="0.3">
      <c r="A614" s="20">
        <v>47849</v>
      </c>
      <c r="C614" s="21">
        <f>_xlfn.FORECAST.ETS(A614,$B$2:$B$506,$A$2:$A$506,12,1)</f>
        <v>442.85928221916606</v>
      </c>
      <c r="D614" s="22">
        <f>C614-_xlfn.FORECAST.ETS.CONFINT(A614,$B$2:$B$506,$A$2:$A$506,0.95,12,1)</f>
        <v>419.39167357991414</v>
      </c>
      <c r="E614" s="22">
        <f>C614+_xlfn.FORECAST.ETS.CONFINT(A614,$B$2:$B$506,$A$2:$A$506,0.95,12,1)</f>
        <v>466.32689085841798</v>
      </c>
      <c r="F614" s="22"/>
    </row>
    <row r="615" spans="1:6" x14ac:dyDescent="0.3">
      <c r="A615" s="20">
        <v>47880</v>
      </c>
      <c r="C615" s="21">
        <f>_xlfn.FORECAST.ETS(A615,$B$2:$B$506,$A$2:$A$506,12,1)</f>
        <v>443.26681520765635</v>
      </c>
      <c r="D615" s="22">
        <f>C615-_xlfn.FORECAST.ETS.CONFINT(A615,$B$2:$B$506,$A$2:$A$506,0.95,12,1)</f>
        <v>419.49434570419902</v>
      </c>
      <c r="E615" s="22">
        <f>C615+_xlfn.FORECAST.ETS.CONFINT(A615,$B$2:$B$506,$A$2:$A$506,0.95,12,1)</f>
        <v>467.03928471111368</v>
      </c>
      <c r="F615" s="22"/>
    </row>
    <row r="616" spans="1:6" x14ac:dyDescent="0.3">
      <c r="A616" s="20">
        <v>47908</v>
      </c>
      <c r="C616" s="21">
        <f>_xlfn.FORECAST.ETS(A616,$B$2:$B$506,$A$2:$A$506,12,1)</f>
        <v>443.64147765790761</v>
      </c>
      <c r="D616" s="22">
        <f>C616-_xlfn.FORECAST.ETS.CONFINT(A616,$B$2:$B$506,$A$2:$A$506,0.95,12,1)</f>
        <v>419.5680076683002</v>
      </c>
      <c r="E616" s="22">
        <f>C616+_xlfn.FORECAST.ETS.CONFINT(A616,$B$2:$B$506,$A$2:$A$506,0.95,12,1)</f>
        <v>467.71494764751503</v>
      </c>
      <c r="F616" s="22"/>
    </row>
    <row r="617" spans="1:6" x14ac:dyDescent="0.3">
      <c r="A617" s="20">
        <v>47939</v>
      </c>
      <c r="C617" s="21">
        <f>_xlfn.FORECAST.ETS(A617,$B$2:$B$506,$A$2:$A$506,12,1)</f>
        <v>444.01705894586843</v>
      </c>
      <c r="D617" s="22">
        <f>C617-_xlfn.FORECAST.ETS.CONFINT(A617,$B$2:$B$506,$A$2:$A$506,0.95,12,1)</f>
        <v>419.64131957374678</v>
      </c>
      <c r="E617" s="22">
        <f>C617+_xlfn.FORECAST.ETS.CONFINT(A617,$B$2:$B$506,$A$2:$A$506,0.95,12,1)</f>
        <v>468.39279831799007</v>
      </c>
      <c r="F617" s="22"/>
    </row>
    <row r="618" spans="1:6" x14ac:dyDescent="0.3">
      <c r="A618" s="20">
        <v>47969</v>
      </c>
      <c r="C618" s="21">
        <f>_xlfn.FORECAST.ETS(A618,$B$2:$B$506,$A$2:$A$506,12,1)</f>
        <v>444.10073744896141</v>
      </c>
      <c r="D618" s="22">
        <f>C618-_xlfn.FORECAST.ETS.CONFINT(A618,$B$2:$B$506,$A$2:$A$506,0.95,12,1)</f>
        <v>419.42146521350264</v>
      </c>
      <c r="E618" s="22">
        <f>C618+_xlfn.FORECAST.ETS.CONFINT(A618,$B$2:$B$506,$A$2:$A$506,0.95,12,1)</f>
        <v>468.78000968442018</v>
      </c>
      <c r="F618" s="22"/>
    </row>
    <row r="619" spans="1:6" x14ac:dyDescent="0.3">
      <c r="A619" s="20">
        <v>48000</v>
      </c>
      <c r="C619" s="21">
        <f>_xlfn.FORECAST.ETS(A619,$B$2:$B$506,$A$2:$A$506,12,1)</f>
        <v>443.35359782438394</v>
      </c>
      <c r="D619" s="22">
        <f>C619-_xlfn.FORECAST.ETS.CONFINT(A619,$B$2:$B$506,$A$2:$A$506,0.95,12,1)</f>
        <v>418.36953458936847</v>
      </c>
      <c r="E619" s="22">
        <f>C619+_xlfn.FORECAST.ETS.CONFINT(A619,$B$2:$B$506,$A$2:$A$506,0.95,12,1)</f>
        <v>468.33766105939941</v>
      </c>
      <c r="F619" s="22"/>
    </row>
    <row r="620" spans="1:6" x14ac:dyDescent="0.3">
      <c r="A620" s="20">
        <v>48030</v>
      </c>
      <c r="C620" s="21">
        <f>_xlfn.FORECAST.ETS(A620,$B$2:$B$506,$A$2:$A$506,12,1)</f>
        <v>441.87269380292946</v>
      </c>
      <c r="D620" s="22">
        <f>C620-_xlfn.FORECAST.ETS.CONFINT(A620,$B$2:$B$506,$A$2:$A$506,0.95,12,1)</f>
        <v>416.58258670739605</v>
      </c>
      <c r="E620" s="22">
        <f>C620+_xlfn.FORECAST.ETS.CONFINT(A620,$B$2:$B$506,$A$2:$A$506,0.95,12,1)</f>
        <v>467.16280089846288</v>
      </c>
      <c r="F620" s="22"/>
    </row>
    <row r="621" spans="1:6" x14ac:dyDescent="0.3">
      <c r="A621" s="20">
        <v>48061</v>
      </c>
      <c r="C621" s="21">
        <f>_xlfn.FORECAST.ETS(A621,$B$2:$B$506,$A$2:$A$506,12,1)</f>
        <v>440.81764322142686</v>
      </c>
      <c r="D621" s="22">
        <f>C621-_xlfn.FORECAST.ETS.CONFINT(A621,$B$2:$B$506,$A$2:$A$506,0.95,12,1)</f>
        <v>415.220244611868</v>
      </c>
      <c r="E621" s="22">
        <f>C621+_xlfn.FORECAST.ETS.CONFINT(A621,$B$2:$B$506,$A$2:$A$506,0.95,12,1)</f>
        <v>466.41504183098573</v>
      </c>
      <c r="F621" s="22"/>
    </row>
    <row r="622" spans="1:6" x14ac:dyDescent="0.3">
      <c r="A622" s="20">
        <v>48092</v>
      </c>
      <c r="C622" s="21">
        <f>_xlfn.FORECAST.ETS(A622,$B$2:$B$506,$A$2:$A$506,12,1)</f>
        <v>441.24488748682393</v>
      </c>
      <c r="D622" s="22">
        <f>C622-_xlfn.FORECAST.ETS.CONFINT(A622,$B$2:$B$506,$A$2:$A$506,0.95,12,1)</f>
        <v>415.33895485087351</v>
      </c>
      <c r="E622" s="22">
        <f>C622+_xlfn.FORECAST.ETS.CONFINT(A622,$B$2:$B$506,$A$2:$A$506,0.95,12,1)</f>
        <v>467.15082012277435</v>
      </c>
      <c r="F622" s="22"/>
    </row>
    <row r="623" spans="1:6" x14ac:dyDescent="0.3">
      <c r="A623" s="20">
        <v>48122</v>
      </c>
      <c r="C623" s="21">
        <f>_xlfn.FORECAST.ETS(A623,$B$2:$B$506,$A$2:$A$506,12,1)</f>
        <v>442.80383578995202</v>
      </c>
      <c r="D623" s="22">
        <f>C623-_xlfn.FORECAST.ETS.CONFINT(A623,$B$2:$B$506,$A$2:$A$506,0.95,12,1)</f>
        <v>416.58813169151756</v>
      </c>
      <c r="E623" s="22">
        <f>C623+_xlfn.FORECAST.ETS.CONFINT(A623,$B$2:$B$506,$A$2:$A$506,0.95,12,1)</f>
        <v>469.01953988838648</v>
      </c>
      <c r="F623" s="22"/>
    </row>
    <row r="624" spans="1:6" x14ac:dyDescent="0.3">
      <c r="A624" s="20">
        <v>48153</v>
      </c>
      <c r="C624" s="21">
        <f>_xlfn.FORECAST.ETS(A624,$B$2:$B$506,$A$2:$A$506,12,1)</f>
        <v>444.26178520814875</v>
      </c>
      <c r="D624" s="22">
        <f>C624-_xlfn.FORECAST.ETS.CONFINT(A624,$B$2:$B$506,$A$2:$A$506,0.95,12,1)</f>
        <v>417.73507722394305</v>
      </c>
      <c r="E624" s="22">
        <f>C624+_xlfn.FORECAST.ETS.CONFINT(A624,$B$2:$B$506,$A$2:$A$506,0.95,12,1)</f>
        <v>470.78849319235445</v>
      </c>
      <c r="F624" s="22"/>
    </row>
    <row r="625" spans="1:6" x14ac:dyDescent="0.3">
      <c r="A625" s="20">
        <v>48183</v>
      </c>
      <c r="C625" s="21">
        <f>_xlfn.FORECAST.ETS(A625,$B$2:$B$506,$A$2:$A$506,12,1)</f>
        <v>445.12286513460339</v>
      </c>
      <c r="D625" s="22">
        <f>C625-_xlfn.FORECAST.ETS.CONFINT(A625,$B$2:$B$506,$A$2:$A$506,0.95,12,1)</f>
        <v>418.28392579203222</v>
      </c>
      <c r="E625" s="22">
        <f>C625+_xlfn.FORECAST.ETS.CONFINT(A625,$B$2:$B$506,$A$2:$A$506,0.95,12,1)</f>
        <v>471.96180447717455</v>
      </c>
      <c r="F625" s="22"/>
    </row>
    <row r="626" spans="1:6" x14ac:dyDescent="0.3">
      <c r="A626" s="20">
        <v>48214</v>
      </c>
      <c r="C626" s="21">
        <f>_xlfn.FORECAST.ETS(A626,$B$2:$B$506,$A$2:$A$506,12,1)</f>
        <v>445.68632917826352</v>
      </c>
      <c r="D626" s="22">
        <f>C626-_xlfn.FORECAST.ETS.CONFINT(A626,$B$2:$B$506,$A$2:$A$506,0.95,12,1)</f>
        <v>418.53393589462814</v>
      </c>
      <c r="E626" s="22">
        <f>C626+_xlfn.FORECAST.ETS.CONFINT(A626,$B$2:$B$506,$A$2:$A$506,0.95,12,1)</f>
        <v>472.8387224618989</v>
      </c>
      <c r="F626" s="22"/>
    </row>
    <row r="627" spans="1:6" x14ac:dyDescent="0.3">
      <c r="A627" s="20">
        <v>48245</v>
      </c>
      <c r="C627" s="21">
        <f>_xlfn.FORECAST.ETS(A627,$B$2:$B$506,$A$2:$A$506,12,1)</f>
        <v>446.09386216675387</v>
      </c>
      <c r="D627" s="22">
        <f>C627-_xlfn.FORECAST.ETS.CONFINT(A627,$B$2:$B$506,$A$2:$A$506,0.95,12,1)</f>
        <v>418.62196572934022</v>
      </c>
      <c r="E627" s="22">
        <f>C627+_xlfn.FORECAST.ETS.CONFINT(A627,$B$2:$B$506,$A$2:$A$506,0.95,12,1)</f>
        <v>473.56575860416751</v>
      </c>
      <c r="F627" s="22"/>
    </row>
    <row r="628" spans="1:6" x14ac:dyDescent="0.3">
      <c r="A628" s="20">
        <v>48274</v>
      </c>
      <c r="C628" s="21">
        <f>_xlfn.FORECAST.ETS(A628,$B$2:$B$506,$A$2:$A$506,12,1)</f>
        <v>446.46852461700507</v>
      </c>
      <c r="D628" s="22">
        <f>C628-_xlfn.FORECAST.ETS.CONFINT(A628,$B$2:$B$506,$A$2:$A$506,0.95,12,1)</f>
        <v>418.68079842887022</v>
      </c>
      <c r="E628" s="22">
        <f>C628+_xlfn.FORECAST.ETS.CONFINT(A628,$B$2:$B$506,$A$2:$A$506,0.95,12,1)</f>
        <v>474.25625080513993</v>
      </c>
      <c r="F628" s="22"/>
    </row>
    <row r="629" spans="1:6" x14ac:dyDescent="0.3">
      <c r="A629" s="20">
        <v>48305</v>
      </c>
      <c r="C629" s="21">
        <f>_xlfn.FORECAST.ETS(A629,$B$2:$B$506,$A$2:$A$506,12,1)</f>
        <v>446.84410590496589</v>
      </c>
      <c r="D629" s="22">
        <f>C629-_xlfn.FORECAST.ETS.CONFINT(A629,$B$2:$B$506,$A$2:$A$506,0.95,12,1)</f>
        <v>418.73934066934765</v>
      </c>
      <c r="E629" s="22">
        <f>C629+_xlfn.FORECAST.ETS.CONFINT(A629,$B$2:$B$506,$A$2:$A$506,0.95,12,1)</f>
        <v>474.94887114058412</v>
      </c>
      <c r="F629" s="22"/>
    </row>
    <row r="630" spans="1:6" x14ac:dyDescent="0.3">
      <c r="A630" s="20">
        <v>48335</v>
      </c>
      <c r="C630" s="21">
        <f>_xlfn.FORECAST.ETS(A630,$B$2:$B$506,$A$2:$A$506,12,1)</f>
        <v>446.92778440805893</v>
      </c>
      <c r="D630" s="22">
        <f>C630-_xlfn.FORECAST.ETS.CONFINT(A630,$B$2:$B$506,$A$2:$A$506,0.95,12,1)</f>
        <v>418.5047755141502</v>
      </c>
      <c r="E630" s="22">
        <f>C630+_xlfn.FORECAST.ETS.CONFINT(A630,$B$2:$B$506,$A$2:$A$506,0.95,12,1)</f>
        <v>475.35079330196766</v>
      </c>
      <c r="F630" s="22"/>
    </row>
    <row r="631" spans="1:6" x14ac:dyDescent="0.3">
      <c r="A631" s="20">
        <v>48366</v>
      </c>
      <c r="C631" s="21">
        <f>_xlfn.FORECAST.ETS(A631,$B$2:$B$506,$A$2:$A$506,12,1)</f>
        <v>446.1806447834814</v>
      </c>
      <c r="D631" s="22">
        <f>C631-_xlfn.FORECAST.ETS.CONFINT(A631,$B$2:$B$506,$A$2:$A$506,0.95,12,1)</f>
        <v>417.43819225074475</v>
      </c>
      <c r="E631" s="22">
        <f>C631+_xlfn.FORECAST.ETS.CONFINT(A631,$B$2:$B$506,$A$2:$A$506,0.95,12,1)</f>
        <v>474.92309731621805</v>
      </c>
      <c r="F631" s="22"/>
    </row>
    <row r="632" spans="1:6" x14ac:dyDescent="0.3">
      <c r="A632" s="20">
        <v>48396</v>
      </c>
      <c r="C632" s="21">
        <f>_xlfn.FORECAST.ETS(A632,$B$2:$B$506,$A$2:$A$506,12,1)</f>
        <v>444.69974076202692</v>
      </c>
      <c r="D632" s="22">
        <f>C632-_xlfn.FORECAST.ETS.CONFINT(A632,$B$2:$B$506,$A$2:$A$506,0.95,12,1)</f>
        <v>415.6366491856428</v>
      </c>
      <c r="E632" s="22">
        <f>C632+_xlfn.FORECAST.ETS.CONFINT(A632,$B$2:$B$506,$A$2:$A$506,0.95,12,1)</f>
        <v>473.76283233841104</v>
      </c>
      <c r="F632" s="22"/>
    </row>
    <row r="633" spans="1:6" x14ac:dyDescent="0.3">
      <c r="A633" s="20">
        <v>48427</v>
      </c>
      <c r="C633" s="21">
        <f>_xlfn.FORECAST.ETS(A633,$B$2:$B$506,$A$2:$A$506,12,1)</f>
        <v>443.64469018052432</v>
      </c>
      <c r="D633" s="22">
        <f>C633-_xlfn.FORECAST.ETS.CONFINT(A633,$B$2:$B$506,$A$2:$A$506,0.95,12,1)</f>
        <v>414.25976867793929</v>
      </c>
      <c r="E633" s="22">
        <f>C633+_xlfn.FORECAST.ETS.CONFINT(A633,$B$2:$B$506,$A$2:$A$506,0.95,12,1)</f>
        <v>473.02961168310935</v>
      </c>
      <c r="F633" s="22"/>
    </row>
    <row r="634" spans="1:6" x14ac:dyDescent="0.3">
      <c r="A634" s="20">
        <v>48458</v>
      </c>
      <c r="C634" s="21">
        <f>_xlfn.FORECAST.ETS(A634,$B$2:$B$506,$A$2:$A$506,12,1)</f>
        <v>444.07193444592139</v>
      </c>
      <c r="D634" s="22">
        <f>C634-_xlfn.FORECAST.ETS.CONFINT(A634,$B$2:$B$506,$A$2:$A$506,0.95,12,1)</f>
        <v>414.36399660446449</v>
      </c>
      <c r="E634" s="22">
        <f>C634+_xlfn.FORECAST.ETS.CONFINT(A634,$B$2:$B$506,$A$2:$A$506,0.95,12,1)</f>
        <v>473.77987228737828</v>
      </c>
      <c r="F634" s="22"/>
    </row>
    <row r="635" spans="1:6" x14ac:dyDescent="0.3">
      <c r="A635" s="20">
        <v>48488</v>
      </c>
      <c r="C635" s="21">
        <f>_xlfn.FORECAST.ETS(A635,$B$2:$B$506,$A$2:$A$506,12,1)</f>
        <v>445.63088274904953</v>
      </c>
      <c r="D635" s="22">
        <f>C635-_xlfn.FORECAST.ETS.CONFINT(A635,$B$2:$B$506,$A$2:$A$506,0.95,12,1)</f>
        <v>415.59874657458641</v>
      </c>
      <c r="E635" s="22">
        <f>C635+_xlfn.FORECAST.ETS.CONFINT(A635,$B$2:$B$506,$A$2:$A$506,0.95,12,1)</f>
        <v>475.66301892351265</v>
      </c>
      <c r="F635" s="22"/>
    </row>
    <row r="636" spans="1:6" x14ac:dyDescent="0.3">
      <c r="A636" s="20">
        <v>48519</v>
      </c>
      <c r="C636" s="21">
        <f>_xlfn.FORECAST.ETS(A636,$B$2:$B$506,$A$2:$A$506,12,1)</f>
        <v>447.08883216724621</v>
      </c>
      <c r="D636" s="22">
        <f>C636-_xlfn.FORECAST.ETS.CONFINT(A636,$B$2:$B$506,$A$2:$A$506,0.95,12,1)</f>
        <v>416.7313200338412</v>
      </c>
      <c r="E636" s="22">
        <f>C636+_xlfn.FORECAST.ETS.CONFINT(A636,$B$2:$B$506,$A$2:$A$506,0.95,12,1)</f>
        <v>477.44634430065122</v>
      </c>
      <c r="F636" s="22"/>
    </row>
    <row r="637" spans="1:6" x14ac:dyDescent="0.3">
      <c r="A637" s="20">
        <v>48549</v>
      </c>
      <c r="C637" s="21">
        <f>_xlfn.FORECAST.ETS(A637,$B$2:$B$506,$A$2:$A$506,12,1)</f>
        <v>447.9499120937009</v>
      </c>
      <c r="D637" s="22">
        <f>C637-_xlfn.FORECAST.ETS.CONFINT(A637,$B$2:$B$506,$A$2:$A$506,0.95,12,1)</f>
        <v>417.26585069425875</v>
      </c>
      <c r="E637" s="22">
        <f>C637+_xlfn.FORECAST.ETS.CONFINT(A637,$B$2:$B$506,$A$2:$A$506,0.95,12,1)</f>
        <v>478.63397349314306</v>
      </c>
      <c r="F637" s="22"/>
    </row>
    <row r="638" spans="1:6" x14ac:dyDescent="0.3">
      <c r="A638" s="20">
        <v>48580</v>
      </c>
      <c r="C638" s="21">
        <f>_xlfn.FORECAST.ETS(A638,$B$2:$B$506,$A$2:$A$506,12,1)</f>
        <v>448.51337613736098</v>
      </c>
      <c r="D638" s="22">
        <f>C638-_xlfn.FORECAST.ETS.CONFINT(A638,$B$2:$B$506,$A$2:$A$506,0.95,12,1)</f>
        <v>417.5015964352209</v>
      </c>
      <c r="E638" s="22">
        <f>C638+_xlfn.FORECAST.ETS.CONFINT(A638,$B$2:$B$506,$A$2:$A$506,0.95,12,1)</f>
        <v>479.52515583950105</v>
      </c>
      <c r="F638" s="22"/>
    </row>
    <row r="639" spans="1:6" x14ac:dyDescent="0.3">
      <c r="A639" s="20">
        <v>48611</v>
      </c>
      <c r="C639" s="21">
        <f>_xlfn.FORECAST.ETS(A639,$B$2:$B$506,$A$2:$A$506,12,1)</f>
        <v>448.92090912585132</v>
      </c>
      <c r="D639" s="22">
        <f>C639-_xlfn.FORECAST.ETS.CONFINT(A639,$B$2:$B$506,$A$2:$A$506,0.95,12,1)</f>
        <v>417.57562257147697</v>
      </c>
      <c r="E639" s="22">
        <f>C639+_xlfn.FORECAST.ETS.CONFINT(A639,$B$2:$B$506,$A$2:$A$506,0.95,12,1)</f>
        <v>480.26619568022568</v>
      </c>
      <c r="F639" s="22"/>
    </row>
    <row r="640" spans="1:6" x14ac:dyDescent="0.3">
      <c r="A640" s="20">
        <v>48639</v>
      </c>
      <c r="C640" s="21">
        <f>_xlfn.FORECAST.ETS(A640,$B$2:$B$506,$A$2:$A$506,12,1)</f>
        <v>449.29557157610259</v>
      </c>
      <c r="D640" s="22">
        <f>C640-_xlfn.FORECAST.ETS.CONFINT(A640,$B$2:$B$506,$A$2:$A$506,0.95,12,1)</f>
        <v>417.62028944543147</v>
      </c>
      <c r="E640" s="22">
        <f>C640+_xlfn.FORECAST.ETS.CONFINT(A640,$B$2:$B$506,$A$2:$A$506,0.95,12,1)</f>
        <v>480.97085370677371</v>
      </c>
      <c r="F640" s="22"/>
    </row>
    <row r="641" spans="1:6" x14ac:dyDescent="0.3">
      <c r="A641" s="20">
        <v>48670</v>
      </c>
      <c r="C641" s="21">
        <f>_xlfn.FORECAST.ETS(A641,$B$2:$B$506,$A$2:$A$506,12,1)</f>
        <v>449.67115286406334</v>
      </c>
      <c r="D641" s="22">
        <f>C641-_xlfn.FORECAST.ETS.CONFINT(A641,$B$2:$B$506,$A$2:$A$506,0.95,12,1)</f>
        <v>417.66471782050689</v>
      </c>
      <c r="E641" s="22">
        <f>C641+_xlfn.FORECAST.ETS.CONFINT(A641,$B$2:$B$506,$A$2:$A$506,0.95,12,1)</f>
        <v>481.6775879076198</v>
      </c>
      <c r="F641" s="22"/>
    </row>
    <row r="642" spans="1:6" x14ac:dyDescent="0.3">
      <c r="A642" s="20">
        <v>48700</v>
      </c>
      <c r="C642" s="21">
        <f>_xlfn.FORECAST.ETS(A642,$B$2:$B$506,$A$2:$A$506,12,1)</f>
        <v>449.75483136715638</v>
      </c>
      <c r="D642" s="22">
        <f>C642-_xlfn.FORECAST.ETS.CONFINT(A642,$B$2:$B$506,$A$2:$A$506,0.95,12,1)</f>
        <v>417.41609017979636</v>
      </c>
      <c r="E642" s="22">
        <f>C642+_xlfn.FORECAST.ETS.CONFINT(A642,$B$2:$B$506,$A$2:$A$506,0.95,12,1)</f>
        <v>482.09357255451641</v>
      </c>
      <c r="F642" s="22"/>
    </row>
    <row r="643" spans="1:6" x14ac:dyDescent="0.3">
      <c r="A643" s="20">
        <v>48731</v>
      </c>
      <c r="C643" s="21">
        <f>_xlfn.FORECAST.ETS(A643,$B$2:$B$506,$A$2:$A$506,12,1)</f>
        <v>449.00769174257886</v>
      </c>
      <c r="D643" s="22">
        <f>C643-_xlfn.FORECAST.ETS.CONFINT(A643,$B$2:$B$506,$A$2:$A$506,0.95,12,1)</f>
        <v>416.3354952415408</v>
      </c>
      <c r="E643" s="22">
        <f>C643+_xlfn.FORECAST.ETS.CONFINT(A643,$B$2:$B$506,$A$2:$A$506,0.95,12,1)</f>
        <v>481.67988824361692</v>
      </c>
      <c r="F643" s="22"/>
    </row>
    <row r="644" spans="1:6" x14ac:dyDescent="0.3">
      <c r="A644" s="20">
        <v>48761</v>
      </c>
      <c r="C644" s="21">
        <f>_xlfn.FORECAST.ETS(A644,$B$2:$B$506,$A$2:$A$506,12,1)</f>
        <v>447.52678772112438</v>
      </c>
      <c r="D644" s="22">
        <f>C644-_xlfn.FORECAST.ETS.CONFINT(A644,$B$2:$B$506,$A$2:$A$506,0.95,12,1)</f>
        <v>414.51999075378103</v>
      </c>
      <c r="E644" s="22">
        <f>C644+_xlfn.FORECAST.ETS.CONFINT(A644,$B$2:$B$506,$A$2:$A$506,0.95,12,1)</f>
        <v>480.53358468846773</v>
      </c>
      <c r="F644" s="22"/>
    </row>
    <row r="645" spans="1:6" x14ac:dyDescent="0.3">
      <c r="A645" s="20">
        <v>48792</v>
      </c>
      <c r="C645" s="21">
        <f>_xlfn.FORECAST.ETS(A645,$B$2:$B$506,$A$2:$A$506,12,1)</f>
        <v>446.47173713962178</v>
      </c>
      <c r="D645" s="22">
        <f>C645-_xlfn.FORECAST.ETS.CONFINT(A645,$B$2:$B$506,$A$2:$A$506,0.95,12,1)</f>
        <v>413.12919852760456</v>
      </c>
      <c r="E645" s="22">
        <f>C645+_xlfn.FORECAST.ETS.CONFINT(A645,$B$2:$B$506,$A$2:$A$506,0.95,12,1)</f>
        <v>479.814275751639</v>
      </c>
      <c r="F645" s="22"/>
    </row>
    <row r="646" spans="1:6" x14ac:dyDescent="0.3">
      <c r="A646" s="20">
        <v>48823</v>
      </c>
      <c r="C646" s="21">
        <f>_xlfn.FORECAST.ETS(A646,$B$2:$B$506,$A$2:$A$506,12,1)</f>
        <v>446.89898140501884</v>
      </c>
      <c r="D646" s="22">
        <f>C646-_xlfn.FORECAST.ETS.CONFINT(A646,$B$2:$B$506,$A$2:$A$506,0.95,12,1)</f>
        <v>413.21956390201547</v>
      </c>
      <c r="E646" s="22">
        <f>C646+_xlfn.FORECAST.ETS.CONFINT(A646,$B$2:$B$506,$A$2:$A$506,0.95,12,1)</f>
        <v>480.57839890802222</v>
      </c>
      <c r="F646" s="22"/>
    </row>
    <row r="647" spans="1:6" x14ac:dyDescent="0.3">
      <c r="A647" s="20">
        <v>48853</v>
      </c>
      <c r="C647" s="21">
        <f>_xlfn.FORECAST.ETS(A647,$B$2:$B$506,$A$2:$A$506,12,1)</f>
        <v>448.45792970814699</v>
      </c>
      <c r="D647" s="22">
        <f>C647-_xlfn.FORECAST.ETS.CONFINT(A647,$B$2:$B$506,$A$2:$A$506,0.95,12,1)</f>
        <v>414.44049995846518</v>
      </c>
      <c r="E647" s="22">
        <f>C647+_xlfn.FORECAST.ETS.CONFINT(A647,$B$2:$B$506,$A$2:$A$506,0.95,12,1)</f>
        <v>482.4753594578288</v>
      </c>
      <c r="F647" s="22"/>
    </row>
    <row r="648" spans="1:6" x14ac:dyDescent="0.3">
      <c r="A648" s="20">
        <v>48884</v>
      </c>
      <c r="C648" s="21">
        <f>_xlfn.FORECAST.ETS(A648,$B$2:$B$506,$A$2:$A$506,12,1)</f>
        <v>449.91587912634367</v>
      </c>
      <c r="D648" s="22">
        <f>C648-_xlfn.FORECAST.ETS.CONFINT(A648,$B$2:$B$506,$A$2:$A$506,0.95,12,1)</f>
        <v>415.55930762422054</v>
      </c>
      <c r="E648" s="22">
        <f>C648+_xlfn.FORECAST.ETS.CONFINT(A648,$B$2:$B$506,$A$2:$A$506,0.95,12,1)</f>
        <v>484.2724506284668</v>
      </c>
      <c r="F648" s="22"/>
    </row>
    <row r="649" spans="1:6" x14ac:dyDescent="0.3">
      <c r="A649" s="20">
        <v>48914</v>
      </c>
      <c r="C649" s="21">
        <f>_xlfn.FORECAST.ETS(A649,$B$2:$B$506,$A$2:$A$506,12,1)</f>
        <v>450.77695905279836</v>
      </c>
      <c r="D649" s="22">
        <f>C649-_xlfn.FORECAST.ETS.CONFINT(A649,$B$2:$B$506,$A$2:$A$506,0.95,12,1)</f>
        <v>416.08012010243635</v>
      </c>
      <c r="E649" s="22">
        <f>C649+_xlfn.FORECAST.ETS.CONFINT(A649,$B$2:$B$506,$A$2:$A$506,0.95,12,1)</f>
        <v>485.47379800316037</v>
      </c>
      <c r="F649" s="22"/>
    </row>
    <row r="650" spans="1:6" x14ac:dyDescent="0.3">
      <c r="A650" s="20">
        <v>48945</v>
      </c>
      <c r="C650" s="21">
        <f>_xlfn.FORECAST.ETS(A650,$B$2:$B$506,$A$2:$A$506,12,1)</f>
        <v>451.34042309645849</v>
      </c>
      <c r="D650" s="22">
        <f>C650-_xlfn.FORECAST.ETS.CONFINT(A650,$B$2:$B$506,$A$2:$A$506,0.95,12,1)</f>
        <v>416.30219477276933</v>
      </c>
      <c r="E650" s="22">
        <f>C650+_xlfn.FORECAST.ETS.CONFINT(A650,$B$2:$B$506,$A$2:$A$506,0.95,12,1)</f>
        <v>486.37865142014766</v>
      </c>
      <c r="F650" s="22"/>
    </row>
    <row r="651" spans="1:6" x14ac:dyDescent="0.3">
      <c r="A651" s="20">
        <v>48976</v>
      </c>
      <c r="C651" s="21">
        <f>_xlfn.FORECAST.ETS(A651,$B$2:$B$506,$A$2:$A$506,12,1)</f>
        <v>451.74795608494878</v>
      </c>
      <c r="D651" s="22">
        <f>C651-_xlfn.FORECAST.ETS.CONFINT(A651,$B$2:$B$506,$A$2:$A$506,0.95,12,1)</f>
        <v>416.3627794817483</v>
      </c>
      <c r="E651" s="22">
        <f>C651+_xlfn.FORECAST.ETS.CONFINT(A651,$B$2:$B$506,$A$2:$A$506,0.95,12,1)</f>
        <v>487.13313268814926</v>
      </c>
      <c r="F651" s="22"/>
    </row>
    <row r="652" spans="1:6" x14ac:dyDescent="0.3">
      <c r="A652" s="20">
        <v>49004</v>
      </c>
      <c r="C652" s="21">
        <f>_xlfn.FORECAST.ETS(A652,$B$2:$B$506,$A$2:$A$506,12,1)</f>
        <v>452.12261853520005</v>
      </c>
      <c r="D652" s="22">
        <f>C652-_xlfn.FORECAST.ETS.CONFINT(A652,$B$2:$B$506,$A$2:$A$506,0.95,12,1)</f>
        <v>416.39386257565957</v>
      </c>
      <c r="E652" s="22">
        <f>C652+_xlfn.FORECAST.ETS.CONFINT(A652,$B$2:$B$506,$A$2:$A$506,0.95,12,1)</f>
        <v>487.85137449474053</v>
      </c>
      <c r="F652" s="22"/>
    </row>
    <row r="653" spans="1:6" x14ac:dyDescent="0.3">
      <c r="A653" s="20">
        <v>49035</v>
      </c>
      <c r="C653" s="21">
        <f>_xlfn.FORECAST.ETS(A653,$B$2:$B$506,$A$2:$A$506,12,1)</f>
        <v>452.4981998231608</v>
      </c>
      <c r="D653" s="22">
        <f>C653-_xlfn.FORECAST.ETS.CONFINT(A653,$B$2:$B$506,$A$2:$A$506,0.95,12,1)</f>
        <v>416.42475298611112</v>
      </c>
      <c r="E653" s="22">
        <f>C653+_xlfn.FORECAST.ETS.CONFINT(A653,$B$2:$B$506,$A$2:$A$506,0.95,12,1)</f>
        <v>488.57164666021049</v>
      </c>
      <c r="F653" s="22"/>
    </row>
    <row r="654" spans="1:6" x14ac:dyDescent="0.3">
      <c r="A654" s="20">
        <v>49065</v>
      </c>
      <c r="C654" s="21">
        <f>_xlfn.FORECAST.ETS(A654,$B$2:$B$506,$A$2:$A$506,12,1)</f>
        <v>452.58187832625384</v>
      </c>
      <c r="D654" s="22">
        <f>C654-_xlfn.FORECAST.ETS.CONFINT(A654,$B$2:$B$506,$A$2:$A$506,0.95,12,1)</f>
        <v>416.16263272595751</v>
      </c>
      <c r="E654" s="22">
        <f>C654+_xlfn.FORECAST.ETS.CONFINT(A654,$B$2:$B$506,$A$2:$A$506,0.95,12,1)</f>
        <v>489.00112392655018</v>
      </c>
      <c r="F654" s="22"/>
    </row>
    <row r="655" spans="1:6" x14ac:dyDescent="0.3">
      <c r="A655" s="20">
        <v>49096</v>
      </c>
      <c r="C655" s="21">
        <f>_xlfn.FORECAST.ETS(A655,$B$2:$B$506,$A$2:$A$506,12,1)</f>
        <v>451.83473870167632</v>
      </c>
      <c r="D655" s="22">
        <f>C655-_xlfn.FORECAST.ETS.CONFINT(A655,$B$2:$B$506,$A$2:$A$506,0.95,12,1)</f>
        <v>415.06859005142985</v>
      </c>
      <c r="E655" s="22">
        <f>C655+_xlfn.FORECAST.ETS.CONFINT(A655,$B$2:$B$506,$A$2:$A$506,0.95,12,1)</f>
        <v>488.60088735192278</v>
      </c>
      <c r="F655" s="22"/>
    </row>
    <row r="656" spans="1:6" x14ac:dyDescent="0.3">
      <c r="A656" s="20">
        <v>49126</v>
      </c>
      <c r="C656" s="21">
        <f>_xlfn.FORECAST.ETS(A656,$B$2:$B$506,$A$2:$A$506,12,1)</f>
        <v>450.35383468022184</v>
      </c>
      <c r="D656" s="22">
        <f>C656-_xlfn.FORECAST.ETS.CONFINT(A656,$B$2:$B$506,$A$2:$A$506,0.95,12,1)</f>
        <v>413.23968225658086</v>
      </c>
      <c r="E656" s="22">
        <f>C656+_xlfn.FORECAST.ETS.CONFINT(A656,$B$2:$B$506,$A$2:$A$506,0.95,12,1)</f>
        <v>487.46798710386281</v>
      </c>
      <c r="F656" s="22"/>
    </row>
    <row r="657" spans="1:6" x14ac:dyDescent="0.3">
      <c r="A657" s="20">
        <v>49157</v>
      </c>
      <c r="C657" s="21">
        <f>_xlfn.FORECAST.ETS(A657,$B$2:$B$506,$A$2:$A$506,12,1)</f>
        <v>449.2987840987193</v>
      </c>
      <c r="D657" s="22">
        <f>C657-_xlfn.FORECAST.ETS.CONFINT(A657,$B$2:$B$506,$A$2:$A$506,0.95,12,1)</f>
        <v>411.83553070633133</v>
      </c>
      <c r="E657" s="22">
        <f>C657+_xlfn.FORECAST.ETS.CONFINT(A657,$B$2:$B$506,$A$2:$A$506,0.95,12,1)</f>
        <v>486.76203749110726</v>
      </c>
      <c r="F657" s="22"/>
    </row>
    <row r="658" spans="1:6" x14ac:dyDescent="0.3">
      <c r="A658" s="20">
        <v>49188</v>
      </c>
      <c r="C658" s="21">
        <f>_xlfn.FORECAST.ETS(A658,$B$2:$B$506,$A$2:$A$506,12,1)</f>
        <v>449.7260283641163</v>
      </c>
      <c r="D658" s="22">
        <f>C658-_xlfn.FORECAST.ETS.CONFINT(A658,$B$2:$B$506,$A$2:$A$506,0.95,12,1)</f>
        <v>411.91258030114625</v>
      </c>
      <c r="E658" s="22">
        <f>C658+_xlfn.FORECAST.ETS.CONFINT(A658,$B$2:$B$506,$A$2:$A$506,0.95,12,1)</f>
        <v>487.53947642708636</v>
      </c>
      <c r="F658" s="22"/>
    </row>
    <row r="659" spans="1:6" x14ac:dyDescent="0.3">
      <c r="A659" s="20">
        <v>49218</v>
      </c>
      <c r="C659" s="21">
        <f>_xlfn.FORECAST.ETS(A659,$B$2:$B$506,$A$2:$A$506,12,1)</f>
        <v>451.28497666724445</v>
      </c>
      <c r="D659" s="22">
        <f>C659-_xlfn.FORECAST.ETS.CONFINT(A659,$B$2:$B$506,$A$2:$A$506,0.95,12,1)</f>
        <v>413.12024369137919</v>
      </c>
      <c r="E659" s="22">
        <f>C659+_xlfn.FORECAST.ETS.CONFINT(A659,$B$2:$B$506,$A$2:$A$506,0.95,12,1)</f>
        <v>489.44970964310971</v>
      </c>
      <c r="F659" s="22"/>
    </row>
    <row r="660" spans="1:6" x14ac:dyDescent="0.3">
      <c r="A660" s="20">
        <v>49249</v>
      </c>
      <c r="C660" s="21">
        <f>_xlfn.FORECAST.ETS(A660,$B$2:$B$506,$A$2:$A$506,12,1)</f>
        <v>452.74292608544118</v>
      </c>
      <c r="D660" s="22">
        <f>C660-_xlfn.FORECAST.ETS.CONFINT(A660,$B$2:$B$506,$A$2:$A$506,0.95,12,1)</f>
        <v>414.22582138045817</v>
      </c>
      <c r="E660" s="22">
        <f>C660+_xlfn.FORECAST.ETS.CONFINT(A660,$B$2:$B$506,$A$2:$A$506,0.95,12,1)</f>
        <v>491.2600307904242</v>
      </c>
      <c r="F660" s="22"/>
    </row>
    <row r="661" spans="1:6" x14ac:dyDescent="0.3">
      <c r="A661" s="20">
        <v>49279</v>
      </c>
      <c r="C661" s="21">
        <f>_xlfn.FORECAST.ETS(A661,$B$2:$B$506,$A$2:$A$506,12,1)</f>
        <v>453.60400601189582</v>
      </c>
      <c r="D661" s="22">
        <f>C661-_xlfn.FORECAST.ETS.CONFINT(A661,$B$2:$B$506,$A$2:$A$506,0.95,12,1)</f>
        <v>414.73344615478317</v>
      </c>
      <c r="E661" s="22">
        <f>C661+_xlfn.FORECAST.ETS.CONFINT(A661,$B$2:$B$506,$A$2:$A$506,0.95,12,1)</f>
        <v>492.47456586900847</v>
      </c>
      <c r="F661" s="22"/>
    </row>
    <row r="662" spans="1:6" x14ac:dyDescent="0.3">
      <c r="A662" s="20">
        <v>49310</v>
      </c>
      <c r="C662" s="21">
        <f>_xlfn.FORECAST.ETS(A662,$B$2:$B$506,$A$2:$A$506,12,1)</f>
        <v>454.16747005555595</v>
      </c>
      <c r="D662" s="22">
        <f>C662-_xlfn.FORECAST.ETS.CONFINT(A662,$B$2:$B$506,$A$2:$A$506,0.95,12,1)</f>
        <v>414.94237498417061</v>
      </c>
      <c r="E662" s="22">
        <f>C662+_xlfn.FORECAST.ETS.CONFINT(A662,$B$2:$B$506,$A$2:$A$506,0.95,12,1)</f>
        <v>493.39256512694129</v>
      </c>
      <c r="F662" s="22"/>
    </row>
    <row r="663" spans="1:6" x14ac:dyDescent="0.3">
      <c r="A663" s="20">
        <v>49341</v>
      </c>
      <c r="C663" s="21">
        <f>_xlfn.FORECAST.ETS(A663,$B$2:$B$506,$A$2:$A$506,12,1)</f>
        <v>454.57500304404624</v>
      </c>
      <c r="D663" s="22">
        <f>C663-_xlfn.FORECAST.ETS.CONFINT(A663,$B$2:$B$506,$A$2:$A$506,0.95,12,1)</f>
        <v>414.99001817499754</v>
      </c>
      <c r="E663" s="22">
        <f>C663+_xlfn.FORECAST.ETS.CONFINT(A663,$B$2:$B$506,$A$2:$A$506,0.95,12,1)</f>
        <v>494.15998791309494</v>
      </c>
      <c r="F663" s="22"/>
    </row>
    <row r="664" spans="1:6" x14ac:dyDescent="0.3">
      <c r="A664" s="20">
        <v>49369</v>
      </c>
      <c r="C664" s="21">
        <f>_xlfn.FORECAST.ETS(A664,$B$2:$B$506,$A$2:$A$506,12,1)</f>
        <v>454.94966549429751</v>
      </c>
      <c r="D664" s="22">
        <f>C664-_xlfn.FORECAST.ETS.CONFINT(A664,$B$2:$B$506,$A$2:$A$506,0.95,12,1)</f>
        <v>415.00803344443744</v>
      </c>
      <c r="E664" s="22">
        <f>C664+_xlfn.FORECAST.ETS.CONFINT(A664,$B$2:$B$506,$A$2:$A$506,0.95,12,1)</f>
        <v>494.89129754415757</v>
      </c>
      <c r="F664" s="22"/>
    </row>
    <row r="665" spans="1:6" x14ac:dyDescent="0.3">
      <c r="A665" s="20">
        <v>49400</v>
      </c>
      <c r="C665" s="21">
        <f>_xlfn.FORECAST.ETS(A665,$B$2:$B$506,$A$2:$A$506,12,1)</f>
        <v>455.32524678225832</v>
      </c>
      <c r="D665" s="22">
        <f>C665-_xlfn.FORECAST.ETS.CONFINT(A665,$B$2:$B$506,$A$2:$A$506,0.95,12,1)</f>
        <v>415.02589681855954</v>
      </c>
      <c r="E665" s="22">
        <f>C665+_xlfn.FORECAST.ETS.CONFINT(A665,$B$2:$B$506,$A$2:$A$506,0.95,12,1)</f>
        <v>495.62459674595709</v>
      </c>
      <c r="F665" s="22"/>
    </row>
    <row r="666" spans="1:6" x14ac:dyDescent="0.3">
      <c r="A666" s="20">
        <v>49430</v>
      </c>
      <c r="C666" s="21">
        <f>_xlfn.FORECAST.ETS(A666,$B$2:$B$506,$A$2:$A$506,12,1)</f>
        <v>455.4089252853513</v>
      </c>
      <c r="D666" s="22">
        <f>C666-_xlfn.FORECAST.ETS.CONFINT(A666,$B$2:$B$506,$A$2:$A$506,0.95,12,1)</f>
        <v>414.75078992302241</v>
      </c>
      <c r="E666" s="22">
        <f>C666+_xlfn.FORECAST.ETS.CONFINT(A666,$B$2:$B$506,$A$2:$A$506,0.95,12,1)</f>
        <v>496.06706064768019</v>
      </c>
      <c r="F666" s="22"/>
    </row>
    <row r="667" spans="1:6" x14ac:dyDescent="0.3">
      <c r="A667" s="20">
        <v>49461</v>
      </c>
      <c r="C667" s="21">
        <f>_xlfn.FORECAST.ETS(A667,$B$2:$B$506,$A$2:$A$506,12,1)</f>
        <v>454.66178566077383</v>
      </c>
      <c r="D667" s="22">
        <f>C667-_xlfn.FORECAST.ETS.CONFINT(A667,$B$2:$B$506,$A$2:$A$506,0.95,12,1)</f>
        <v>413.6438006331224</v>
      </c>
      <c r="E667" s="22">
        <f>C667+_xlfn.FORECAST.ETS.CONFINT(A667,$B$2:$B$506,$A$2:$A$506,0.95,12,1)</f>
        <v>495.67977068842526</v>
      </c>
      <c r="F667" s="22"/>
    </row>
    <row r="668" spans="1:6" x14ac:dyDescent="0.3">
      <c r="A668" s="20">
        <v>49491</v>
      </c>
      <c r="C668" s="21">
        <f>_xlfn.FORECAST.ETS(A668,$B$2:$B$506,$A$2:$A$506,12,1)</f>
        <v>453.1808816393193</v>
      </c>
      <c r="D668" s="22">
        <f>C668-_xlfn.FORECAST.ETS.CONFINT(A668,$B$2:$B$506,$A$2:$A$506,0.95,12,1)</f>
        <v>411.80198586809229</v>
      </c>
      <c r="E668" s="22">
        <f>C668+_xlfn.FORECAST.ETS.CONFINT(A668,$B$2:$B$506,$A$2:$A$506,0.95,12,1)</f>
        <v>494.5597774105463</v>
      </c>
      <c r="F668" s="22"/>
    </row>
    <row r="669" spans="1:6" x14ac:dyDescent="0.3">
      <c r="A669" s="20">
        <v>49522</v>
      </c>
      <c r="C669" s="21">
        <f>_xlfn.FORECAST.ETS(A669,$B$2:$B$506,$A$2:$A$506,12,1)</f>
        <v>452.12583105781675</v>
      </c>
      <c r="D669" s="22">
        <f>C669-_xlfn.FORECAST.ETS.CONFINT(A669,$B$2:$B$506,$A$2:$A$506,0.95,12,1)</f>
        <v>410.38496662400786</v>
      </c>
      <c r="E669" s="22">
        <f>C669+_xlfn.FORECAST.ETS.CONFINT(A669,$B$2:$B$506,$A$2:$A$506,0.95,12,1)</f>
        <v>493.86669549162565</v>
      </c>
      <c r="F669" s="22"/>
    </row>
    <row r="670" spans="1:6" x14ac:dyDescent="0.3">
      <c r="A670" s="20">
        <v>49553</v>
      </c>
      <c r="C670" s="21">
        <f>_xlfn.FORECAST.ETS(A670,$B$2:$B$506,$A$2:$A$506,12,1)</f>
        <v>452.55307532321382</v>
      </c>
      <c r="D670" s="22">
        <f>C670-_xlfn.FORECAST.ETS.CONFINT(A670,$B$2:$B$506,$A$2:$A$506,0.95,12,1)</f>
        <v>410.44918743832693</v>
      </c>
      <c r="E670" s="22">
        <f>C670+_xlfn.FORECAST.ETS.CONFINT(A670,$B$2:$B$506,$A$2:$A$506,0.95,12,1)</f>
        <v>494.65696320810071</v>
      </c>
      <c r="F670" s="22"/>
    </row>
    <row r="671" spans="1:6" x14ac:dyDescent="0.3">
      <c r="A671" s="20">
        <v>49583</v>
      </c>
      <c r="C671" s="21">
        <f>_xlfn.FORECAST.ETS(A671,$B$2:$B$506,$A$2:$A$506,12,1)</f>
        <v>454.11202362634191</v>
      </c>
      <c r="D671" s="22">
        <f>C671-_xlfn.FORECAST.ETS.CONFINT(A671,$B$2:$B$506,$A$2:$A$506,0.95,12,1)</f>
        <v>411.64406060410045</v>
      </c>
      <c r="E671" s="22">
        <f>C671+_xlfn.FORECAST.ETS.CONFINT(A671,$B$2:$B$506,$A$2:$A$506,0.95,12,1)</f>
        <v>496.57998664858337</v>
      </c>
      <c r="F671" s="22"/>
    </row>
    <row r="672" spans="1:6" x14ac:dyDescent="0.3">
      <c r="A672" s="20">
        <v>49614</v>
      </c>
      <c r="C672" s="21">
        <f>_xlfn.FORECAST.ETS(A672,$B$2:$B$506,$A$2:$A$506,12,1)</f>
        <v>455.56997304453864</v>
      </c>
      <c r="D672" s="22">
        <f>C672-_xlfn.FORECAST.ETS.CONFINT(A672,$B$2:$B$506,$A$2:$A$506,0.95,12,1)</f>
        <v>412.73688627303096</v>
      </c>
      <c r="E672" s="22">
        <f>C672+_xlfn.FORECAST.ETS.CONFINT(A672,$B$2:$B$506,$A$2:$A$506,0.95,12,1)</f>
        <v>498.40305981604632</v>
      </c>
      <c r="F672" s="22"/>
    </row>
    <row r="673" spans="1:6" x14ac:dyDescent="0.3">
      <c r="A673" s="20">
        <v>49644</v>
      </c>
      <c r="C673" s="21">
        <f>_xlfn.FORECAST.ETS(A673,$B$2:$B$506,$A$2:$A$506,12,1)</f>
        <v>456.43105297099328</v>
      </c>
      <c r="D673" s="22">
        <f>C673-_xlfn.FORECAST.ETS.CONFINT(A673,$B$2:$B$506,$A$2:$A$506,0.95,12,1)</f>
        <v>413.23179688524453</v>
      </c>
      <c r="E673" s="22">
        <f>C673+_xlfn.FORECAST.ETS.CONFINT(A673,$B$2:$B$506,$A$2:$A$506,0.95,12,1)</f>
        <v>499.63030905674202</v>
      </c>
      <c r="F673" s="22"/>
    </row>
    <row r="674" spans="1:6" x14ac:dyDescent="0.3">
      <c r="A674" s="20">
        <v>49674</v>
      </c>
      <c r="C674" s="21">
        <f>_xlfn.FORECAST.ETS(A674,$B$2:$B$506,$A$2:$A$506,12,1)</f>
        <v>456.9763407551805</v>
      </c>
      <c r="D674" s="22">
        <f>C674-_xlfn.FORECAST.ETS.CONFINT(A674,$B$2:$B$506,$A$2:$A$506,0.95,12,1)</f>
        <v>413.42167002955586</v>
      </c>
      <c r="E674" s="22">
        <f>C674+_xlfn.FORECAST.ETS.CONFINT(A674,$B$2:$B$506,$A$2:$A$506,0.95,12,1)</f>
        <v>500.53101148080515</v>
      </c>
      <c r="F674" s="2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AE54-2DBC-413E-9845-5F7BFCA3CF1A}">
  <dimension ref="A1:H631"/>
  <sheetViews>
    <sheetView workbookViewId="0">
      <selection activeCell="H8" sqref="H8"/>
    </sheetView>
  </sheetViews>
  <sheetFormatPr defaultRowHeight="14.4" x14ac:dyDescent="0.3"/>
  <cols>
    <col min="1" max="1" width="9.5546875" bestFit="1" customWidth="1"/>
    <col min="2" max="2" width="17.88671875" customWidth="1"/>
    <col min="3" max="3" width="26.21875" customWidth="1"/>
    <col min="4" max="4" width="40.33203125" customWidth="1"/>
    <col min="5" max="5" width="40.44140625" customWidth="1"/>
    <col min="7" max="7" width="9.44140625" customWidth="1"/>
    <col min="8" max="8" width="7.6640625" customWidth="1"/>
  </cols>
  <sheetData>
    <row r="1" spans="1:8" x14ac:dyDescent="0.3">
      <c r="A1" t="s">
        <v>1</v>
      </c>
      <c r="B1" t="s">
        <v>45</v>
      </c>
      <c r="C1" t="s">
        <v>67</v>
      </c>
      <c r="D1" t="s">
        <v>68</v>
      </c>
      <c r="E1" t="s">
        <v>69</v>
      </c>
      <c r="G1" t="s">
        <v>54</v>
      </c>
      <c r="H1" t="s">
        <v>55</v>
      </c>
    </row>
    <row r="2" spans="1:8" x14ac:dyDescent="0.3">
      <c r="A2" s="20">
        <v>30498</v>
      </c>
      <c r="B2" s="21">
        <v>1625.9</v>
      </c>
      <c r="G2" t="s">
        <v>56</v>
      </c>
      <c r="H2" s="23">
        <f>_xlfn.FORECAST.ETS.STAT($B$2:$B$463,$A$2:$A$463,1,1,1)</f>
        <v>0.251</v>
      </c>
    </row>
    <row r="3" spans="1:8" x14ac:dyDescent="0.3">
      <c r="A3" s="20">
        <v>30529</v>
      </c>
      <c r="B3" s="21">
        <v>1628.1</v>
      </c>
      <c r="G3" t="s">
        <v>57</v>
      </c>
      <c r="H3" s="23">
        <f>_xlfn.FORECAST.ETS.STAT($B$2:$B$463,$A$2:$A$463,2,1,1)</f>
        <v>1E-3</v>
      </c>
    </row>
    <row r="4" spans="1:8" x14ac:dyDescent="0.3">
      <c r="A4" s="20">
        <v>30560</v>
      </c>
      <c r="B4" s="21">
        <v>1638.4</v>
      </c>
      <c r="G4" t="s">
        <v>58</v>
      </c>
      <c r="H4" s="23">
        <f>_xlfn.FORECAST.ETS.STAT($B$2:$B$463,$A$2:$A$463,3,1,1)</f>
        <v>1E-3</v>
      </c>
    </row>
    <row r="5" spans="1:8" x14ac:dyDescent="0.3">
      <c r="A5" s="20">
        <v>30590</v>
      </c>
      <c r="B5" s="21">
        <v>1644.8</v>
      </c>
      <c r="G5" t="s">
        <v>59</v>
      </c>
      <c r="H5" s="23">
        <f>_xlfn.FORECAST.ETS.STAT($B$2:$B$463,$A$2:$A$463,4,1,1)</f>
        <v>0.77075148213081257</v>
      </c>
    </row>
    <row r="6" spans="1:8" x14ac:dyDescent="0.3">
      <c r="A6" s="20">
        <v>30621</v>
      </c>
      <c r="B6" s="21">
        <v>1642.6</v>
      </c>
      <c r="G6" t="s">
        <v>60</v>
      </c>
      <c r="H6" s="23">
        <f>_xlfn.FORECAST.ETS.STAT($B$2:$B$463,$A$2:$A$463,5,1,1)</f>
        <v>1.0687710667004059E-3</v>
      </c>
    </row>
    <row r="7" spans="1:8" x14ac:dyDescent="0.3">
      <c r="A7" s="20">
        <v>30651</v>
      </c>
      <c r="B7" s="21">
        <v>1639.5</v>
      </c>
      <c r="G7" t="s">
        <v>61</v>
      </c>
      <c r="H7" s="23">
        <f>_xlfn.FORECAST.ETS.STAT($B$2:$B$463,$A$2:$A$463,6,1,1)</f>
        <v>1.9867794998621986</v>
      </c>
    </row>
    <row r="8" spans="1:8" x14ac:dyDescent="0.3">
      <c r="A8" s="20">
        <v>30682</v>
      </c>
      <c r="B8" s="21">
        <v>1638.7</v>
      </c>
      <c r="G8" t="s">
        <v>36</v>
      </c>
      <c r="H8" s="23">
        <f>_xlfn.FORECAST.ETS.STAT($B$2:$B$463,$A$2:$A$463,7,1,1)</f>
        <v>2.4719708885217617</v>
      </c>
    </row>
    <row r="9" spans="1:8" x14ac:dyDescent="0.3">
      <c r="A9" s="20">
        <v>30713</v>
      </c>
      <c r="B9" s="21">
        <v>1638.8</v>
      </c>
    </row>
    <row r="10" spans="1:8" x14ac:dyDescent="0.3">
      <c r="A10" s="20">
        <v>30742</v>
      </c>
      <c r="B10" s="21">
        <v>1640.8</v>
      </c>
    </row>
    <row r="11" spans="1:8" x14ac:dyDescent="0.3">
      <c r="A11" s="20">
        <v>30773</v>
      </c>
      <c r="B11" s="21">
        <v>1643.7</v>
      </c>
    </row>
    <row r="12" spans="1:8" x14ac:dyDescent="0.3">
      <c r="A12" s="20">
        <v>30803</v>
      </c>
      <c r="B12" s="21">
        <v>1642.9</v>
      </c>
    </row>
    <row r="13" spans="1:8" x14ac:dyDescent="0.3">
      <c r="A13" s="20">
        <v>30834</v>
      </c>
      <c r="B13" s="21">
        <v>1639.6</v>
      </c>
    </row>
    <row r="14" spans="1:8" x14ac:dyDescent="0.3">
      <c r="A14" s="20">
        <v>30864</v>
      </c>
      <c r="B14" s="21">
        <v>1637.8</v>
      </c>
    </row>
    <row r="15" spans="1:8" x14ac:dyDescent="0.3">
      <c r="A15" s="20">
        <v>30895</v>
      </c>
      <c r="B15" s="21">
        <v>1641.4</v>
      </c>
    </row>
    <row r="16" spans="1:8" x14ac:dyDescent="0.3">
      <c r="A16" s="20">
        <v>30926</v>
      </c>
      <c r="B16" s="21">
        <v>1650.4</v>
      </c>
    </row>
    <row r="17" spans="1:2" x14ac:dyDescent="0.3">
      <c r="A17" s="20">
        <v>30956</v>
      </c>
      <c r="B17" s="21">
        <v>1654.5</v>
      </c>
    </row>
    <row r="18" spans="1:2" x14ac:dyDescent="0.3">
      <c r="A18" s="20">
        <v>30987</v>
      </c>
      <c r="B18" s="21">
        <v>1653.7</v>
      </c>
    </row>
    <row r="19" spans="1:2" x14ac:dyDescent="0.3">
      <c r="A19" s="20">
        <v>31017</v>
      </c>
      <c r="B19" s="21">
        <v>1656.1</v>
      </c>
    </row>
    <row r="20" spans="1:2" x14ac:dyDescent="0.3">
      <c r="A20" s="20">
        <v>31048</v>
      </c>
      <c r="B20" s="21">
        <v>1655.5</v>
      </c>
    </row>
    <row r="21" spans="1:2" x14ac:dyDescent="0.3">
      <c r="A21" s="20">
        <v>31079</v>
      </c>
      <c r="B21" s="21">
        <v>1652.2</v>
      </c>
    </row>
    <row r="22" spans="1:2" x14ac:dyDescent="0.3">
      <c r="A22" s="20">
        <v>31107</v>
      </c>
      <c r="B22" s="21">
        <v>1654.6</v>
      </c>
    </row>
    <row r="23" spans="1:2" x14ac:dyDescent="0.3">
      <c r="A23" s="20">
        <v>31138</v>
      </c>
      <c r="B23" s="21">
        <v>1658.2</v>
      </c>
    </row>
    <row r="24" spans="1:2" x14ac:dyDescent="0.3">
      <c r="A24" s="20">
        <v>31168</v>
      </c>
      <c r="B24" s="21">
        <v>1655.9</v>
      </c>
    </row>
    <row r="25" spans="1:2" x14ac:dyDescent="0.3">
      <c r="A25" s="20">
        <v>31199</v>
      </c>
      <c r="B25" s="21">
        <v>1650.1</v>
      </c>
    </row>
    <row r="26" spans="1:2" x14ac:dyDescent="0.3">
      <c r="A26" s="20">
        <v>31229</v>
      </c>
      <c r="B26" s="21">
        <v>1646.8</v>
      </c>
    </row>
    <row r="27" spans="1:2" x14ac:dyDescent="0.3">
      <c r="A27" s="20">
        <v>31260</v>
      </c>
      <c r="B27" s="21">
        <v>1652.2</v>
      </c>
    </row>
    <row r="28" spans="1:2" x14ac:dyDescent="0.3">
      <c r="A28" s="20">
        <v>31291</v>
      </c>
      <c r="B28" s="21">
        <v>1662.5</v>
      </c>
    </row>
    <row r="29" spans="1:2" x14ac:dyDescent="0.3">
      <c r="A29" s="20">
        <v>31321</v>
      </c>
      <c r="B29" s="21">
        <v>1667.5</v>
      </c>
    </row>
    <row r="30" spans="1:2" x14ac:dyDescent="0.3">
      <c r="A30" s="20">
        <v>31352</v>
      </c>
      <c r="B30" s="21">
        <v>1666.8</v>
      </c>
    </row>
    <row r="31" spans="1:2" x14ac:dyDescent="0.3">
      <c r="A31" s="20">
        <v>31382</v>
      </c>
      <c r="B31" s="21">
        <v>1666</v>
      </c>
    </row>
    <row r="32" spans="1:2" x14ac:dyDescent="0.3">
      <c r="A32" s="20">
        <v>31413</v>
      </c>
      <c r="B32" s="21">
        <v>1666.2</v>
      </c>
    </row>
    <row r="33" spans="1:2" x14ac:dyDescent="0.3">
      <c r="A33" s="20">
        <v>31444</v>
      </c>
      <c r="B33" s="21">
        <v>1666.9</v>
      </c>
    </row>
    <row r="34" spans="1:2" x14ac:dyDescent="0.3">
      <c r="A34" s="20">
        <v>31472</v>
      </c>
      <c r="B34" s="21">
        <v>1669.3</v>
      </c>
    </row>
    <row r="35" spans="1:2" x14ac:dyDescent="0.3">
      <c r="A35" s="20">
        <v>31503</v>
      </c>
      <c r="B35" s="21">
        <v>1670.8</v>
      </c>
    </row>
    <row r="36" spans="1:2" x14ac:dyDescent="0.3">
      <c r="A36" s="20">
        <v>31533</v>
      </c>
      <c r="B36" s="21">
        <v>1668.4</v>
      </c>
    </row>
    <row r="37" spans="1:2" x14ac:dyDescent="0.3">
      <c r="A37" s="20">
        <v>31564</v>
      </c>
      <c r="B37" s="21">
        <v>1664.8</v>
      </c>
    </row>
    <row r="38" spans="1:2" x14ac:dyDescent="0.3">
      <c r="A38" s="20">
        <v>31594</v>
      </c>
      <c r="B38" s="21">
        <v>1662.3</v>
      </c>
    </row>
    <row r="39" spans="1:2" x14ac:dyDescent="0.3">
      <c r="A39" s="20">
        <v>31625</v>
      </c>
      <c r="B39" s="21">
        <v>1664.4</v>
      </c>
    </row>
    <row r="40" spans="1:2" x14ac:dyDescent="0.3">
      <c r="A40" s="20">
        <v>31656</v>
      </c>
      <c r="B40" s="21">
        <v>1672.6</v>
      </c>
    </row>
    <row r="41" spans="1:2" x14ac:dyDescent="0.3">
      <c r="A41" s="20">
        <v>31686</v>
      </c>
      <c r="B41" s="21">
        <v>1678.7</v>
      </c>
    </row>
    <row r="42" spans="1:2" x14ac:dyDescent="0.3">
      <c r="A42" s="20">
        <v>31717</v>
      </c>
      <c r="B42" s="21">
        <v>1679</v>
      </c>
    </row>
    <row r="43" spans="1:2" x14ac:dyDescent="0.3">
      <c r="A43" s="20">
        <v>31747</v>
      </c>
      <c r="B43" s="21">
        <v>1679.1</v>
      </c>
    </row>
    <row r="44" spans="1:2" x14ac:dyDescent="0.3">
      <c r="A44" s="20">
        <v>31778</v>
      </c>
      <c r="B44" s="21">
        <v>1679.3</v>
      </c>
    </row>
    <row r="45" spans="1:2" x14ac:dyDescent="0.3">
      <c r="A45" s="20">
        <v>31809</v>
      </c>
      <c r="B45" s="21">
        <v>1679</v>
      </c>
    </row>
    <row r="46" spans="1:2" x14ac:dyDescent="0.3">
      <c r="A46" s="20">
        <v>31837</v>
      </c>
      <c r="B46" s="21">
        <v>1680.1</v>
      </c>
    </row>
    <row r="47" spans="1:2" x14ac:dyDescent="0.3">
      <c r="A47" s="20">
        <v>31868</v>
      </c>
      <c r="B47" s="21">
        <v>1681.4</v>
      </c>
    </row>
    <row r="48" spans="1:2" x14ac:dyDescent="0.3">
      <c r="A48" s="20">
        <v>31898</v>
      </c>
      <c r="B48" s="21">
        <v>1681.9</v>
      </c>
    </row>
    <row r="49" spans="1:2" x14ac:dyDescent="0.3">
      <c r="A49" s="20">
        <v>31929</v>
      </c>
      <c r="B49" s="21">
        <v>1680</v>
      </c>
    </row>
    <row r="50" spans="1:2" x14ac:dyDescent="0.3">
      <c r="A50" s="20">
        <v>31959</v>
      </c>
      <c r="B50" s="21">
        <v>1676</v>
      </c>
    </row>
    <row r="51" spans="1:2" x14ac:dyDescent="0.3">
      <c r="A51" s="20">
        <v>31990</v>
      </c>
      <c r="B51" s="21">
        <v>1677.1</v>
      </c>
    </row>
    <row r="52" spans="1:2" x14ac:dyDescent="0.3">
      <c r="A52" s="20">
        <v>32021</v>
      </c>
      <c r="B52" s="21">
        <v>1685.6</v>
      </c>
    </row>
    <row r="53" spans="1:2" x14ac:dyDescent="0.3">
      <c r="A53" s="20">
        <v>32051</v>
      </c>
      <c r="B53" s="21">
        <v>1691.6</v>
      </c>
    </row>
    <row r="54" spans="1:2" x14ac:dyDescent="0.3">
      <c r="A54" s="20">
        <v>32082</v>
      </c>
      <c r="B54" s="21">
        <v>1691.2</v>
      </c>
    </row>
    <row r="55" spans="1:2" x14ac:dyDescent="0.3">
      <c r="A55" s="20">
        <v>32112</v>
      </c>
      <c r="B55" s="21">
        <v>1690.5</v>
      </c>
    </row>
    <row r="56" spans="1:2" x14ac:dyDescent="0.3">
      <c r="A56" s="20">
        <v>32143</v>
      </c>
      <c r="B56" s="21">
        <v>1691.9</v>
      </c>
    </row>
    <row r="57" spans="1:2" x14ac:dyDescent="0.3">
      <c r="A57" s="20">
        <v>32174</v>
      </c>
      <c r="B57" s="21">
        <v>1692.5</v>
      </c>
    </row>
    <row r="58" spans="1:2" x14ac:dyDescent="0.3">
      <c r="A58" s="20">
        <v>32203</v>
      </c>
      <c r="B58" s="21">
        <v>1691.3</v>
      </c>
    </row>
    <row r="59" spans="1:2" x14ac:dyDescent="0.3">
      <c r="A59" s="20">
        <v>32234</v>
      </c>
      <c r="B59" s="21">
        <v>1690</v>
      </c>
    </row>
    <row r="60" spans="1:2" x14ac:dyDescent="0.3">
      <c r="A60" s="20">
        <v>32264</v>
      </c>
      <c r="B60" s="21">
        <v>1689</v>
      </c>
    </row>
    <row r="61" spans="1:2" x14ac:dyDescent="0.3">
      <c r="A61" s="20">
        <v>32295</v>
      </c>
      <c r="B61" s="21">
        <v>1687.1</v>
      </c>
    </row>
    <row r="62" spans="1:2" x14ac:dyDescent="0.3">
      <c r="A62" s="20">
        <v>32325</v>
      </c>
      <c r="B62" s="21">
        <v>1685.9</v>
      </c>
    </row>
    <row r="63" spans="1:2" x14ac:dyDescent="0.3">
      <c r="A63" s="20">
        <v>32356</v>
      </c>
      <c r="B63" s="21">
        <v>1689.4</v>
      </c>
    </row>
    <row r="64" spans="1:2" x14ac:dyDescent="0.3">
      <c r="A64" s="20">
        <v>32387</v>
      </c>
      <c r="B64" s="21">
        <v>1696.3</v>
      </c>
    </row>
    <row r="65" spans="1:2" x14ac:dyDescent="0.3">
      <c r="A65" s="20">
        <v>32417</v>
      </c>
      <c r="B65" s="21">
        <v>1701.3</v>
      </c>
    </row>
    <row r="66" spans="1:2" x14ac:dyDescent="0.3">
      <c r="A66" s="20">
        <v>32448</v>
      </c>
      <c r="B66" s="21">
        <v>1702.9</v>
      </c>
    </row>
    <row r="67" spans="1:2" x14ac:dyDescent="0.3">
      <c r="A67" s="20">
        <v>32478</v>
      </c>
      <c r="B67" s="21">
        <v>1702</v>
      </c>
    </row>
    <row r="68" spans="1:2" x14ac:dyDescent="0.3">
      <c r="A68" s="20">
        <v>32509</v>
      </c>
      <c r="B68" s="21">
        <v>1700.6</v>
      </c>
    </row>
    <row r="69" spans="1:2" x14ac:dyDescent="0.3">
      <c r="A69" s="20">
        <v>32540</v>
      </c>
      <c r="B69" s="21">
        <v>1701.1</v>
      </c>
    </row>
    <row r="70" spans="1:2" x14ac:dyDescent="0.3">
      <c r="A70" s="20">
        <v>32568</v>
      </c>
      <c r="B70" s="21">
        <v>1702.5</v>
      </c>
    </row>
    <row r="71" spans="1:2" x14ac:dyDescent="0.3">
      <c r="A71" s="20">
        <v>32599</v>
      </c>
      <c r="B71" s="21">
        <v>1703.7</v>
      </c>
    </row>
    <row r="72" spans="1:2" x14ac:dyDescent="0.3">
      <c r="A72" s="20">
        <v>32629</v>
      </c>
      <c r="B72" s="21">
        <v>1703.4</v>
      </c>
    </row>
    <row r="73" spans="1:2" x14ac:dyDescent="0.3">
      <c r="A73" s="20">
        <v>32660</v>
      </c>
      <c r="B73" s="21">
        <v>1700.2</v>
      </c>
    </row>
    <row r="74" spans="1:2" x14ac:dyDescent="0.3">
      <c r="A74" s="20">
        <v>32690</v>
      </c>
      <c r="B74" s="21">
        <v>1698.2</v>
      </c>
    </row>
    <row r="75" spans="1:2" x14ac:dyDescent="0.3">
      <c r="A75" s="20">
        <v>32721</v>
      </c>
      <c r="B75" s="21">
        <v>1702</v>
      </c>
    </row>
    <row r="76" spans="1:2" x14ac:dyDescent="0.3">
      <c r="A76" s="20">
        <v>32752</v>
      </c>
      <c r="B76" s="21">
        <v>1707.2</v>
      </c>
    </row>
    <row r="77" spans="1:2" x14ac:dyDescent="0.3">
      <c r="A77" s="20">
        <v>32782</v>
      </c>
      <c r="B77" s="21">
        <v>1710.5</v>
      </c>
    </row>
    <row r="78" spans="1:2" x14ac:dyDescent="0.3">
      <c r="A78" s="20">
        <v>32813</v>
      </c>
      <c r="B78" s="21">
        <v>1713.1</v>
      </c>
    </row>
    <row r="79" spans="1:2" x14ac:dyDescent="0.3">
      <c r="A79" s="20">
        <v>32843</v>
      </c>
      <c r="B79" s="21">
        <v>1713.2</v>
      </c>
    </row>
    <row r="80" spans="1:2" x14ac:dyDescent="0.3">
      <c r="A80" s="20">
        <v>32874</v>
      </c>
      <c r="B80" s="21">
        <v>1712</v>
      </c>
    </row>
    <row r="81" spans="1:2" x14ac:dyDescent="0.3">
      <c r="A81" s="20">
        <v>32905</v>
      </c>
      <c r="B81" s="21">
        <v>1713.3</v>
      </c>
    </row>
    <row r="82" spans="1:2" x14ac:dyDescent="0.3">
      <c r="A82" s="20">
        <v>32933</v>
      </c>
      <c r="B82" s="21">
        <v>1714.4</v>
      </c>
    </row>
    <row r="83" spans="1:2" x14ac:dyDescent="0.3">
      <c r="A83" s="20">
        <v>32964</v>
      </c>
      <c r="B83" s="21">
        <v>1712.6</v>
      </c>
    </row>
    <row r="84" spans="1:2" x14ac:dyDescent="0.3">
      <c r="A84" s="20">
        <v>32994</v>
      </c>
      <c r="B84" s="21">
        <v>1710.7</v>
      </c>
    </row>
    <row r="85" spans="1:2" x14ac:dyDescent="0.3">
      <c r="A85" s="20">
        <v>33025</v>
      </c>
      <c r="B85" s="21">
        <v>1708.3</v>
      </c>
    </row>
    <row r="86" spans="1:2" x14ac:dyDescent="0.3">
      <c r="A86" s="20">
        <v>33055</v>
      </c>
      <c r="B86" s="21">
        <v>1706.4</v>
      </c>
    </row>
    <row r="87" spans="1:2" x14ac:dyDescent="0.3">
      <c r="A87" s="20">
        <v>33086</v>
      </c>
      <c r="B87" s="21">
        <v>1710.1</v>
      </c>
    </row>
    <row r="88" spans="1:2" x14ac:dyDescent="0.3">
      <c r="A88" s="20">
        <v>33117</v>
      </c>
      <c r="B88" s="21">
        <v>1717.6</v>
      </c>
    </row>
    <row r="89" spans="1:2" x14ac:dyDescent="0.3">
      <c r="A89" s="20">
        <v>33147</v>
      </c>
      <c r="B89" s="21">
        <v>1722</v>
      </c>
    </row>
    <row r="90" spans="1:2" x14ac:dyDescent="0.3">
      <c r="A90" s="20">
        <v>33178</v>
      </c>
      <c r="B90" s="21">
        <v>1723.5</v>
      </c>
    </row>
    <row r="91" spans="1:2" x14ac:dyDescent="0.3">
      <c r="A91" s="20">
        <v>33208</v>
      </c>
      <c r="B91" s="21">
        <v>1723.4</v>
      </c>
    </row>
    <row r="92" spans="1:2" x14ac:dyDescent="0.3">
      <c r="A92" s="20">
        <v>33239</v>
      </c>
      <c r="B92" s="21">
        <v>1721.6</v>
      </c>
    </row>
    <row r="93" spans="1:2" x14ac:dyDescent="0.3">
      <c r="A93" s="20">
        <v>33270</v>
      </c>
      <c r="B93" s="21">
        <v>1721.2</v>
      </c>
    </row>
    <row r="94" spans="1:2" x14ac:dyDescent="0.3">
      <c r="A94" s="20">
        <v>33298</v>
      </c>
      <c r="B94" s="21">
        <v>1722.1</v>
      </c>
    </row>
    <row r="95" spans="1:2" x14ac:dyDescent="0.3">
      <c r="A95" s="20">
        <v>33329</v>
      </c>
      <c r="B95" s="21">
        <v>1722.6</v>
      </c>
    </row>
    <row r="96" spans="1:2" x14ac:dyDescent="0.3">
      <c r="A96" s="20">
        <v>33359</v>
      </c>
      <c r="B96" s="21">
        <v>1722.4</v>
      </c>
    </row>
    <row r="97" spans="1:2" x14ac:dyDescent="0.3">
      <c r="A97" s="20">
        <v>33390</v>
      </c>
      <c r="B97" s="21">
        <v>1719.2</v>
      </c>
    </row>
    <row r="98" spans="1:2" x14ac:dyDescent="0.3">
      <c r="A98" s="20">
        <v>33420</v>
      </c>
      <c r="B98" s="21">
        <v>1716.2</v>
      </c>
    </row>
    <row r="99" spans="1:2" x14ac:dyDescent="0.3">
      <c r="A99" s="20">
        <v>33451</v>
      </c>
      <c r="B99" s="21">
        <v>1719.3</v>
      </c>
    </row>
    <row r="100" spans="1:2" x14ac:dyDescent="0.3">
      <c r="A100" s="20">
        <v>33482</v>
      </c>
      <c r="B100" s="21">
        <v>1726.3</v>
      </c>
    </row>
    <row r="101" spans="1:2" x14ac:dyDescent="0.3">
      <c r="A101" s="20">
        <v>33512</v>
      </c>
      <c r="B101" s="21">
        <v>1732.8</v>
      </c>
    </row>
    <row r="102" spans="1:2" x14ac:dyDescent="0.3">
      <c r="A102" s="20">
        <v>33543</v>
      </c>
      <c r="B102" s="21">
        <v>1737.5</v>
      </c>
    </row>
    <row r="103" spans="1:2" x14ac:dyDescent="0.3">
      <c r="A103" s="20">
        <v>33573</v>
      </c>
      <c r="B103" s="21">
        <v>1739.7</v>
      </c>
    </row>
    <row r="104" spans="1:2" x14ac:dyDescent="0.3">
      <c r="A104" s="20">
        <v>33604</v>
      </c>
      <c r="B104" s="21">
        <v>1738.9</v>
      </c>
    </row>
    <row r="105" spans="1:2" x14ac:dyDescent="0.3">
      <c r="A105" s="20">
        <v>33635</v>
      </c>
      <c r="B105" s="21">
        <v>1737.3</v>
      </c>
    </row>
    <row r="106" spans="1:2" x14ac:dyDescent="0.3">
      <c r="A106" s="20">
        <v>33664</v>
      </c>
      <c r="B106" s="21">
        <v>1737</v>
      </c>
    </row>
    <row r="107" spans="1:2" x14ac:dyDescent="0.3">
      <c r="A107" s="20">
        <v>33695</v>
      </c>
      <c r="B107" s="21">
        <v>1736.6</v>
      </c>
    </row>
    <row r="108" spans="1:2" x14ac:dyDescent="0.3">
      <c r="A108" s="20">
        <v>33725</v>
      </c>
      <c r="B108" s="21">
        <v>1734.9</v>
      </c>
    </row>
    <row r="109" spans="1:2" x14ac:dyDescent="0.3">
      <c r="A109" s="20">
        <v>33756</v>
      </c>
      <c r="B109" s="21">
        <v>1731.6</v>
      </c>
    </row>
    <row r="110" spans="1:2" x14ac:dyDescent="0.3">
      <c r="A110" s="20">
        <v>33786</v>
      </c>
      <c r="B110" s="21">
        <v>1728.9</v>
      </c>
    </row>
    <row r="111" spans="1:2" x14ac:dyDescent="0.3">
      <c r="A111" s="20">
        <v>33817</v>
      </c>
      <c r="B111" s="21">
        <v>1730.4</v>
      </c>
    </row>
    <row r="112" spans="1:2" x14ac:dyDescent="0.3">
      <c r="A112" s="20">
        <v>33848</v>
      </c>
      <c r="B112" s="21">
        <v>1734.7</v>
      </c>
    </row>
    <row r="113" spans="1:2" x14ac:dyDescent="0.3">
      <c r="A113" s="20">
        <v>33878</v>
      </c>
      <c r="B113" s="21">
        <v>1737.8</v>
      </c>
    </row>
    <row r="114" spans="1:2" x14ac:dyDescent="0.3">
      <c r="A114" s="20">
        <v>33909</v>
      </c>
      <c r="B114" s="21">
        <v>1739.3</v>
      </c>
    </row>
    <row r="115" spans="1:2" x14ac:dyDescent="0.3">
      <c r="A115" s="20">
        <v>33939</v>
      </c>
      <c r="B115" s="21">
        <v>1738.6</v>
      </c>
    </row>
    <row r="116" spans="1:2" x14ac:dyDescent="0.3">
      <c r="A116" s="20">
        <v>33970</v>
      </c>
      <c r="B116" s="21">
        <v>1735.8</v>
      </c>
    </row>
    <row r="117" spans="1:2" x14ac:dyDescent="0.3">
      <c r="A117" s="20">
        <v>34001</v>
      </c>
      <c r="B117" s="21">
        <v>1734.4</v>
      </c>
    </row>
    <row r="118" spans="1:2" x14ac:dyDescent="0.3">
      <c r="A118" s="20">
        <v>34029</v>
      </c>
      <c r="B118" s="21">
        <v>1735.5</v>
      </c>
    </row>
    <row r="119" spans="1:2" x14ac:dyDescent="0.3">
      <c r="A119" s="20">
        <v>34060</v>
      </c>
      <c r="B119" s="21">
        <v>1736.7</v>
      </c>
    </row>
    <row r="120" spans="1:2" x14ac:dyDescent="0.3">
      <c r="A120" s="20">
        <v>34090</v>
      </c>
      <c r="B120" s="21">
        <v>1735</v>
      </c>
    </row>
    <row r="121" spans="1:2" x14ac:dyDescent="0.3">
      <c r="A121" s="20">
        <v>34121</v>
      </c>
      <c r="B121" s="21">
        <v>1730.8</v>
      </c>
    </row>
    <row r="122" spans="1:2" x14ac:dyDescent="0.3">
      <c r="A122" s="20">
        <v>34151</v>
      </c>
      <c r="B122" s="21">
        <v>1728</v>
      </c>
    </row>
    <row r="123" spans="1:2" x14ac:dyDescent="0.3">
      <c r="A123" s="20">
        <v>34182</v>
      </c>
      <c r="B123" s="21">
        <v>1731.2</v>
      </c>
    </row>
    <row r="124" spans="1:2" x14ac:dyDescent="0.3">
      <c r="A124" s="20">
        <v>34213</v>
      </c>
      <c r="B124" s="21">
        <v>1738.5</v>
      </c>
    </row>
    <row r="125" spans="1:2" x14ac:dyDescent="0.3">
      <c r="A125" s="20">
        <v>34243</v>
      </c>
      <c r="B125" s="21">
        <v>1743.3</v>
      </c>
    </row>
    <row r="126" spans="1:2" x14ac:dyDescent="0.3">
      <c r="A126" s="20">
        <v>34274</v>
      </c>
      <c r="B126" s="21">
        <v>1745.2</v>
      </c>
    </row>
    <row r="127" spans="1:2" x14ac:dyDescent="0.3">
      <c r="A127" s="20">
        <v>34304</v>
      </c>
      <c r="B127" s="21">
        <v>1744.3</v>
      </c>
    </row>
    <row r="128" spans="1:2" x14ac:dyDescent="0.3">
      <c r="A128" s="20">
        <v>34335</v>
      </c>
      <c r="B128" s="21">
        <v>1741.4</v>
      </c>
    </row>
    <row r="129" spans="1:2" x14ac:dyDescent="0.3">
      <c r="A129" s="20">
        <v>34366</v>
      </c>
      <c r="B129" s="21">
        <v>1740.9</v>
      </c>
    </row>
    <row r="130" spans="1:2" x14ac:dyDescent="0.3">
      <c r="A130" s="20">
        <v>34394</v>
      </c>
      <c r="B130" s="21">
        <v>1741.9</v>
      </c>
    </row>
    <row r="131" spans="1:2" x14ac:dyDescent="0.3">
      <c r="A131" s="20">
        <v>34425</v>
      </c>
      <c r="B131" s="21">
        <v>1741.9</v>
      </c>
    </row>
    <row r="132" spans="1:2" x14ac:dyDescent="0.3">
      <c r="A132" s="20">
        <v>34455</v>
      </c>
      <c r="B132" s="21">
        <v>1740.6</v>
      </c>
    </row>
    <row r="133" spans="1:2" x14ac:dyDescent="0.3">
      <c r="A133" s="20">
        <v>34486</v>
      </c>
      <c r="B133" s="21">
        <v>1736.9</v>
      </c>
    </row>
    <row r="134" spans="1:2" x14ac:dyDescent="0.3">
      <c r="A134" s="20">
        <v>34516</v>
      </c>
      <c r="B134" s="21">
        <v>1732.4</v>
      </c>
    </row>
    <row r="135" spans="1:2" x14ac:dyDescent="0.3">
      <c r="A135" s="20">
        <v>34547</v>
      </c>
      <c r="B135" s="21">
        <v>1734.1</v>
      </c>
    </row>
    <row r="136" spans="1:2" x14ac:dyDescent="0.3">
      <c r="A136" s="20">
        <v>34578</v>
      </c>
      <c r="B136" s="21">
        <v>1743</v>
      </c>
    </row>
    <row r="137" spans="1:2" x14ac:dyDescent="0.3">
      <c r="A137" s="20">
        <v>34608</v>
      </c>
      <c r="B137" s="21">
        <v>1749.8</v>
      </c>
    </row>
    <row r="138" spans="1:2" x14ac:dyDescent="0.3">
      <c r="A138" s="20">
        <v>34639</v>
      </c>
      <c r="B138" s="21">
        <v>1751.2</v>
      </c>
    </row>
    <row r="139" spans="1:2" x14ac:dyDescent="0.3">
      <c r="A139" s="20">
        <v>34669</v>
      </c>
      <c r="B139" s="21">
        <v>1751.6</v>
      </c>
    </row>
    <row r="140" spans="1:2" x14ac:dyDescent="0.3">
      <c r="A140" s="20">
        <v>34700</v>
      </c>
      <c r="B140" s="21">
        <v>1751</v>
      </c>
    </row>
    <row r="141" spans="1:2" x14ac:dyDescent="0.3">
      <c r="A141" s="20">
        <v>34731</v>
      </c>
      <c r="B141" s="21">
        <v>1749.4</v>
      </c>
    </row>
    <row r="142" spans="1:2" x14ac:dyDescent="0.3">
      <c r="A142" s="20">
        <v>34759</v>
      </c>
      <c r="B142" s="21">
        <v>1749</v>
      </c>
    </row>
    <row r="143" spans="1:2" x14ac:dyDescent="0.3">
      <c r="A143" s="20">
        <v>34790</v>
      </c>
      <c r="B143" s="21">
        <v>1749.4</v>
      </c>
    </row>
    <row r="144" spans="1:2" x14ac:dyDescent="0.3">
      <c r="A144" s="20">
        <v>34820</v>
      </c>
      <c r="B144" s="21">
        <v>1747.7</v>
      </c>
    </row>
    <row r="145" spans="1:2" x14ac:dyDescent="0.3">
      <c r="A145" s="20">
        <v>34851</v>
      </c>
      <c r="B145" s="21">
        <v>1742.8</v>
      </c>
    </row>
    <row r="146" spans="1:2" x14ac:dyDescent="0.3">
      <c r="A146" s="20">
        <v>34881</v>
      </c>
      <c r="B146" s="21">
        <v>1740.1</v>
      </c>
    </row>
    <row r="147" spans="1:2" x14ac:dyDescent="0.3">
      <c r="A147" s="20">
        <v>34912</v>
      </c>
      <c r="B147" s="21">
        <v>1743.5</v>
      </c>
    </row>
    <row r="148" spans="1:2" x14ac:dyDescent="0.3">
      <c r="A148" s="20">
        <v>34943</v>
      </c>
      <c r="B148" s="21">
        <v>1749.7</v>
      </c>
    </row>
    <row r="149" spans="1:2" x14ac:dyDescent="0.3">
      <c r="A149" s="20">
        <v>34973</v>
      </c>
      <c r="B149" s="21">
        <v>1754.3</v>
      </c>
    </row>
    <row r="150" spans="1:2" x14ac:dyDescent="0.3">
      <c r="A150" s="20">
        <v>35004</v>
      </c>
      <c r="B150" s="21">
        <v>1755.3</v>
      </c>
    </row>
    <row r="151" spans="1:2" x14ac:dyDescent="0.3">
      <c r="A151" s="20">
        <v>35034</v>
      </c>
      <c r="B151" s="21">
        <v>1753.8</v>
      </c>
    </row>
    <row r="152" spans="1:2" x14ac:dyDescent="0.3">
      <c r="A152" s="20">
        <v>35065</v>
      </c>
      <c r="B152" s="21">
        <v>1752.3</v>
      </c>
    </row>
    <row r="153" spans="1:2" x14ac:dyDescent="0.3">
      <c r="A153" s="20">
        <v>35096</v>
      </c>
      <c r="B153" s="21">
        <v>1752.9</v>
      </c>
    </row>
    <row r="154" spans="1:2" x14ac:dyDescent="0.3">
      <c r="A154" s="20">
        <v>35125</v>
      </c>
      <c r="B154" s="21">
        <v>1752.4</v>
      </c>
    </row>
    <row r="155" spans="1:2" x14ac:dyDescent="0.3">
      <c r="A155" s="20">
        <v>35156</v>
      </c>
      <c r="B155" s="21">
        <v>1749.9</v>
      </c>
    </row>
    <row r="156" spans="1:2" x14ac:dyDescent="0.3">
      <c r="A156" s="20">
        <v>35186</v>
      </c>
      <c r="B156" s="21">
        <v>1748.6</v>
      </c>
    </row>
    <row r="157" spans="1:2" x14ac:dyDescent="0.3">
      <c r="A157" s="20">
        <v>35217</v>
      </c>
      <c r="B157" s="21">
        <v>1746.2</v>
      </c>
    </row>
    <row r="158" spans="1:2" x14ac:dyDescent="0.3">
      <c r="A158" s="20">
        <v>35247</v>
      </c>
      <c r="B158" s="21">
        <v>1742.2</v>
      </c>
    </row>
    <row r="159" spans="1:2" x14ac:dyDescent="0.3">
      <c r="A159" s="20">
        <v>35278</v>
      </c>
      <c r="B159" s="21">
        <v>1744.7</v>
      </c>
    </row>
    <row r="160" spans="1:2" x14ac:dyDescent="0.3">
      <c r="A160" s="20">
        <v>35309</v>
      </c>
      <c r="B160" s="21">
        <v>1753</v>
      </c>
    </row>
    <row r="161" spans="1:2" x14ac:dyDescent="0.3">
      <c r="A161" s="20">
        <v>35339</v>
      </c>
      <c r="B161" s="21">
        <v>1759</v>
      </c>
    </row>
    <row r="162" spans="1:2" x14ac:dyDescent="0.3">
      <c r="A162" s="20">
        <v>35370</v>
      </c>
      <c r="B162" s="21">
        <v>1759.9</v>
      </c>
    </row>
    <row r="163" spans="1:2" x14ac:dyDescent="0.3">
      <c r="A163" s="20">
        <v>35400</v>
      </c>
      <c r="B163" s="21">
        <v>1756.8</v>
      </c>
    </row>
    <row r="164" spans="1:2" x14ac:dyDescent="0.3">
      <c r="A164" s="20">
        <v>35431</v>
      </c>
      <c r="B164" s="21">
        <v>1753.3</v>
      </c>
    </row>
    <row r="165" spans="1:2" x14ac:dyDescent="0.3">
      <c r="A165" s="20">
        <v>35462</v>
      </c>
      <c r="B165" s="21">
        <v>1753.8</v>
      </c>
    </row>
    <row r="166" spans="1:2" x14ac:dyDescent="0.3">
      <c r="A166" s="20">
        <v>35490</v>
      </c>
      <c r="B166" s="21">
        <v>1755.6</v>
      </c>
    </row>
    <row r="167" spans="1:2" x14ac:dyDescent="0.3">
      <c r="A167" s="20">
        <v>35521</v>
      </c>
      <c r="B167" s="21">
        <v>1755.5</v>
      </c>
    </row>
    <row r="168" spans="1:2" x14ac:dyDescent="0.3">
      <c r="A168" s="20">
        <v>35551</v>
      </c>
      <c r="B168" s="21">
        <v>1753.9</v>
      </c>
    </row>
    <row r="169" spans="1:2" x14ac:dyDescent="0.3">
      <c r="A169" s="20">
        <v>35582</v>
      </c>
      <c r="B169" s="21">
        <v>1750.2</v>
      </c>
    </row>
    <row r="170" spans="1:2" x14ac:dyDescent="0.3">
      <c r="A170" s="20">
        <v>35612</v>
      </c>
      <c r="B170" s="21">
        <v>1746.2</v>
      </c>
    </row>
    <row r="171" spans="1:2" x14ac:dyDescent="0.3">
      <c r="A171" s="20">
        <v>35643</v>
      </c>
      <c r="B171" s="21">
        <v>1748</v>
      </c>
    </row>
    <row r="172" spans="1:2" x14ac:dyDescent="0.3">
      <c r="A172" s="20">
        <v>35674</v>
      </c>
      <c r="B172" s="21">
        <v>1755.1</v>
      </c>
    </row>
    <row r="173" spans="1:2" x14ac:dyDescent="0.3">
      <c r="A173" s="20">
        <v>35704</v>
      </c>
      <c r="B173" s="21">
        <v>1760.2</v>
      </c>
    </row>
    <row r="174" spans="1:2" x14ac:dyDescent="0.3">
      <c r="A174" s="20">
        <v>35735</v>
      </c>
      <c r="B174" s="21">
        <v>1761.7</v>
      </c>
    </row>
    <row r="175" spans="1:2" x14ac:dyDescent="0.3">
      <c r="A175" s="20">
        <v>35765</v>
      </c>
      <c r="B175" s="21">
        <v>1761.9</v>
      </c>
    </row>
    <row r="176" spans="1:2" x14ac:dyDescent="0.3">
      <c r="A176" s="20">
        <v>35796</v>
      </c>
      <c r="B176" s="21">
        <v>1761.5</v>
      </c>
    </row>
    <row r="177" spans="1:2" x14ac:dyDescent="0.3">
      <c r="A177" s="20">
        <v>35827</v>
      </c>
      <c r="B177" s="21">
        <v>1761.5</v>
      </c>
    </row>
    <row r="178" spans="1:2" x14ac:dyDescent="0.3">
      <c r="A178" s="20">
        <v>35855</v>
      </c>
      <c r="B178" s="21">
        <v>1763</v>
      </c>
    </row>
    <row r="179" spans="1:2" x14ac:dyDescent="0.3">
      <c r="A179" s="20">
        <v>35886</v>
      </c>
      <c r="B179" s="21">
        <v>1764.7</v>
      </c>
    </row>
    <row r="180" spans="1:2" x14ac:dyDescent="0.3">
      <c r="A180" s="20">
        <v>35916</v>
      </c>
      <c r="B180" s="21">
        <v>1764.2</v>
      </c>
    </row>
    <row r="181" spans="1:2" x14ac:dyDescent="0.3">
      <c r="A181" s="20">
        <v>35947</v>
      </c>
      <c r="B181" s="21">
        <v>1760.3</v>
      </c>
    </row>
    <row r="182" spans="1:2" x14ac:dyDescent="0.3">
      <c r="A182" s="20">
        <v>35977</v>
      </c>
      <c r="B182" s="21">
        <v>1756.1</v>
      </c>
    </row>
    <row r="183" spans="1:2" x14ac:dyDescent="0.3">
      <c r="A183" s="20">
        <v>36008</v>
      </c>
      <c r="B183" s="21">
        <v>1760.1</v>
      </c>
    </row>
    <row r="184" spans="1:2" x14ac:dyDescent="0.3">
      <c r="A184" s="20">
        <v>36039</v>
      </c>
      <c r="B184" s="21">
        <v>1770.5</v>
      </c>
    </row>
    <row r="185" spans="1:2" x14ac:dyDescent="0.3">
      <c r="A185" s="20">
        <v>36069</v>
      </c>
      <c r="B185" s="21">
        <v>1776.2</v>
      </c>
    </row>
    <row r="186" spans="1:2" x14ac:dyDescent="0.3">
      <c r="A186" s="20">
        <v>36100</v>
      </c>
      <c r="B186" s="21">
        <v>1775.6</v>
      </c>
    </row>
    <row r="187" spans="1:2" x14ac:dyDescent="0.3">
      <c r="A187" s="20">
        <v>36130</v>
      </c>
      <c r="B187" s="21">
        <v>1774.2</v>
      </c>
    </row>
    <row r="188" spans="1:2" x14ac:dyDescent="0.3">
      <c r="A188" s="20">
        <v>36161</v>
      </c>
      <c r="B188" s="21">
        <v>1774</v>
      </c>
    </row>
    <row r="189" spans="1:2" x14ac:dyDescent="0.3">
      <c r="A189" s="20">
        <v>36192</v>
      </c>
      <c r="B189" s="21">
        <v>1774.1</v>
      </c>
    </row>
    <row r="190" spans="1:2" x14ac:dyDescent="0.3">
      <c r="A190" s="20">
        <v>36220</v>
      </c>
      <c r="B190" s="21">
        <v>1774.7</v>
      </c>
    </row>
    <row r="191" spans="1:2" x14ac:dyDescent="0.3">
      <c r="A191" s="20">
        <v>36251</v>
      </c>
      <c r="B191" s="21">
        <v>1775</v>
      </c>
    </row>
    <row r="192" spans="1:2" x14ac:dyDescent="0.3">
      <c r="A192" s="20">
        <v>36281</v>
      </c>
      <c r="B192" s="21">
        <v>1772.7</v>
      </c>
    </row>
    <row r="193" spans="1:2" x14ac:dyDescent="0.3">
      <c r="A193" s="20">
        <v>36312</v>
      </c>
      <c r="B193" s="21">
        <v>1767.4</v>
      </c>
    </row>
    <row r="194" spans="1:2" x14ac:dyDescent="0.3">
      <c r="A194" s="20">
        <v>36342</v>
      </c>
      <c r="B194" s="21">
        <v>1763</v>
      </c>
    </row>
    <row r="195" spans="1:2" x14ac:dyDescent="0.3">
      <c r="A195" s="20">
        <v>36373</v>
      </c>
      <c r="B195" s="21">
        <v>1764.7</v>
      </c>
    </row>
    <row r="196" spans="1:2" x14ac:dyDescent="0.3">
      <c r="A196" s="20">
        <v>36404</v>
      </c>
      <c r="B196" s="21">
        <v>1771.2</v>
      </c>
    </row>
    <row r="197" spans="1:2" x14ac:dyDescent="0.3">
      <c r="A197" s="20">
        <v>36434</v>
      </c>
      <c r="B197" s="21">
        <v>1776.8</v>
      </c>
    </row>
    <row r="198" spans="1:2" x14ac:dyDescent="0.3">
      <c r="A198" s="20">
        <v>36465</v>
      </c>
      <c r="B198" s="21">
        <v>1778.7</v>
      </c>
    </row>
    <row r="199" spans="1:2" x14ac:dyDescent="0.3">
      <c r="A199" s="20">
        <v>36495</v>
      </c>
      <c r="B199" s="21">
        <v>1777.3</v>
      </c>
    </row>
    <row r="200" spans="1:2" x14ac:dyDescent="0.3">
      <c r="A200" s="20">
        <v>36526</v>
      </c>
      <c r="B200" s="21">
        <v>1775.7</v>
      </c>
    </row>
    <row r="201" spans="1:2" x14ac:dyDescent="0.3">
      <c r="A201" s="20">
        <v>36557</v>
      </c>
      <c r="B201" s="21">
        <v>1775.9</v>
      </c>
    </row>
    <row r="202" spans="1:2" x14ac:dyDescent="0.3">
      <c r="A202" s="20">
        <v>36586</v>
      </c>
      <c r="B202" s="21">
        <v>1776.9</v>
      </c>
    </row>
    <row r="203" spans="1:2" x14ac:dyDescent="0.3">
      <c r="A203" s="20">
        <v>36617</v>
      </c>
      <c r="B203" s="21">
        <v>1777.4</v>
      </c>
    </row>
    <row r="204" spans="1:2" x14ac:dyDescent="0.3">
      <c r="A204" s="20">
        <v>36647</v>
      </c>
      <c r="B204" s="21">
        <v>1774.6</v>
      </c>
    </row>
    <row r="205" spans="1:2" x14ac:dyDescent="0.3">
      <c r="A205" s="20">
        <v>36678</v>
      </c>
      <c r="B205" s="21">
        <v>1768.2</v>
      </c>
    </row>
    <row r="206" spans="1:2" x14ac:dyDescent="0.3">
      <c r="A206" s="20">
        <v>36708</v>
      </c>
      <c r="B206" s="21">
        <v>1763.6</v>
      </c>
    </row>
    <row r="207" spans="1:2" x14ac:dyDescent="0.3">
      <c r="A207" s="20">
        <v>36739</v>
      </c>
      <c r="B207" s="21">
        <v>1765.7</v>
      </c>
    </row>
    <row r="208" spans="1:2" x14ac:dyDescent="0.3">
      <c r="A208" s="20">
        <v>36770</v>
      </c>
      <c r="B208" s="21">
        <v>1772.2</v>
      </c>
    </row>
    <row r="209" spans="1:2" x14ac:dyDescent="0.3">
      <c r="A209" s="20">
        <v>36800</v>
      </c>
      <c r="B209" s="21">
        <v>1777.2</v>
      </c>
    </row>
    <row r="210" spans="1:2" x14ac:dyDescent="0.3">
      <c r="A210" s="20">
        <v>36831</v>
      </c>
      <c r="B210" s="21">
        <v>1777.8</v>
      </c>
    </row>
    <row r="211" spans="1:2" x14ac:dyDescent="0.3">
      <c r="A211" s="20">
        <v>36861</v>
      </c>
      <c r="B211" s="21">
        <v>1775.3</v>
      </c>
    </row>
    <row r="212" spans="1:2" x14ac:dyDescent="0.3">
      <c r="A212" s="20">
        <v>36892</v>
      </c>
      <c r="B212" s="21">
        <v>1772.9</v>
      </c>
    </row>
    <row r="213" spans="1:2" x14ac:dyDescent="0.3">
      <c r="A213" s="20">
        <v>36923</v>
      </c>
      <c r="B213" s="21">
        <v>1772.5</v>
      </c>
    </row>
    <row r="214" spans="1:2" x14ac:dyDescent="0.3">
      <c r="A214" s="20">
        <v>36951</v>
      </c>
      <c r="B214" s="21">
        <v>1773.7</v>
      </c>
    </row>
    <row r="215" spans="1:2" x14ac:dyDescent="0.3">
      <c r="A215" s="20">
        <v>36982</v>
      </c>
      <c r="B215" s="21">
        <v>1773.9</v>
      </c>
    </row>
    <row r="216" spans="1:2" x14ac:dyDescent="0.3">
      <c r="A216" s="20">
        <v>37012</v>
      </c>
      <c r="B216" s="21">
        <v>1770.8</v>
      </c>
    </row>
    <row r="217" spans="1:2" x14ac:dyDescent="0.3">
      <c r="A217" s="20">
        <v>37043</v>
      </c>
      <c r="B217" s="21">
        <v>1765.9</v>
      </c>
    </row>
    <row r="218" spans="1:2" x14ac:dyDescent="0.3">
      <c r="A218" s="20">
        <v>37073</v>
      </c>
      <c r="B218" s="21">
        <v>1762.8</v>
      </c>
    </row>
    <row r="219" spans="1:2" x14ac:dyDescent="0.3">
      <c r="A219" s="20">
        <v>37104</v>
      </c>
      <c r="B219" s="21">
        <v>1764.4</v>
      </c>
    </row>
    <row r="220" spans="1:2" x14ac:dyDescent="0.3">
      <c r="A220" s="20">
        <v>37135</v>
      </c>
      <c r="B220" s="21">
        <v>1770.4</v>
      </c>
    </row>
    <row r="221" spans="1:2" x14ac:dyDescent="0.3">
      <c r="A221" s="20">
        <v>37165</v>
      </c>
      <c r="B221" s="21">
        <v>1775.5</v>
      </c>
    </row>
    <row r="222" spans="1:2" x14ac:dyDescent="0.3">
      <c r="A222" s="20">
        <v>37196</v>
      </c>
      <c r="B222" s="21">
        <v>1776.6</v>
      </c>
    </row>
    <row r="223" spans="1:2" x14ac:dyDescent="0.3">
      <c r="A223" s="20">
        <v>37226</v>
      </c>
      <c r="B223" s="21">
        <v>1775.9</v>
      </c>
    </row>
    <row r="224" spans="1:2" x14ac:dyDescent="0.3">
      <c r="A224" s="20">
        <v>37257</v>
      </c>
      <c r="B224" s="21">
        <v>1774.1</v>
      </c>
    </row>
    <row r="225" spans="1:2" x14ac:dyDescent="0.3">
      <c r="A225" s="20">
        <v>37288</v>
      </c>
      <c r="B225" s="21">
        <v>1772.8</v>
      </c>
    </row>
    <row r="226" spans="1:2" x14ac:dyDescent="0.3">
      <c r="A226" s="20">
        <v>37316</v>
      </c>
      <c r="B226" s="21">
        <v>1773.4</v>
      </c>
    </row>
    <row r="227" spans="1:2" x14ac:dyDescent="0.3">
      <c r="A227" s="20">
        <v>37347</v>
      </c>
      <c r="B227" s="21">
        <v>1772.7</v>
      </c>
    </row>
    <row r="228" spans="1:2" x14ac:dyDescent="0.3">
      <c r="A228" s="20">
        <v>37377</v>
      </c>
      <c r="B228" s="21">
        <v>1770.3</v>
      </c>
    </row>
    <row r="229" spans="1:2" x14ac:dyDescent="0.3">
      <c r="A229" s="20">
        <v>37408</v>
      </c>
      <c r="B229" s="21">
        <v>1766.9</v>
      </c>
    </row>
    <row r="230" spans="1:2" x14ac:dyDescent="0.3">
      <c r="A230" s="20">
        <v>37438</v>
      </c>
      <c r="B230" s="21">
        <v>1764.3</v>
      </c>
    </row>
    <row r="231" spans="1:2" x14ac:dyDescent="0.3">
      <c r="A231" s="20">
        <v>37469</v>
      </c>
      <c r="B231" s="21">
        <v>1767.1</v>
      </c>
    </row>
    <row r="232" spans="1:2" x14ac:dyDescent="0.3">
      <c r="A232" s="20">
        <v>37500</v>
      </c>
      <c r="B232" s="21">
        <v>1773.8</v>
      </c>
    </row>
    <row r="233" spans="1:2" x14ac:dyDescent="0.3">
      <c r="A233" s="20">
        <v>37530</v>
      </c>
      <c r="B233" s="21">
        <v>1778.2</v>
      </c>
    </row>
    <row r="234" spans="1:2" x14ac:dyDescent="0.3">
      <c r="A234" s="20">
        <v>37561</v>
      </c>
      <c r="B234" s="21">
        <v>1779.6</v>
      </c>
    </row>
    <row r="235" spans="1:2" x14ac:dyDescent="0.3">
      <c r="A235" s="20">
        <v>37591</v>
      </c>
      <c r="B235" s="21">
        <v>1779.7</v>
      </c>
    </row>
    <row r="236" spans="1:2" x14ac:dyDescent="0.3">
      <c r="A236" s="20">
        <v>37622</v>
      </c>
      <c r="B236" s="21">
        <v>1777.6</v>
      </c>
    </row>
    <row r="237" spans="1:2" x14ac:dyDescent="0.3">
      <c r="A237" s="20">
        <v>37653</v>
      </c>
      <c r="B237" s="21">
        <v>1774.9</v>
      </c>
    </row>
    <row r="238" spans="1:2" x14ac:dyDescent="0.3">
      <c r="A238" s="20">
        <v>37681</v>
      </c>
      <c r="B238" s="21">
        <v>1774.9</v>
      </c>
    </row>
    <row r="239" spans="1:2" x14ac:dyDescent="0.3">
      <c r="A239" s="20">
        <v>37712</v>
      </c>
      <c r="B239" s="21">
        <v>1775.7</v>
      </c>
    </row>
    <row r="240" spans="1:2" x14ac:dyDescent="0.3">
      <c r="A240" s="20">
        <v>37742</v>
      </c>
      <c r="B240" s="21">
        <v>1774.4</v>
      </c>
    </row>
    <row r="241" spans="1:2" x14ac:dyDescent="0.3">
      <c r="A241" s="20">
        <v>37773</v>
      </c>
      <c r="B241" s="21">
        <v>1771.8</v>
      </c>
    </row>
    <row r="242" spans="1:2" x14ac:dyDescent="0.3">
      <c r="A242" s="20">
        <v>37803</v>
      </c>
      <c r="B242" s="21">
        <v>1770.8</v>
      </c>
    </row>
    <row r="243" spans="1:2" x14ac:dyDescent="0.3">
      <c r="A243" s="20">
        <v>37834</v>
      </c>
      <c r="B243" s="21">
        <v>1774.4</v>
      </c>
    </row>
    <row r="244" spans="1:2" x14ac:dyDescent="0.3">
      <c r="A244" s="20">
        <v>37865</v>
      </c>
      <c r="B244" s="21">
        <v>1780.7</v>
      </c>
    </row>
    <row r="245" spans="1:2" x14ac:dyDescent="0.3">
      <c r="A245" s="20">
        <v>37895</v>
      </c>
      <c r="B245" s="21">
        <v>1784.7</v>
      </c>
    </row>
    <row r="246" spans="1:2" x14ac:dyDescent="0.3">
      <c r="A246" s="20">
        <v>37926</v>
      </c>
      <c r="B246" s="21">
        <v>1785.3</v>
      </c>
    </row>
    <row r="247" spans="1:2" x14ac:dyDescent="0.3">
      <c r="A247" s="20">
        <v>37956</v>
      </c>
      <c r="B247" s="21">
        <v>1783.6</v>
      </c>
    </row>
    <row r="248" spans="1:2" x14ac:dyDescent="0.3">
      <c r="A248" s="20">
        <v>37987</v>
      </c>
      <c r="B248" s="21">
        <v>1780.9</v>
      </c>
    </row>
    <row r="249" spans="1:2" x14ac:dyDescent="0.3">
      <c r="A249" s="20">
        <v>38018</v>
      </c>
      <c r="B249" s="21">
        <v>1779.9</v>
      </c>
    </row>
    <row r="250" spans="1:2" x14ac:dyDescent="0.3">
      <c r="A250" s="20">
        <v>38047</v>
      </c>
      <c r="B250" s="21">
        <v>1781</v>
      </c>
    </row>
    <row r="251" spans="1:2" x14ac:dyDescent="0.3">
      <c r="A251" s="20">
        <v>38078</v>
      </c>
      <c r="B251" s="21">
        <v>1780.7</v>
      </c>
    </row>
    <row r="252" spans="1:2" x14ac:dyDescent="0.3">
      <c r="A252" s="20">
        <v>38108</v>
      </c>
      <c r="B252" s="21">
        <v>1777.6</v>
      </c>
    </row>
    <row r="253" spans="1:2" x14ac:dyDescent="0.3">
      <c r="A253" s="20">
        <v>38139</v>
      </c>
      <c r="B253" s="21">
        <v>1772.3</v>
      </c>
    </row>
    <row r="254" spans="1:2" x14ac:dyDescent="0.3">
      <c r="A254" s="20">
        <v>38169</v>
      </c>
      <c r="B254" s="21">
        <v>1768</v>
      </c>
    </row>
    <row r="255" spans="1:2" x14ac:dyDescent="0.3">
      <c r="A255" s="20">
        <v>38200</v>
      </c>
      <c r="B255" s="21">
        <v>1769.7</v>
      </c>
    </row>
    <row r="256" spans="1:2" x14ac:dyDescent="0.3">
      <c r="A256" s="20">
        <v>38231</v>
      </c>
      <c r="B256" s="21">
        <v>1775.5</v>
      </c>
    </row>
    <row r="257" spans="1:2" x14ac:dyDescent="0.3">
      <c r="A257" s="20">
        <v>38261</v>
      </c>
      <c r="B257" s="21">
        <v>1779.7</v>
      </c>
    </row>
    <row r="258" spans="1:2" x14ac:dyDescent="0.3">
      <c r="A258" s="20">
        <v>38292</v>
      </c>
      <c r="B258" s="21">
        <v>1780.5</v>
      </c>
    </row>
    <row r="259" spans="1:2" x14ac:dyDescent="0.3">
      <c r="A259" s="20">
        <v>38322</v>
      </c>
      <c r="B259" s="21">
        <v>1778.3</v>
      </c>
    </row>
    <row r="260" spans="1:2" x14ac:dyDescent="0.3">
      <c r="A260" s="20">
        <v>38353</v>
      </c>
      <c r="B260" s="21">
        <v>1776</v>
      </c>
    </row>
    <row r="261" spans="1:2" x14ac:dyDescent="0.3">
      <c r="A261" s="20">
        <v>38384</v>
      </c>
      <c r="B261" s="21">
        <v>1775.6</v>
      </c>
    </row>
    <row r="262" spans="1:2" x14ac:dyDescent="0.3">
      <c r="A262" s="20">
        <v>38412</v>
      </c>
      <c r="B262" s="21">
        <v>1775.5</v>
      </c>
    </row>
    <row r="263" spans="1:2" x14ac:dyDescent="0.3">
      <c r="A263" s="20">
        <v>38443</v>
      </c>
      <c r="B263" s="21">
        <v>1774.7</v>
      </c>
    </row>
    <row r="264" spans="1:2" x14ac:dyDescent="0.3">
      <c r="A264" s="20">
        <v>38473</v>
      </c>
      <c r="B264" s="21">
        <v>1772.4</v>
      </c>
    </row>
    <row r="265" spans="1:2" x14ac:dyDescent="0.3">
      <c r="A265" s="20">
        <v>38504</v>
      </c>
      <c r="B265" s="21">
        <v>1768.8</v>
      </c>
    </row>
    <row r="266" spans="1:2" x14ac:dyDescent="0.3">
      <c r="A266" s="20">
        <v>38534</v>
      </c>
      <c r="B266" s="21">
        <v>1766.3</v>
      </c>
    </row>
    <row r="267" spans="1:2" x14ac:dyDescent="0.3">
      <c r="A267" s="20">
        <v>38565</v>
      </c>
      <c r="B267" s="21">
        <v>1768</v>
      </c>
    </row>
    <row r="268" spans="1:2" x14ac:dyDescent="0.3">
      <c r="A268" s="20">
        <v>38596</v>
      </c>
      <c r="B268" s="21">
        <v>1773.2</v>
      </c>
    </row>
    <row r="269" spans="1:2" x14ac:dyDescent="0.3">
      <c r="A269" s="20">
        <v>38626</v>
      </c>
      <c r="B269" s="21">
        <v>1778.6</v>
      </c>
    </row>
    <row r="270" spans="1:2" x14ac:dyDescent="0.3">
      <c r="A270" s="20">
        <v>38657</v>
      </c>
      <c r="B270" s="21">
        <v>1781.1</v>
      </c>
    </row>
    <row r="271" spans="1:2" x14ac:dyDescent="0.3">
      <c r="A271" s="20">
        <v>38687</v>
      </c>
      <c r="B271" s="21">
        <v>1780.1</v>
      </c>
    </row>
    <row r="272" spans="1:2" x14ac:dyDescent="0.3">
      <c r="A272" s="20">
        <v>38718</v>
      </c>
      <c r="B272" s="21">
        <v>1779.5</v>
      </c>
    </row>
    <row r="273" spans="1:2" x14ac:dyDescent="0.3">
      <c r="A273" s="20">
        <v>38749</v>
      </c>
      <c r="B273" s="21">
        <v>1779.6</v>
      </c>
    </row>
    <row r="274" spans="1:2" x14ac:dyDescent="0.3">
      <c r="A274" s="20">
        <v>38777</v>
      </c>
      <c r="B274" s="21">
        <v>1777.5</v>
      </c>
    </row>
    <row r="275" spans="1:2" x14ac:dyDescent="0.3">
      <c r="A275" s="20">
        <v>38808</v>
      </c>
      <c r="B275" s="21">
        <v>1776.1</v>
      </c>
    </row>
    <row r="276" spans="1:2" x14ac:dyDescent="0.3">
      <c r="A276" s="20">
        <v>38838</v>
      </c>
      <c r="B276" s="21">
        <v>1775</v>
      </c>
    </row>
    <row r="277" spans="1:2" x14ac:dyDescent="0.3">
      <c r="A277" s="20">
        <v>38869</v>
      </c>
      <c r="B277" s="21">
        <v>1769.3</v>
      </c>
    </row>
    <row r="278" spans="1:2" x14ac:dyDescent="0.3">
      <c r="A278" s="20">
        <v>38899</v>
      </c>
      <c r="B278" s="21">
        <v>1764</v>
      </c>
    </row>
    <row r="279" spans="1:2" x14ac:dyDescent="0.3">
      <c r="A279" s="20">
        <v>38930</v>
      </c>
      <c r="B279" s="21">
        <v>1767.1</v>
      </c>
    </row>
    <row r="280" spans="1:2" x14ac:dyDescent="0.3">
      <c r="A280" s="20">
        <v>38961</v>
      </c>
      <c r="B280" s="21">
        <v>1774.7</v>
      </c>
    </row>
    <row r="281" spans="1:2" x14ac:dyDescent="0.3">
      <c r="A281" s="20">
        <v>38991</v>
      </c>
      <c r="B281" s="21">
        <v>1778.3</v>
      </c>
    </row>
    <row r="282" spans="1:2" x14ac:dyDescent="0.3">
      <c r="A282" s="20">
        <v>39022</v>
      </c>
      <c r="B282" s="21">
        <v>1779.2</v>
      </c>
    </row>
    <row r="283" spans="1:2" x14ac:dyDescent="0.3">
      <c r="A283" s="20">
        <v>39052</v>
      </c>
      <c r="B283" s="21">
        <v>1780.1</v>
      </c>
    </row>
    <row r="284" spans="1:2" x14ac:dyDescent="0.3">
      <c r="A284" s="20">
        <v>39083</v>
      </c>
      <c r="B284" s="21">
        <v>1779.3</v>
      </c>
    </row>
    <row r="285" spans="1:2" x14ac:dyDescent="0.3">
      <c r="A285" s="20">
        <v>39114</v>
      </c>
      <c r="B285" s="21">
        <v>1778.7</v>
      </c>
    </row>
    <row r="286" spans="1:2" x14ac:dyDescent="0.3">
      <c r="A286" s="20">
        <v>39142</v>
      </c>
      <c r="B286" s="21">
        <v>1780.4</v>
      </c>
    </row>
    <row r="287" spans="1:2" x14ac:dyDescent="0.3">
      <c r="A287" s="20">
        <v>39173</v>
      </c>
      <c r="B287" s="21">
        <v>1781.1</v>
      </c>
    </row>
    <row r="288" spans="1:2" x14ac:dyDescent="0.3">
      <c r="A288" s="20">
        <v>39203</v>
      </c>
      <c r="B288" s="21">
        <v>1779.5</v>
      </c>
    </row>
    <row r="289" spans="1:2" x14ac:dyDescent="0.3">
      <c r="A289" s="20">
        <v>39234</v>
      </c>
      <c r="B289" s="21">
        <v>1775.6</v>
      </c>
    </row>
    <row r="290" spans="1:2" x14ac:dyDescent="0.3">
      <c r="A290" s="20">
        <v>39264</v>
      </c>
      <c r="B290" s="21">
        <v>1772.6</v>
      </c>
    </row>
    <row r="291" spans="1:2" x14ac:dyDescent="0.3">
      <c r="A291" s="20">
        <v>39295</v>
      </c>
      <c r="B291" s="21">
        <v>1777.3</v>
      </c>
    </row>
    <row r="292" spans="1:2" x14ac:dyDescent="0.3">
      <c r="A292" s="20">
        <v>39326</v>
      </c>
      <c r="B292" s="21">
        <v>1786</v>
      </c>
    </row>
    <row r="293" spans="1:2" x14ac:dyDescent="0.3">
      <c r="A293" s="20">
        <v>39356</v>
      </c>
      <c r="B293" s="21">
        <v>1789.9</v>
      </c>
    </row>
    <row r="294" spans="1:2" x14ac:dyDescent="0.3">
      <c r="A294" s="20">
        <v>39387</v>
      </c>
      <c r="B294" s="21">
        <v>1789.6</v>
      </c>
    </row>
    <row r="295" spans="1:2" x14ac:dyDescent="0.3">
      <c r="A295" s="20">
        <v>39417</v>
      </c>
      <c r="B295" s="21">
        <v>1788.3</v>
      </c>
    </row>
    <row r="296" spans="1:2" x14ac:dyDescent="0.3">
      <c r="A296" s="20">
        <v>39448</v>
      </c>
      <c r="B296" s="21">
        <v>1786.8</v>
      </c>
    </row>
    <row r="297" spans="1:2" x14ac:dyDescent="0.3">
      <c r="A297" s="20">
        <v>39479</v>
      </c>
      <c r="B297" s="21">
        <v>1785.8</v>
      </c>
    </row>
    <row r="298" spans="1:2" x14ac:dyDescent="0.3">
      <c r="A298" s="20">
        <v>39508</v>
      </c>
      <c r="B298" s="21">
        <v>1786.1</v>
      </c>
    </row>
    <row r="299" spans="1:2" x14ac:dyDescent="0.3">
      <c r="A299" s="20">
        <v>39539</v>
      </c>
      <c r="B299" s="21">
        <v>1786.8</v>
      </c>
    </row>
    <row r="300" spans="1:2" x14ac:dyDescent="0.3">
      <c r="A300" s="20">
        <v>39569</v>
      </c>
      <c r="B300" s="21">
        <v>1785.1</v>
      </c>
    </row>
    <row r="301" spans="1:2" x14ac:dyDescent="0.3">
      <c r="A301" s="20">
        <v>39600</v>
      </c>
      <c r="B301" s="21">
        <v>1780.4</v>
      </c>
    </row>
    <row r="302" spans="1:2" x14ac:dyDescent="0.3">
      <c r="A302" s="20">
        <v>39630</v>
      </c>
      <c r="B302" s="21">
        <v>1777.6</v>
      </c>
    </row>
    <row r="303" spans="1:2" x14ac:dyDescent="0.3">
      <c r="A303" s="20">
        <v>39661</v>
      </c>
      <c r="B303" s="21">
        <v>1781</v>
      </c>
    </row>
    <row r="304" spans="1:2" x14ac:dyDescent="0.3">
      <c r="A304" s="20">
        <v>39692</v>
      </c>
      <c r="B304" s="21">
        <v>1787.7</v>
      </c>
    </row>
    <row r="305" spans="1:2" x14ac:dyDescent="0.3">
      <c r="A305" s="20">
        <v>39722</v>
      </c>
      <c r="B305" s="21">
        <v>1793.7</v>
      </c>
    </row>
    <row r="306" spans="1:2" x14ac:dyDescent="0.3">
      <c r="A306" s="20">
        <v>39753</v>
      </c>
      <c r="B306" s="21">
        <v>1797.4</v>
      </c>
    </row>
    <row r="307" spans="1:2" x14ac:dyDescent="0.3">
      <c r="A307" s="20">
        <v>39783</v>
      </c>
      <c r="B307" s="21">
        <v>1796.7</v>
      </c>
    </row>
    <row r="308" spans="1:2" x14ac:dyDescent="0.3">
      <c r="A308" s="20">
        <v>39814</v>
      </c>
      <c r="B308" s="21">
        <v>1795.2</v>
      </c>
    </row>
    <row r="309" spans="1:2" x14ac:dyDescent="0.3">
      <c r="A309" s="20">
        <v>39845</v>
      </c>
      <c r="B309" s="21">
        <v>1795.7</v>
      </c>
    </row>
    <row r="310" spans="1:2" x14ac:dyDescent="0.3">
      <c r="A310" s="20">
        <v>39873</v>
      </c>
      <c r="B310" s="21">
        <v>1796</v>
      </c>
    </row>
    <row r="311" spans="1:2" x14ac:dyDescent="0.3">
      <c r="A311" s="20">
        <v>39904</v>
      </c>
      <c r="B311" s="21">
        <v>1795.6</v>
      </c>
    </row>
    <row r="312" spans="1:2" x14ac:dyDescent="0.3">
      <c r="A312" s="20">
        <v>39934</v>
      </c>
      <c r="B312" s="21">
        <v>1792.3</v>
      </c>
    </row>
    <row r="313" spans="1:2" x14ac:dyDescent="0.3">
      <c r="A313" s="20">
        <v>39965</v>
      </c>
      <c r="B313" s="21">
        <v>1786.9</v>
      </c>
    </row>
    <row r="314" spans="1:2" x14ac:dyDescent="0.3">
      <c r="A314" s="20">
        <v>39995</v>
      </c>
      <c r="B314" s="21">
        <v>1785</v>
      </c>
    </row>
    <row r="315" spans="1:2" x14ac:dyDescent="0.3">
      <c r="A315" s="20">
        <v>40026</v>
      </c>
      <c r="B315" s="21">
        <v>1788.9</v>
      </c>
    </row>
    <row r="316" spans="1:2" x14ac:dyDescent="0.3">
      <c r="A316" s="20">
        <v>40057</v>
      </c>
      <c r="B316" s="21">
        <v>1794.9</v>
      </c>
    </row>
    <row r="317" spans="1:2" x14ac:dyDescent="0.3">
      <c r="A317" s="20">
        <v>40087</v>
      </c>
      <c r="B317" s="21">
        <v>1798.1</v>
      </c>
    </row>
    <row r="318" spans="1:2" x14ac:dyDescent="0.3">
      <c r="A318" s="20">
        <v>40118</v>
      </c>
      <c r="B318" s="21">
        <v>1797.9</v>
      </c>
    </row>
    <row r="319" spans="1:2" x14ac:dyDescent="0.3">
      <c r="A319" s="20">
        <v>40148</v>
      </c>
      <c r="B319" s="21">
        <v>1796.7</v>
      </c>
    </row>
    <row r="320" spans="1:2" x14ac:dyDescent="0.3">
      <c r="A320" s="20">
        <v>40179</v>
      </c>
      <c r="B320" s="21">
        <v>1797.1</v>
      </c>
    </row>
    <row r="321" spans="1:2" x14ac:dyDescent="0.3">
      <c r="A321" s="20">
        <v>40210</v>
      </c>
      <c r="B321" s="21">
        <v>1798.8</v>
      </c>
    </row>
    <row r="322" spans="1:2" x14ac:dyDescent="0.3">
      <c r="A322" s="20">
        <v>40238</v>
      </c>
      <c r="B322" s="21">
        <v>1799.5</v>
      </c>
    </row>
    <row r="323" spans="1:2" x14ac:dyDescent="0.3">
      <c r="A323" s="20">
        <v>40269</v>
      </c>
      <c r="B323" s="21">
        <v>1799.6</v>
      </c>
    </row>
    <row r="324" spans="1:2" x14ac:dyDescent="0.3">
      <c r="A324" s="20">
        <v>40299</v>
      </c>
      <c r="B324" s="21">
        <v>1797.8</v>
      </c>
    </row>
    <row r="325" spans="1:2" x14ac:dyDescent="0.3">
      <c r="A325" s="20">
        <v>40330</v>
      </c>
      <c r="B325" s="21">
        <v>1792.7</v>
      </c>
    </row>
    <row r="326" spans="1:2" x14ac:dyDescent="0.3">
      <c r="A326" s="20">
        <v>40360</v>
      </c>
      <c r="B326" s="21">
        <v>1789.5</v>
      </c>
    </row>
    <row r="327" spans="1:2" x14ac:dyDescent="0.3">
      <c r="A327" s="20">
        <v>40391</v>
      </c>
      <c r="B327" s="21">
        <v>1794.1</v>
      </c>
    </row>
    <row r="328" spans="1:2" x14ac:dyDescent="0.3">
      <c r="A328" s="20">
        <v>40422</v>
      </c>
      <c r="B328" s="21">
        <v>1801.9</v>
      </c>
    </row>
    <row r="329" spans="1:2" x14ac:dyDescent="0.3">
      <c r="A329" s="20">
        <v>40452</v>
      </c>
      <c r="B329" s="21">
        <v>1806.5</v>
      </c>
    </row>
    <row r="330" spans="1:2" x14ac:dyDescent="0.3">
      <c r="A330" s="20">
        <v>40483</v>
      </c>
      <c r="B330" s="21">
        <v>1807</v>
      </c>
    </row>
    <row r="331" spans="1:2" x14ac:dyDescent="0.3">
      <c r="A331" s="20">
        <v>40513</v>
      </c>
      <c r="B331" s="21">
        <v>1803.6</v>
      </c>
    </row>
    <row r="332" spans="1:2" x14ac:dyDescent="0.3">
      <c r="A332" s="20">
        <v>40544</v>
      </c>
      <c r="B332" s="21">
        <v>1800.5</v>
      </c>
    </row>
    <row r="333" spans="1:2" x14ac:dyDescent="0.3">
      <c r="A333" s="20">
        <v>40575</v>
      </c>
      <c r="B333" s="21">
        <v>1800.2</v>
      </c>
    </row>
    <row r="334" spans="1:2" x14ac:dyDescent="0.3">
      <c r="A334" s="20">
        <v>40603</v>
      </c>
      <c r="B334" s="21">
        <v>1801</v>
      </c>
    </row>
    <row r="335" spans="1:2" x14ac:dyDescent="0.3">
      <c r="A335" s="20">
        <v>40634</v>
      </c>
      <c r="B335" s="21">
        <v>1802.9</v>
      </c>
    </row>
    <row r="336" spans="1:2" x14ac:dyDescent="0.3">
      <c r="A336" s="20">
        <v>40664</v>
      </c>
      <c r="B336" s="21">
        <v>1803.3</v>
      </c>
    </row>
    <row r="337" spans="1:2" x14ac:dyDescent="0.3">
      <c r="A337" s="20">
        <v>40695</v>
      </c>
      <c r="B337" s="21">
        <v>1799.2</v>
      </c>
    </row>
    <row r="338" spans="1:2" x14ac:dyDescent="0.3">
      <c r="A338" s="20">
        <v>40725</v>
      </c>
      <c r="B338" s="21">
        <v>1796.1</v>
      </c>
    </row>
    <row r="339" spans="1:2" x14ac:dyDescent="0.3">
      <c r="A339" s="20">
        <v>40756</v>
      </c>
      <c r="B339" s="21">
        <v>1799</v>
      </c>
    </row>
    <row r="340" spans="1:2" x14ac:dyDescent="0.3">
      <c r="A340" s="20">
        <v>40787</v>
      </c>
      <c r="B340" s="21">
        <v>1804</v>
      </c>
    </row>
    <row r="341" spans="1:2" x14ac:dyDescent="0.3">
      <c r="A341" s="20">
        <v>40817</v>
      </c>
      <c r="B341" s="21">
        <v>1809.5</v>
      </c>
    </row>
    <row r="342" spans="1:2" x14ac:dyDescent="0.3">
      <c r="A342" s="20">
        <v>40848</v>
      </c>
      <c r="B342" s="21">
        <v>1812.3</v>
      </c>
    </row>
    <row r="343" spans="1:2" x14ac:dyDescent="0.3">
      <c r="A343" s="20">
        <v>40878</v>
      </c>
      <c r="B343" s="21">
        <v>1810</v>
      </c>
    </row>
    <row r="344" spans="1:2" x14ac:dyDescent="0.3">
      <c r="A344" s="20">
        <v>40909</v>
      </c>
      <c r="B344" s="21">
        <v>1807.3</v>
      </c>
    </row>
    <row r="345" spans="1:2" x14ac:dyDescent="0.3">
      <c r="A345" s="20">
        <v>40940</v>
      </c>
      <c r="B345" s="21">
        <v>1808.2</v>
      </c>
    </row>
    <row r="346" spans="1:2" x14ac:dyDescent="0.3">
      <c r="A346" s="20">
        <v>40969</v>
      </c>
      <c r="B346" s="21">
        <v>1810</v>
      </c>
    </row>
    <row r="347" spans="1:2" x14ac:dyDescent="0.3">
      <c r="A347" s="20">
        <v>41000</v>
      </c>
      <c r="B347" s="21">
        <v>1808.4</v>
      </c>
    </row>
    <row r="348" spans="1:2" x14ac:dyDescent="0.3">
      <c r="A348" s="20">
        <v>41030</v>
      </c>
      <c r="B348" s="21">
        <v>1804.7</v>
      </c>
    </row>
    <row r="349" spans="1:2" x14ac:dyDescent="0.3">
      <c r="A349" s="20">
        <v>41061</v>
      </c>
      <c r="B349" s="21">
        <v>1801</v>
      </c>
    </row>
    <row r="350" spans="1:2" x14ac:dyDescent="0.3">
      <c r="A350" s="20">
        <v>41091</v>
      </c>
      <c r="B350" s="21">
        <v>1799.3</v>
      </c>
    </row>
    <row r="351" spans="1:2" x14ac:dyDescent="0.3">
      <c r="A351" s="20">
        <v>41122</v>
      </c>
      <c r="B351" s="21">
        <v>1803.2</v>
      </c>
    </row>
    <row r="352" spans="1:2" x14ac:dyDescent="0.3">
      <c r="A352" s="20">
        <v>41153</v>
      </c>
      <c r="B352" s="21">
        <v>1810.1</v>
      </c>
    </row>
    <row r="353" spans="1:2" x14ac:dyDescent="0.3">
      <c r="A353" s="20">
        <v>41183</v>
      </c>
      <c r="B353" s="21">
        <v>1814.7</v>
      </c>
    </row>
    <row r="354" spans="1:2" x14ac:dyDescent="0.3">
      <c r="A354" s="20">
        <v>41214</v>
      </c>
      <c r="B354" s="21">
        <v>1815.9</v>
      </c>
    </row>
    <row r="355" spans="1:2" x14ac:dyDescent="0.3">
      <c r="A355" s="20">
        <v>41244</v>
      </c>
      <c r="B355" s="21">
        <v>1814.6</v>
      </c>
    </row>
    <row r="356" spans="1:2" x14ac:dyDescent="0.3">
      <c r="A356" s="20">
        <v>41275</v>
      </c>
      <c r="B356" s="21">
        <v>1814.1</v>
      </c>
    </row>
    <row r="357" spans="1:2" x14ac:dyDescent="0.3">
      <c r="A357" s="20">
        <v>41306</v>
      </c>
      <c r="B357" s="21">
        <v>1814.2</v>
      </c>
    </row>
    <row r="358" spans="1:2" x14ac:dyDescent="0.3">
      <c r="A358" s="20">
        <v>41334</v>
      </c>
      <c r="B358" s="21">
        <v>1813.3</v>
      </c>
    </row>
    <row r="359" spans="1:2" x14ac:dyDescent="0.3">
      <c r="A359" s="20">
        <v>41365</v>
      </c>
      <c r="B359" s="21">
        <v>1812.8</v>
      </c>
    </row>
    <row r="360" spans="1:2" x14ac:dyDescent="0.3">
      <c r="A360" s="20">
        <v>41395</v>
      </c>
      <c r="B360" s="21">
        <v>1811.9</v>
      </c>
    </row>
    <row r="361" spans="1:2" x14ac:dyDescent="0.3">
      <c r="A361" s="20">
        <v>41426</v>
      </c>
      <c r="B361" s="21">
        <v>1808.4</v>
      </c>
    </row>
    <row r="362" spans="1:2" x14ac:dyDescent="0.3">
      <c r="A362" s="20">
        <v>41456</v>
      </c>
      <c r="B362" s="21">
        <v>1805.7</v>
      </c>
    </row>
    <row r="363" spans="1:2" x14ac:dyDescent="0.3">
      <c r="A363" s="20">
        <v>41487</v>
      </c>
      <c r="B363" s="21">
        <v>1808.4</v>
      </c>
    </row>
    <row r="364" spans="1:2" x14ac:dyDescent="0.3">
      <c r="A364" s="20">
        <v>41518</v>
      </c>
      <c r="B364" s="21">
        <v>1814.3</v>
      </c>
    </row>
    <row r="365" spans="1:2" x14ac:dyDescent="0.3">
      <c r="A365" s="20">
        <v>41548</v>
      </c>
      <c r="B365" s="21">
        <v>1818.5</v>
      </c>
    </row>
    <row r="366" spans="1:2" x14ac:dyDescent="0.3">
      <c r="A366" s="20">
        <v>41579</v>
      </c>
      <c r="B366" s="21">
        <v>1820.4</v>
      </c>
    </row>
    <row r="367" spans="1:2" x14ac:dyDescent="0.3">
      <c r="A367" s="20">
        <v>41609</v>
      </c>
      <c r="B367" s="21">
        <v>1819.4</v>
      </c>
    </row>
    <row r="368" spans="1:2" x14ac:dyDescent="0.3">
      <c r="A368" s="20">
        <v>41640</v>
      </c>
      <c r="B368" s="21">
        <v>1816.9</v>
      </c>
    </row>
    <row r="369" spans="1:2" x14ac:dyDescent="0.3">
      <c r="A369" s="20">
        <v>41671</v>
      </c>
      <c r="B369" s="21">
        <v>1816.4</v>
      </c>
    </row>
    <row r="370" spans="1:2" x14ac:dyDescent="0.3">
      <c r="A370" s="20">
        <v>41699</v>
      </c>
      <c r="B370" s="21">
        <v>1818.1</v>
      </c>
    </row>
    <row r="371" spans="1:2" x14ac:dyDescent="0.3">
      <c r="A371" s="20">
        <v>41730</v>
      </c>
      <c r="B371" s="21">
        <v>1820.9</v>
      </c>
    </row>
    <row r="372" spans="1:2" x14ac:dyDescent="0.3">
      <c r="A372" s="20">
        <v>41760</v>
      </c>
      <c r="B372" s="21">
        <v>1821.9</v>
      </c>
    </row>
    <row r="373" spans="1:2" x14ac:dyDescent="0.3">
      <c r="A373" s="20">
        <v>41791</v>
      </c>
      <c r="B373" s="21">
        <v>1818.4</v>
      </c>
    </row>
    <row r="374" spans="1:2" x14ac:dyDescent="0.3">
      <c r="A374" s="20">
        <v>41821</v>
      </c>
      <c r="B374" s="21">
        <v>1815.6</v>
      </c>
    </row>
    <row r="375" spans="1:2" x14ac:dyDescent="0.3">
      <c r="A375" s="20">
        <v>41852</v>
      </c>
      <c r="B375" s="21">
        <v>1819.8</v>
      </c>
    </row>
    <row r="376" spans="1:2" x14ac:dyDescent="0.3">
      <c r="A376" s="20">
        <v>41883</v>
      </c>
      <c r="B376" s="21">
        <v>1827</v>
      </c>
    </row>
    <row r="377" spans="1:2" x14ac:dyDescent="0.3">
      <c r="A377" s="20">
        <v>41913</v>
      </c>
      <c r="B377" s="21">
        <v>1831.3</v>
      </c>
    </row>
    <row r="378" spans="1:2" x14ac:dyDescent="0.3">
      <c r="A378" s="20">
        <v>41944</v>
      </c>
      <c r="B378" s="21">
        <v>1833.1</v>
      </c>
    </row>
    <row r="379" spans="1:2" x14ac:dyDescent="0.3">
      <c r="A379" s="20">
        <v>41974</v>
      </c>
      <c r="B379" s="21">
        <v>1833.5</v>
      </c>
    </row>
    <row r="380" spans="1:2" x14ac:dyDescent="0.3">
      <c r="A380" s="20">
        <v>42005</v>
      </c>
      <c r="B380" s="21">
        <v>1832.9</v>
      </c>
    </row>
    <row r="381" spans="1:2" x14ac:dyDescent="0.3">
      <c r="A381" s="20">
        <v>42036</v>
      </c>
      <c r="B381" s="21">
        <v>1832.7</v>
      </c>
    </row>
    <row r="382" spans="1:2" x14ac:dyDescent="0.3">
      <c r="A382" s="20">
        <v>42064</v>
      </c>
      <c r="B382" s="21">
        <v>1833.1</v>
      </c>
    </row>
    <row r="383" spans="1:2" x14ac:dyDescent="0.3">
      <c r="A383" s="20">
        <v>42095</v>
      </c>
      <c r="B383" s="21">
        <v>1833.2</v>
      </c>
    </row>
    <row r="384" spans="1:2" x14ac:dyDescent="0.3">
      <c r="A384" s="20">
        <v>42125</v>
      </c>
      <c r="B384" s="21">
        <v>1831.8</v>
      </c>
    </row>
    <row r="385" spans="1:2" x14ac:dyDescent="0.3">
      <c r="A385" s="20">
        <v>42156</v>
      </c>
      <c r="B385" s="21">
        <v>1827.4</v>
      </c>
    </row>
    <row r="386" spans="1:2" x14ac:dyDescent="0.3">
      <c r="A386" s="20">
        <v>42186</v>
      </c>
      <c r="B386" s="21">
        <v>1824.8</v>
      </c>
    </row>
    <row r="387" spans="1:2" x14ac:dyDescent="0.3">
      <c r="A387" s="20">
        <v>42217</v>
      </c>
      <c r="B387" s="21">
        <v>1829.2</v>
      </c>
    </row>
    <row r="388" spans="1:2" x14ac:dyDescent="0.3">
      <c r="A388" s="20">
        <v>42248</v>
      </c>
      <c r="B388" s="21">
        <v>1836.2</v>
      </c>
    </row>
    <row r="389" spans="1:2" x14ac:dyDescent="0.3">
      <c r="A389" s="20">
        <v>42278</v>
      </c>
      <c r="B389" s="21">
        <v>1841.5</v>
      </c>
    </row>
    <row r="390" spans="1:2" x14ac:dyDescent="0.3">
      <c r="A390" s="20">
        <v>42309</v>
      </c>
      <c r="B390" s="21">
        <v>1844.7</v>
      </c>
    </row>
    <row r="391" spans="1:2" x14ac:dyDescent="0.3">
      <c r="A391" s="20">
        <v>42339</v>
      </c>
      <c r="B391" s="21">
        <v>1844.9</v>
      </c>
    </row>
    <row r="392" spans="1:2" x14ac:dyDescent="0.3">
      <c r="A392" s="20">
        <v>42370</v>
      </c>
      <c r="B392" s="21">
        <v>1842.5</v>
      </c>
    </row>
    <row r="393" spans="1:2" x14ac:dyDescent="0.3">
      <c r="A393" s="20">
        <v>42401</v>
      </c>
      <c r="B393" s="21">
        <v>1841.6</v>
      </c>
    </row>
    <row r="394" spans="1:2" x14ac:dyDescent="0.3">
      <c r="A394" s="20">
        <v>42430</v>
      </c>
      <c r="B394" s="21">
        <v>1843</v>
      </c>
    </row>
    <row r="395" spans="1:2" x14ac:dyDescent="0.3">
      <c r="A395" s="20">
        <v>42461</v>
      </c>
      <c r="B395" s="21">
        <v>1843.7</v>
      </c>
    </row>
    <row r="396" spans="1:2" x14ac:dyDescent="0.3">
      <c r="A396" s="20">
        <v>42491</v>
      </c>
      <c r="B396" s="21">
        <v>1842.1</v>
      </c>
    </row>
    <row r="397" spans="1:2" x14ac:dyDescent="0.3">
      <c r="A397" s="20">
        <v>42522</v>
      </c>
      <c r="B397" s="21">
        <v>1837.9</v>
      </c>
    </row>
    <row r="398" spans="1:2" x14ac:dyDescent="0.3">
      <c r="A398" s="20">
        <v>42552</v>
      </c>
      <c r="B398" s="21">
        <v>1834.2</v>
      </c>
    </row>
    <row r="399" spans="1:2" x14ac:dyDescent="0.3">
      <c r="A399" s="20">
        <v>42583</v>
      </c>
      <c r="B399" s="21">
        <v>1836.8</v>
      </c>
    </row>
    <row r="400" spans="1:2" x14ac:dyDescent="0.3">
      <c r="A400" s="20">
        <v>42614</v>
      </c>
      <c r="B400" s="21">
        <v>1844.3</v>
      </c>
    </row>
    <row r="401" spans="1:2" x14ac:dyDescent="0.3">
      <c r="A401" s="20">
        <v>42644</v>
      </c>
      <c r="B401" s="21">
        <v>1850</v>
      </c>
    </row>
    <row r="402" spans="1:2" x14ac:dyDescent="0.3">
      <c r="A402" s="20">
        <v>42675</v>
      </c>
      <c r="B402" s="21">
        <v>1851.5</v>
      </c>
    </row>
    <row r="403" spans="1:2" x14ac:dyDescent="0.3">
      <c r="A403" s="20">
        <v>42705</v>
      </c>
      <c r="B403" s="21">
        <v>1851.1</v>
      </c>
    </row>
    <row r="404" spans="1:2" x14ac:dyDescent="0.3">
      <c r="A404" s="20">
        <v>42736</v>
      </c>
      <c r="B404" s="21">
        <v>1849.8</v>
      </c>
    </row>
    <row r="405" spans="1:2" x14ac:dyDescent="0.3">
      <c r="A405" s="20">
        <v>42767</v>
      </c>
      <c r="B405" s="21">
        <v>1848.6</v>
      </c>
    </row>
    <row r="406" spans="1:2" x14ac:dyDescent="0.3">
      <c r="A406" s="20">
        <v>42795</v>
      </c>
      <c r="B406" s="21">
        <v>1848.3</v>
      </c>
    </row>
    <row r="407" spans="1:2" x14ac:dyDescent="0.3">
      <c r="A407" s="20">
        <v>42826</v>
      </c>
      <c r="B407" s="21">
        <v>1848.6</v>
      </c>
    </row>
    <row r="408" spans="1:2" x14ac:dyDescent="0.3">
      <c r="A408" s="20">
        <v>42856</v>
      </c>
      <c r="B408" s="21">
        <v>1847.2</v>
      </c>
    </row>
    <row r="409" spans="1:2" x14ac:dyDescent="0.3">
      <c r="A409" s="20">
        <v>42887</v>
      </c>
      <c r="B409" s="21">
        <v>1843</v>
      </c>
    </row>
    <row r="410" spans="1:2" x14ac:dyDescent="0.3">
      <c r="A410" s="20">
        <v>42917</v>
      </c>
      <c r="B410" s="21">
        <v>1840.4</v>
      </c>
    </row>
    <row r="411" spans="1:2" x14ac:dyDescent="0.3">
      <c r="A411" s="20">
        <v>42948</v>
      </c>
      <c r="B411" s="21">
        <v>1844.7</v>
      </c>
    </row>
    <row r="412" spans="1:2" x14ac:dyDescent="0.3">
      <c r="A412" s="20">
        <v>42979</v>
      </c>
      <c r="B412" s="21">
        <v>1852.8</v>
      </c>
    </row>
    <row r="413" spans="1:2" x14ac:dyDescent="0.3">
      <c r="A413" s="20">
        <v>43009</v>
      </c>
      <c r="B413" s="21">
        <v>1858.1</v>
      </c>
    </row>
    <row r="414" spans="1:2" x14ac:dyDescent="0.3">
      <c r="A414" s="20">
        <v>43040</v>
      </c>
      <c r="B414" s="21">
        <v>1858.7</v>
      </c>
    </row>
    <row r="415" spans="1:2" x14ac:dyDescent="0.3">
      <c r="A415" s="20">
        <v>43070</v>
      </c>
      <c r="B415" s="21">
        <v>1856.7</v>
      </c>
    </row>
    <row r="416" spans="1:2" x14ac:dyDescent="0.3">
      <c r="A416" s="20">
        <v>43101</v>
      </c>
      <c r="B416" s="21">
        <v>1854.5</v>
      </c>
    </row>
    <row r="417" spans="1:2" x14ac:dyDescent="0.3">
      <c r="A417" s="20">
        <v>43132</v>
      </c>
      <c r="B417" s="21">
        <v>1855</v>
      </c>
    </row>
    <row r="418" spans="1:2" x14ac:dyDescent="0.3">
      <c r="A418" s="20">
        <v>43160</v>
      </c>
      <c r="B418" s="21">
        <v>1856.9</v>
      </c>
    </row>
    <row r="419" spans="1:2" x14ac:dyDescent="0.3">
      <c r="A419" s="20">
        <v>43191</v>
      </c>
      <c r="B419" s="21">
        <v>1856.7</v>
      </c>
    </row>
    <row r="420" spans="1:2" x14ac:dyDescent="0.3">
      <c r="A420" s="20">
        <v>43221</v>
      </c>
      <c r="B420" s="21">
        <v>1854.8</v>
      </c>
    </row>
    <row r="421" spans="1:2" x14ac:dyDescent="0.3">
      <c r="A421" s="20">
        <v>43252</v>
      </c>
      <c r="B421" s="21">
        <v>1852</v>
      </c>
    </row>
    <row r="422" spans="1:2" x14ac:dyDescent="0.3">
      <c r="A422" s="20">
        <v>43282</v>
      </c>
      <c r="B422" s="21">
        <v>1849</v>
      </c>
    </row>
    <row r="423" spans="1:2" x14ac:dyDescent="0.3">
      <c r="A423" s="20">
        <v>43313</v>
      </c>
      <c r="B423" s="21">
        <v>1851.9</v>
      </c>
    </row>
    <row r="424" spans="1:2" x14ac:dyDescent="0.3">
      <c r="A424" s="20">
        <v>43344</v>
      </c>
      <c r="B424" s="21">
        <v>1860.5</v>
      </c>
    </row>
    <row r="425" spans="1:2" x14ac:dyDescent="0.3">
      <c r="A425" s="20">
        <v>43374</v>
      </c>
      <c r="B425" s="21">
        <v>1865.7</v>
      </c>
    </row>
    <row r="426" spans="1:2" x14ac:dyDescent="0.3">
      <c r="A426" s="20">
        <v>43405</v>
      </c>
      <c r="B426" s="21">
        <v>1866.2</v>
      </c>
    </row>
    <row r="427" spans="1:2" x14ac:dyDescent="0.3">
      <c r="A427" s="20">
        <v>43435</v>
      </c>
      <c r="B427" s="21">
        <v>1866</v>
      </c>
    </row>
    <row r="428" spans="1:2" x14ac:dyDescent="0.3">
      <c r="A428" s="20">
        <v>43466</v>
      </c>
      <c r="B428" s="21">
        <v>1865</v>
      </c>
    </row>
    <row r="429" spans="1:2" x14ac:dyDescent="0.3">
      <c r="A429" s="20">
        <v>43497</v>
      </c>
      <c r="B429" s="21">
        <v>1865</v>
      </c>
    </row>
    <row r="430" spans="1:2" x14ac:dyDescent="0.3">
      <c r="A430" s="20">
        <v>43525</v>
      </c>
      <c r="B430" s="21">
        <v>1866.3</v>
      </c>
    </row>
    <row r="431" spans="1:2" x14ac:dyDescent="0.3">
      <c r="A431" s="20">
        <v>43556</v>
      </c>
      <c r="B431" s="21">
        <v>1865.3</v>
      </c>
    </row>
    <row r="432" spans="1:2" x14ac:dyDescent="0.3">
      <c r="A432" s="20">
        <v>43586</v>
      </c>
      <c r="B432" s="21">
        <v>1861.9</v>
      </c>
    </row>
    <row r="433" spans="1:2" x14ac:dyDescent="0.3">
      <c r="A433" s="20">
        <v>43617</v>
      </c>
      <c r="B433" s="21">
        <v>1858.8</v>
      </c>
    </row>
    <row r="434" spans="1:2" x14ac:dyDescent="0.3">
      <c r="A434" s="20">
        <v>43647</v>
      </c>
      <c r="B434" s="21">
        <v>1858.4</v>
      </c>
    </row>
    <row r="435" spans="1:2" x14ac:dyDescent="0.3">
      <c r="A435" s="20">
        <v>43678</v>
      </c>
      <c r="B435" s="21">
        <v>1863</v>
      </c>
    </row>
    <row r="436" spans="1:2" x14ac:dyDescent="0.3">
      <c r="A436" s="20">
        <v>43709</v>
      </c>
      <c r="B436" s="21">
        <v>1870.8</v>
      </c>
    </row>
    <row r="437" spans="1:2" x14ac:dyDescent="0.3">
      <c r="A437" s="20">
        <v>43739</v>
      </c>
      <c r="B437" s="21">
        <v>1875.4</v>
      </c>
    </row>
    <row r="438" spans="1:2" x14ac:dyDescent="0.3">
      <c r="A438" s="20">
        <v>43770</v>
      </c>
      <c r="B438" s="21">
        <v>1875.5</v>
      </c>
    </row>
    <row r="439" spans="1:2" x14ac:dyDescent="0.3">
      <c r="A439" s="20">
        <v>43800</v>
      </c>
      <c r="B439" s="21">
        <v>1874.9</v>
      </c>
    </row>
    <row r="440" spans="1:2" x14ac:dyDescent="0.3">
      <c r="A440" s="20">
        <v>43831</v>
      </c>
      <c r="B440" s="21">
        <v>1873.9</v>
      </c>
    </row>
    <row r="441" spans="1:2" x14ac:dyDescent="0.3">
      <c r="A441" s="20">
        <v>43862</v>
      </c>
      <c r="B441" s="21">
        <v>1873.3</v>
      </c>
    </row>
    <row r="442" spans="1:2" x14ac:dyDescent="0.3">
      <c r="A442" s="20">
        <v>43891</v>
      </c>
      <c r="B442" s="21">
        <v>1875</v>
      </c>
    </row>
    <row r="443" spans="1:2" x14ac:dyDescent="0.3">
      <c r="A443" s="20">
        <v>43922</v>
      </c>
      <c r="B443" s="21">
        <v>1875.9</v>
      </c>
    </row>
    <row r="444" spans="1:2" x14ac:dyDescent="0.3">
      <c r="A444" s="20">
        <v>43952</v>
      </c>
      <c r="B444" s="21">
        <v>1874.3</v>
      </c>
    </row>
    <row r="445" spans="1:2" x14ac:dyDescent="0.3">
      <c r="A445" s="20">
        <v>43983</v>
      </c>
      <c r="B445" s="21">
        <v>1872</v>
      </c>
    </row>
    <row r="446" spans="1:2" x14ac:dyDescent="0.3">
      <c r="A446" s="20">
        <v>44013</v>
      </c>
      <c r="B446" s="21">
        <v>1871.7</v>
      </c>
    </row>
    <row r="447" spans="1:2" x14ac:dyDescent="0.3">
      <c r="A447" s="20">
        <v>44044</v>
      </c>
      <c r="B447" s="21">
        <v>1876.6</v>
      </c>
    </row>
    <row r="448" spans="1:2" x14ac:dyDescent="0.3">
      <c r="A448" s="20">
        <v>44075</v>
      </c>
      <c r="B448" s="21">
        <v>1884.6</v>
      </c>
    </row>
    <row r="449" spans="1:5" x14ac:dyDescent="0.3">
      <c r="A449" s="20">
        <v>44105</v>
      </c>
      <c r="B449" s="21">
        <v>1889.9</v>
      </c>
    </row>
    <row r="450" spans="1:5" x14ac:dyDescent="0.3">
      <c r="A450" s="20">
        <v>44136</v>
      </c>
      <c r="B450" s="21">
        <v>1891.6</v>
      </c>
    </row>
    <row r="451" spans="1:5" x14ac:dyDescent="0.3">
      <c r="A451" s="20">
        <v>44166</v>
      </c>
      <c r="B451" s="21">
        <v>1892.2</v>
      </c>
    </row>
    <row r="452" spans="1:5" x14ac:dyDescent="0.3">
      <c r="A452" s="20">
        <v>44197</v>
      </c>
      <c r="B452" s="21">
        <v>1890.7</v>
      </c>
    </row>
    <row r="453" spans="1:5" x14ac:dyDescent="0.3">
      <c r="A453" s="20">
        <v>44228</v>
      </c>
      <c r="B453" s="21">
        <v>1888.2</v>
      </c>
    </row>
    <row r="454" spans="1:5" x14ac:dyDescent="0.3">
      <c r="A454" s="20">
        <v>44256</v>
      </c>
      <c r="B454" s="21">
        <v>1888.7</v>
      </c>
    </row>
    <row r="455" spans="1:5" x14ac:dyDescent="0.3">
      <c r="A455" s="20">
        <v>44287</v>
      </c>
      <c r="B455" s="21">
        <v>1891.2</v>
      </c>
    </row>
    <row r="456" spans="1:5" x14ac:dyDescent="0.3">
      <c r="A456" s="20">
        <v>44317</v>
      </c>
      <c r="B456" s="21">
        <v>1891.7</v>
      </c>
    </row>
    <row r="457" spans="1:5" x14ac:dyDescent="0.3">
      <c r="A457" s="20">
        <v>44348</v>
      </c>
      <c r="B457" s="21">
        <v>1888.6</v>
      </c>
    </row>
    <row r="458" spans="1:5" x14ac:dyDescent="0.3">
      <c r="A458" s="20">
        <v>44378</v>
      </c>
      <c r="B458" s="21">
        <v>1886.4</v>
      </c>
    </row>
    <row r="459" spans="1:5" x14ac:dyDescent="0.3">
      <c r="A459" s="20">
        <v>44409</v>
      </c>
      <c r="B459" s="21">
        <v>1892.6</v>
      </c>
    </row>
    <row r="460" spans="1:5" x14ac:dyDescent="0.3">
      <c r="A460" s="20">
        <v>44440</v>
      </c>
      <c r="B460" s="21">
        <v>1902.6</v>
      </c>
    </row>
    <row r="461" spans="1:5" x14ac:dyDescent="0.3">
      <c r="A461" s="20">
        <v>44470</v>
      </c>
      <c r="B461" s="21">
        <v>1908</v>
      </c>
    </row>
    <row r="462" spans="1:5" x14ac:dyDescent="0.3">
      <c r="A462" s="20">
        <v>44501</v>
      </c>
      <c r="B462" s="21">
        <v>1910.2</v>
      </c>
    </row>
    <row r="463" spans="1:5" x14ac:dyDescent="0.3">
      <c r="A463" s="20">
        <v>44531</v>
      </c>
      <c r="B463" s="21">
        <v>1910.8</v>
      </c>
      <c r="C463" s="21">
        <v>1910.8</v>
      </c>
      <c r="D463" s="22">
        <v>1910.8</v>
      </c>
      <c r="E463" s="22">
        <v>1910.8</v>
      </c>
    </row>
    <row r="464" spans="1:5" x14ac:dyDescent="0.3">
      <c r="A464" s="20">
        <v>44562</v>
      </c>
      <c r="C464" s="21">
        <f>_xlfn.FORECAST.ETS(A464,$B$2:$B$463,$A$2:$A$463,1,1)</f>
        <v>1909.7539166247539</v>
      </c>
      <c r="D464" s="22">
        <f>C464-_xlfn.FORECAST.ETS.CONFINT(A464,$B$2:$B$463,$A$2:$A$463,0.95,1,1)</f>
        <v>1905.0487009488884</v>
      </c>
      <c r="E464" s="22">
        <f>C464+_xlfn.FORECAST.ETS.CONFINT(A464,$B$2:$B$463,$A$2:$A$463,0.95,1,1)</f>
        <v>1914.4591323006193</v>
      </c>
    </row>
    <row r="465" spans="1:5" x14ac:dyDescent="0.3">
      <c r="A465" s="20">
        <v>44593</v>
      </c>
      <c r="C465" s="21">
        <f>_xlfn.FORECAST.ETS(A465,$B$2:$B$463,$A$2:$A$463,1,1)</f>
        <v>1908.3792082824889</v>
      </c>
      <c r="D465" s="22">
        <f>C465-_xlfn.FORECAST.ETS.CONFINT(A465,$B$2:$B$463,$A$2:$A$463,0.95,1,1)</f>
        <v>1903.5268920235296</v>
      </c>
      <c r="E465" s="22">
        <f>C465+_xlfn.FORECAST.ETS.CONFINT(A465,$B$2:$B$463,$A$2:$A$463,0.95,1,1)</f>
        <v>1913.2315245414482</v>
      </c>
    </row>
    <row r="466" spans="1:5" x14ac:dyDescent="0.3">
      <c r="A466" s="20">
        <v>44621</v>
      </c>
      <c r="C466" s="21">
        <f>_xlfn.FORECAST.ETS(A466,$B$2:$B$463,$A$2:$A$463,1,1)</f>
        <v>1910.0646759624894</v>
      </c>
      <c r="D466" s="22">
        <f>C466-_xlfn.FORECAST.ETS.CONFINT(A466,$B$2:$B$463,$A$2:$A$463,0.95,1,1)</f>
        <v>1905.0684702201222</v>
      </c>
      <c r="E466" s="22">
        <f>C466+_xlfn.FORECAST.ETS.CONFINT(A466,$B$2:$B$463,$A$2:$A$463,0.95,1,1)</f>
        <v>1915.0608817048567</v>
      </c>
    </row>
    <row r="467" spans="1:5" x14ac:dyDescent="0.3">
      <c r="A467" s="20">
        <v>44652</v>
      </c>
      <c r="C467" s="21">
        <f>_xlfn.FORECAST.ETS(A467,$B$2:$B$463,$A$2:$A$463,1,1)</f>
        <v>1912.1300799978594</v>
      </c>
      <c r="D467" s="22">
        <f>C467-_xlfn.FORECAST.ETS.CONFINT(A467,$B$2:$B$463,$A$2:$A$463,0.95,1,1)</f>
        <v>1906.9929217305073</v>
      </c>
      <c r="E467" s="22">
        <f>C467+_xlfn.FORECAST.ETS.CONFINT(A467,$B$2:$B$463,$A$2:$A$463,0.95,1,1)</f>
        <v>1917.2672382652115</v>
      </c>
    </row>
    <row r="468" spans="1:5" x14ac:dyDescent="0.3">
      <c r="A468" s="20">
        <v>44682</v>
      </c>
      <c r="C468" s="21">
        <f>_xlfn.FORECAST.ETS(A468,$B$2:$B$463,$A$2:$A$463,1,1)</f>
        <v>1909.799845053145</v>
      </c>
      <c r="D468" s="22">
        <f>C468-_xlfn.FORECAST.ETS.CONFINT(A468,$B$2:$B$463,$A$2:$A$463,0.95,1,1)</f>
        <v>1904.5244316014471</v>
      </c>
      <c r="E468" s="22">
        <f>C468+_xlfn.FORECAST.ETS.CONFINT(A468,$B$2:$B$463,$A$2:$A$463,0.95,1,1)</f>
        <v>1915.0752585048429</v>
      </c>
    </row>
    <row r="469" spans="1:5" x14ac:dyDescent="0.3">
      <c r="A469" s="20">
        <v>44713</v>
      </c>
      <c r="C469" s="21">
        <f>_xlfn.FORECAST.ETS(A469,$B$2:$B$463,$A$2:$A$463,1,1)</f>
        <v>1905.0625057540356</v>
      </c>
      <c r="D469" s="22">
        <f>C469-_xlfn.FORECAST.ETS.CONFINT(A469,$B$2:$B$463,$A$2:$A$463,0.95,1,1)</f>
        <v>1899.6513236127873</v>
      </c>
      <c r="E469" s="22">
        <f>C469+_xlfn.FORECAST.ETS.CONFINT(A469,$B$2:$B$463,$A$2:$A$463,0.95,1,1)</f>
        <v>1910.4736878952838</v>
      </c>
    </row>
    <row r="470" spans="1:5" x14ac:dyDescent="0.3">
      <c r="A470" s="20">
        <v>44743</v>
      </c>
      <c r="C470" s="21">
        <f>_xlfn.FORECAST.ETS(A470,$B$2:$B$463,$A$2:$A$463,1,1)</f>
        <v>1901.9324417923026</v>
      </c>
      <c r="D470" s="22">
        <f>C470-_xlfn.FORECAST.ETS.CONFINT(A470,$B$2:$B$463,$A$2:$A$463,0.95,1,1)</f>
        <v>1896.3877908041736</v>
      </c>
      <c r="E470" s="22">
        <f>C470+_xlfn.FORECAST.ETS.CONFINT(A470,$B$2:$B$463,$A$2:$A$463,0.95,1,1)</f>
        <v>1907.4770927804316</v>
      </c>
    </row>
    <row r="471" spans="1:5" x14ac:dyDescent="0.3">
      <c r="A471" s="20">
        <v>44774</v>
      </c>
      <c r="C471" s="21">
        <f>_xlfn.FORECAST.ETS(A471,$B$2:$B$463,$A$2:$A$463,1,1)</f>
        <v>1904.9620404666889</v>
      </c>
      <c r="D471" s="22">
        <f>C471-_xlfn.FORECAST.ETS.CONFINT(A471,$B$2:$B$463,$A$2:$A$463,0.95,1,1)</f>
        <v>1899.2860543314298</v>
      </c>
      <c r="E471" s="22">
        <f>C471+_xlfn.FORECAST.ETS.CONFINT(A471,$B$2:$B$463,$A$2:$A$463,0.95,1,1)</f>
        <v>1910.638026601948</v>
      </c>
    </row>
    <row r="472" spans="1:5" x14ac:dyDescent="0.3">
      <c r="A472" s="20">
        <v>44805</v>
      </c>
      <c r="C472" s="21">
        <f>_xlfn.FORECAST.ETS(A472,$B$2:$B$463,$A$2:$A$463,1,1)</f>
        <v>1913.453162540209</v>
      </c>
      <c r="D472" s="22">
        <f>C472-_xlfn.FORECAST.ETS.CONFINT(A472,$B$2:$B$463,$A$2:$A$463,0.95,1,1)</f>
        <v>1907.6478263288986</v>
      </c>
      <c r="E472" s="22">
        <f>C472+_xlfn.FORECAST.ETS.CONFINT(A472,$B$2:$B$463,$A$2:$A$463,0.95,1,1)</f>
        <v>1919.2584987515193</v>
      </c>
    </row>
    <row r="473" spans="1:5" x14ac:dyDescent="0.3">
      <c r="A473" s="20">
        <v>44835</v>
      </c>
      <c r="C473" s="21">
        <f>_xlfn.FORECAST.ETS(A473,$B$2:$B$463,$A$2:$A$463,1,1)</f>
        <v>1918.014224567645</v>
      </c>
      <c r="D473" s="22">
        <f>C473-_xlfn.FORECAST.ETS.CONFINT(A473,$B$2:$B$463,$A$2:$A$463,0.95,1,1)</f>
        <v>1912.0813897802634</v>
      </c>
      <c r="E473" s="22">
        <f>C473+_xlfn.FORECAST.ETS.CONFINT(A473,$B$2:$B$463,$A$2:$A$463,0.95,1,1)</f>
        <v>1923.9470593550266</v>
      </c>
    </row>
    <row r="474" spans="1:5" x14ac:dyDescent="0.3">
      <c r="A474" s="20">
        <v>44866</v>
      </c>
      <c r="C474" s="21">
        <f>_xlfn.FORECAST.ETS(A474,$B$2:$B$463,$A$2:$A$463,1,1)</f>
        <v>1917.133503945495</v>
      </c>
      <c r="D474" s="22">
        <f>C474-_xlfn.FORECAST.ETS.CONFINT(A474,$B$2:$B$463,$A$2:$A$463,0.95,1,1)</f>
        <v>1911.0749015365395</v>
      </c>
      <c r="E474" s="22">
        <f>C474+_xlfn.FORECAST.ETS.CONFINT(A474,$B$2:$B$463,$A$2:$A$463,0.95,1,1)</f>
        <v>1923.1921063544505</v>
      </c>
    </row>
    <row r="475" spans="1:5" x14ac:dyDescent="0.3">
      <c r="A475" s="20">
        <v>44896</v>
      </c>
      <c r="C475" s="21">
        <f>_xlfn.FORECAST.ETS(A475,$B$2:$B$463,$A$2:$A$463,1,1)</f>
        <v>1916.15956447551</v>
      </c>
      <c r="D475" s="22">
        <f>C475-_xlfn.FORECAST.ETS.CONFINT(A475,$B$2:$B$463,$A$2:$A$463,0.95,1,1)</f>
        <v>1909.9768161860538</v>
      </c>
      <c r="E475" s="22">
        <f>C475+_xlfn.FORECAST.ETS.CONFINT(A475,$B$2:$B$463,$A$2:$A$463,0.95,1,1)</f>
        <v>1922.3423127649662</v>
      </c>
    </row>
    <row r="476" spans="1:5" x14ac:dyDescent="0.3">
      <c r="A476" s="20">
        <v>44927</v>
      </c>
      <c r="C476" s="21">
        <f>_xlfn.FORECAST.ETS(A476,$B$2:$B$463,$A$2:$A$463,1,1)</f>
        <v>1915.1134811002639</v>
      </c>
      <c r="D476" s="22">
        <f>C476-_xlfn.FORECAST.ETS.CONFINT(A476,$B$2:$B$463,$A$2:$A$463,0.95,1,1)</f>
        <v>1908.8071842505165</v>
      </c>
      <c r="E476" s="22">
        <f>C476+_xlfn.FORECAST.ETS.CONFINT(A476,$B$2:$B$463,$A$2:$A$463,0.95,1,1)</f>
        <v>1921.4197779500114</v>
      </c>
    </row>
    <row r="477" spans="1:5" x14ac:dyDescent="0.3">
      <c r="A477" s="20">
        <v>44958</v>
      </c>
      <c r="C477" s="21">
        <f>_xlfn.FORECAST.ETS(A477,$B$2:$B$463,$A$2:$A$463,1,1)</f>
        <v>1913.738772757999</v>
      </c>
      <c r="D477" s="22">
        <f>C477-_xlfn.FORECAST.ETS.CONFINT(A477,$B$2:$B$463,$A$2:$A$463,0.95,1,1)</f>
        <v>1907.3113017542914</v>
      </c>
      <c r="E477" s="22">
        <f>C477+_xlfn.FORECAST.ETS.CONFINT(A477,$B$2:$B$463,$A$2:$A$463,0.95,1,1)</f>
        <v>1920.1662437617065</v>
      </c>
    </row>
    <row r="478" spans="1:5" x14ac:dyDescent="0.3">
      <c r="A478" s="20">
        <v>44986</v>
      </c>
      <c r="C478" s="21">
        <f>_xlfn.FORECAST.ETS(A478,$B$2:$B$463,$A$2:$A$463,1,1)</f>
        <v>1915.4242404379995</v>
      </c>
      <c r="D478" s="22">
        <f>C478-_xlfn.FORECAST.ETS.CONFINT(A478,$B$2:$B$463,$A$2:$A$463,0.95,1,1)</f>
        <v>1908.8769433919106</v>
      </c>
      <c r="E478" s="22">
        <f>C478+_xlfn.FORECAST.ETS.CONFINT(A478,$B$2:$B$463,$A$2:$A$463,0.95,1,1)</f>
        <v>1921.9715374840885</v>
      </c>
    </row>
    <row r="479" spans="1:5" x14ac:dyDescent="0.3">
      <c r="A479" s="20">
        <v>45017</v>
      </c>
      <c r="C479" s="21">
        <f>_xlfn.FORECAST.ETS(A479,$B$2:$B$463,$A$2:$A$463,1,1)</f>
        <v>1917.4896444733693</v>
      </c>
      <c r="D479" s="22">
        <f>C479-_xlfn.FORECAST.ETS.CONFINT(A479,$B$2:$B$463,$A$2:$A$463,0.95,1,1)</f>
        <v>1910.8237934733907</v>
      </c>
      <c r="E479" s="22">
        <f>C479+_xlfn.FORECAST.ETS.CONFINT(A479,$B$2:$B$463,$A$2:$A$463,0.95,1,1)</f>
        <v>1924.1554954733479</v>
      </c>
    </row>
    <row r="480" spans="1:5" x14ac:dyDescent="0.3">
      <c r="A480" s="20">
        <v>45047</v>
      </c>
      <c r="C480" s="21">
        <f>_xlfn.FORECAST.ETS(A480,$B$2:$B$463,$A$2:$A$463,1,1)</f>
        <v>1915.1594095286548</v>
      </c>
      <c r="D480" s="22">
        <f>C480-_xlfn.FORECAST.ETS.CONFINT(A480,$B$2:$B$463,$A$2:$A$463,0.95,1,1)</f>
        <v>1908.3762067000355</v>
      </c>
      <c r="E480" s="22">
        <f>C480+_xlfn.FORECAST.ETS.CONFINT(A480,$B$2:$B$463,$A$2:$A$463,0.95,1,1)</f>
        <v>1921.9426123572741</v>
      </c>
    </row>
    <row r="481" spans="1:5" x14ac:dyDescent="0.3">
      <c r="A481" s="20">
        <v>45078</v>
      </c>
      <c r="C481" s="21">
        <f>_xlfn.FORECAST.ETS(A481,$B$2:$B$463,$A$2:$A$463,1,1)</f>
        <v>1910.4220702295456</v>
      </c>
      <c r="D481" s="22">
        <f>C481-_xlfn.FORECAST.ETS.CONFINT(A481,$B$2:$B$463,$A$2:$A$463,0.95,1,1)</f>
        <v>1903.5226531477444</v>
      </c>
      <c r="E481" s="22">
        <f>C481+_xlfn.FORECAST.ETS.CONFINT(A481,$B$2:$B$463,$A$2:$A$463,0.95,1,1)</f>
        <v>1917.3214873113468</v>
      </c>
    </row>
    <row r="482" spans="1:5" x14ac:dyDescent="0.3">
      <c r="A482" s="20">
        <v>45108</v>
      </c>
      <c r="C482" s="21">
        <f>_xlfn.FORECAST.ETS(A482,$B$2:$B$463,$A$2:$A$463,1,1)</f>
        <v>1907.2920062678127</v>
      </c>
      <c r="D482" s="22">
        <f>C482-_xlfn.FORECAST.ETS.CONFINT(A482,$B$2:$B$463,$A$2:$A$463,0.95,1,1)</f>
        <v>1900.2774528112193</v>
      </c>
      <c r="E482" s="22">
        <f>C482+_xlfn.FORECAST.ETS.CONFINT(A482,$B$2:$B$463,$A$2:$A$463,0.95,1,1)</f>
        <v>1914.306559724406</v>
      </c>
    </row>
    <row r="483" spans="1:5" x14ac:dyDescent="0.3">
      <c r="A483" s="20">
        <v>45139</v>
      </c>
      <c r="C483" s="21">
        <f>_xlfn.FORECAST.ETS(A483,$B$2:$B$463,$A$2:$A$463,1,1)</f>
        <v>1910.321604942199</v>
      </c>
      <c r="D483" s="22">
        <f>C483-_xlfn.FORECAST.ETS.CONFINT(A483,$B$2:$B$463,$A$2:$A$463,0.95,1,1)</f>
        <v>1903.1929376563335</v>
      </c>
      <c r="E483" s="22">
        <f>C483+_xlfn.FORECAST.ETS.CONFINT(A483,$B$2:$B$463,$A$2:$A$463,0.95,1,1)</f>
        <v>1917.4502722280645</v>
      </c>
    </row>
    <row r="484" spans="1:5" x14ac:dyDescent="0.3">
      <c r="A484" s="20">
        <v>45170</v>
      </c>
      <c r="C484" s="21">
        <f>_xlfn.FORECAST.ETS(A484,$B$2:$B$463,$A$2:$A$463,1,1)</f>
        <v>1918.812727015719</v>
      </c>
      <c r="D484" s="22">
        <f>C484-_xlfn.FORECAST.ETS.CONFINT(A484,$B$2:$B$463,$A$2:$A$463,0.95,1,1)</f>
        <v>1911.5709170500927</v>
      </c>
      <c r="E484" s="22">
        <f>C484+_xlfn.FORECAST.ETS.CONFINT(A484,$B$2:$B$463,$A$2:$A$463,0.95,1,1)</f>
        <v>1926.0545369813453</v>
      </c>
    </row>
    <row r="485" spans="1:5" x14ac:dyDescent="0.3">
      <c r="A485" s="20">
        <v>45200</v>
      </c>
      <c r="C485" s="21">
        <f>_xlfn.FORECAST.ETS(A485,$B$2:$B$463,$A$2:$A$463,1,1)</f>
        <v>1923.3737890431551</v>
      </c>
      <c r="D485" s="22">
        <f>C485-_xlfn.FORECAST.ETS.CONFINT(A485,$B$2:$B$463,$A$2:$A$463,0.95,1,1)</f>
        <v>1916.0197597128799</v>
      </c>
      <c r="E485" s="22">
        <f>C485+_xlfn.FORECAST.ETS.CONFINT(A485,$B$2:$B$463,$A$2:$A$463,0.95,1,1)</f>
        <v>1930.7278183734302</v>
      </c>
    </row>
    <row r="486" spans="1:5" x14ac:dyDescent="0.3">
      <c r="A486" s="20">
        <v>45231</v>
      </c>
      <c r="C486" s="21">
        <f>_xlfn.FORECAST.ETS(A486,$B$2:$B$463,$A$2:$A$463,1,1)</f>
        <v>1922.4930684210049</v>
      </c>
      <c r="D486" s="22">
        <f>C486-_xlfn.FORECAST.ETS.CONFINT(A486,$B$2:$B$463,$A$2:$A$463,0.95,1,1)</f>
        <v>1915.0276984377033</v>
      </c>
      <c r="E486" s="22">
        <f>C486+_xlfn.FORECAST.ETS.CONFINT(A486,$B$2:$B$463,$A$2:$A$463,0.95,1,1)</f>
        <v>1929.9584384043064</v>
      </c>
    </row>
    <row r="487" spans="1:5" x14ac:dyDescent="0.3">
      <c r="A487" s="20">
        <v>45261</v>
      </c>
      <c r="C487" s="21">
        <f>_xlfn.FORECAST.ETS(A487,$B$2:$B$463,$A$2:$A$463,1,1)</f>
        <v>1921.5191289510201</v>
      </c>
      <c r="D487" s="22">
        <f>C487-_xlfn.FORECAST.ETS.CONFINT(A487,$B$2:$B$463,$A$2:$A$463,0.95,1,1)</f>
        <v>1913.9432553612974</v>
      </c>
      <c r="E487" s="22">
        <f>C487+_xlfn.FORECAST.ETS.CONFINT(A487,$B$2:$B$463,$A$2:$A$463,0.95,1,1)</f>
        <v>1929.0950025407428</v>
      </c>
    </row>
    <row r="488" spans="1:5" x14ac:dyDescent="0.3">
      <c r="A488" s="20">
        <v>45292</v>
      </c>
      <c r="C488" s="21">
        <f>_xlfn.FORECAST.ETS(A488,$B$2:$B$463,$A$2:$A$463,1,1)</f>
        <v>1920.473045575774</v>
      </c>
      <c r="D488" s="22">
        <f>C488-_xlfn.FORECAST.ETS.CONFINT(A488,$B$2:$B$463,$A$2:$A$463,0.95,1,1)</f>
        <v>1912.786672876812</v>
      </c>
      <c r="E488" s="22">
        <f>C488+_xlfn.FORECAST.ETS.CONFINT(A488,$B$2:$B$463,$A$2:$A$463,0.95,1,1)</f>
        <v>1928.159418274736</v>
      </c>
    </row>
    <row r="489" spans="1:5" x14ac:dyDescent="0.3">
      <c r="A489" s="20">
        <v>45323</v>
      </c>
      <c r="C489" s="21">
        <f>_xlfn.FORECAST.ETS(A489,$B$2:$B$463,$A$2:$A$463,1,1)</f>
        <v>1919.098337233509</v>
      </c>
      <c r="D489" s="22">
        <f>C489-_xlfn.FORECAST.ETS.CONFINT(A489,$B$2:$B$463,$A$2:$A$463,0.95,1,1)</f>
        <v>1911.3030316020897</v>
      </c>
      <c r="E489" s="22">
        <f>C489+_xlfn.FORECAST.ETS.CONFINT(A489,$B$2:$B$463,$A$2:$A$463,0.95,1,1)</f>
        <v>1926.8936428649283</v>
      </c>
    </row>
    <row r="490" spans="1:5" x14ac:dyDescent="0.3">
      <c r="A490" s="20">
        <v>45352</v>
      </c>
      <c r="C490" s="21">
        <f>_xlfn.FORECAST.ETS(A490,$B$2:$B$463,$A$2:$A$463,1,1)</f>
        <v>1920.7838049135096</v>
      </c>
      <c r="D490" s="22">
        <f>C490-_xlfn.FORECAST.ETS.CONFINT(A490,$B$2:$B$463,$A$2:$A$463,0.95,1,1)</f>
        <v>1912.8802932000815</v>
      </c>
      <c r="E490" s="22">
        <f>C490+_xlfn.FORECAST.ETS.CONFINT(A490,$B$2:$B$463,$A$2:$A$463,0.95,1,1)</f>
        <v>1928.6873166269377</v>
      </c>
    </row>
    <row r="491" spans="1:5" x14ac:dyDescent="0.3">
      <c r="A491" s="20">
        <v>45383</v>
      </c>
      <c r="C491" s="21">
        <f>_xlfn.FORECAST.ETS(A491,$B$2:$B$463,$A$2:$A$463,1,1)</f>
        <v>1922.8492089488793</v>
      </c>
      <c r="D491" s="22">
        <f>C491-_xlfn.FORECAST.ETS.CONFINT(A491,$B$2:$B$463,$A$2:$A$463,0.95,1,1)</f>
        <v>1914.8381857872205</v>
      </c>
      <c r="E491" s="22">
        <f>C491+_xlfn.FORECAST.ETS.CONFINT(A491,$B$2:$B$463,$A$2:$A$463,0.95,1,1)</f>
        <v>1930.8602321105382</v>
      </c>
    </row>
    <row r="492" spans="1:5" x14ac:dyDescent="0.3">
      <c r="A492" s="20">
        <v>45413</v>
      </c>
      <c r="C492" s="21">
        <f>_xlfn.FORECAST.ETS(A492,$B$2:$B$463,$A$2:$A$463,1,1)</f>
        <v>1920.5189740041649</v>
      </c>
      <c r="D492" s="22">
        <f>C492-_xlfn.FORECAST.ETS.CONFINT(A492,$B$2:$B$463,$A$2:$A$463,0.95,1,1)</f>
        <v>1912.4011037020255</v>
      </c>
      <c r="E492" s="22">
        <f>C492+_xlfn.FORECAST.ETS.CONFINT(A492,$B$2:$B$463,$A$2:$A$463,0.95,1,1)</f>
        <v>1928.6368443063043</v>
      </c>
    </row>
    <row r="493" spans="1:5" x14ac:dyDescent="0.3">
      <c r="A493" s="20">
        <v>45444</v>
      </c>
      <c r="C493" s="21">
        <f>_xlfn.FORECAST.ETS(A493,$B$2:$B$463,$A$2:$A$463,1,1)</f>
        <v>1915.7816347050555</v>
      </c>
      <c r="D493" s="22">
        <f>C493-_xlfn.FORECAST.ETS.CONFINT(A493,$B$2:$B$463,$A$2:$A$463,0.95,1,1)</f>
        <v>1907.5575529861289</v>
      </c>
      <c r="E493" s="22">
        <f>C493+_xlfn.FORECAST.ETS.CONFINT(A493,$B$2:$B$463,$A$2:$A$463,0.95,1,1)</f>
        <v>1924.005716423982</v>
      </c>
    </row>
    <row r="494" spans="1:5" x14ac:dyDescent="0.3">
      <c r="A494" s="20">
        <v>45474</v>
      </c>
      <c r="C494" s="21">
        <f>_xlfn.FORECAST.ETS(A494,$B$2:$B$463,$A$2:$A$463,1,1)</f>
        <v>1912.6515707433227</v>
      </c>
      <c r="D494" s="22">
        <f>C494-_xlfn.FORECAST.ETS.CONFINT(A494,$B$2:$B$463,$A$2:$A$463,0.95,1,1)</f>
        <v>1904.3218863551594</v>
      </c>
      <c r="E494" s="22">
        <f>C494+_xlfn.FORECAST.ETS.CONFINT(A494,$B$2:$B$463,$A$2:$A$463,0.95,1,1)</f>
        <v>1920.981255131486</v>
      </c>
    </row>
    <row r="495" spans="1:5" x14ac:dyDescent="0.3">
      <c r="A495" s="20">
        <v>45505</v>
      </c>
      <c r="C495" s="21">
        <f>_xlfn.FORECAST.ETS(A495,$B$2:$B$463,$A$2:$A$463,1,1)</f>
        <v>1915.681169417709</v>
      </c>
      <c r="D495" s="22">
        <f>C495-_xlfn.FORECAST.ETS.CONFINT(A495,$B$2:$B$463,$A$2:$A$463,0.95,1,1)</f>
        <v>1907.2464656184666</v>
      </c>
      <c r="E495" s="22">
        <f>C495+_xlfn.FORECAST.ETS.CONFINT(A495,$B$2:$B$463,$A$2:$A$463,0.95,1,1)</f>
        <v>1924.1158732169515</v>
      </c>
    </row>
    <row r="496" spans="1:5" x14ac:dyDescent="0.3">
      <c r="A496" s="20">
        <v>45536</v>
      </c>
      <c r="C496" s="21">
        <f>_xlfn.FORECAST.ETS(A496,$B$2:$B$463,$A$2:$A$463,1,1)</f>
        <v>1924.1722914912291</v>
      </c>
      <c r="D496" s="22">
        <f>C496-_xlfn.FORECAST.ETS.CONFINT(A496,$B$2:$B$463,$A$2:$A$463,0.95,1,1)</f>
        <v>1915.6331274266779</v>
      </c>
      <c r="E496" s="22">
        <f>C496+_xlfn.FORECAST.ETS.CONFINT(A496,$B$2:$B$463,$A$2:$A$463,0.95,1,1)</f>
        <v>1932.7114555557803</v>
      </c>
    </row>
    <row r="497" spans="1:5" x14ac:dyDescent="0.3">
      <c r="A497" s="20">
        <v>45566</v>
      </c>
      <c r="C497" s="21">
        <f>_xlfn.FORECAST.ETS(A497,$B$2:$B$463,$A$2:$A$463,1,1)</f>
        <v>1928.7333535186651</v>
      </c>
      <c r="D497" s="22">
        <f>C497-_xlfn.FORECAST.ETS.CONFINT(A497,$B$2:$B$463,$A$2:$A$463,0.95,1,1)</f>
        <v>1920.0902654995816</v>
      </c>
      <c r="E497" s="22">
        <f>C497+_xlfn.FORECAST.ETS.CONFINT(A497,$B$2:$B$463,$A$2:$A$463,0.95,1,1)</f>
        <v>1937.3764415377486</v>
      </c>
    </row>
    <row r="498" spans="1:5" x14ac:dyDescent="0.3">
      <c r="A498" s="20">
        <v>45597</v>
      </c>
      <c r="C498" s="21">
        <f>_xlfn.FORECAST.ETS(A498,$B$2:$B$463,$A$2:$A$463,1,1)</f>
        <v>1927.8526328965149</v>
      </c>
      <c r="D498" s="22">
        <f>C498-_xlfn.FORECAST.ETS.CONFINT(A498,$B$2:$B$463,$A$2:$A$463,0.95,1,1)</f>
        <v>1919.1061355854783</v>
      </c>
      <c r="E498" s="22">
        <f>C498+_xlfn.FORECAST.ETS.CONFINT(A498,$B$2:$B$463,$A$2:$A$463,0.95,1,1)</f>
        <v>1936.5991302075515</v>
      </c>
    </row>
    <row r="499" spans="1:5" x14ac:dyDescent="0.3">
      <c r="A499" s="20">
        <v>45627</v>
      </c>
      <c r="C499" s="21">
        <f>_xlfn.FORECAST.ETS(A499,$B$2:$B$463,$A$2:$A$463,1,1)</f>
        <v>1926.8786934265299</v>
      </c>
      <c r="D499" s="22">
        <f>C499-_xlfn.FORECAST.ETS.CONFINT(A499,$B$2:$B$463,$A$2:$A$463,0.95,1,1)</f>
        <v>1918.0292809421633</v>
      </c>
      <c r="E499" s="22">
        <f>C499+_xlfn.FORECAST.ETS.CONFINT(A499,$B$2:$B$463,$A$2:$A$463,0.95,1,1)</f>
        <v>1935.7281059108966</v>
      </c>
    </row>
    <row r="500" spans="1:5" x14ac:dyDescent="0.3">
      <c r="A500" s="20">
        <v>45658</v>
      </c>
      <c r="C500" s="21">
        <f>_xlfn.FORECAST.ETS(A500,$B$2:$B$463,$A$2:$A$463,1,1)</f>
        <v>1925.8326100512838</v>
      </c>
      <c r="D500" s="22">
        <f>C500-_xlfn.FORECAST.ETS.CONFINT(A500,$B$2:$B$463,$A$2:$A$463,0.95,1,1)</f>
        <v>1916.880046001829</v>
      </c>
      <c r="E500" s="22">
        <f>C500+_xlfn.FORECAST.ETS.CONFINT(A500,$B$2:$B$463,$A$2:$A$463,0.95,1,1)</f>
        <v>1934.7851741007387</v>
      </c>
    </row>
    <row r="501" spans="1:5" x14ac:dyDescent="0.3">
      <c r="A501" s="20">
        <v>45689</v>
      </c>
      <c r="C501" s="21">
        <f>_xlfn.FORECAST.ETS(A501,$B$2:$B$463,$A$2:$A$463,1,1)</f>
        <v>1924.4579017090191</v>
      </c>
      <c r="D501" s="22">
        <f>C501-_xlfn.FORECAST.ETS.CONFINT(A501,$B$2:$B$463,$A$2:$A$463,0.95,1,1)</f>
        <v>1915.4033611463667</v>
      </c>
      <c r="E501" s="22">
        <f>C501+_xlfn.FORECAST.ETS.CONFINT(A501,$B$2:$B$463,$A$2:$A$463,0.95,1,1)</f>
        <v>1933.5124422716715</v>
      </c>
    </row>
    <row r="502" spans="1:5" x14ac:dyDescent="0.3">
      <c r="A502" s="20">
        <v>45717</v>
      </c>
      <c r="C502" s="21">
        <f>_xlfn.FORECAST.ETS(A502,$B$2:$B$463,$A$2:$A$463,1,1)</f>
        <v>1926.1433693890197</v>
      </c>
      <c r="D502" s="22">
        <f>C502-_xlfn.FORECAST.ETS.CONFINT(A502,$B$2:$B$463,$A$2:$A$463,0.95,1,1)</f>
        <v>1916.9872904915699</v>
      </c>
      <c r="E502" s="22">
        <f>C502+_xlfn.FORECAST.ETS.CONFINT(A502,$B$2:$B$463,$A$2:$A$463,0.95,1,1)</f>
        <v>1935.2994482864694</v>
      </c>
    </row>
    <row r="503" spans="1:5" x14ac:dyDescent="0.3">
      <c r="A503" s="20">
        <v>45748</v>
      </c>
      <c r="C503" s="21">
        <f>_xlfn.FORECAST.ETS(A503,$B$2:$B$463,$A$2:$A$463,1,1)</f>
        <v>1928.2087734243894</v>
      </c>
      <c r="D503" s="22">
        <f>C503-_xlfn.FORECAST.ETS.CONFINT(A503,$B$2:$B$463,$A$2:$A$463,0.95,1,1)</f>
        <v>1918.9515775603861</v>
      </c>
      <c r="E503" s="22">
        <f>C503+_xlfn.FORECAST.ETS.CONFINT(A503,$B$2:$B$463,$A$2:$A$463,0.95,1,1)</f>
        <v>1937.4659692883927</v>
      </c>
    </row>
    <row r="504" spans="1:5" x14ac:dyDescent="0.3">
      <c r="A504" s="20">
        <v>45778</v>
      </c>
      <c r="C504" s="21">
        <f>_xlfn.FORECAST.ETS(A504,$B$2:$B$463,$A$2:$A$463,1,1)</f>
        <v>1925.8785384796749</v>
      </c>
      <c r="D504" s="22">
        <f>C504-_xlfn.FORECAST.ETS.CONFINT(A504,$B$2:$B$463,$A$2:$A$463,0.95,1,1)</f>
        <v>1916.5206309922389</v>
      </c>
      <c r="E504" s="22">
        <f>C504+_xlfn.FORECAST.ETS.CONFINT(A504,$B$2:$B$463,$A$2:$A$463,0.95,1,1)</f>
        <v>1935.236445967111</v>
      </c>
    </row>
    <row r="505" spans="1:5" x14ac:dyDescent="0.3">
      <c r="A505" s="20">
        <v>45809</v>
      </c>
      <c r="C505" s="21">
        <f>_xlfn.FORECAST.ETS(A505,$B$2:$B$463,$A$2:$A$463,1,1)</f>
        <v>1921.1411991805655</v>
      </c>
      <c r="D505" s="22">
        <f>C505-_xlfn.FORECAST.ETS.CONFINT(A505,$B$2:$B$463,$A$2:$A$463,0.95,1,1)</f>
        <v>1911.6829701237543</v>
      </c>
      <c r="E505" s="22">
        <f>C505+_xlfn.FORECAST.ETS.CONFINT(A505,$B$2:$B$463,$A$2:$A$463,0.95,1,1)</f>
        <v>1930.5994282373767</v>
      </c>
    </row>
    <row r="506" spans="1:5" x14ac:dyDescent="0.3">
      <c r="A506" s="20">
        <v>45839</v>
      </c>
      <c r="C506" s="21">
        <f>_xlfn.FORECAST.ETS(A506,$B$2:$B$463,$A$2:$A$463,1,1)</f>
        <v>1918.0111352188326</v>
      </c>
      <c r="D506" s="22">
        <f>C506-_xlfn.FORECAST.ETS.CONFINT(A506,$B$2:$B$463,$A$2:$A$463,0.95,1,1)</f>
        <v>1908.4529600485544</v>
      </c>
      <c r="E506" s="22">
        <f>C506+_xlfn.FORECAST.ETS.CONFINT(A506,$B$2:$B$463,$A$2:$A$463,0.95,1,1)</f>
        <v>1927.5693103891108</v>
      </c>
    </row>
    <row r="507" spans="1:5" x14ac:dyDescent="0.3">
      <c r="A507" s="20">
        <v>45870</v>
      </c>
      <c r="C507" s="21">
        <f>_xlfn.FORECAST.ETS(A507,$B$2:$B$463,$A$2:$A$463,1,1)</f>
        <v>1921.0407338932189</v>
      </c>
      <c r="D507" s="22">
        <f>C507-_xlfn.FORECAST.ETS.CONFINT(A507,$B$2:$B$463,$A$2:$A$463,0.95,1,1)</f>
        <v>1911.3829741164716</v>
      </c>
      <c r="E507" s="22">
        <f>C507+_xlfn.FORECAST.ETS.CONFINT(A507,$B$2:$B$463,$A$2:$A$463,0.95,1,1)</f>
        <v>1930.6984936699662</v>
      </c>
    </row>
    <row r="508" spans="1:5" x14ac:dyDescent="0.3">
      <c r="A508" s="20">
        <v>45901</v>
      </c>
      <c r="C508" s="21">
        <f>_xlfn.FORECAST.ETS(A508,$B$2:$B$463,$A$2:$A$463,1,1)</f>
        <v>1929.5318559667392</v>
      </c>
      <c r="D508" s="22">
        <f>C508-_xlfn.FORECAST.ETS.CONFINT(A508,$B$2:$B$463,$A$2:$A$463,0.95,1,1)</f>
        <v>1919.774859752323</v>
      </c>
      <c r="E508" s="22">
        <f>C508+_xlfn.FORECAST.ETS.CONFINT(A508,$B$2:$B$463,$A$2:$A$463,0.95,1,1)</f>
        <v>1939.2888521811553</v>
      </c>
    </row>
    <row r="509" spans="1:5" x14ac:dyDescent="0.3">
      <c r="A509" s="20">
        <v>45931</v>
      </c>
      <c r="C509" s="21">
        <f>_xlfn.FORECAST.ETS(A509,$B$2:$B$463,$A$2:$A$463,1,1)</f>
        <v>1934.0929179941752</v>
      </c>
      <c r="D509" s="22">
        <f>C509-_xlfn.FORECAST.ETS.CONFINT(A509,$B$2:$B$463,$A$2:$A$463,0.95,1,1)</f>
        <v>1924.2370207477472</v>
      </c>
      <c r="E509" s="22">
        <f>C509+_xlfn.FORECAST.ETS.CONFINT(A509,$B$2:$B$463,$A$2:$A$463,0.95,1,1)</f>
        <v>1943.9488152406032</v>
      </c>
    </row>
    <row r="510" spans="1:5" x14ac:dyDescent="0.3">
      <c r="A510" s="20">
        <v>45962</v>
      </c>
      <c r="C510" s="21">
        <f>_xlfn.FORECAST.ETS(A510,$B$2:$B$463,$A$2:$A$463,1,1)</f>
        <v>1933.212197372025</v>
      </c>
      <c r="D510" s="22">
        <f>C510-_xlfn.FORECAST.ETS.CONFINT(A510,$B$2:$B$463,$A$2:$A$463,0.95,1,1)</f>
        <v>1923.2577222781031</v>
      </c>
      <c r="E510" s="22">
        <f>C510+_xlfn.FORECAST.ETS.CONFINT(A510,$B$2:$B$463,$A$2:$A$463,0.95,1,1)</f>
        <v>1943.1666724659469</v>
      </c>
    </row>
    <row r="511" spans="1:5" x14ac:dyDescent="0.3">
      <c r="A511" s="20">
        <v>45992</v>
      </c>
      <c r="C511" s="21">
        <f>_xlfn.FORECAST.ETS(A511,$B$2:$B$463,$A$2:$A$463,1,1)</f>
        <v>1932.23825790204</v>
      </c>
      <c r="D511" s="22">
        <f>C511-_xlfn.FORECAST.ETS.CONFINT(A511,$B$2:$B$463,$A$2:$A$463,0.95,1,1)</f>
        <v>1922.1855164353385</v>
      </c>
      <c r="E511" s="22">
        <f>C511+_xlfn.FORECAST.ETS.CONFINT(A511,$B$2:$B$463,$A$2:$A$463,0.95,1,1)</f>
        <v>1942.2909993687415</v>
      </c>
    </row>
    <row r="512" spans="1:5" x14ac:dyDescent="0.3">
      <c r="A512" s="20">
        <v>46023</v>
      </c>
      <c r="C512" s="21">
        <f>_xlfn.FORECAST.ETS(A512,$B$2:$B$463,$A$2:$A$463,1,1)</f>
        <v>1931.1921745267939</v>
      </c>
      <c r="D512" s="22">
        <f>C512-_xlfn.FORECAST.ETS.CONFINT(A512,$B$2:$B$463,$A$2:$A$463,0.95,1,1)</f>
        <v>1921.0408137359236</v>
      </c>
      <c r="E512" s="22">
        <f>C512+_xlfn.FORECAST.ETS.CONFINT(A512,$B$2:$B$463,$A$2:$A$463,0.95,1,1)</f>
        <v>1941.3435353176642</v>
      </c>
    </row>
    <row r="513" spans="1:5" x14ac:dyDescent="0.3">
      <c r="A513" s="20">
        <v>46054</v>
      </c>
      <c r="C513" s="21">
        <f>_xlfn.FORECAST.ETS(A513,$B$2:$B$463,$A$2:$A$463,1,1)</f>
        <v>1929.8174661845289</v>
      </c>
      <c r="D513" s="22">
        <f>C513-_xlfn.FORECAST.ETS.CONFINT(A513,$B$2:$B$463,$A$2:$A$463,0.95,1,1)</f>
        <v>1919.5684349709707</v>
      </c>
      <c r="E513" s="22">
        <f>C513+_xlfn.FORECAST.ETS.CONFINT(A513,$B$2:$B$463,$A$2:$A$463,0.95,1,1)</f>
        <v>1940.0664973980872</v>
      </c>
    </row>
    <row r="514" spans="1:5" x14ac:dyDescent="0.3">
      <c r="A514" s="20">
        <v>46082</v>
      </c>
      <c r="C514" s="21">
        <f>_xlfn.FORECAST.ETS(A514,$B$2:$B$463,$A$2:$A$463,1,1)</f>
        <v>1931.5029338645295</v>
      </c>
      <c r="D514" s="22">
        <f>C514-_xlfn.FORECAST.ETS.CONFINT(A514,$B$2:$B$463,$A$2:$A$463,0.95,1,1)</f>
        <v>1921.1565112316405</v>
      </c>
      <c r="E514" s="22">
        <f>C514+_xlfn.FORECAST.ETS.CONFINT(A514,$B$2:$B$463,$A$2:$A$463,0.95,1,1)</f>
        <v>1941.8493564974185</v>
      </c>
    </row>
    <row r="515" spans="1:5" x14ac:dyDescent="0.3">
      <c r="A515" s="20">
        <v>46113</v>
      </c>
      <c r="C515" s="21">
        <f>_xlfn.FORECAST.ETS(A515,$B$2:$B$463,$A$2:$A$463,1,1)</f>
        <v>1933.5683378998995</v>
      </c>
      <c r="D515" s="22">
        <f>C515-_xlfn.FORECAST.ETS.CONFINT(A515,$B$2:$B$463,$A$2:$A$463,0.95,1,1)</f>
        <v>1923.1247929256044</v>
      </c>
      <c r="E515" s="22">
        <f>C515+_xlfn.FORECAST.ETS.CONFINT(A515,$B$2:$B$463,$A$2:$A$463,0.95,1,1)</f>
        <v>1944.0118828741945</v>
      </c>
    </row>
    <row r="516" spans="1:5" x14ac:dyDescent="0.3">
      <c r="A516" s="20">
        <v>46143</v>
      </c>
      <c r="C516" s="21">
        <f>_xlfn.FORECAST.ETS(A516,$B$2:$B$463,$A$2:$A$463,1,1)</f>
        <v>1931.238102955185</v>
      </c>
      <c r="D516" s="22">
        <f>C516-_xlfn.FORECAST.ETS.CONFINT(A516,$B$2:$B$463,$A$2:$A$463,0.95,1,1)</f>
        <v>1920.6976951789227</v>
      </c>
      <c r="E516" s="22">
        <f>C516+_xlfn.FORECAST.ETS.CONFINT(A516,$B$2:$B$463,$A$2:$A$463,0.95,1,1)</f>
        <v>1941.7785107314473</v>
      </c>
    </row>
    <row r="517" spans="1:5" x14ac:dyDescent="0.3">
      <c r="A517" s="20">
        <v>46174</v>
      </c>
      <c r="C517" s="21">
        <f>_xlfn.FORECAST.ETS(A517,$B$2:$B$463,$A$2:$A$463,1,1)</f>
        <v>1926.5007636560756</v>
      </c>
      <c r="D517" s="22">
        <f>C517-_xlfn.FORECAST.ETS.CONFINT(A517,$B$2:$B$463,$A$2:$A$463,0.95,1,1)</f>
        <v>1915.8637434457075</v>
      </c>
      <c r="E517" s="22">
        <f>C517+_xlfn.FORECAST.ETS.CONFINT(A517,$B$2:$B$463,$A$2:$A$463,0.95,1,1)</f>
        <v>1937.1377838664437</v>
      </c>
    </row>
    <row r="518" spans="1:5" x14ac:dyDescent="0.3">
      <c r="A518" s="20">
        <v>46204</v>
      </c>
      <c r="C518" s="21">
        <f>_xlfn.FORECAST.ETS(A518,$B$2:$B$463,$A$2:$A$463,1,1)</f>
        <v>1923.3706996943426</v>
      </c>
      <c r="D518" s="22">
        <f>C518-_xlfn.FORECAST.ETS.CONFINT(A518,$B$2:$B$463,$A$2:$A$463,0.95,1,1)</f>
        <v>1912.6373085943274</v>
      </c>
      <c r="E518" s="22">
        <f>C518+_xlfn.FORECAST.ETS.CONFINT(A518,$B$2:$B$463,$A$2:$A$463,0.95,1,1)</f>
        <v>1934.1040907943579</v>
      </c>
    </row>
    <row r="519" spans="1:5" x14ac:dyDescent="0.3">
      <c r="A519" s="20">
        <v>46235</v>
      </c>
      <c r="C519" s="21">
        <f>_xlfn.FORECAST.ETS(A519,$B$2:$B$463,$A$2:$A$463,1,1)</f>
        <v>1926.400298368729</v>
      </c>
      <c r="D519" s="22">
        <f>C519-_xlfn.FORECAST.ETS.CONFINT(A519,$B$2:$B$463,$A$2:$A$463,0.95,1,1)</f>
        <v>1915.5707694307589</v>
      </c>
      <c r="E519" s="22">
        <f>C519+_xlfn.FORECAST.ETS.CONFINT(A519,$B$2:$B$463,$A$2:$A$463,0.95,1,1)</f>
        <v>1937.229827306699</v>
      </c>
    </row>
    <row r="520" spans="1:5" x14ac:dyDescent="0.3">
      <c r="A520" s="20">
        <v>46266</v>
      </c>
      <c r="C520" s="21">
        <f>_xlfn.FORECAST.ETS(A520,$B$2:$B$463,$A$2:$A$463,1,1)</f>
        <v>1934.891420442249</v>
      </c>
      <c r="D520" s="22">
        <f>C520-_xlfn.FORECAST.ETS.CONFINT(A520,$B$2:$B$463,$A$2:$A$463,0.95,1,1)</f>
        <v>1923.9659785394599</v>
      </c>
      <c r="E520" s="22">
        <f>C520+_xlfn.FORECAST.ETS.CONFINT(A520,$B$2:$B$463,$A$2:$A$463,0.95,1,1)</f>
        <v>1945.8168623450381</v>
      </c>
    </row>
    <row r="521" spans="1:5" x14ac:dyDescent="0.3">
      <c r="A521" s="20">
        <v>46296</v>
      </c>
      <c r="C521" s="21">
        <f>_xlfn.FORECAST.ETS(A521,$B$2:$B$463,$A$2:$A$463,1,1)</f>
        <v>1939.4524824696853</v>
      </c>
      <c r="D521" s="22">
        <f>C521-_xlfn.FORECAST.ETS.CONFINT(A521,$B$2:$B$463,$A$2:$A$463,0.95,1,1)</f>
        <v>1928.431344595461</v>
      </c>
      <c r="E521" s="22">
        <f>C521+_xlfn.FORECAST.ETS.CONFINT(A521,$B$2:$B$463,$A$2:$A$463,0.95,1,1)</f>
        <v>1950.4736203439095</v>
      </c>
    </row>
    <row r="522" spans="1:5" x14ac:dyDescent="0.3">
      <c r="A522" s="20">
        <v>46327</v>
      </c>
      <c r="C522" s="21">
        <f>_xlfn.FORECAST.ETS(A522,$B$2:$B$463,$A$2:$A$463,1,1)</f>
        <v>1938.5717618475351</v>
      </c>
      <c r="D522" s="22">
        <f>C522-_xlfn.FORECAST.ETS.CONFINT(A522,$B$2:$B$463,$A$2:$A$463,0.95,1,1)</f>
        <v>1927.4551373998549</v>
      </c>
      <c r="E522" s="22">
        <f>C522+_xlfn.FORECAST.ETS.CONFINT(A522,$B$2:$B$463,$A$2:$A$463,0.95,1,1)</f>
        <v>1949.6883862952152</v>
      </c>
    </row>
    <row r="523" spans="1:5" x14ac:dyDescent="0.3">
      <c r="A523" s="20">
        <v>46357</v>
      </c>
      <c r="C523" s="21">
        <f>_xlfn.FORECAST.ETS(A523,$B$2:$B$463,$A$2:$A$463,1,1)</f>
        <v>1937.5978223775501</v>
      </c>
      <c r="D523" s="22">
        <f>C523-_xlfn.FORECAST.ETS.CONFINT(A523,$B$2:$B$463,$A$2:$A$463,0.95,1,1)</f>
        <v>1926.3859134297559</v>
      </c>
      <c r="E523" s="22">
        <f>C523+_xlfn.FORECAST.ETS.CONFINT(A523,$B$2:$B$463,$A$2:$A$463,0.95,1,1)</f>
        <v>1948.8097313253443</v>
      </c>
    </row>
    <row r="524" spans="1:5" x14ac:dyDescent="0.3">
      <c r="A524" s="20">
        <v>46388</v>
      </c>
      <c r="C524" s="21">
        <f>_xlfn.FORECAST.ETS(A524,$B$2:$B$463,$A$2:$A$463,1,1)</f>
        <v>1936.551739002304</v>
      </c>
      <c r="D524" s="22">
        <f>C524-_xlfn.FORECAST.ETS.CONFINT(A524,$B$2:$B$463,$A$2:$A$463,0.95,1,1)</f>
        <v>1925.2441306618825</v>
      </c>
      <c r="E524" s="22">
        <f>C524+_xlfn.FORECAST.ETS.CONFINT(A524,$B$2:$B$463,$A$2:$A$463,0.95,1,1)</f>
        <v>1947.8593473427254</v>
      </c>
    </row>
    <row r="525" spans="1:5" x14ac:dyDescent="0.3">
      <c r="A525" s="20">
        <v>46419</v>
      </c>
      <c r="C525" s="21">
        <f>_xlfn.FORECAST.ETS(A525,$B$2:$B$463,$A$2:$A$463,1,1)</f>
        <v>1935.177030660039</v>
      </c>
      <c r="D525" s="22">
        <f>C525-_xlfn.FORECAST.ETS.CONFINT(A525,$B$2:$B$463,$A$2:$A$463,0.95,1,1)</f>
        <v>1923.7745260883623</v>
      </c>
      <c r="E525" s="22">
        <f>C525+_xlfn.FORECAST.ETS.CONFINT(A525,$B$2:$B$463,$A$2:$A$463,0.95,1,1)</f>
        <v>1946.5795352317157</v>
      </c>
    </row>
    <row r="526" spans="1:5" x14ac:dyDescent="0.3">
      <c r="A526" s="20">
        <v>46447</v>
      </c>
      <c r="C526" s="21">
        <f>_xlfn.FORECAST.ETS(A526,$B$2:$B$463,$A$2:$A$463,1,1)</f>
        <v>1936.8624983400396</v>
      </c>
      <c r="D526" s="22">
        <f>C526-_xlfn.FORECAST.ETS.CONFINT(A526,$B$2:$B$463,$A$2:$A$463,0.95,1,1)</f>
        <v>1925.3652790439253</v>
      </c>
      <c r="E526" s="22">
        <f>C526+_xlfn.FORECAST.ETS.CONFINT(A526,$B$2:$B$463,$A$2:$A$463,0.95,1,1)</f>
        <v>1948.3597176361538</v>
      </c>
    </row>
    <row r="527" spans="1:5" x14ac:dyDescent="0.3">
      <c r="A527" s="20">
        <v>46478</v>
      </c>
      <c r="C527" s="21">
        <f>_xlfn.FORECAST.ETS(A527,$B$2:$B$463,$A$2:$A$463,1,1)</f>
        <v>1938.9279023754093</v>
      </c>
      <c r="D527" s="22">
        <f>C527-_xlfn.FORECAST.ETS.CONFINT(A527,$B$2:$B$463,$A$2:$A$463,0.95,1,1)</f>
        <v>1927.3361435025727</v>
      </c>
      <c r="E527" s="22">
        <f>C527+_xlfn.FORECAST.ETS.CONFINT(A527,$B$2:$B$463,$A$2:$A$463,0.95,1,1)</f>
        <v>1950.5196612482459</v>
      </c>
    </row>
    <row r="528" spans="1:5" x14ac:dyDescent="0.3">
      <c r="A528" s="20">
        <v>46508</v>
      </c>
      <c r="C528" s="21">
        <f>_xlfn.FORECAST.ETS(A528,$B$2:$B$463,$A$2:$A$463,1,1)</f>
        <v>1936.5976674306951</v>
      </c>
      <c r="D528" s="22">
        <f>C528-_xlfn.FORECAST.ETS.CONFINT(A528,$B$2:$B$463,$A$2:$A$463,0.95,1,1)</f>
        <v>1924.9115379835964</v>
      </c>
      <c r="E528" s="22">
        <f>C528+_xlfn.FORECAST.ETS.CONFINT(A528,$B$2:$B$463,$A$2:$A$463,0.95,1,1)</f>
        <v>1948.2837968777937</v>
      </c>
    </row>
    <row r="529" spans="1:5" x14ac:dyDescent="0.3">
      <c r="A529" s="20">
        <v>46539</v>
      </c>
      <c r="C529" s="21">
        <f>_xlfn.FORECAST.ETS(A529,$B$2:$B$463,$A$2:$A$463,1,1)</f>
        <v>1931.8603281315857</v>
      </c>
      <c r="D529" s="22">
        <f>C529-_xlfn.FORECAST.ETS.CONFINT(A529,$B$2:$B$463,$A$2:$A$463,0.95,1,1)</f>
        <v>1920.0799911717982</v>
      </c>
      <c r="E529" s="22">
        <f>C529+_xlfn.FORECAST.ETS.CONFINT(A529,$B$2:$B$463,$A$2:$A$463,0.95,1,1)</f>
        <v>1943.6406650913732</v>
      </c>
    </row>
    <row r="530" spans="1:5" x14ac:dyDescent="0.3">
      <c r="A530" s="20">
        <v>46569</v>
      </c>
      <c r="C530" s="21">
        <f>_xlfn.FORECAST.ETS(A530,$B$2:$B$463,$A$2:$A$463,1,1)</f>
        <v>1928.7302641698527</v>
      </c>
      <c r="D530" s="22">
        <f>C530-_xlfn.FORECAST.ETS.CONFINT(A530,$B$2:$B$463,$A$2:$A$463,0.95,1,1)</f>
        <v>1916.8558770134789</v>
      </c>
      <c r="E530" s="22">
        <f>C530+_xlfn.FORECAST.ETS.CONFINT(A530,$B$2:$B$463,$A$2:$A$463,0.95,1,1)</f>
        <v>1940.6046513262265</v>
      </c>
    </row>
    <row r="531" spans="1:5" x14ac:dyDescent="0.3">
      <c r="A531" s="20">
        <v>46600</v>
      </c>
      <c r="C531" s="21">
        <f>_xlfn.FORECAST.ETS(A531,$B$2:$B$463,$A$2:$A$463,1,1)</f>
        <v>1931.759862844239</v>
      </c>
      <c r="D531" s="22">
        <f>C531-_xlfn.FORECAST.ETS.CONFINT(A531,$B$2:$B$463,$A$2:$A$463,0.95,1,1)</f>
        <v>1919.7915772488659</v>
      </c>
      <c r="E531" s="22">
        <f>C531+_xlfn.FORECAST.ETS.CONFINT(A531,$B$2:$B$463,$A$2:$A$463,0.95,1,1)</f>
        <v>1943.7281484396121</v>
      </c>
    </row>
    <row r="532" spans="1:5" x14ac:dyDescent="0.3">
      <c r="A532" s="20">
        <v>46631</v>
      </c>
      <c r="C532" s="21">
        <f>_xlfn.FORECAST.ETS(A532,$B$2:$B$463,$A$2:$A$463,1,1)</f>
        <v>1940.2509849177591</v>
      </c>
      <c r="D532" s="22">
        <f>C532-_xlfn.FORECAST.ETS.CONFINT(A532,$B$2:$B$463,$A$2:$A$463,0.95,1,1)</f>
        <v>1928.1889472614121</v>
      </c>
      <c r="E532" s="22">
        <f>C532+_xlfn.FORECAST.ETS.CONFINT(A532,$B$2:$B$463,$A$2:$A$463,0.95,1,1)</f>
        <v>1952.3130225741061</v>
      </c>
    </row>
    <row r="533" spans="1:5" x14ac:dyDescent="0.3">
      <c r="A533" s="20">
        <v>46661</v>
      </c>
      <c r="C533" s="21">
        <f>_xlfn.FORECAST.ETS(A533,$B$2:$B$463,$A$2:$A$463,1,1)</f>
        <v>1944.8120469451951</v>
      </c>
      <c r="D533" s="22">
        <f>C533-_xlfn.FORECAST.ETS.CONFINT(A533,$B$2:$B$463,$A$2:$A$463,0.95,1,1)</f>
        <v>1932.6563983977212</v>
      </c>
      <c r="E533" s="22">
        <f>C533+_xlfn.FORECAST.ETS.CONFINT(A533,$B$2:$B$463,$A$2:$A$463,0.95,1,1)</f>
        <v>1956.967695492669</v>
      </c>
    </row>
    <row r="534" spans="1:5" x14ac:dyDescent="0.3">
      <c r="A534" s="20">
        <v>46692</v>
      </c>
      <c r="C534" s="21">
        <f>_xlfn.FORECAST.ETS(A534,$B$2:$B$463,$A$2:$A$463,1,1)</f>
        <v>1943.9313263230449</v>
      </c>
      <c r="D534" s="22">
        <f>C534-_xlfn.FORECAST.ETS.CONFINT(A534,$B$2:$B$463,$A$2:$A$463,0.95,1,1)</f>
        <v>1931.6822030103235</v>
      </c>
      <c r="E534" s="22">
        <f>C534+_xlfn.FORECAST.ETS.CONFINT(A534,$B$2:$B$463,$A$2:$A$463,0.95,1,1)</f>
        <v>1956.1804496357663</v>
      </c>
    </row>
    <row r="535" spans="1:5" x14ac:dyDescent="0.3">
      <c r="A535" s="20">
        <v>46722</v>
      </c>
      <c r="C535" s="21">
        <f>_xlfn.FORECAST.ETS(A535,$B$2:$B$463,$A$2:$A$463,1,1)</f>
        <v>1942.9573868530601</v>
      </c>
      <c r="D535" s="22">
        <f>C535-_xlfn.FORECAST.ETS.CONFINT(A535,$B$2:$B$463,$A$2:$A$463,0.95,1,1)</f>
        <v>1930.6149200144221</v>
      </c>
      <c r="E535" s="22">
        <f>C535+_xlfn.FORECAST.ETS.CONFINT(A535,$B$2:$B$463,$A$2:$A$463,0.95,1,1)</f>
        <v>1955.2998536916982</v>
      </c>
    </row>
    <row r="536" spans="1:5" x14ac:dyDescent="0.3">
      <c r="A536" s="20">
        <v>46753</v>
      </c>
      <c r="C536" s="21">
        <f>_xlfn.FORECAST.ETS(A536,$B$2:$B$463,$A$2:$A$463,1,1)</f>
        <v>1941.911303477814</v>
      </c>
      <c r="D536" s="22">
        <f>C536-_xlfn.FORECAST.ETS.CONFINT(A536,$B$2:$B$463,$A$2:$A$463,0.95,1,1)</f>
        <v>1929.4750437083337</v>
      </c>
      <c r="E536" s="22">
        <f>C536+_xlfn.FORECAST.ETS.CONFINT(A536,$B$2:$B$463,$A$2:$A$463,0.95,1,1)</f>
        <v>1954.3475632472944</v>
      </c>
    </row>
    <row r="537" spans="1:5" x14ac:dyDescent="0.3">
      <c r="A537" s="20">
        <v>46784</v>
      </c>
      <c r="C537" s="21">
        <f>_xlfn.FORECAST.ETS(A537,$B$2:$B$463,$A$2:$A$463,1,1)</f>
        <v>1940.5365951355491</v>
      </c>
      <c r="D537" s="22">
        <f>C537-_xlfn.FORECAST.ETS.CONFINT(A537,$B$2:$B$463,$A$2:$A$463,0.95,1,1)</f>
        <v>1928.0072445360524</v>
      </c>
      <c r="E537" s="22">
        <f>C537+_xlfn.FORECAST.ETS.CONFINT(A537,$B$2:$B$463,$A$2:$A$463,0.95,1,1)</f>
        <v>1953.0659457350457</v>
      </c>
    </row>
    <row r="538" spans="1:5" x14ac:dyDescent="0.3">
      <c r="A538" s="20">
        <v>46813</v>
      </c>
      <c r="C538" s="21">
        <f>_xlfn.FORECAST.ETS(A538,$B$2:$B$463,$A$2:$A$463,1,1)</f>
        <v>1942.2220628155496</v>
      </c>
      <c r="D538" s="22">
        <f>C538-_xlfn.FORECAST.ETS.CONFINT(A538,$B$2:$B$463,$A$2:$A$463,0.95,1,1)</f>
        <v>1929.5997387790408</v>
      </c>
      <c r="E538" s="22">
        <f>C538+_xlfn.FORECAST.ETS.CONFINT(A538,$B$2:$B$463,$A$2:$A$463,0.95,1,1)</f>
        <v>1954.8443868520585</v>
      </c>
    </row>
    <row r="539" spans="1:5" x14ac:dyDescent="0.3">
      <c r="A539" s="20">
        <v>46844</v>
      </c>
      <c r="C539" s="21">
        <f>_xlfn.FORECAST.ETS(A539,$B$2:$B$463,$A$2:$A$463,1,1)</f>
        <v>1944.2874668509194</v>
      </c>
      <c r="D539" s="22">
        <f>C539-_xlfn.FORECAST.ETS.CONFINT(A539,$B$2:$B$463,$A$2:$A$463,0.95,1,1)</f>
        <v>1931.5722824541178</v>
      </c>
      <c r="E539" s="22">
        <f>C539+_xlfn.FORECAST.ETS.CONFINT(A539,$B$2:$B$463,$A$2:$A$463,0.95,1,1)</f>
        <v>1957.0026512477209</v>
      </c>
    </row>
    <row r="540" spans="1:5" x14ac:dyDescent="0.3">
      <c r="A540" s="20">
        <v>46874</v>
      </c>
      <c r="C540" s="21">
        <f>_xlfn.FORECAST.ETS(A540,$B$2:$B$463,$A$2:$A$463,1,1)</f>
        <v>1941.9572319062049</v>
      </c>
      <c r="D540" s="22">
        <f>C540-_xlfn.FORECAST.ETS.CONFINT(A540,$B$2:$B$463,$A$2:$A$463,0.95,1,1)</f>
        <v>1929.1492960377939</v>
      </c>
      <c r="E540" s="22">
        <f>C540+_xlfn.FORECAST.ETS.CONFINT(A540,$B$2:$B$463,$A$2:$A$463,0.95,1,1)</f>
        <v>1954.765167774616</v>
      </c>
    </row>
    <row r="541" spans="1:5" x14ac:dyDescent="0.3">
      <c r="A541" s="20">
        <v>46905</v>
      </c>
      <c r="C541" s="21">
        <f>_xlfn.FORECAST.ETS(A541,$B$2:$B$463,$A$2:$A$463,1,1)</f>
        <v>1937.2198926070955</v>
      </c>
      <c r="D541" s="22">
        <f>C541-_xlfn.FORECAST.ETS.CONFINT(A541,$B$2:$B$463,$A$2:$A$463,0.95,1,1)</f>
        <v>1924.3193100909948</v>
      </c>
      <c r="E541" s="22">
        <f>C541+_xlfn.FORECAST.ETS.CONFINT(A541,$B$2:$B$463,$A$2:$A$463,0.95,1,1)</f>
        <v>1950.1204751231962</v>
      </c>
    </row>
    <row r="542" spans="1:5" x14ac:dyDescent="0.3">
      <c r="A542" s="20">
        <v>46935</v>
      </c>
      <c r="C542" s="21">
        <f>_xlfn.FORECAST.ETS(A542,$B$2:$B$463,$A$2:$A$463,1,1)</f>
        <v>1934.0898286453628</v>
      </c>
      <c r="D542" s="22">
        <f>C542-_xlfn.FORECAST.ETS.CONFINT(A542,$B$2:$B$463,$A$2:$A$463,0.95,1,1)</f>
        <v>1921.0967003592662</v>
      </c>
      <c r="E542" s="22">
        <f>C542+_xlfn.FORECAST.ETS.CONFINT(A542,$B$2:$B$463,$A$2:$A$463,0.95,1,1)</f>
        <v>1947.0829569314594</v>
      </c>
    </row>
    <row r="543" spans="1:5" x14ac:dyDescent="0.3">
      <c r="A543" s="20">
        <v>46966</v>
      </c>
      <c r="C543" s="21">
        <f>_xlfn.FORECAST.ETS(A543,$B$2:$B$463,$A$2:$A$463,1,1)</f>
        <v>1937.1194273197491</v>
      </c>
      <c r="D543" s="22">
        <f>C543-_xlfn.FORECAST.ETS.CONFINT(A543,$B$2:$B$463,$A$2:$A$463,0.95,1,1)</f>
        <v>1924.0338503091562</v>
      </c>
      <c r="E543" s="22">
        <f>C543+_xlfn.FORECAST.ETS.CONFINT(A543,$B$2:$B$463,$A$2:$A$463,0.95,1,1)</f>
        <v>1950.205004330342</v>
      </c>
    </row>
    <row r="544" spans="1:5" x14ac:dyDescent="0.3">
      <c r="A544" s="20">
        <v>46997</v>
      </c>
      <c r="C544" s="21">
        <f>_xlfn.FORECAST.ETS(A544,$B$2:$B$463,$A$2:$A$463,1,1)</f>
        <v>1945.6105493932691</v>
      </c>
      <c r="D544" s="22">
        <f>C544-_xlfn.FORECAST.ETS.CONFINT(A544,$B$2:$B$463,$A$2:$A$463,0.95,1,1)</f>
        <v>1932.4326169812246</v>
      </c>
      <c r="E544" s="22">
        <f>C544+_xlfn.FORECAST.ETS.CONFINT(A544,$B$2:$B$463,$A$2:$A$463,0.95,1,1)</f>
        <v>1958.7884818053137</v>
      </c>
    </row>
    <row r="545" spans="1:5" x14ac:dyDescent="0.3">
      <c r="A545" s="20">
        <v>47027</v>
      </c>
      <c r="C545" s="21">
        <f>_xlfn.FORECAST.ETS(A545,$B$2:$B$463,$A$2:$A$463,1,1)</f>
        <v>1950.1716114207052</v>
      </c>
      <c r="D545" s="22">
        <f>C545-_xlfn.FORECAST.ETS.CONFINT(A545,$B$2:$B$463,$A$2:$A$463,0.95,1,1)</f>
        <v>1936.9014133134485</v>
      </c>
      <c r="E545" s="22">
        <f>C545+_xlfn.FORECAST.ETS.CONFINT(A545,$B$2:$B$463,$A$2:$A$463,0.95,1,1)</f>
        <v>1963.4418095279618</v>
      </c>
    </row>
    <row r="546" spans="1:5" x14ac:dyDescent="0.3">
      <c r="A546" s="20">
        <v>47058</v>
      </c>
      <c r="C546" s="21">
        <f>_xlfn.FORECAST.ETS(A546,$B$2:$B$463,$A$2:$A$463,1,1)</f>
        <v>1949.290890798555</v>
      </c>
      <c r="D546" s="22">
        <f>C546-_xlfn.FORECAST.ETS.CONFINT(A546,$B$2:$B$463,$A$2:$A$463,0.95,1,1)</f>
        <v>1935.9285131872709</v>
      </c>
      <c r="E546" s="22">
        <f>C546+_xlfn.FORECAST.ETS.CONFINT(A546,$B$2:$B$463,$A$2:$A$463,0.95,1,1)</f>
        <v>1962.653268409839</v>
      </c>
    </row>
    <row r="547" spans="1:5" x14ac:dyDescent="0.3">
      <c r="A547" s="20">
        <v>47088</v>
      </c>
      <c r="C547" s="21">
        <f>_xlfn.FORECAST.ETS(A547,$B$2:$B$463,$A$2:$A$463,1,1)</f>
        <v>1948.31695132857</v>
      </c>
      <c r="D547" s="22">
        <f>C547-_xlfn.FORECAST.ETS.CONFINT(A547,$B$2:$B$463,$A$2:$A$463,0.95,1,1)</f>
        <v>1934.8624769874209</v>
      </c>
      <c r="E547" s="22">
        <f>C547+_xlfn.FORECAST.ETS.CONFINT(A547,$B$2:$B$463,$A$2:$A$463,0.95,1,1)</f>
        <v>1961.7714256697191</v>
      </c>
    </row>
    <row r="548" spans="1:5" x14ac:dyDescent="0.3">
      <c r="A548" s="20">
        <v>47119</v>
      </c>
      <c r="C548" s="21">
        <f>_xlfn.FORECAST.ETS(A548,$B$2:$B$463,$A$2:$A$463,1,1)</f>
        <v>1947.2708679533239</v>
      </c>
      <c r="D548" s="22">
        <f>C548-_xlfn.FORECAST.ETS.CONFINT(A548,$B$2:$B$463,$A$2:$A$463,0.95,1,1)</f>
        <v>1933.7238280368019</v>
      </c>
      <c r="E548" s="22">
        <f>C548+_xlfn.FORECAST.ETS.CONFINT(A548,$B$2:$B$463,$A$2:$A$463,0.95,1,1)</f>
        <v>1960.8179078698458</v>
      </c>
    </row>
    <row r="549" spans="1:5" x14ac:dyDescent="0.3">
      <c r="A549" s="20">
        <v>47150</v>
      </c>
      <c r="C549" s="21">
        <f>_xlfn.FORECAST.ETS(A549,$B$2:$B$463,$A$2:$A$463,1,1)</f>
        <v>1945.8961596110591</v>
      </c>
      <c r="D549" s="22">
        <f>C549-_xlfn.FORECAST.ETS.CONFINT(A549,$B$2:$B$463,$A$2:$A$463,0.95,1,1)</f>
        <v>1932.2571823325736</v>
      </c>
      <c r="E549" s="22">
        <f>C549+_xlfn.FORECAST.ETS.CONFINT(A549,$B$2:$B$463,$A$2:$A$463,0.95,1,1)</f>
        <v>1959.5351368895447</v>
      </c>
    </row>
    <row r="550" spans="1:5" x14ac:dyDescent="0.3">
      <c r="A550" s="20">
        <v>47178</v>
      </c>
      <c r="C550" s="21">
        <f>_xlfn.FORECAST.ETS(A550,$B$2:$B$463,$A$2:$A$463,1,1)</f>
        <v>1947.5816272910597</v>
      </c>
      <c r="D550" s="22">
        <f>C550-_xlfn.FORECAST.ETS.CONFINT(A550,$B$2:$B$463,$A$2:$A$463,0.95,1,1)</f>
        <v>1933.8507856748311</v>
      </c>
      <c r="E550" s="22">
        <f>C550+_xlfn.FORECAST.ETS.CONFINT(A550,$B$2:$B$463,$A$2:$A$463,0.95,1,1)</f>
        <v>1961.3124689072883</v>
      </c>
    </row>
    <row r="551" spans="1:5" x14ac:dyDescent="0.3">
      <c r="A551" s="20">
        <v>47209</v>
      </c>
      <c r="C551" s="21">
        <f>_xlfn.FORECAST.ETS(A551,$B$2:$B$463,$A$2:$A$463,1,1)</f>
        <v>1949.6470313264294</v>
      </c>
      <c r="D551" s="22">
        <f>C551-_xlfn.FORECAST.ETS.CONFINT(A551,$B$2:$B$463,$A$2:$A$463,0.95,1,1)</f>
        <v>1935.8243953390825</v>
      </c>
      <c r="E551" s="22">
        <f>C551+_xlfn.FORECAST.ETS.CONFINT(A551,$B$2:$B$463,$A$2:$A$463,0.95,1,1)</f>
        <v>1963.4696673137764</v>
      </c>
    </row>
    <row r="552" spans="1:5" x14ac:dyDescent="0.3">
      <c r="A552" s="20">
        <v>47239</v>
      </c>
      <c r="C552" s="21">
        <f>_xlfn.FORECAST.ETS(A552,$B$2:$B$463,$A$2:$A$463,1,1)</f>
        <v>1947.316796381715</v>
      </c>
      <c r="D552" s="22">
        <f>C552-_xlfn.FORECAST.ETS.CONFINT(A552,$B$2:$B$463,$A$2:$A$463,0.95,1,1)</f>
        <v>1933.4024330140514</v>
      </c>
      <c r="E552" s="22">
        <f>C552+_xlfn.FORECAST.ETS.CONFINT(A552,$B$2:$B$463,$A$2:$A$463,0.95,1,1)</f>
        <v>1961.2311597493785</v>
      </c>
    </row>
    <row r="553" spans="1:5" x14ac:dyDescent="0.3">
      <c r="A553" s="20">
        <v>47270</v>
      </c>
      <c r="C553" s="21">
        <f>_xlfn.FORECAST.ETS(A553,$B$2:$B$463,$A$2:$A$463,1,1)</f>
        <v>1942.5794570826056</v>
      </c>
      <c r="D553" s="22">
        <f>C553-_xlfn.FORECAST.ETS.CONFINT(A553,$B$2:$B$463,$A$2:$A$463,0.95,1,1)</f>
        <v>1928.5734304285506</v>
      </c>
      <c r="E553" s="22">
        <f>C553+_xlfn.FORECAST.ETS.CONFINT(A553,$B$2:$B$463,$A$2:$A$463,0.95,1,1)</f>
        <v>1956.5854837366605</v>
      </c>
    </row>
    <row r="554" spans="1:5" x14ac:dyDescent="0.3">
      <c r="A554" s="20">
        <v>47300</v>
      </c>
      <c r="C554" s="21">
        <f>_xlfn.FORECAST.ETS(A554,$B$2:$B$463,$A$2:$A$463,1,1)</f>
        <v>1939.4493931208726</v>
      </c>
      <c r="D554" s="22">
        <f>C554-_xlfn.FORECAST.ETS.CONFINT(A554,$B$2:$B$463,$A$2:$A$463,0.95,1,1)</f>
        <v>1925.3517644537183</v>
      </c>
      <c r="E554" s="22">
        <f>C554+_xlfn.FORECAST.ETS.CONFINT(A554,$B$2:$B$463,$A$2:$A$463,0.95,1,1)</f>
        <v>1953.547021788027</v>
      </c>
    </row>
    <row r="555" spans="1:5" x14ac:dyDescent="0.3">
      <c r="A555" s="20">
        <v>47331</v>
      </c>
      <c r="C555" s="21">
        <f>_xlfn.FORECAST.ETS(A555,$B$2:$B$463,$A$2:$A$463,1,1)</f>
        <v>1942.4789917952589</v>
      </c>
      <c r="D555" s="22">
        <f>C555-_xlfn.FORECAST.ETS.CONFINT(A555,$B$2:$B$463,$A$2:$A$463,0.95,1,1)</f>
        <v>1928.2898196413203</v>
      </c>
      <c r="E555" s="22">
        <f>C555+_xlfn.FORECAST.ETS.CONFINT(A555,$B$2:$B$463,$A$2:$A$463,0.95,1,1)</f>
        <v>1956.6681639491976</v>
      </c>
    </row>
    <row r="556" spans="1:5" x14ac:dyDescent="0.3">
      <c r="A556" s="20">
        <v>47362</v>
      </c>
      <c r="C556" s="21">
        <f>_xlfn.FORECAST.ETS(A556,$B$2:$B$463,$A$2:$A$463,1,1)</f>
        <v>1950.9701138687792</v>
      </c>
      <c r="D556" s="22">
        <f>C556-_xlfn.FORECAST.ETS.CONFINT(A556,$B$2:$B$463,$A$2:$A$463,0.95,1,1)</f>
        <v>1936.6894540785729</v>
      </c>
      <c r="E556" s="22">
        <f>C556+_xlfn.FORECAST.ETS.CONFINT(A556,$B$2:$B$463,$A$2:$A$463,0.95,1,1)</f>
        <v>1965.2507736589855</v>
      </c>
    </row>
    <row r="557" spans="1:5" x14ac:dyDescent="0.3">
      <c r="A557" s="20">
        <v>47392</v>
      </c>
      <c r="C557" s="21">
        <f>_xlfn.FORECAST.ETS(A557,$B$2:$B$463,$A$2:$A$463,1,1)</f>
        <v>1955.5311758962152</v>
      </c>
      <c r="D557" s="22">
        <f>C557-_xlfn.FORECAST.ETS.CONFINT(A557,$B$2:$B$463,$A$2:$A$463,0.95,1,1)</f>
        <v>1941.1590817132646</v>
      </c>
      <c r="E557" s="22">
        <f>C557+_xlfn.FORECAST.ETS.CONFINT(A557,$B$2:$B$463,$A$2:$A$463,0.95,1,1)</f>
        <v>1969.9032700791658</v>
      </c>
    </row>
    <row r="558" spans="1:5" x14ac:dyDescent="0.3">
      <c r="A558" s="20">
        <v>47423</v>
      </c>
      <c r="C558" s="21">
        <f>_xlfn.FORECAST.ETS(A558,$B$2:$B$463,$A$2:$A$463,1,1)</f>
        <v>1954.6504552740651</v>
      </c>
      <c r="D558" s="22">
        <f>C558-_xlfn.FORECAST.ETS.CONFINT(A558,$B$2:$B$463,$A$2:$A$463,0.95,1,1)</f>
        <v>1940.1869774014308</v>
      </c>
      <c r="E558" s="22">
        <f>C558+_xlfn.FORECAST.ETS.CONFINT(A558,$B$2:$B$463,$A$2:$A$463,0.95,1,1)</f>
        <v>1969.1139331466993</v>
      </c>
    </row>
    <row r="559" spans="1:5" x14ac:dyDescent="0.3">
      <c r="A559" s="20">
        <v>47453</v>
      </c>
      <c r="C559" s="21">
        <f>_xlfn.FORECAST.ETS(A559,$B$2:$B$463,$A$2:$A$463,1,1)</f>
        <v>1953.6765158040801</v>
      </c>
      <c r="D559" s="22">
        <f>C559-_xlfn.FORECAST.ETS.CONFINT(A559,$B$2:$B$463,$A$2:$A$463,0.95,1,1)</f>
        <v>1939.1217024687103</v>
      </c>
      <c r="E559" s="22">
        <f>C559+_xlfn.FORECAST.ETS.CONFINT(A559,$B$2:$B$463,$A$2:$A$463,0.95,1,1)</f>
        <v>1968.2313291394498</v>
      </c>
    </row>
    <row r="560" spans="1:5" x14ac:dyDescent="0.3">
      <c r="A560" s="20">
        <v>47484</v>
      </c>
      <c r="C560" s="21">
        <f>_xlfn.FORECAST.ETS(A560,$B$2:$B$463,$A$2:$A$463,1,1)</f>
        <v>1952.630432428834</v>
      </c>
      <c r="D560" s="22">
        <f>C560-_xlfn.FORECAST.ETS.CONFINT(A560,$B$2:$B$463,$A$2:$A$463,0.95,1,1)</f>
        <v>1937.9838041721171</v>
      </c>
      <c r="E560" s="22">
        <f>C560+_xlfn.FORECAST.ETS.CONFINT(A560,$B$2:$B$463,$A$2:$A$463,0.95,1,1)</f>
        <v>1967.2770606855509</v>
      </c>
    </row>
    <row r="561" spans="1:5" x14ac:dyDescent="0.3">
      <c r="A561" s="20">
        <v>47515</v>
      </c>
      <c r="C561" s="21">
        <f>_xlfn.FORECAST.ETS(A561,$B$2:$B$463,$A$2:$A$463,1,1)</f>
        <v>1951.255724086569</v>
      </c>
      <c r="D561" s="22">
        <f>C561-_xlfn.FORECAST.ETS.CONFINT(A561,$B$2:$B$463,$A$2:$A$463,0.95,1,1)</f>
        <v>1936.517852891805</v>
      </c>
      <c r="E561" s="22">
        <f>C561+_xlfn.FORECAST.ETS.CONFINT(A561,$B$2:$B$463,$A$2:$A$463,0.95,1,1)</f>
        <v>1965.993595281333</v>
      </c>
    </row>
    <row r="562" spans="1:5" x14ac:dyDescent="0.3">
      <c r="A562" s="20">
        <v>47543</v>
      </c>
      <c r="C562" s="21">
        <f>_xlfn.FORECAST.ETS(A562,$B$2:$B$463,$A$2:$A$463,1,1)</f>
        <v>1952.9411917665698</v>
      </c>
      <c r="D562" s="22">
        <f>C562-_xlfn.FORECAST.ETS.CONFINT(A562,$B$2:$B$463,$A$2:$A$463,0.95,1,1)</f>
        <v>1938.1121187565168</v>
      </c>
      <c r="E562" s="22">
        <f>C562+_xlfn.FORECAST.ETS.CONFINT(A562,$B$2:$B$463,$A$2:$A$463,0.95,1,1)</f>
        <v>1967.7702647766228</v>
      </c>
    </row>
    <row r="563" spans="1:5" x14ac:dyDescent="0.3">
      <c r="A563" s="20">
        <v>47574</v>
      </c>
      <c r="C563" s="21">
        <f>_xlfn.FORECAST.ETS(A563,$B$2:$B$463,$A$2:$A$463,1,1)</f>
        <v>1955.0065958019395</v>
      </c>
      <c r="D563" s="22">
        <f>C563-_xlfn.FORECAST.ETS.CONFINT(A563,$B$2:$B$463,$A$2:$A$463,0.95,1,1)</f>
        <v>1940.0863598614244</v>
      </c>
      <c r="E563" s="22">
        <f>C563+_xlfn.FORECAST.ETS.CONFINT(A563,$B$2:$B$463,$A$2:$A$463,0.95,1,1)</f>
        <v>1969.9268317424546</v>
      </c>
    </row>
    <row r="564" spans="1:5" x14ac:dyDescent="0.3">
      <c r="A564" s="20">
        <v>47604</v>
      </c>
      <c r="C564" s="21">
        <f>_xlfn.FORECAST.ETS(A564,$B$2:$B$463,$A$2:$A$463,1,1)</f>
        <v>1952.6763608572251</v>
      </c>
      <c r="D564" s="22">
        <f>C564-_xlfn.FORECAST.ETS.CONFINT(A564,$B$2:$B$463,$A$2:$A$463,0.95,1,1)</f>
        <v>1937.6649986878199</v>
      </c>
      <c r="E564" s="22">
        <f>C564+_xlfn.FORECAST.ETS.CONFINT(A564,$B$2:$B$463,$A$2:$A$463,0.95,1,1)</f>
        <v>1967.6877230266302</v>
      </c>
    </row>
    <row r="565" spans="1:5" x14ac:dyDescent="0.3">
      <c r="A565" s="20">
        <v>47635</v>
      </c>
      <c r="C565" s="21">
        <f>_xlfn.FORECAST.ETS(A565,$B$2:$B$463,$A$2:$A$463,1,1)</f>
        <v>1947.9390215581157</v>
      </c>
      <c r="D565" s="22">
        <f>C565-_xlfn.FORECAST.ETS.CONFINT(A565,$B$2:$B$463,$A$2:$A$463,0.95,1,1)</f>
        <v>1932.836567731111</v>
      </c>
      <c r="E565" s="22">
        <f>C565+_xlfn.FORECAST.ETS.CONFINT(A565,$B$2:$B$463,$A$2:$A$463,0.95,1,1)</f>
        <v>1963.0414753851203</v>
      </c>
    </row>
    <row r="566" spans="1:5" x14ac:dyDescent="0.3">
      <c r="A566" s="20">
        <v>47665</v>
      </c>
      <c r="C566" s="21">
        <f>_xlfn.FORECAST.ETS(A566,$B$2:$B$463,$A$2:$A$463,1,1)</f>
        <v>1944.8089575963827</v>
      </c>
      <c r="D566" s="22">
        <f>C566-_xlfn.FORECAST.ETS.CONFINT(A566,$B$2:$B$463,$A$2:$A$463,0.95,1,1)</f>
        <v>1929.615444604121</v>
      </c>
      <c r="E566" s="22">
        <f>C566+_xlfn.FORECAST.ETS.CONFINT(A566,$B$2:$B$463,$A$2:$A$463,0.95,1,1)</f>
        <v>1960.0024705886444</v>
      </c>
    </row>
    <row r="567" spans="1:5" x14ac:dyDescent="0.3">
      <c r="A567" s="20">
        <v>47696</v>
      </c>
      <c r="C567" s="21">
        <f>_xlfn.FORECAST.ETS(A567,$B$2:$B$463,$A$2:$A$463,1,1)</f>
        <v>1947.838556270769</v>
      </c>
      <c r="D567" s="22">
        <f>C567-_xlfn.FORECAST.ETS.CONFINT(A567,$B$2:$B$463,$A$2:$A$463,0.95,1,1)</f>
        <v>1932.554014576403</v>
      </c>
      <c r="E567" s="22">
        <f>C567+_xlfn.FORECAST.ETS.CONFINT(A567,$B$2:$B$463,$A$2:$A$463,0.95,1,1)</f>
        <v>1963.123097965135</v>
      </c>
    </row>
    <row r="568" spans="1:5" x14ac:dyDescent="0.3">
      <c r="A568" s="20">
        <v>47727</v>
      </c>
      <c r="C568" s="21">
        <f>_xlfn.FORECAST.ETS(A568,$B$2:$B$463,$A$2:$A$463,1,1)</f>
        <v>1956.3296783442891</v>
      </c>
      <c r="D568" s="22">
        <f>C568-_xlfn.FORECAST.ETS.CONFINT(A568,$B$2:$B$463,$A$2:$A$463,0.95,1,1)</f>
        <v>1940.9541364300251</v>
      </c>
      <c r="E568" s="22">
        <f>C568+_xlfn.FORECAST.ETS.CONFINT(A568,$B$2:$B$463,$A$2:$A$463,0.95,1,1)</f>
        <v>1971.705220258553</v>
      </c>
    </row>
    <row r="569" spans="1:5" x14ac:dyDescent="0.3">
      <c r="A569" s="20">
        <v>47757</v>
      </c>
      <c r="C569" s="21">
        <f>_xlfn.FORECAST.ETS(A569,$B$2:$B$463,$A$2:$A$463,1,1)</f>
        <v>1960.8907403717253</v>
      </c>
      <c r="D569" s="22">
        <f>C569-_xlfn.FORECAST.ETS.CONFINT(A569,$B$2:$B$463,$A$2:$A$463,0.95,1,1)</f>
        <v>1945.42422478561</v>
      </c>
      <c r="E569" s="22">
        <f>C569+_xlfn.FORECAST.ETS.CONFINT(A569,$B$2:$B$463,$A$2:$A$463,0.95,1,1)</f>
        <v>1976.3572559578406</v>
      </c>
    </row>
    <row r="570" spans="1:5" x14ac:dyDescent="0.3">
      <c r="A570" s="20">
        <v>47788</v>
      </c>
      <c r="C570" s="21">
        <f>_xlfn.FORECAST.ETS(A570,$B$2:$B$463,$A$2:$A$463,1,1)</f>
        <v>1960.0100197495751</v>
      </c>
      <c r="D570" s="22">
        <f>C570-_xlfn.FORECAST.ETS.CONFINT(A570,$B$2:$B$463,$A$2:$A$463,0.95,1,1)</f>
        <v>1944.4525551508782</v>
      </c>
      <c r="E570" s="22">
        <f>C570+_xlfn.FORECAST.ETS.CONFINT(A570,$B$2:$B$463,$A$2:$A$463,0.95,1,1)</f>
        <v>1975.567484348272</v>
      </c>
    </row>
    <row r="571" spans="1:5" x14ac:dyDescent="0.3">
      <c r="A571" s="20">
        <v>47818</v>
      </c>
      <c r="C571" s="21">
        <f>_xlfn.FORECAST.ETS(A571,$B$2:$B$463,$A$2:$A$463,1,1)</f>
        <v>1959.0360802795901</v>
      </c>
      <c r="D571" s="22">
        <f>C571-_xlfn.FORECAST.ETS.CONFINT(A571,$B$2:$B$463,$A$2:$A$463,0.95,1,1)</f>
        <v>1943.3876894828379</v>
      </c>
      <c r="E571" s="22">
        <f>C571+_xlfn.FORECAST.ETS.CONFINT(A571,$B$2:$B$463,$A$2:$A$463,0.95,1,1)</f>
        <v>1974.6844710763423</v>
      </c>
    </row>
    <row r="572" spans="1:5" x14ac:dyDescent="0.3">
      <c r="A572" s="20">
        <v>47849</v>
      </c>
      <c r="C572" s="21">
        <f>_xlfn.FORECAST.ETS(A572,$B$2:$B$463,$A$2:$A$463,1,1)</f>
        <v>1957.989996904344</v>
      </c>
      <c r="D572" s="22">
        <f>C572-_xlfn.FORECAST.ETS.CONFINT(A572,$B$2:$B$463,$A$2:$A$463,0.95,1,1)</f>
        <v>1942.2501952538025</v>
      </c>
      <c r="E572" s="22">
        <f>C572+_xlfn.FORECAST.ETS.CONFINT(A572,$B$2:$B$463,$A$2:$A$463,0.95,1,1)</f>
        <v>1973.7297985548855</v>
      </c>
    </row>
    <row r="573" spans="1:5" x14ac:dyDescent="0.3">
      <c r="A573" s="20">
        <v>47880</v>
      </c>
      <c r="C573" s="21">
        <f>_xlfn.FORECAST.ETS(A573,$B$2:$B$463,$A$2:$A$463,1,1)</f>
        <v>1956.6152885620791</v>
      </c>
      <c r="D573" s="22">
        <f>C573-_xlfn.FORECAST.ETS.CONFINT(A573,$B$2:$B$463,$A$2:$A$463,0.95,1,1)</f>
        <v>1940.7846038810901</v>
      </c>
      <c r="E573" s="22">
        <f>C573+_xlfn.FORECAST.ETS.CONFINT(A573,$B$2:$B$463,$A$2:$A$463,0.95,1,1)</f>
        <v>1972.445973243068</v>
      </c>
    </row>
    <row r="574" spans="1:5" x14ac:dyDescent="0.3">
      <c r="A574" s="20">
        <v>47908</v>
      </c>
      <c r="C574" s="21">
        <f>_xlfn.FORECAST.ETS(A574,$B$2:$B$463,$A$2:$A$463,1,1)</f>
        <v>1958.3007562420796</v>
      </c>
      <c r="D574" s="22">
        <f>C574-_xlfn.FORECAST.ETS.CONFINT(A574,$B$2:$B$463,$A$2:$A$463,0.95,1,1)</f>
        <v>1942.3792060286819</v>
      </c>
      <c r="E574" s="22">
        <f>C574+_xlfn.FORECAST.ETS.CONFINT(A574,$B$2:$B$463,$A$2:$A$463,0.95,1,1)</f>
        <v>1974.2223064554773</v>
      </c>
    </row>
    <row r="575" spans="1:5" x14ac:dyDescent="0.3">
      <c r="A575" s="20">
        <v>47939</v>
      </c>
      <c r="C575" s="21">
        <f>_xlfn.FORECAST.ETS(A575,$B$2:$B$463,$A$2:$A$463,1,1)</f>
        <v>1960.3661602774494</v>
      </c>
      <c r="D575" s="22">
        <f>C575-_xlfn.FORECAST.ETS.CONFINT(A575,$B$2:$B$463,$A$2:$A$463,0.95,1,1)</f>
        <v>1944.3537603491739</v>
      </c>
      <c r="E575" s="22">
        <f>C575+_xlfn.FORECAST.ETS.CONFINT(A575,$B$2:$B$463,$A$2:$A$463,0.95,1,1)</f>
        <v>1976.3785602057249</v>
      </c>
    </row>
    <row r="576" spans="1:5" x14ac:dyDescent="0.3">
      <c r="A576" s="20">
        <v>47969</v>
      </c>
      <c r="C576" s="21">
        <f>_xlfn.FORECAST.ETS(A576,$B$2:$B$463,$A$2:$A$463,1,1)</f>
        <v>1958.0359253327351</v>
      </c>
      <c r="D576" s="22">
        <f>C576-_xlfn.FORECAST.ETS.CONFINT(A576,$B$2:$B$463,$A$2:$A$463,0.95,1,1)</f>
        <v>1941.9326898645791</v>
      </c>
      <c r="E576" s="22">
        <f>C576+_xlfn.FORECAST.ETS.CONFINT(A576,$B$2:$B$463,$A$2:$A$463,0.95,1,1)</f>
        <v>1974.1391608008912</v>
      </c>
    </row>
    <row r="577" spans="1:5" x14ac:dyDescent="0.3">
      <c r="A577" s="20">
        <v>48000</v>
      </c>
      <c r="C577" s="21">
        <f>_xlfn.FORECAST.ETS(A577,$B$2:$B$463,$A$2:$A$463,1,1)</f>
        <v>1953.2985860336257</v>
      </c>
      <c r="D577" s="22">
        <f>C577-_xlfn.FORECAST.ETS.CONFINT(A577,$B$2:$B$463,$A$2:$A$463,0.95,1,1)</f>
        <v>1937.1045275949457</v>
      </c>
      <c r="E577" s="22">
        <f>C577+_xlfn.FORECAST.ETS.CONFINT(A577,$B$2:$B$463,$A$2:$A$463,0.95,1,1)</f>
        <v>1969.4926444723058</v>
      </c>
    </row>
    <row r="578" spans="1:5" x14ac:dyDescent="0.3">
      <c r="A578" s="20">
        <v>48030</v>
      </c>
      <c r="C578" s="21">
        <f>_xlfn.FORECAST.ETS(A578,$B$2:$B$463,$A$2:$A$463,1,1)</f>
        <v>1950.1685220718928</v>
      </c>
      <c r="D578" s="22">
        <f>C578-_xlfn.FORECAST.ETS.CONFINT(A578,$B$2:$B$463,$A$2:$A$463,0.95,1,1)</f>
        <v>1933.8836516622559</v>
      </c>
      <c r="E578" s="22">
        <f>C578+_xlfn.FORECAST.ETS.CONFINT(A578,$B$2:$B$463,$A$2:$A$463,0.95,1,1)</f>
        <v>1966.4533924815296</v>
      </c>
    </row>
    <row r="579" spans="1:5" x14ac:dyDescent="0.3">
      <c r="A579" s="20">
        <v>48061</v>
      </c>
      <c r="C579" s="21">
        <f>_xlfn.FORECAST.ETS(A579,$B$2:$B$463,$A$2:$A$463,1,1)</f>
        <v>1953.1981207462791</v>
      </c>
      <c r="D579" s="22">
        <f>C579-_xlfn.FORECAST.ETS.CONFINT(A579,$B$2:$B$463,$A$2:$A$463,0.95,1,1)</f>
        <v>1936.8224478303096</v>
      </c>
      <c r="E579" s="22">
        <f>C579+_xlfn.FORECAST.ETS.CONFINT(A579,$B$2:$B$463,$A$2:$A$463,0.95,1,1)</f>
        <v>1969.5737936622486</v>
      </c>
    </row>
    <row r="580" spans="1:5" x14ac:dyDescent="0.3">
      <c r="A580" s="20">
        <v>48092</v>
      </c>
      <c r="C580" s="21">
        <f>_xlfn.FORECAST.ETS(A580,$B$2:$B$463,$A$2:$A$463,1,1)</f>
        <v>1961.6892428197991</v>
      </c>
      <c r="D580" s="22">
        <f>C580-_xlfn.FORECAST.ETS.CONFINT(A580,$B$2:$B$463,$A$2:$A$463,0.95,1,1)</f>
        <v>1945.2227753610523</v>
      </c>
      <c r="E580" s="22">
        <f>C580+_xlfn.FORECAST.ETS.CONFINT(A580,$B$2:$B$463,$A$2:$A$463,0.95,1,1)</f>
        <v>1978.1557102785459</v>
      </c>
    </row>
    <row r="581" spans="1:5" x14ac:dyDescent="0.3">
      <c r="A581" s="20">
        <v>48122</v>
      </c>
      <c r="C581" s="21">
        <f>_xlfn.FORECAST.ETS(A581,$B$2:$B$463,$A$2:$A$463,1,1)</f>
        <v>1966.2503048472352</v>
      </c>
      <c r="D581" s="22">
        <f>C581-_xlfn.FORECAST.ETS.CONFINT(A581,$B$2:$B$463,$A$2:$A$463,0.95,1,1)</f>
        <v>1949.6930493411371</v>
      </c>
      <c r="E581" s="22">
        <f>C581+_xlfn.FORECAST.ETS.CONFINT(A581,$B$2:$B$463,$A$2:$A$463,0.95,1,1)</f>
        <v>1982.8075603533332</v>
      </c>
    </row>
    <row r="582" spans="1:5" x14ac:dyDescent="0.3">
      <c r="A582" s="20">
        <v>48153</v>
      </c>
      <c r="C582" s="21">
        <f>_xlfn.FORECAST.ETS(A582,$B$2:$B$463,$A$2:$A$463,1,1)</f>
        <v>1965.369584225085</v>
      </c>
      <c r="D582" s="22">
        <f>C582-_xlfn.FORECAST.ETS.CONFINT(A582,$B$2:$B$463,$A$2:$A$463,0.95,1,1)</f>
        <v>1948.7215457309658</v>
      </c>
      <c r="E582" s="22">
        <f>C582+_xlfn.FORECAST.ETS.CONFINT(A582,$B$2:$B$463,$A$2:$A$463,0.95,1,1)</f>
        <v>1982.0176227192042</v>
      </c>
    </row>
    <row r="583" spans="1:5" x14ac:dyDescent="0.3">
      <c r="A583" s="20">
        <v>48183</v>
      </c>
      <c r="C583" s="21">
        <f>_xlfn.FORECAST.ETS(A583,$B$2:$B$463,$A$2:$A$463,1,1)</f>
        <v>1964.3956447551002</v>
      </c>
      <c r="D583" s="22">
        <f>C583-_xlfn.FORECAST.ETS.CONFINT(A583,$B$2:$B$463,$A$2:$A$463,0.95,1,1)</f>
        <v>1947.6568269273548</v>
      </c>
      <c r="E583" s="22">
        <f>C583+_xlfn.FORECAST.ETS.CONFINT(A583,$B$2:$B$463,$A$2:$A$463,0.95,1,1)</f>
        <v>1981.1344625828456</v>
      </c>
    </row>
    <row r="584" spans="1:5" x14ac:dyDescent="0.3">
      <c r="A584" s="20">
        <v>48214</v>
      </c>
      <c r="C584" s="21">
        <f>_xlfn.FORECAST.ETS(A584,$B$2:$B$463,$A$2:$A$463,1,1)</f>
        <v>1963.3495613798541</v>
      </c>
      <c r="D584" s="22">
        <f>C584-_xlfn.FORECAST.ETS.CONFINT(A584,$B$2:$B$463,$A$2:$A$463,0.95,1,1)</f>
        <v>1946.5194778032292</v>
      </c>
      <c r="E584" s="22">
        <f>C584+_xlfn.FORECAST.ETS.CONFINT(A584,$B$2:$B$463,$A$2:$A$463,0.95,1,1)</f>
        <v>1980.179644956479</v>
      </c>
    </row>
    <row r="585" spans="1:5" x14ac:dyDescent="0.3">
      <c r="A585" s="20">
        <v>48245</v>
      </c>
      <c r="C585" s="21">
        <f>_xlfn.FORECAST.ETS(A585,$B$2:$B$463,$A$2:$A$463,1,1)</f>
        <v>1961.9748530375891</v>
      </c>
      <c r="D585" s="22">
        <f>C585-_xlfn.FORECAST.ETS.CONFINT(A585,$B$2:$B$463,$A$2:$A$463,0.95,1,1)</f>
        <v>1945.0539959634953</v>
      </c>
      <c r="E585" s="22">
        <f>C585+_xlfn.FORECAST.ETS.CONFINT(A585,$B$2:$B$463,$A$2:$A$463,0.95,1,1)</f>
        <v>1978.895710111683</v>
      </c>
    </row>
    <row r="586" spans="1:5" x14ac:dyDescent="0.3">
      <c r="A586" s="20">
        <v>48274</v>
      </c>
      <c r="C586" s="21">
        <f>_xlfn.FORECAST.ETS(A586,$B$2:$B$463,$A$2:$A$463,1,1)</f>
        <v>1963.6603207175897</v>
      </c>
      <c r="D586" s="22">
        <f>C586-_xlfn.FORECAST.ETS.CONFINT(A586,$B$2:$B$463,$A$2:$A$463,0.95,1,1)</f>
        <v>1946.6486897363084</v>
      </c>
      <c r="E586" s="22">
        <f>C586+_xlfn.FORECAST.ETS.CONFINT(A586,$B$2:$B$463,$A$2:$A$463,0.95,1,1)</f>
        <v>1980.671951698871</v>
      </c>
    </row>
    <row r="587" spans="1:5" x14ac:dyDescent="0.3">
      <c r="A587" s="20">
        <v>48305</v>
      </c>
      <c r="C587" s="21">
        <f>_xlfn.FORECAST.ETS(A587,$B$2:$B$463,$A$2:$A$463,1,1)</f>
        <v>1965.7257247529594</v>
      </c>
      <c r="D587" s="22">
        <f>C587-_xlfn.FORECAST.ETS.CONFINT(A587,$B$2:$B$463,$A$2:$A$463,0.95,1,1)</f>
        <v>1948.6233181667967</v>
      </c>
      <c r="E587" s="22">
        <f>C587+_xlfn.FORECAST.ETS.CONFINT(A587,$B$2:$B$463,$A$2:$A$463,0.95,1,1)</f>
        <v>1982.8281313391221</v>
      </c>
    </row>
    <row r="588" spans="1:5" x14ac:dyDescent="0.3">
      <c r="A588" s="20">
        <v>48335</v>
      </c>
      <c r="C588" s="21">
        <f>_xlfn.FORECAST.ETS(A588,$B$2:$B$463,$A$2:$A$463,1,1)</f>
        <v>1963.395489808245</v>
      </c>
      <c r="D588" s="22">
        <f>C588-_xlfn.FORECAST.ETS.CONFINT(A588,$B$2:$B$463,$A$2:$A$463,0.95,1,1)</f>
        <v>1946.2023046587324</v>
      </c>
      <c r="E588" s="22">
        <f>C588+_xlfn.FORECAST.ETS.CONFINT(A588,$B$2:$B$463,$A$2:$A$463,0.95,1,1)</f>
        <v>1980.5886749577576</v>
      </c>
    </row>
    <row r="589" spans="1:5" x14ac:dyDescent="0.3">
      <c r="A589" s="20">
        <v>48366</v>
      </c>
      <c r="C589" s="21">
        <f>_xlfn.FORECAST.ETS(A589,$B$2:$B$463,$A$2:$A$463,1,1)</f>
        <v>1958.6581505091356</v>
      </c>
      <c r="D589" s="22">
        <f>C589-_xlfn.FORECAST.ETS.CONFINT(A589,$B$2:$B$463,$A$2:$A$463,0.95,1,1)</f>
        <v>1941.3741826035189</v>
      </c>
      <c r="E589" s="22">
        <f>C589+_xlfn.FORECAST.ETS.CONFINT(A589,$B$2:$B$463,$A$2:$A$463,0.95,1,1)</f>
        <v>1975.9421184147523</v>
      </c>
    </row>
    <row r="590" spans="1:5" x14ac:dyDescent="0.3">
      <c r="A590" s="20">
        <v>48396</v>
      </c>
      <c r="C590" s="21">
        <f>_xlfn.FORECAST.ETS(A590,$B$2:$B$463,$A$2:$A$463,1,1)</f>
        <v>1955.5280865474028</v>
      </c>
      <c r="D590" s="22">
        <f>C590-_xlfn.FORECAST.ETS.CONFINT(A590,$B$2:$B$463,$A$2:$A$463,0.95,1,1)</f>
        <v>1938.1533304844409</v>
      </c>
      <c r="E590" s="22">
        <f>C590+_xlfn.FORECAST.ETS.CONFINT(A590,$B$2:$B$463,$A$2:$A$463,0.95,1,1)</f>
        <v>1972.9028426103648</v>
      </c>
    </row>
    <row r="591" spans="1:5" x14ac:dyDescent="0.3">
      <c r="A591" s="20">
        <v>48427</v>
      </c>
      <c r="C591" s="21">
        <f>_xlfn.FORECAST.ETS(A591,$B$2:$B$463,$A$2:$A$463,1,1)</f>
        <v>1958.5576852217891</v>
      </c>
      <c r="D591" s="22">
        <f>C591-_xlfn.FORECAST.ETS.CONFINT(A591,$B$2:$B$463,$A$2:$A$463,0.95,1,1)</f>
        <v>1941.0921344168853</v>
      </c>
      <c r="E591" s="22">
        <f>C591+_xlfn.FORECAST.ETS.CONFINT(A591,$B$2:$B$463,$A$2:$A$463,0.95,1,1)</f>
        <v>1976.023236026693</v>
      </c>
    </row>
    <row r="592" spans="1:5" x14ac:dyDescent="0.3">
      <c r="A592" s="20">
        <v>48458</v>
      </c>
      <c r="C592" s="21">
        <f>_xlfn.FORECAST.ETS(A592,$B$2:$B$463,$A$2:$A$463,1,1)</f>
        <v>1967.0488072953092</v>
      </c>
      <c r="D592" s="22">
        <f>C592-_xlfn.FORECAST.ETS.CONFINT(A592,$B$2:$B$463,$A$2:$A$463,0.95,1,1)</f>
        <v>1949.4924540049983</v>
      </c>
      <c r="E592" s="22">
        <f>C592+_xlfn.FORECAST.ETS.CONFINT(A592,$B$2:$B$463,$A$2:$A$463,0.95,1,1)</f>
        <v>1984.6051605856201</v>
      </c>
    </row>
    <row r="593" spans="1:5" x14ac:dyDescent="0.3">
      <c r="A593" s="20">
        <v>48488</v>
      </c>
      <c r="C593" s="21">
        <f>_xlfn.FORECAST.ETS(A593,$B$2:$B$463,$A$2:$A$463,1,1)</f>
        <v>1971.6098693227452</v>
      </c>
      <c r="D593" s="22">
        <f>C593-_xlfn.FORECAST.ETS.CONFINT(A593,$B$2:$B$463,$A$2:$A$463,0.95,1,1)</f>
        <v>1953.9627046685534</v>
      </c>
      <c r="E593" s="22">
        <f>C593+_xlfn.FORECAST.ETS.CONFINT(A593,$B$2:$B$463,$A$2:$A$463,0.95,1,1)</f>
        <v>1989.257033976937</v>
      </c>
    </row>
    <row r="594" spans="1:5" x14ac:dyDescent="0.3">
      <c r="A594" s="20">
        <v>48519</v>
      </c>
      <c r="C594" s="21">
        <f>_xlfn.FORECAST.ETS(A594,$B$2:$B$463,$A$2:$A$463,1,1)</f>
        <v>1970.729148700595</v>
      </c>
      <c r="D594" s="22">
        <f>C594-_xlfn.FORECAST.ETS.CONFINT(A594,$B$2:$B$463,$A$2:$A$463,0.95,1,1)</f>
        <v>1952.9911626922958</v>
      </c>
      <c r="E594" s="22">
        <f>C594+_xlfn.FORECAST.ETS.CONFINT(A594,$B$2:$B$463,$A$2:$A$463,0.95,1,1)</f>
        <v>1988.4671347088943</v>
      </c>
    </row>
    <row r="595" spans="1:5" x14ac:dyDescent="0.3">
      <c r="A595" s="20">
        <v>48549</v>
      </c>
      <c r="C595" s="21">
        <f>_xlfn.FORECAST.ETS(A595,$B$2:$B$463,$A$2:$A$463,1,1)</f>
        <v>1969.75520923061</v>
      </c>
      <c r="D595" s="22">
        <f>C595-_xlfn.FORECAST.ETS.CONFINT(A595,$B$2:$B$463,$A$2:$A$463,0.95,1,1)</f>
        <v>1951.9263907888931</v>
      </c>
      <c r="E595" s="22">
        <f>C595+_xlfn.FORECAST.ETS.CONFINT(A595,$B$2:$B$463,$A$2:$A$463,0.95,1,1)</f>
        <v>1987.584027672327</v>
      </c>
    </row>
    <row r="596" spans="1:5" x14ac:dyDescent="0.3">
      <c r="A596" s="20">
        <v>48580</v>
      </c>
      <c r="C596" s="21">
        <f>_xlfn.FORECAST.ETS(A596,$B$2:$B$463,$A$2:$A$463,1,1)</f>
        <v>1968.7091258553639</v>
      </c>
      <c r="D596" s="22">
        <f>C596-_xlfn.FORECAST.ETS.CONFINT(A596,$B$2:$B$463,$A$2:$A$463,0.95,1,1)</f>
        <v>1950.7889890406971</v>
      </c>
      <c r="E596" s="22">
        <f>C596+_xlfn.FORECAST.ETS.CONFINT(A596,$B$2:$B$463,$A$2:$A$463,0.95,1,1)</f>
        <v>1986.6292626700308</v>
      </c>
    </row>
    <row r="597" spans="1:5" x14ac:dyDescent="0.3">
      <c r="A597" s="20">
        <v>48611</v>
      </c>
      <c r="C597" s="21">
        <f>_xlfn.FORECAST.ETS(A597,$B$2:$B$463,$A$2:$A$463,1,1)</f>
        <v>1967.3344175130992</v>
      </c>
      <c r="D597" s="22">
        <f>C597-_xlfn.FORECAST.ETS.CONFINT(A597,$B$2:$B$463,$A$2:$A$463,0.95,1,1)</f>
        <v>1949.3234253170804</v>
      </c>
      <c r="E597" s="22">
        <f>C597+_xlfn.FORECAST.ETS.CONFINT(A597,$B$2:$B$463,$A$2:$A$463,0.95,1,1)</f>
        <v>1985.345409709118</v>
      </c>
    </row>
    <row r="598" spans="1:5" x14ac:dyDescent="0.3">
      <c r="A598" s="20">
        <v>48639</v>
      </c>
      <c r="C598" s="21">
        <f>_xlfn.FORECAST.ETS(A598,$B$2:$B$463,$A$2:$A$463,1,1)</f>
        <v>1969.0198851930998</v>
      </c>
      <c r="D598" s="22">
        <f>C598-_xlfn.FORECAST.ETS.CONFINT(A598,$B$2:$B$463,$A$2:$A$463,0.95,1,1)</f>
        <v>1950.9180233759641</v>
      </c>
      <c r="E598" s="22">
        <f>C598+_xlfn.FORECAST.ETS.CONFINT(A598,$B$2:$B$463,$A$2:$A$463,0.95,1,1)</f>
        <v>1987.1217470102354</v>
      </c>
    </row>
    <row r="599" spans="1:5" x14ac:dyDescent="0.3">
      <c r="A599" s="20">
        <v>48670</v>
      </c>
      <c r="C599" s="21">
        <f>_xlfn.FORECAST.ETS(A599,$B$2:$B$463,$A$2:$A$463,1,1)</f>
        <v>1971.0852892284695</v>
      </c>
      <c r="D599" s="22">
        <f>C599-_xlfn.FORECAST.ETS.CONFINT(A599,$B$2:$B$463,$A$2:$A$463,0.95,1,1)</f>
        <v>1952.8925425469108</v>
      </c>
      <c r="E599" s="22">
        <f>C599+_xlfn.FORECAST.ETS.CONFINT(A599,$B$2:$B$463,$A$2:$A$463,0.95,1,1)</f>
        <v>1989.2780359100282</v>
      </c>
    </row>
    <row r="600" spans="1:5" x14ac:dyDescent="0.3">
      <c r="A600" s="20">
        <v>48700</v>
      </c>
      <c r="C600" s="21">
        <f>_xlfn.FORECAST.ETS(A600,$B$2:$B$463,$A$2:$A$463,1,1)</f>
        <v>1968.755054283755</v>
      </c>
      <c r="D600" s="22">
        <f>C600-_xlfn.FORECAST.ETS.CONFINT(A600,$B$2:$B$463,$A$2:$A$463,0.95,1,1)</f>
        <v>1950.4714065109167</v>
      </c>
      <c r="E600" s="22">
        <f>C600+_xlfn.FORECAST.ETS.CONFINT(A600,$B$2:$B$463,$A$2:$A$463,0.95,1,1)</f>
        <v>1987.0387020565934</v>
      </c>
    </row>
    <row r="601" spans="1:5" x14ac:dyDescent="0.3">
      <c r="A601" s="20">
        <v>48731</v>
      </c>
      <c r="C601" s="21">
        <f>_xlfn.FORECAST.ETS(A601,$B$2:$B$463,$A$2:$A$463,1,1)</f>
        <v>1964.0177149846456</v>
      </c>
      <c r="D601" s="22">
        <f>C601-_xlfn.FORECAST.ETS.CONFINT(A601,$B$2:$B$463,$A$2:$A$463,0.95,1,1)</f>
        <v>1945.6431489296237</v>
      </c>
      <c r="E601" s="22">
        <f>C601+_xlfn.FORECAST.ETS.CONFINT(A601,$B$2:$B$463,$A$2:$A$463,0.95,1,1)</f>
        <v>1982.3922810396675</v>
      </c>
    </row>
    <row r="602" spans="1:5" x14ac:dyDescent="0.3">
      <c r="A602" s="20">
        <v>48761</v>
      </c>
      <c r="C602" s="21">
        <f>_xlfn.FORECAST.ETS(A602,$B$2:$B$463,$A$2:$A$463,1,1)</f>
        <v>1960.8876510229127</v>
      </c>
      <c r="D602" s="22">
        <f>C602-_xlfn.FORECAST.ETS.CONFINT(A602,$B$2:$B$463,$A$2:$A$463,0.95,1,1)</f>
        <v>1942.4221485497903</v>
      </c>
      <c r="E602" s="22">
        <f>C602+_xlfn.FORECAST.ETS.CONFINT(A602,$B$2:$B$463,$A$2:$A$463,0.95,1,1)</f>
        <v>1979.353153496035</v>
      </c>
    </row>
    <row r="603" spans="1:5" x14ac:dyDescent="0.3">
      <c r="A603" s="20">
        <v>48792</v>
      </c>
      <c r="C603" s="21">
        <f>_xlfn.FORECAST.ETS(A603,$B$2:$B$463,$A$2:$A$463,1,1)</f>
        <v>1963.9172496972992</v>
      </c>
      <c r="D603" s="22">
        <f>C603-_xlfn.FORECAST.ETS.CONFINT(A603,$B$2:$B$463,$A$2:$A$463,0.95,1,1)</f>
        <v>1945.3607917437209</v>
      </c>
      <c r="E603" s="22">
        <f>C603+_xlfn.FORECAST.ETS.CONFINT(A603,$B$2:$B$463,$A$2:$A$463,0.95,1,1)</f>
        <v>1982.4737076508775</v>
      </c>
    </row>
    <row r="604" spans="1:5" x14ac:dyDescent="0.3">
      <c r="A604" s="20">
        <v>48823</v>
      </c>
      <c r="C604" s="21">
        <f>_xlfn.FORECAST.ETS(A604,$B$2:$B$463,$A$2:$A$463,1,1)</f>
        <v>1972.4083717708193</v>
      </c>
      <c r="D604" s="22">
        <f>C604-_xlfn.FORECAST.ETS.CONFINT(A604,$B$2:$B$463,$A$2:$A$463,0.95,1,1)</f>
        <v>1953.7609383661236</v>
      </c>
      <c r="E604" s="22">
        <f>C604+_xlfn.FORECAST.ETS.CONFINT(A604,$B$2:$B$463,$A$2:$A$463,0.95,1,1)</f>
        <v>1991.0558051755149</v>
      </c>
    </row>
    <row r="605" spans="1:5" x14ac:dyDescent="0.3">
      <c r="A605" s="20">
        <v>48853</v>
      </c>
      <c r="C605" s="21">
        <f>_xlfn.FORECAST.ETS(A605,$B$2:$B$463,$A$2:$A$463,1,1)</f>
        <v>1976.9694337982553</v>
      </c>
      <c r="D605" s="22">
        <f>C605-_xlfn.FORECAST.ETS.CONFINT(A605,$B$2:$B$463,$A$2:$A$463,0.95,1,1)</f>
        <v>1958.231004081176</v>
      </c>
      <c r="E605" s="22">
        <f>C605+_xlfn.FORECAST.ETS.CONFINT(A605,$B$2:$B$463,$A$2:$A$463,0.95,1,1)</f>
        <v>1995.7078635153346</v>
      </c>
    </row>
    <row r="606" spans="1:5" x14ac:dyDescent="0.3">
      <c r="A606" s="20">
        <v>48884</v>
      </c>
      <c r="C606" s="21">
        <f>_xlfn.FORECAST.ETS(A606,$B$2:$B$463,$A$2:$A$463,1,1)</f>
        <v>1976.0887131761051</v>
      </c>
      <c r="D606" s="22">
        <f>C606-_xlfn.FORECAST.ETS.CONFINT(A606,$B$2:$B$463,$A$2:$A$463,0.95,1,1)</f>
        <v>1957.2592654120549</v>
      </c>
      <c r="E606" s="22">
        <f>C606+_xlfn.FORECAST.ETS.CONFINT(A606,$B$2:$B$463,$A$2:$A$463,0.95,1,1)</f>
        <v>1994.9181609401553</v>
      </c>
    </row>
    <row r="607" spans="1:5" x14ac:dyDescent="0.3">
      <c r="A607" s="20">
        <v>48914</v>
      </c>
      <c r="C607" s="21">
        <f>_xlfn.FORECAST.ETS(A607,$B$2:$B$463,$A$2:$A$463,1,1)</f>
        <v>1975.1147737061201</v>
      </c>
      <c r="D607" s="22">
        <f>C607-_xlfn.FORECAST.ETS.CONFINT(A607,$B$2:$B$463,$A$2:$A$463,0.95,1,1)</f>
        <v>1956.1942853040673</v>
      </c>
      <c r="E607" s="22">
        <f>C607+_xlfn.FORECAST.ETS.CONFINT(A607,$B$2:$B$463,$A$2:$A$463,0.95,1,1)</f>
        <v>1994.0352621081729</v>
      </c>
    </row>
    <row r="608" spans="1:5" x14ac:dyDescent="0.3">
      <c r="A608" s="20">
        <v>48945</v>
      </c>
      <c r="C608" s="21">
        <f>_xlfn.FORECAST.ETS(A608,$B$2:$B$463,$A$2:$A$463,1,1)</f>
        <v>1974.068690330874</v>
      </c>
      <c r="D608" s="22">
        <f>C608-_xlfn.FORECAST.ETS.CONFINT(A608,$B$2:$B$463,$A$2:$A$463,0.95,1,1)</f>
        <v>1955.0566773035396</v>
      </c>
      <c r="E608" s="22">
        <f>C608+_xlfn.FORECAST.ETS.CONFINT(A608,$B$2:$B$463,$A$2:$A$463,0.95,1,1)</f>
        <v>1993.0807033582084</v>
      </c>
    </row>
    <row r="609" spans="1:5" x14ac:dyDescent="0.3">
      <c r="A609" s="20">
        <v>48976</v>
      </c>
      <c r="C609" s="21">
        <f>_xlfn.FORECAST.ETS(A609,$B$2:$B$463,$A$2:$A$463,1,1)</f>
        <v>1972.693981988609</v>
      </c>
      <c r="D609" s="22">
        <f>C609-_xlfn.FORECAST.ETS.CONFINT(A609,$B$2:$B$463,$A$2:$A$463,0.95,1,1)</f>
        <v>1953.5908828334757</v>
      </c>
      <c r="E609" s="22">
        <f>C609+_xlfn.FORECAST.ETS.CONFINT(A609,$B$2:$B$463,$A$2:$A$463,0.95,1,1)</f>
        <v>1991.7970811437424</v>
      </c>
    </row>
    <row r="610" spans="1:5" x14ac:dyDescent="0.3">
      <c r="A610" s="20">
        <v>49004</v>
      </c>
      <c r="C610" s="21">
        <f>_xlfn.FORECAST.ETS(A610,$B$2:$B$463,$A$2:$A$463,1,1)</f>
        <v>1974.3794496686098</v>
      </c>
      <c r="D610" s="22">
        <f>C610-_xlfn.FORECAST.ETS.CONFINT(A610,$B$2:$B$463,$A$2:$A$463,0.95,1,1)</f>
        <v>1955.185239302449</v>
      </c>
      <c r="E610" s="22">
        <f>C610+_xlfn.FORECAST.ETS.CONFINT(A610,$B$2:$B$463,$A$2:$A$463,0.95,1,1)</f>
        <v>1993.5736600347707</v>
      </c>
    </row>
    <row r="611" spans="1:5" x14ac:dyDescent="0.3">
      <c r="A611" s="20">
        <v>49035</v>
      </c>
      <c r="C611" s="21">
        <f>_xlfn.FORECAST.ETS(A611,$B$2:$B$463,$A$2:$A$463,1,1)</f>
        <v>1976.4448537039796</v>
      </c>
      <c r="D611" s="22">
        <f>C611-_xlfn.FORECAST.ETS.CONFINT(A611,$B$2:$B$463,$A$2:$A$463,0.95,1,1)</f>
        <v>1957.1595062510974</v>
      </c>
      <c r="E611" s="22">
        <f>C611+_xlfn.FORECAST.ETS.CONFINT(A611,$B$2:$B$463,$A$2:$A$463,0.95,1,1)</f>
        <v>1995.7302011568618</v>
      </c>
    </row>
    <row r="612" spans="1:5" x14ac:dyDescent="0.3">
      <c r="A612" s="20">
        <v>49065</v>
      </c>
      <c r="C612" s="21">
        <f>_xlfn.FORECAST.ETS(A612,$B$2:$B$463,$A$2:$A$463,1,1)</f>
        <v>1974.1146187592651</v>
      </c>
      <c r="D612" s="22">
        <f>C612-_xlfn.FORECAST.ETS.CONFINT(A612,$B$2:$B$463,$A$2:$A$463,0.95,1,1)</f>
        <v>1954.7381075665137</v>
      </c>
      <c r="E612" s="22">
        <f>C612+_xlfn.FORECAST.ETS.CONFINT(A612,$B$2:$B$463,$A$2:$A$463,0.95,1,1)</f>
        <v>1993.4911299520165</v>
      </c>
    </row>
    <row r="613" spans="1:5" x14ac:dyDescent="0.3">
      <c r="A613" s="20">
        <v>49096</v>
      </c>
      <c r="C613" s="21">
        <f>_xlfn.FORECAST.ETS(A613,$B$2:$B$463,$A$2:$A$463,1,1)</f>
        <v>1969.3772794601557</v>
      </c>
      <c r="D613" s="22">
        <f>C613-_xlfn.FORECAST.ETS.CONFINT(A613,$B$2:$B$463,$A$2:$A$463,0.95,1,1)</f>
        <v>1949.9095771116029</v>
      </c>
      <c r="E613" s="22">
        <f>C613+_xlfn.FORECAST.ETS.CONFINT(A613,$B$2:$B$463,$A$2:$A$463,0.95,1,1)</f>
        <v>1988.8449818087086</v>
      </c>
    </row>
    <row r="614" spans="1:5" x14ac:dyDescent="0.3">
      <c r="A614" s="20">
        <v>49126</v>
      </c>
      <c r="C614" s="21">
        <f>_xlfn.FORECAST.ETS(A614,$B$2:$B$463,$A$2:$A$463,1,1)</f>
        <v>1966.2472154984227</v>
      </c>
      <c r="D614" s="22">
        <f>C614-_xlfn.FORECAST.ETS.CONFINT(A614,$B$2:$B$463,$A$2:$A$463,0.95,1,1)</f>
        <v>1946.6882938296912</v>
      </c>
      <c r="E614" s="22">
        <f>C614+_xlfn.FORECAST.ETS.CONFINT(A614,$B$2:$B$463,$A$2:$A$463,0.95,1,1)</f>
        <v>1985.8061371671542</v>
      </c>
    </row>
    <row r="615" spans="1:5" x14ac:dyDescent="0.3">
      <c r="A615" s="20">
        <v>49157</v>
      </c>
      <c r="C615" s="21">
        <f>_xlfn.FORECAST.ETS(A615,$B$2:$B$463,$A$2:$A$463,1,1)</f>
        <v>1969.2768141728091</v>
      </c>
      <c r="D615" s="22">
        <f>C615-_xlfn.FORECAST.ETS.CONFINT(A615,$B$2:$B$463,$A$2:$A$463,0.95,1,1)</f>
        <v>1949.6266442850929</v>
      </c>
      <c r="E615" s="22">
        <f>C615+_xlfn.FORECAST.ETS.CONFINT(A615,$B$2:$B$463,$A$2:$A$463,0.95,1,1)</f>
        <v>1988.9269840605252</v>
      </c>
    </row>
    <row r="616" spans="1:5" x14ac:dyDescent="0.3">
      <c r="A616" s="20">
        <v>49188</v>
      </c>
      <c r="C616" s="21">
        <f>_xlfn.FORECAST.ETS(A616,$B$2:$B$463,$A$2:$A$463,1,1)</f>
        <v>1977.7679362463291</v>
      </c>
      <c r="D616" s="22">
        <f>C616-_xlfn.FORECAST.ETS.CONFINT(A616,$B$2:$B$463,$A$2:$A$463,0.95,1,1)</f>
        <v>1958.0264885200968</v>
      </c>
      <c r="E616" s="22">
        <f>C616+_xlfn.FORECAST.ETS.CONFINT(A616,$B$2:$B$463,$A$2:$A$463,0.95,1,1)</f>
        <v>1997.5093839725614</v>
      </c>
    </row>
    <row r="617" spans="1:5" x14ac:dyDescent="0.3">
      <c r="A617" s="20">
        <v>49218</v>
      </c>
      <c r="C617" s="21">
        <f>_xlfn.FORECAST.ETS(A617,$B$2:$B$463,$A$2:$A$463,1,1)</f>
        <v>1982.3289982737654</v>
      </c>
      <c r="D617" s="22">
        <f>C617-_xlfn.FORECAST.ETS.CONFINT(A617,$B$2:$B$463,$A$2:$A$463,0.95,1,1)</f>
        <v>1962.4962423821592</v>
      </c>
      <c r="E617" s="22">
        <f>C617+_xlfn.FORECAST.ETS.CONFINT(A617,$B$2:$B$463,$A$2:$A$463,0.95,1,1)</f>
        <v>2002.1617541653716</v>
      </c>
    </row>
    <row r="618" spans="1:5" x14ac:dyDescent="0.3">
      <c r="A618" s="20">
        <v>49249</v>
      </c>
      <c r="C618" s="21">
        <f>_xlfn.FORECAST.ETS(A618,$B$2:$B$463,$A$2:$A$463,1,1)</f>
        <v>1981.4482776516152</v>
      </c>
      <c r="D618" s="22">
        <f>C618-_xlfn.FORECAST.ETS.CONFINT(A618,$B$2:$B$463,$A$2:$A$463,0.95,1,1)</f>
        <v>1961.5241825735532</v>
      </c>
      <c r="E618" s="22">
        <f>C618+_xlfn.FORECAST.ETS.CONFINT(A618,$B$2:$B$463,$A$2:$A$463,0.95,1,1)</f>
        <v>2001.3723727296772</v>
      </c>
    </row>
    <row r="619" spans="1:5" x14ac:dyDescent="0.3">
      <c r="A619" s="20">
        <v>49279</v>
      </c>
      <c r="C619" s="21">
        <f>_xlfn.FORECAST.ETS(A619,$B$2:$B$463,$A$2:$A$463,1,1)</f>
        <v>1980.4743381816302</v>
      </c>
      <c r="D619" s="22">
        <f>C619-_xlfn.FORECAST.ETS.CONFINT(A619,$B$2:$B$463,$A$2:$A$463,0.95,1,1)</f>
        <v>1960.4588722146207</v>
      </c>
      <c r="E619" s="22">
        <f>C619+_xlfn.FORECAST.ETS.CONFINT(A619,$B$2:$B$463,$A$2:$A$463,0.95,1,1)</f>
        <v>2000.4898041486397</v>
      </c>
    </row>
    <row r="620" spans="1:5" x14ac:dyDescent="0.3">
      <c r="A620" s="20">
        <v>49310</v>
      </c>
      <c r="C620" s="21">
        <f>_xlfn.FORECAST.ETS(A620,$B$2:$B$463,$A$2:$A$463,1,1)</f>
        <v>1979.4282548063841</v>
      </c>
      <c r="D620" s="22">
        <f>C620-_xlfn.FORECAST.ETS.CONFINT(A620,$B$2:$B$463,$A$2:$A$463,0.95,1,1)</f>
        <v>1959.3209368983637</v>
      </c>
      <c r="E620" s="22">
        <f>C620+_xlfn.FORECAST.ETS.CONFINT(A620,$B$2:$B$463,$A$2:$A$463,0.95,1,1)</f>
        <v>1999.5355727144045</v>
      </c>
    </row>
    <row r="621" spans="1:5" x14ac:dyDescent="0.3">
      <c r="A621" s="20">
        <v>49341</v>
      </c>
      <c r="C621" s="21">
        <f>_xlfn.FORECAST.ETS(A621,$B$2:$B$463,$A$2:$A$463,1,1)</f>
        <v>1978.0535464641191</v>
      </c>
      <c r="D621" s="22">
        <f>C621-_xlfn.FORECAST.ETS.CONFINT(A621,$B$2:$B$463,$A$2:$A$463,0.95,1,1)</f>
        <v>1957.8547942989017</v>
      </c>
      <c r="E621" s="22">
        <f>C621+_xlfn.FORECAST.ETS.CONFINT(A621,$B$2:$B$463,$A$2:$A$463,0.95,1,1)</f>
        <v>1998.2522986293366</v>
      </c>
    </row>
    <row r="622" spans="1:5" x14ac:dyDescent="0.3">
      <c r="A622" s="20">
        <v>49369</v>
      </c>
      <c r="C622" s="21">
        <f>_xlfn.FORECAST.ETS(A622,$B$2:$B$463,$A$2:$A$463,1,1)</f>
        <v>1979.7390141441197</v>
      </c>
      <c r="D622" s="22">
        <f>C622-_xlfn.FORECAST.ETS.CONFINT(A622,$B$2:$B$463,$A$2:$A$463,0.95,1,1)</f>
        <v>1959.4487940315353</v>
      </c>
      <c r="E622" s="22">
        <f>C622+_xlfn.FORECAST.ETS.CONFINT(A622,$B$2:$B$463,$A$2:$A$463,0.95,1,1)</f>
        <v>2000.0292342567041</v>
      </c>
    </row>
    <row r="623" spans="1:5" x14ac:dyDescent="0.3">
      <c r="A623" s="20">
        <v>49400</v>
      </c>
      <c r="C623" s="21">
        <f>_xlfn.FORECAST.ETS(A623,$B$2:$B$463,$A$2:$A$463,1,1)</f>
        <v>1981.8044181794894</v>
      </c>
      <c r="D623" s="22">
        <f>C623-_xlfn.FORECAST.ETS.CONFINT(A623,$B$2:$B$463,$A$2:$A$463,0.95,1,1)</f>
        <v>1961.4226957967255</v>
      </c>
      <c r="E623" s="22">
        <f>C623+_xlfn.FORECAST.ETS.CONFINT(A623,$B$2:$B$463,$A$2:$A$463,0.95,1,1)</f>
        <v>2002.1861405622533</v>
      </c>
    </row>
    <row r="624" spans="1:5" x14ac:dyDescent="0.3">
      <c r="A624" s="20">
        <v>49430</v>
      </c>
      <c r="C624" s="21">
        <f>_xlfn.FORECAST.ETS(A624,$B$2:$B$463,$A$2:$A$463,1,1)</f>
        <v>1979.4741832347752</v>
      </c>
      <c r="D624" s="22">
        <f>C624-_xlfn.FORECAST.ETS.CONFINT(A624,$B$2:$B$463,$A$2:$A$463,0.95,1,1)</f>
        <v>1959.0009236378576</v>
      </c>
      <c r="E624" s="22">
        <f>C624+_xlfn.FORECAST.ETS.CONFINT(A624,$B$2:$B$463,$A$2:$A$463,0.95,1,1)</f>
        <v>1999.9474428316928</v>
      </c>
    </row>
    <row r="625" spans="1:5" x14ac:dyDescent="0.3">
      <c r="A625" s="20">
        <v>49461</v>
      </c>
      <c r="C625" s="21">
        <f>_xlfn.FORECAST.ETS(A625,$B$2:$B$463,$A$2:$A$463,1,1)</f>
        <v>1974.7368439356658</v>
      </c>
      <c r="D625" s="22">
        <f>C625-_xlfn.FORECAST.ETS.CONFINT(A625,$B$2:$B$463,$A$2:$A$463,0.95,1,1)</f>
        <v>1954.1720115706937</v>
      </c>
      <c r="E625" s="22">
        <f>C625+_xlfn.FORECAST.ETS.CONFINT(A625,$B$2:$B$463,$A$2:$A$463,0.95,1,1)</f>
        <v>1995.3016763006378</v>
      </c>
    </row>
    <row r="626" spans="1:5" x14ac:dyDescent="0.3">
      <c r="A626" s="20">
        <v>49491</v>
      </c>
      <c r="C626" s="21">
        <f>_xlfn.FORECAST.ETS(A626,$B$2:$B$463,$A$2:$A$463,1,1)</f>
        <v>1971.6067799739328</v>
      </c>
      <c r="D626" s="22">
        <f>C626-_xlfn.FORECAST.ETS.CONFINT(A626,$B$2:$B$463,$A$2:$A$463,0.95,1,1)</f>
        <v>1950.9503386880763</v>
      </c>
      <c r="E626" s="22">
        <f>C626+_xlfn.FORECAST.ETS.CONFINT(A626,$B$2:$B$463,$A$2:$A$463,0.95,1,1)</f>
        <v>1992.2632212597894</v>
      </c>
    </row>
    <row r="627" spans="1:5" x14ac:dyDescent="0.3">
      <c r="A627" s="20">
        <v>49522</v>
      </c>
      <c r="C627" s="21">
        <f>_xlfn.FORECAST.ETS(A627,$B$2:$B$463,$A$2:$A$463,1,1)</f>
        <v>1974.6363786483191</v>
      </c>
      <c r="D627" s="22">
        <f>C627-_xlfn.FORECAST.ETS.CONFINT(A627,$B$2:$B$463,$A$2:$A$463,0.95,1,1)</f>
        <v>1953.8882917005837</v>
      </c>
      <c r="E627" s="22">
        <f>C627+_xlfn.FORECAST.ETS.CONFINT(A627,$B$2:$B$463,$A$2:$A$463,0.95,1,1)</f>
        <v>1995.3844655960545</v>
      </c>
    </row>
    <row r="628" spans="1:5" x14ac:dyDescent="0.3">
      <c r="A628" s="20">
        <v>49553</v>
      </c>
      <c r="C628" s="21">
        <f>_xlfn.FORECAST.ETS(A628,$B$2:$B$463,$A$2:$A$463,1,1)</f>
        <v>1983.1275007218392</v>
      </c>
      <c r="D628" s="22">
        <f>C628-_xlfn.FORECAST.ETS.CONFINT(A628,$B$2:$B$463,$A$2:$A$463,0.95,1,1)</f>
        <v>1962.2877307936042</v>
      </c>
      <c r="E628" s="22">
        <f>C628+_xlfn.FORECAST.ETS.CONFINT(A628,$B$2:$B$463,$A$2:$A$463,0.95,1,1)</f>
        <v>2003.9672706500742</v>
      </c>
    </row>
    <row r="629" spans="1:5" x14ac:dyDescent="0.3">
      <c r="A629" s="20">
        <v>49583</v>
      </c>
      <c r="C629" s="21">
        <f>_xlfn.FORECAST.ETS(A629,$B$2:$B$463,$A$2:$A$463,1,1)</f>
        <v>1987.6885627492752</v>
      </c>
      <c r="D629" s="22">
        <f>C629-_xlfn.FORECAST.ETS.CONFINT(A629,$B$2:$B$463,$A$2:$A$463,0.95,1,1)</f>
        <v>1966.7570719546118</v>
      </c>
      <c r="E629" s="22">
        <f>C629+_xlfn.FORECAST.ETS.CONFINT(A629,$B$2:$B$463,$A$2:$A$463,0.95,1,1)</f>
        <v>2008.6200535439386</v>
      </c>
    </row>
    <row r="630" spans="1:5" x14ac:dyDescent="0.3">
      <c r="A630" s="20">
        <v>49614</v>
      </c>
      <c r="C630" s="21">
        <f>_xlfn.FORECAST.ETS(A630,$B$2:$B$463,$A$2:$A$463,1,1)</f>
        <v>1986.807842127125</v>
      </c>
      <c r="D630" s="22">
        <f>C630-_xlfn.FORECAST.ETS.CONFINT(A630,$B$2:$B$463,$A$2:$A$463,0.95,1,1)</f>
        <v>1965.784592022899</v>
      </c>
      <c r="E630" s="22">
        <f>C630+_xlfn.FORECAST.ETS.CONFINT(A630,$B$2:$B$463,$A$2:$A$463,0.95,1,1)</f>
        <v>2007.831092231351</v>
      </c>
    </row>
    <row r="631" spans="1:5" x14ac:dyDescent="0.3">
      <c r="A631" s="20">
        <v>49644</v>
      </c>
      <c r="C631" s="21">
        <f>_xlfn.FORECAST.ETS(A631,$B$2:$B$463,$A$2:$A$463,1,1)</f>
        <v>1985.8339026571402</v>
      </c>
      <c r="D631" s="22">
        <f>C631-_xlfn.FORECAST.ETS.CONFINT(A631,$B$2:$B$463,$A$2:$A$463,0.95,1,1)</f>
        <v>1964.7188542529061</v>
      </c>
      <c r="E631" s="22">
        <f>C631+_xlfn.FORECAST.ETS.CONFINT(A631,$B$2:$B$463,$A$2:$A$463,0.95,1,1)</f>
        <v>2006.9489510613744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228A-B808-4C4B-9A60-355DE4B8AA4A}">
  <dimension ref="A1:Y529"/>
  <sheetViews>
    <sheetView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1" max="1" width="9.5546875" bestFit="1" customWidth="1"/>
    <col min="4" max="5" width="12" bestFit="1" customWidth="1"/>
  </cols>
  <sheetData>
    <row r="1" spans="1:9" x14ac:dyDescent="0.3">
      <c r="A1" t="s">
        <v>1</v>
      </c>
      <c r="B1" t="s">
        <v>9</v>
      </c>
      <c r="C1" t="s">
        <v>2</v>
      </c>
      <c r="D1" t="s">
        <v>38</v>
      </c>
      <c r="E1" t="s">
        <v>37</v>
      </c>
      <c r="F1" t="s">
        <v>42</v>
      </c>
    </row>
    <row r="2" spans="1:9" x14ac:dyDescent="0.3">
      <c r="A2" s="1">
        <v>29221</v>
      </c>
      <c r="B2">
        <f>MONTH(A2)</f>
        <v>1</v>
      </c>
      <c r="C2">
        <v>338.55</v>
      </c>
      <c r="E2">
        <f>_xlfn.FORECAST.ETS(A2,$C$2:$C$506,$A$2:$A$506,12)</f>
        <v>298.67988730519505</v>
      </c>
      <c r="F2">
        <f>ABS(C2-E2)/C2*100</f>
        <v>11.776728015006634</v>
      </c>
    </row>
    <row r="3" spans="1:9" x14ac:dyDescent="0.3">
      <c r="A3" s="1">
        <v>29252</v>
      </c>
      <c r="B3">
        <f t="shared" ref="B3:B66" si="0">MONTH(A3)</f>
        <v>2</v>
      </c>
      <c r="C3">
        <v>339.27</v>
      </c>
      <c r="E3">
        <f t="shared" ref="E3:E66" si="1">_xlfn.FORECAST.ETS(A3,$C$2:$C$506,$A$2:$A$506,12)</f>
        <v>299.0874202936854</v>
      </c>
      <c r="F3">
        <f t="shared" ref="F3:F66" si="2">ABS(C3-E3)/C3*100</f>
        <v>11.843835206860195</v>
      </c>
      <c r="H3" s="7" t="s">
        <v>39</v>
      </c>
      <c r="I3" s="8" cm="1">
        <f t="array" ref="I3">SQRT(SUMSQ(E2:E506-C2:C506) / COUNTA(E2:E506))</f>
        <v>19.862092132327771</v>
      </c>
    </row>
    <row r="4" spans="1:9" x14ac:dyDescent="0.3">
      <c r="A4" s="1">
        <v>29281</v>
      </c>
      <c r="B4">
        <f t="shared" si="0"/>
        <v>3</v>
      </c>
      <c r="C4">
        <v>339.6</v>
      </c>
      <c r="E4">
        <f t="shared" si="1"/>
        <v>299.46208274393661</v>
      </c>
      <c r="F4">
        <f t="shared" si="2"/>
        <v>11.81917469259818</v>
      </c>
      <c r="H4" s="7" t="s">
        <v>40</v>
      </c>
      <c r="I4" s="7">
        <f>AVERAGE(F2:F506)</f>
        <v>4.4039898599474228</v>
      </c>
    </row>
    <row r="5" spans="1:9" x14ac:dyDescent="0.3">
      <c r="A5" s="1">
        <v>29312</v>
      </c>
      <c r="B5">
        <f t="shared" si="0"/>
        <v>4</v>
      </c>
      <c r="C5">
        <v>339.99</v>
      </c>
      <c r="E5">
        <f t="shared" si="1"/>
        <v>299.83766403189742</v>
      </c>
      <c r="F5">
        <f t="shared" si="2"/>
        <v>11.80985792761628</v>
      </c>
    </row>
    <row r="6" spans="1:9" x14ac:dyDescent="0.3">
      <c r="A6" s="1">
        <v>29342</v>
      </c>
      <c r="B6">
        <f t="shared" si="0"/>
        <v>5</v>
      </c>
      <c r="C6">
        <v>340.43</v>
      </c>
      <c r="E6">
        <f t="shared" si="1"/>
        <v>299.9213425349904</v>
      </c>
      <c r="F6">
        <f t="shared" si="2"/>
        <v>11.899261952533443</v>
      </c>
    </row>
    <row r="7" spans="1:9" x14ac:dyDescent="0.3">
      <c r="A7" s="1">
        <v>29373</v>
      </c>
      <c r="B7">
        <f t="shared" si="0"/>
        <v>6</v>
      </c>
      <c r="C7">
        <v>339.99</v>
      </c>
      <c r="E7">
        <f t="shared" si="1"/>
        <v>299.17420291041293</v>
      </c>
      <c r="F7">
        <f t="shared" si="2"/>
        <v>12.004999291034171</v>
      </c>
    </row>
    <row r="8" spans="1:9" x14ac:dyDescent="0.3">
      <c r="A8" s="1">
        <v>29403</v>
      </c>
      <c r="B8">
        <f t="shared" si="0"/>
        <v>7</v>
      </c>
      <c r="C8">
        <v>338.44</v>
      </c>
      <c r="E8">
        <f t="shared" si="1"/>
        <v>297.69329888895845</v>
      </c>
      <c r="F8">
        <f t="shared" si="2"/>
        <v>12.039564209621069</v>
      </c>
    </row>
    <row r="9" spans="1:9" x14ac:dyDescent="0.3">
      <c r="A9" s="1">
        <v>29434</v>
      </c>
      <c r="B9">
        <f t="shared" si="0"/>
        <v>8</v>
      </c>
      <c r="C9">
        <v>337.21</v>
      </c>
      <c r="E9">
        <f t="shared" si="1"/>
        <v>296.63824830745585</v>
      </c>
      <c r="F9">
        <f t="shared" si="2"/>
        <v>12.031598022758557</v>
      </c>
    </row>
    <row r="10" spans="1:9" x14ac:dyDescent="0.3">
      <c r="A10" s="1">
        <v>29465</v>
      </c>
      <c r="B10">
        <f t="shared" si="0"/>
        <v>9</v>
      </c>
      <c r="C10">
        <v>337.05</v>
      </c>
      <c r="E10">
        <f t="shared" si="1"/>
        <v>297.06549257285292</v>
      </c>
      <c r="F10">
        <f t="shared" si="2"/>
        <v>11.86307889842667</v>
      </c>
    </row>
    <row r="11" spans="1:9" x14ac:dyDescent="0.3">
      <c r="A11" s="1">
        <v>29495</v>
      </c>
      <c r="B11">
        <f t="shared" si="0"/>
        <v>10</v>
      </c>
      <c r="C11">
        <v>337.82</v>
      </c>
      <c r="E11">
        <f t="shared" si="1"/>
        <v>298.62444087598107</v>
      </c>
      <c r="F11">
        <f t="shared" si="2"/>
        <v>11.602498112609949</v>
      </c>
    </row>
    <row r="12" spans="1:9" x14ac:dyDescent="0.3">
      <c r="A12" s="1">
        <v>29526</v>
      </c>
      <c r="B12">
        <f t="shared" si="0"/>
        <v>11</v>
      </c>
      <c r="C12">
        <v>338.93</v>
      </c>
      <c r="E12">
        <f t="shared" si="1"/>
        <v>300.08239029417774</v>
      </c>
      <c r="F12">
        <f t="shared" si="2"/>
        <v>11.46183864096488</v>
      </c>
    </row>
    <row r="13" spans="1:9" x14ac:dyDescent="0.3">
      <c r="A13" s="1">
        <v>29556</v>
      </c>
      <c r="B13">
        <f t="shared" si="0"/>
        <v>12</v>
      </c>
      <c r="C13">
        <v>339.64</v>
      </c>
      <c r="E13">
        <f t="shared" si="1"/>
        <v>300.94347022063243</v>
      </c>
      <c r="F13">
        <f t="shared" si="2"/>
        <v>11.393395883690834</v>
      </c>
    </row>
    <row r="14" spans="1:9" x14ac:dyDescent="0.3">
      <c r="A14" s="1">
        <v>29587</v>
      </c>
      <c r="B14">
        <f t="shared" si="0"/>
        <v>1</v>
      </c>
      <c r="C14">
        <v>340.19</v>
      </c>
      <c r="E14">
        <f t="shared" si="1"/>
        <v>301.50693426429251</v>
      </c>
      <c r="F14">
        <f t="shared" si="2"/>
        <v>11.37101788286178</v>
      </c>
    </row>
    <row r="15" spans="1:9" x14ac:dyDescent="0.3">
      <c r="A15" s="1">
        <v>29618</v>
      </c>
      <c r="B15">
        <f t="shared" si="0"/>
        <v>2</v>
      </c>
      <c r="C15">
        <v>340.75</v>
      </c>
      <c r="E15">
        <f t="shared" si="1"/>
        <v>301.91446725278286</v>
      </c>
      <c r="F15">
        <f t="shared" si="2"/>
        <v>11.397074907473851</v>
      </c>
    </row>
    <row r="16" spans="1:9" x14ac:dyDescent="0.3">
      <c r="A16" s="1">
        <v>29646</v>
      </c>
      <c r="B16">
        <f t="shared" si="0"/>
        <v>3</v>
      </c>
      <c r="C16">
        <v>341.38</v>
      </c>
      <c r="E16">
        <f t="shared" si="1"/>
        <v>302.28912970303406</v>
      </c>
      <c r="F16">
        <f t="shared" si="2"/>
        <v>11.450837863075146</v>
      </c>
    </row>
    <row r="17" spans="1:25" x14ac:dyDescent="0.3">
      <c r="A17" s="1">
        <v>29677</v>
      </c>
      <c r="B17">
        <f t="shared" si="0"/>
        <v>4</v>
      </c>
      <c r="C17">
        <v>341.68</v>
      </c>
      <c r="E17">
        <f t="shared" si="1"/>
        <v>302.66471099099488</v>
      </c>
      <c r="F17">
        <f t="shared" si="2"/>
        <v>11.418663371869917</v>
      </c>
    </row>
    <row r="18" spans="1:25" x14ac:dyDescent="0.3">
      <c r="A18" s="1">
        <v>29707</v>
      </c>
      <c r="B18">
        <f t="shared" si="0"/>
        <v>5</v>
      </c>
      <c r="C18">
        <v>341.43</v>
      </c>
      <c r="E18">
        <f t="shared" si="1"/>
        <v>302.74838949408792</v>
      </c>
      <c r="F18">
        <f t="shared" si="2"/>
        <v>11.329294586273054</v>
      </c>
      <c r="X18" t="s">
        <v>31</v>
      </c>
      <c r="Y18" t="s">
        <v>32</v>
      </c>
    </row>
    <row r="19" spans="1:25" x14ac:dyDescent="0.3">
      <c r="A19" s="1">
        <v>29738</v>
      </c>
      <c r="B19">
        <f t="shared" si="0"/>
        <v>6</v>
      </c>
      <c r="C19">
        <v>340.62</v>
      </c>
      <c r="E19">
        <f t="shared" si="1"/>
        <v>302.00124986951039</v>
      </c>
      <c r="F19">
        <f t="shared" si="2"/>
        <v>11.337781143353185</v>
      </c>
      <c r="X19">
        <v>334.2496132</v>
      </c>
      <c r="Y19">
        <v>335.49415160000001</v>
      </c>
    </row>
    <row r="20" spans="1:25" x14ac:dyDescent="0.3">
      <c r="A20" s="1">
        <v>29768</v>
      </c>
      <c r="B20">
        <f t="shared" si="0"/>
        <v>7</v>
      </c>
      <c r="C20">
        <v>339.22</v>
      </c>
      <c r="E20">
        <f t="shared" si="1"/>
        <v>300.52034584805591</v>
      </c>
      <c r="F20">
        <f t="shared" si="2"/>
        <v>11.408423486806237</v>
      </c>
      <c r="X20">
        <v>0.14527368199999999</v>
      </c>
      <c r="Y20">
        <v>0.149921885</v>
      </c>
    </row>
    <row r="21" spans="1:25" x14ac:dyDescent="0.3">
      <c r="A21" s="1">
        <v>29799</v>
      </c>
      <c r="B21">
        <f t="shared" si="0"/>
        <v>8</v>
      </c>
      <c r="C21">
        <v>338.08</v>
      </c>
      <c r="E21">
        <f t="shared" si="1"/>
        <v>299.46529526655337</v>
      </c>
      <c r="F21">
        <f t="shared" si="2"/>
        <v>11.421765479604417</v>
      </c>
    </row>
    <row r="22" spans="1:25" x14ac:dyDescent="0.3">
      <c r="A22" s="1">
        <v>29830</v>
      </c>
      <c r="B22">
        <f t="shared" si="0"/>
        <v>9</v>
      </c>
      <c r="C22">
        <v>337.98</v>
      </c>
      <c r="E22">
        <f t="shared" si="1"/>
        <v>299.89253953195038</v>
      </c>
      <c r="F22">
        <f t="shared" si="2"/>
        <v>11.269146241804142</v>
      </c>
    </row>
    <row r="23" spans="1:25" x14ac:dyDescent="0.3">
      <c r="A23" s="1">
        <v>29860</v>
      </c>
      <c r="B23">
        <f t="shared" si="0"/>
        <v>10</v>
      </c>
      <c r="C23">
        <v>339.07</v>
      </c>
      <c r="E23">
        <f t="shared" si="1"/>
        <v>301.45148783507852</v>
      </c>
      <c r="F23">
        <f t="shared" si="2"/>
        <v>11.094615319822299</v>
      </c>
    </row>
    <row r="24" spans="1:25" x14ac:dyDescent="0.3">
      <c r="A24" s="1">
        <v>29891</v>
      </c>
      <c r="B24">
        <f t="shared" si="0"/>
        <v>11</v>
      </c>
      <c r="C24">
        <v>340.18</v>
      </c>
      <c r="E24">
        <f t="shared" si="1"/>
        <v>302.9094372532752</v>
      </c>
      <c r="F24">
        <f t="shared" si="2"/>
        <v>10.956129915552005</v>
      </c>
    </row>
    <row r="25" spans="1:25" x14ac:dyDescent="0.3">
      <c r="A25" s="1">
        <v>29921</v>
      </c>
      <c r="B25">
        <f t="shared" si="0"/>
        <v>12</v>
      </c>
      <c r="C25">
        <v>340.75</v>
      </c>
      <c r="E25">
        <f t="shared" si="1"/>
        <v>303.77051717972989</v>
      </c>
      <c r="F25">
        <f t="shared" si="2"/>
        <v>10.852379404334588</v>
      </c>
    </row>
    <row r="26" spans="1:25" x14ac:dyDescent="0.3">
      <c r="A26" s="1">
        <v>29952</v>
      </c>
      <c r="B26">
        <f t="shared" si="0"/>
        <v>1</v>
      </c>
      <c r="C26">
        <v>341.37</v>
      </c>
      <c r="E26">
        <f t="shared" si="1"/>
        <v>304.33398122338997</v>
      </c>
      <c r="F26">
        <f t="shared" si="2"/>
        <v>10.849230681257884</v>
      </c>
    </row>
    <row r="27" spans="1:25" x14ac:dyDescent="0.3">
      <c r="A27" s="1">
        <v>29983</v>
      </c>
      <c r="B27">
        <f t="shared" si="0"/>
        <v>2</v>
      </c>
      <c r="C27">
        <v>341.95</v>
      </c>
      <c r="E27">
        <f t="shared" si="1"/>
        <v>304.74151421188031</v>
      </c>
      <c r="F27">
        <f t="shared" si="2"/>
        <v>10.881265035274069</v>
      </c>
    </row>
    <row r="28" spans="1:25" x14ac:dyDescent="0.3">
      <c r="A28" s="1">
        <v>30011</v>
      </c>
      <c r="B28">
        <f t="shared" si="0"/>
        <v>3</v>
      </c>
      <c r="C28">
        <v>342.23</v>
      </c>
      <c r="E28">
        <f t="shared" si="1"/>
        <v>305.11617666213158</v>
      </c>
      <c r="F28">
        <f t="shared" si="2"/>
        <v>10.844701907450673</v>
      </c>
    </row>
    <row r="29" spans="1:25" x14ac:dyDescent="0.3">
      <c r="A29" s="1">
        <v>30042</v>
      </c>
      <c r="B29">
        <f t="shared" si="0"/>
        <v>4</v>
      </c>
      <c r="C29">
        <v>342.52</v>
      </c>
      <c r="E29">
        <f t="shared" si="1"/>
        <v>305.49175795009234</v>
      </c>
      <c r="F29">
        <f t="shared" si="2"/>
        <v>10.810534289941506</v>
      </c>
    </row>
    <row r="30" spans="1:25" x14ac:dyDescent="0.3">
      <c r="A30" s="1">
        <v>30072</v>
      </c>
      <c r="B30">
        <f t="shared" si="0"/>
        <v>5</v>
      </c>
      <c r="C30">
        <v>342.36</v>
      </c>
      <c r="E30">
        <f t="shared" si="1"/>
        <v>305.57543645318538</v>
      </c>
      <c r="F30">
        <f t="shared" si="2"/>
        <v>10.744410429610538</v>
      </c>
    </row>
    <row r="31" spans="1:25" x14ac:dyDescent="0.3">
      <c r="A31" s="1">
        <v>30103</v>
      </c>
      <c r="B31">
        <f t="shared" si="0"/>
        <v>6</v>
      </c>
      <c r="C31">
        <v>341.49</v>
      </c>
      <c r="E31">
        <f t="shared" si="1"/>
        <v>304.8282968286079</v>
      </c>
      <c r="F31">
        <f t="shared" si="2"/>
        <v>10.735805783885942</v>
      </c>
    </row>
    <row r="32" spans="1:25" x14ac:dyDescent="0.3">
      <c r="A32" s="1">
        <v>30133</v>
      </c>
      <c r="B32">
        <f t="shared" si="0"/>
        <v>7</v>
      </c>
      <c r="C32">
        <v>339.75</v>
      </c>
      <c r="E32">
        <f t="shared" si="1"/>
        <v>303.34739280715337</v>
      </c>
      <c r="F32">
        <f t="shared" si="2"/>
        <v>10.714527503413283</v>
      </c>
    </row>
    <row r="33" spans="1:6" x14ac:dyDescent="0.3">
      <c r="A33" s="1">
        <v>30164</v>
      </c>
      <c r="B33">
        <f t="shared" si="0"/>
        <v>8</v>
      </c>
      <c r="C33">
        <v>338.11</v>
      </c>
      <c r="E33">
        <f t="shared" si="1"/>
        <v>302.29234222565083</v>
      </c>
      <c r="F33">
        <f t="shared" si="2"/>
        <v>10.593492583582025</v>
      </c>
    </row>
    <row r="34" spans="1:6" x14ac:dyDescent="0.3">
      <c r="A34" s="1">
        <v>30195</v>
      </c>
      <c r="B34">
        <f t="shared" si="0"/>
        <v>9</v>
      </c>
      <c r="C34">
        <v>338.16</v>
      </c>
      <c r="E34">
        <f t="shared" si="1"/>
        <v>302.71958649104783</v>
      </c>
      <c r="F34">
        <f t="shared" si="2"/>
        <v>10.480368319420448</v>
      </c>
    </row>
    <row r="35" spans="1:6" x14ac:dyDescent="0.3">
      <c r="A35" s="1">
        <v>30225</v>
      </c>
      <c r="B35">
        <f t="shared" si="0"/>
        <v>10</v>
      </c>
      <c r="C35">
        <v>339.62</v>
      </c>
      <c r="E35">
        <f t="shared" si="1"/>
        <v>304.27853479417598</v>
      </c>
      <c r="F35">
        <f t="shared" si="2"/>
        <v>10.406179025329493</v>
      </c>
    </row>
    <row r="36" spans="1:6" x14ac:dyDescent="0.3">
      <c r="A36" s="1">
        <v>30256</v>
      </c>
      <c r="B36">
        <f t="shared" si="0"/>
        <v>11</v>
      </c>
      <c r="C36">
        <v>340.95</v>
      </c>
      <c r="E36">
        <f t="shared" si="1"/>
        <v>305.73648421237266</v>
      </c>
      <c r="F36">
        <f t="shared" si="2"/>
        <v>10.328058597339004</v>
      </c>
    </row>
    <row r="37" spans="1:6" x14ac:dyDescent="0.3">
      <c r="A37" s="1">
        <v>30286</v>
      </c>
      <c r="B37">
        <f t="shared" si="0"/>
        <v>12</v>
      </c>
      <c r="C37">
        <v>341.77</v>
      </c>
      <c r="E37">
        <f t="shared" si="1"/>
        <v>306.59756413882735</v>
      </c>
      <c r="F37">
        <f t="shared" si="2"/>
        <v>10.291258993233061</v>
      </c>
    </row>
    <row r="38" spans="1:6" x14ac:dyDescent="0.3">
      <c r="A38" s="1">
        <v>30317</v>
      </c>
      <c r="B38">
        <f t="shared" si="0"/>
        <v>1</v>
      </c>
      <c r="C38">
        <v>342.37</v>
      </c>
      <c r="E38">
        <f t="shared" si="1"/>
        <v>307.16102818248748</v>
      </c>
      <c r="F38">
        <f t="shared" si="2"/>
        <v>10.283895147796979</v>
      </c>
    </row>
    <row r="39" spans="1:6" x14ac:dyDescent="0.3">
      <c r="A39" s="1">
        <v>30348</v>
      </c>
      <c r="B39">
        <f t="shared" si="0"/>
        <v>2</v>
      </c>
      <c r="C39">
        <v>342.74</v>
      </c>
      <c r="E39">
        <f t="shared" si="1"/>
        <v>307.56856117097777</v>
      </c>
      <c r="F39">
        <f t="shared" si="2"/>
        <v>10.26184245463682</v>
      </c>
    </row>
    <row r="40" spans="1:6" x14ac:dyDescent="0.3">
      <c r="A40" s="1">
        <v>30376</v>
      </c>
      <c r="B40">
        <f t="shared" si="0"/>
        <v>3</v>
      </c>
      <c r="C40">
        <v>343.03</v>
      </c>
      <c r="E40">
        <f t="shared" si="1"/>
        <v>307.94322362122904</v>
      </c>
      <c r="F40">
        <f t="shared" si="2"/>
        <v>10.228486248657825</v>
      </c>
    </row>
    <row r="41" spans="1:6" x14ac:dyDescent="0.3">
      <c r="A41" s="1">
        <v>30407</v>
      </c>
      <c r="B41">
        <f t="shared" si="0"/>
        <v>4</v>
      </c>
      <c r="C41">
        <v>343.51</v>
      </c>
      <c r="E41">
        <f t="shared" si="1"/>
        <v>308.31880490918985</v>
      </c>
      <c r="F41">
        <f t="shared" si="2"/>
        <v>10.244591159154069</v>
      </c>
    </row>
    <row r="42" spans="1:6" x14ac:dyDescent="0.3">
      <c r="A42" s="1">
        <v>30437</v>
      </c>
      <c r="B42">
        <f t="shared" si="0"/>
        <v>5</v>
      </c>
      <c r="C42">
        <v>343.84</v>
      </c>
      <c r="E42">
        <f t="shared" si="1"/>
        <v>308.40248341228283</v>
      </c>
      <c r="F42">
        <f t="shared" si="2"/>
        <v>10.30639733239796</v>
      </c>
    </row>
    <row r="43" spans="1:6" x14ac:dyDescent="0.3">
      <c r="A43" s="1">
        <v>30468</v>
      </c>
      <c r="B43">
        <f t="shared" si="0"/>
        <v>6</v>
      </c>
      <c r="C43">
        <v>343.5</v>
      </c>
      <c r="E43">
        <f t="shared" si="1"/>
        <v>307.65534378770536</v>
      </c>
      <c r="F43">
        <f t="shared" si="2"/>
        <v>10.435125534874711</v>
      </c>
    </row>
    <row r="44" spans="1:6" x14ac:dyDescent="0.3">
      <c r="A44" s="1">
        <v>30498</v>
      </c>
      <c r="B44">
        <f t="shared" si="0"/>
        <v>7</v>
      </c>
      <c r="C44">
        <v>342.14</v>
      </c>
      <c r="E44">
        <f t="shared" si="1"/>
        <v>306.17443976625083</v>
      </c>
      <c r="F44">
        <f t="shared" si="2"/>
        <v>10.511942548006418</v>
      </c>
    </row>
    <row r="45" spans="1:6" x14ac:dyDescent="0.3">
      <c r="A45" s="1">
        <v>30529</v>
      </c>
      <c r="B45">
        <f t="shared" si="0"/>
        <v>8</v>
      </c>
      <c r="C45">
        <v>340.63</v>
      </c>
      <c r="E45">
        <f t="shared" si="1"/>
        <v>305.11938918474829</v>
      </c>
      <c r="F45">
        <f t="shared" si="2"/>
        <v>10.424980423113556</v>
      </c>
    </row>
    <row r="46" spans="1:6" x14ac:dyDescent="0.3">
      <c r="A46" s="1">
        <v>30560</v>
      </c>
      <c r="B46">
        <f t="shared" si="0"/>
        <v>9</v>
      </c>
      <c r="C46">
        <v>340.54</v>
      </c>
      <c r="E46">
        <f t="shared" si="1"/>
        <v>305.54663345014529</v>
      </c>
      <c r="F46">
        <f t="shared" si="2"/>
        <v>10.275846170744913</v>
      </c>
    </row>
    <row r="47" spans="1:6" x14ac:dyDescent="0.3">
      <c r="A47" s="1">
        <v>30590</v>
      </c>
      <c r="B47">
        <f t="shared" si="0"/>
        <v>10</v>
      </c>
      <c r="C47">
        <v>341.75</v>
      </c>
      <c r="E47">
        <f t="shared" si="1"/>
        <v>307.10558175327344</v>
      </c>
      <c r="F47">
        <f t="shared" si="2"/>
        <v>10.137357204601773</v>
      </c>
    </row>
    <row r="48" spans="1:6" x14ac:dyDescent="0.3">
      <c r="A48" s="1">
        <v>30621</v>
      </c>
      <c r="B48">
        <f t="shared" si="0"/>
        <v>11</v>
      </c>
      <c r="C48">
        <v>342.82</v>
      </c>
      <c r="E48">
        <f t="shared" si="1"/>
        <v>308.56353117147017</v>
      </c>
      <c r="F48">
        <f t="shared" si="2"/>
        <v>9.9925526015196962</v>
      </c>
    </row>
    <row r="49" spans="1:6" x14ac:dyDescent="0.3">
      <c r="A49" s="1">
        <v>30651</v>
      </c>
      <c r="B49">
        <f t="shared" si="0"/>
        <v>12</v>
      </c>
      <c r="C49">
        <v>343.49</v>
      </c>
      <c r="E49">
        <f t="shared" si="1"/>
        <v>309.42461109792481</v>
      </c>
      <c r="F49">
        <f t="shared" si="2"/>
        <v>9.9174325022781442</v>
      </c>
    </row>
    <row r="50" spans="1:6" x14ac:dyDescent="0.3">
      <c r="A50" s="1">
        <v>30682</v>
      </c>
      <c r="B50">
        <f t="shared" si="0"/>
        <v>1</v>
      </c>
      <c r="C50">
        <v>344.32</v>
      </c>
      <c r="E50">
        <f t="shared" si="1"/>
        <v>309.98807514158494</v>
      </c>
      <c r="F50">
        <f t="shared" si="2"/>
        <v>9.9709354258872693</v>
      </c>
    </row>
    <row r="51" spans="1:6" x14ac:dyDescent="0.3">
      <c r="A51" s="1">
        <v>30713</v>
      </c>
      <c r="B51">
        <f t="shared" si="0"/>
        <v>2</v>
      </c>
      <c r="C51">
        <v>344.82</v>
      </c>
      <c r="E51">
        <f t="shared" si="1"/>
        <v>310.39560813007529</v>
      </c>
      <c r="F51">
        <f t="shared" si="2"/>
        <v>9.9832932747302081</v>
      </c>
    </row>
    <row r="52" spans="1:6" x14ac:dyDescent="0.3">
      <c r="A52" s="1">
        <v>30742</v>
      </c>
      <c r="B52">
        <f t="shared" si="0"/>
        <v>3</v>
      </c>
      <c r="C52">
        <v>344.96</v>
      </c>
      <c r="E52">
        <f t="shared" si="1"/>
        <v>310.7702705803265</v>
      </c>
      <c r="F52">
        <f t="shared" si="2"/>
        <v>9.9112156249053474</v>
      </c>
    </row>
    <row r="53" spans="1:6" x14ac:dyDescent="0.3">
      <c r="A53" s="1">
        <v>30773</v>
      </c>
      <c r="B53">
        <f t="shared" si="0"/>
        <v>4</v>
      </c>
      <c r="C53">
        <v>345.19</v>
      </c>
      <c r="E53">
        <f t="shared" si="1"/>
        <v>311.14585186828731</v>
      </c>
      <c r="F53">
        <f t="shared" si="2"/>
        <v>9.8624375363459809</v>
      </c>
    </row>
    <row r="54" spans="1:6" x14ac:dyDescent="0.3">
      <c r="A54" s="1">
        <v>30803</v>
      </c>
      <c r="B54">
        <f t="shared" si="0"/>
        <v>5</v>
      </c>
      <c r="C54">
        <v>345.33</v>
      </c>
      <c r="E54">
        <f t="shared" si="1"/>
        <v>311.22953037138029</v>
      </c>
      <c r="F54">
        <f t="shared" si="2"/>
        <v>9.8747486834678995</v>
      </c>
    </row>
    <row r="55" spans="1:6" x14ac:dyDescent="0.3">
      <c r="A55" s="1">
        <v>30834</v>
      </c>
      <c r="B55">
        <f t="shared" si="0"/>
        <v>6</v>
      </c>
      <c r="C55">
        <v>344.57</v>
      </c>
      <c r="E55">
        <f t="shared" si="1"/>
        <v>310.48239074680282</v>
      </c>
      <c r="F55">
        <f t="shared" si="2"/>
        <v>9.8927966024892395</v>
      </c>
    </row>
    <row r="56" spans="1:6" x14ac:dyDescent="0.3">
      <c r="A56" s="1">
        <v>30864</v>
      </c>
      <c r="B56">
        <f t="shared" si="0"/>
        <v>7</v>
      </c>
      <c r="C56">
        <v>343.2</v>
      </c>
      <c r="E56">
        <f t="shared" si="1"/>
        <v>309.00148672534829</v>
      </c>
      <c r="F56">
        <f t="shared" si="2"/>
        <v>9.9646017700034104</v>
      </c>
    </row>
    <row r="57" spans="1:6" x14ac:dyDescent="0.3">
      <c r="A57" s="1">
        <v>30895</v>
      </c>
      <c r="B57">
        <f t="shared" si="0"/>
        <v>8</v>
      </c>
      <c r="C57">
        <v>342.21</v>
      </c>
      <c r="E57">
        <f t="shared" si="1"/>
        <v>307.94643614384574</v>
      </c>
      <c r="F57">
        <f t="shared" si="2"/>
        <v>10.012437934646631</v>
      </c>
    </row>
    <row r="58" spans="1:6" x14ac:dyDescent="0.3">
      <c r="A58" s="1">
        <v>30926</v>
      </c>
      <c r="B58">
        <f t="shared" si="0"/>
        <v>9</v>
      </c>
      <c r="C58">
        <v>342.13</v>
      </c>
      <c r="E58">
        <f t="shared" si="1"/>
        <v>308.37368040924281</v>
      </c>
      <c r="F58">
        <f t="shared" si="2"/>
        <v>9.866518455194571</v>
      </c>
    </row>
    <row r="59" spans="1:6" x14ac:dyDescent="0.3">
      <c r="A59" s="1">
        <v>30956</v>
      </c>
      <c r="B59">
        <f t="shared" si="0"/>
        <v>10</v>
      </c>
      <c r="C59">
        <v>342.99</v>
      </c>
      <c r="E59">
        <f t="shared" si="1"/>
        <v>309.9326287123709</v>
      </c>
      <c r="F59">
        <f t="shared" si="2"/>
        <v>9.6379985677801407</v>
      </c>
    </row>
    <row r="60" spans="1:6" x14ac:dyDescent="0.3">
      <c r="A60" s="1">
        <v>30987</v>
      </c>
      <c r="B60">
        <f t="shared" si="0"/>
        <v>11</v>
      </c>
      <c r="C60">
        <v>344.16</v>
      </c>
      <c r="E60">
        <f t="shared" si="1"/>
        <v>311.39057813056763</v>
      </c>
      <c r="F60">
        <f t="shared" si="2"/>
        <v>9.5215660940935578</v>
      </c>
    </row>
    <row r="61" spans="1:6" x14ac:dyDescent="0.3">
      <c r="A61" s="1">
        <v>31017</v>
      </c>
      <c r="B61">
        <f t="shared" si="0"/>
        <v>12</v>
      </c>
      <c r="C61">
        <v>345.01</v>
      </c>
      <c r="E61">
        <f t="shared" si="1"/>
        <v>312.25165805702233</v>
      </c>
      <c r="F61">
        <f t="shared" si="2"/>
        <v>9.494896363287344</v>
      </c>
    </row>
    <row r="62" spans="1:6" x14ac:dyDescent="0.3">
      <c r="A62" s="1">
        <v>31048</v>
      </c>
      <c r="B62">
        <f t="shared" si="0"/>
        <v>1</v>
      </c>
      <c r="C62">
        <v>345.36</v>
      </c>
      <c r="E62">
        <f t="shared" si="1"/>
        <v>312.8151221006824</v>
      </c>
      <c r="F62">
        <f t="shared" si="2"/>
        <v>9.4234647612107985</v>
      </c>
    </row>
    <row r="63" spans="1:6" x14ac:dyDescent="0.3">
      <c r="A63" s="1">
        <v>31079</v>
      </c>
      <c r="B63">
        <f t="shared" si="0"/>
        <v>2</v>
      </c>
      <c r="C63">
        <v>345.81</v>
      </c>
      <c r="E63">
        <f t="shared" si="1"/>
        <v>313.22265508917275</v>
      </c>
      <c r="F63">
        <f t="shared" si="2"/>
        <v>9.4234825224334902</v>
      </c>
    </row>
    <row r="64" spans="1:6" x14ac:dyDescent="0.3">
      <c r="A64" s="1">
        <v>31107</v>
      </c>
      <c r="B64">
        <f t="shared" si="0"/>
        <v>3</v>
      </c>
      <c r="C64">
        <v>346.65</v>
      </c>
      <c r="E64">
        <f t="shared" si="1"/>
        <v>313.59731753942395</v>
      </c>
      <c r="F64">
        <f t="shared" si="2"/>
        <v>9.5348860408412026</v>
      </c>
    </row>
    <row r="65" spans="1:6" x14ac:dyDescent="0.3">
      <c r="A65" s="1">
        <v>31138</v>
      </c>
      <c r="B65">
        <f t="shared" si="0"/>
        <v>4</v>
      </c>
      <c r="C65">
        <v>346.94</v>
      </c>
      <c r="E65">
        <f t="shared" si="1"/>
        <v>313.97289882738477</v>
      </c>
      <c r="F65">
        <f t="shared" si="2"/>
        <v>9.5022485653471005</v>
      </c>
    </row>
    <row r="66" spans="1:6" x14ac:dyDescent="0.3">
      <c r="A66" s="1">
        <v>31168</v>
      </c>
      <c r="B66">
        <f t="shared" si="0"/>
        <v>5</v>
      </c>
      <c r="C66">
        <v>346.78</v>
      </c>
      <c r="E66">
        <f t="shared" si="1"/>
        <v>314.05657733047775</v>
      </c>
      <c r="F66">
        <f t="shared" si="2"/>
        <v>9.4363638818623397</v>
      </c>
    </row>
    <row r="67" spans="1:6" x14ac:dyDescent="0.3">
      <c r="A67" s="1">
        <v>31199</v>
      </c>
      <c r="B67">
        <f t="shared" ref="B67:B130" si="3">MONTH(A67)</f>
        <v>6</v>
      </c>
      <c r="C67">
        <v>346.27</v>
      </c>
      <c r="E67">
        <f t="shared" ref="E67:E130" si="4">_xlfn.FORECAST.ETS(A67,$C$2:$C$506,$A$2:$A$506,12)</f>
        <v>313.30943770590028</v>
      </c>
      <c r="F67">
        <f t="shared" ref="F67:F130" si="5">ABS(C67-E67)/C67*100</f>
        <v>9.5187461501428672</v>
      </c>
    </row>
    <row r="68" spans="1:6" x14ac:dyDescent="0.3">
      <c r="A68" s="1">
        <v>31229</v>
      </c>
      <c r="B68">
        <f t="shared" si="3"/>
        <v>7</v>
      </c>
      <c r="C68">
        <v>344.93</v>
      </c>
      <c r="E68">
        <f t="shared" si="4"/>
        <v>311.8285336844458</v>
      </c>
      <c r="F68">
        <f t="shared" si="5"/>
        <v>9.5965750487212489</v>
      </c>
    </row>
    <row r="69" spans="1:6" x14ac:dyDescent="0.3">
      <c r="A69" s="1">
        <v>31260</v>
      </c>
      <c r="B69">
        <f t="shared" si="3"/>
        <v>8</v>
      </c>
      <c r="C69">
        <v>343.42</v>
      </c>
      <c r="E69">
        <f t="shared" si="4"/>
        <v>310.7734831029432</v>
      </c>
      <c r="F69">
        <f t="shared" si="5"/>
        <v>9.5062945946819681</v>
      </c>
    </row>
    <row r="70" spans="1:6" x14ac:dyDescent="0.3">
      <c r="A70" s="1">
        <v>31291</v>
      </c>
      <c r="B70">
        <f t="shared" si="3"/>
        <v>9</v>
      </c>
      <c r="C70">
        <v>343.37</v>
      </c>
      <c r="E70">
        <f t="shared" si="4"/>
        <v>311.20072736834027</v>
      </c>
      <c r="F70">
        <f t="shared" si="5"/>
        <v>9.3686905180009141</v>
      </c>
    </row>
    <row r="71" spans="1:6" x14ac:dyDescent="0.3">
      <c r="A71" s="1">
        <v>31321</v>
      </c>
      <c r="B71">
        <f t="shared" si="3"/>
        <v>10</v>
      </c>
      <c r="C71">
        <v>344.65</v>
      </c>
      <c r="E71">
        <f t="shared" si="4"/>
        <v>312.75967567146841</v>
      </c>
      <c r="F71">
        <f t="shared" si="5"/>
        <v>9.2529593293287586</v>
      </c>
    </row>
    <row r="72" spans="1:6" x14ac:dyDescent="0.3">
      <c r="A72" s="1">
        <v>31352</v>
      </c>
      <c r="B72">
        <f t="shared" si="3"/>
        <v>11</v>
      </c>
      <c r="C72">
        <v>345.79</v>
      </c>
      <c r="E72">
        <f t="shared" si="4"/>
        <v>314.21762508966509</v>
      </c>
      <c r="F72">
        <f t="shared" si="5"/>
        <v>9.1305054831935362</v>
      </c>
    </row>
    <row r="73" spans="1:6" x14ac:dyDescent="0.3">
      <c r="A73" s="1">
        <v>31382</v>
      </c>
      <c r="B73">
        <f t="shared" si="3"/>
        <v>12</v>
      </c>
      <c r="C73">
        <v>346.55</v>
      </c>
      <c r="E73">
        <f t="shared" si="4"/>
        <v>315.07870501611978</v>
      </c>
      <c r="F73">
        <f t="shared" si="5"/>
        <v>9.0813143799971794</v>
      </c>
    </row>
    <row r="74" spans="1:6" x14ac:dyDescent="0.3">
      <c r="A74" s="1">
        <v>31413</v>
      </c>
      <c r="B74">
        <f t="shared" si="3"/>
        <v>1</v>
      </c>
      <c r="C74">
        <v>347.11</v>
      </c>
      <c r="E74">
        <f t="shared" si="4"/>
        <v>315.64216905977986</v>
      </c>
      <c r="F74">
        <f t="shared" si="5"/>
        <v>9.0656653338192932</v>
      </c>
    </row>
    <row r="75" spans="1:6" x14ac:dyDescent="0.3">
      <c r="A75" s="1">
        <v>31444</v>
      </c>
      <c r="B75">
        <f t="shared" si="3"/>
        <v>2</v>
      </c>
      <c r="C75">
        <v>347.33</v>
      </c>
      <c r="E75">
        <f t="shared" si="4"/>
        <v>316.04970204827021</v>
      </c>
      <c r="F75">
        <f t="shared" si="5"/>
        <v>9.0059303693115424</v>
      </c>
    </row>
    <row r="76" spans="1:6" x14ac:dyDescent="0.3">
      <c r="A76" s="1">
        <v>31472</v>
      </c>
      <c r="B76">
        <f t="shared" si="3"/>
        <v>3</v>
      </c>
      <c r="C76">
        <v>347.7</v>
      </c>
      <c r="E76">
        <f t="shared" si="4"/>
        <v>316.42436449852141</v>
      </c>
      <c r="F76">
        <f t="shared" si="5"/>
        <v>8.9950058963125041</v>
      </c>
    </row>
    <row r="77" spans="1:6" x14ac:dyDescent="0.3">
      <c r="A77" s="1">
        <v>31503</v>
      </c>
      <c r="B77">
        <f t="shared" si="3"/>
        <v>4</v>
      </c>
      <c r="C77">
        <v>348.22</v>
      </c>
      <c r="E77">
        <f t="shared" si="4"/>
        <v>316.79994578648223</v>
      </c>
      <c r="F77">
        <f t="shared" si="5"/>
        <v>9.0230469856750908</v>
      </c>
    </row>
    <row r="78" spans="1:6" x14ac:dyDescent="0.3">
      <c r="A78" s="1">
        <v>31533</v>
      </c>
      <c r="B78">
        <f t="shared" si="3"/>
        <v>5</v>
      </c>
      <c r="C78">
        <v>348.32</v>
      </c>
      <c r="E78">
        <f t="shared" si="4"/>
        <v>316.88362428957527</v>
      </c>
      <c r="F78">
        <f t="shared" si="5"/>
        <v>9.0251423146602914</v>
      </c>
    </row>
    <row r="79" spans="1:6" x14ac:dyDescent="0.3">
      <c r="A79" s="1">
        <v>31564</v>
      </c>
      <c r="B79">
        <f t="shared" si="3"/>
        <v>6</v>
      </c>
      <c r="C79">
        <v>347.75</v>
      </c>
      <c r="E79">
        <f t="shared" si="4"/>
        <v>316.13648466499774</v>
      </c>
      <c r="F79">
        <f t="shared" si="5"/>
        <v>9.0908742875635546</v>
      </c>
    </row>
    <row r="80" spans="1:6" x14ac:dyDescent="0.3">
      <c r="A80" s="1">
        <v>31594</v>
      </c>
      <c r="B80">
        <f t="shared" si="3"/>
        <v>7</v>
      </c>
      <c r="C80">
        <v>346.29</v>
      </c>
      <c r="E80">
        <f t="shared" si="4"/>
        <v>314.65558064354326</v>
      </c>
      <c r="F80">
        <f t="shared" si="5"/>
        <v>9.1352390644999151</v>
      </c>
    </row>
    <row r="81" spans="1:6" x14ac:dyDescent="0.3">
      <c r="A81" s="1">
        <v>31625</v>
      </c>
      <c r="B81">
        <f t="shared" si="3"/>
        <v>8</v>
      </c>
      <c r="C81">
        <v>344.91</v>
      </c>
      <c r="E81">
        <f t="shared" si="4"/>
        <v>313.60053006204072</v>
      </c>
      <c r="F81">
        <f t="shared" si="5"/>
        <v>9.0775767411670589</v>
      </c>
    </row>
    <row r="82" spans="1:6" x14ac:dyDescent="0.3">
      <c r="A82" s="1">
        <v>31656</v>
      </c>
      <c r="B82">
        <f t="shared" si="3"/>
        <v>9</v>
      </c>
      <c r="C82">
        <v>344.85</v>
      </c>
      <c r="E82">
        <f t="shared" si="4"/>
        <v>314.02777432743773</v>
      </c>
      <c r="F82">
        <f t="shared" si="5"/>
        <v>8.9378644838516159</v>
      </c>
    </row>
    <row r="83" spans="1:6" x14ac:dyDescent="0.3">
      <c r="A83" s="1">
        <v>31686</v>
      </c>
      <c r="B83">
        <f t="shared" si="3"/>
        <v>10</v>
      </c>
      <c r="C83">
        <v>346.03</v>
      </c>
      <c r="E83">
        <f t="shared" si="4"/>
        <v>315.58672263056587</v>
      </c>
      <c r="F83">
        <f t="shared" si="5"/>
        <v>8.7978722565772056</v>
      </c>
    </row>
    <row r="84" spans="1:6" x14ac:dyDescent="0.3">
      <c r="A84" s="1">
        <v>31717</v>
      </c>
      <c r="B84">
        <f t="shared" si="3"/>
        <v>11</v>
      </c>
      <c r="C84">
        <v>347.3</v>
      </c>
      <c r="E84">
        <f t="shared" si="4"/>
        <v>317.04467204876255</v>
      </c>
      <c r="F84">
        <f t="shared" si="5"/>
        <v>8.7115830553519906</v>
      </c>
    </row>
    <row r="85" spans="1:6" x14ac:dyDescent="0.3">
      <c r="A85" s="1">
        <v>31747</v>
      </c>
      <c r="B85">
        <f t="shared" si="3"/>
        <v>12</v>
      </c>
      <c r="C85">
        <v>347.76</v>
      </c>
      <c r="E85">
        <f t="shared" si="4"/>
        <v>317.90575197521724</v>
      </c>
      <c r="F85">
        <f t="shared" si="5"/>
        <v>8.5847274053320533</v>
      </c>
    </row>
    <row r="86" spans="1:6" x14ac:dyDescent="0.3">
      <c r="A86" s="1">
        <v>31778</v>
      </c>
      <c r="B86">
        <f t="shared" si="3"/>
        <v>1</v>
      </c>
      <c r="C86">
        <v>348</v>
      </c>
      <c r="E86">
        <f t="shared" si="4"/>
        <v>318.46921601887732</v>
      </c>
      <c r="F86">
        <f t="shared" si="5"/>
        <v>8.4858574658398513</v>
      </c>
    </row>
    <row r="87" spans="1:6" x14ac:dyDescent="0.3">
      <c r="A87" s="1">
        <v>31809</v>
      </c>
      <c r="B87">
        <f t="shared" si="3"/>
        <v>2</v>
      </c>
      <c r="C87">
        <v>348.55</v>
      </c>
      <c r="E87">
        <f t="shared" si="4"/>
        <v>318.87674900736766</v>
      </c>
      <c r="F87">
        <f t="shared" si="5"/>
        <v>8.5133412688659718</v>
      </c>
    </row>
    <row r="88" spans="1:6" x14ac:dyDescent="0.3">
      <c r="A88" s="1">
        <v>31837</v>
      </c>
      <c r="B88">
        <f t="shared" si="3"/>
        <v>3</v>
      </c>
      <c r="C88">
        <v>349.27</v>
      </c>
      <c r="E88">
        <f t="shared" si="4"/>
        <v>319.25141145761893</v>
      </c>
      <c r="F88">
        <f t="shared" si="5"/>
        <v>8.5946656003610542</v>
      </c>
    </row>
    <row r="89" spans="1:6" x14ac:dyDescent="0.3">
      <c r="A89" s="1">
        <v>31868</v>
      </c>
      <c r="B89">
        <f t="shared" si="3"/>
        <v>4</v>
      </c>
      <c r="C89">
        <v>349.96</v>
      </c>
      <c r="E89">
        <f t="shared" si="4"/>
        <v>319.62699274557968</v>
      </c>
      <c r="F89">
        <f t="shared" si="5"/>
        <v>8.6675640800149427</v>
      </c>
    </row>
    <row r="90" spans="1:6" x14ac:dyDescent="0.3">
      <c r="A90" s="1">
        <v>31898</v>
      </c>
      <c r="B90">
        <f t="shared" si="3"/>
        <v>5</v>
      </c>
      <c r="C90">
        <v>350.23</v>
      </c>
      <c r="E90">
        <f t="shared" si="4"/>
        <v>319.71067124867272</v>
      </c>
      <c r="F90">
        <f t="shared" si="5"/>
        <v>8.7140818180416559</v>
      </c>
    </row>
    <row r="91" spans="1:6" x14ac:dyDescent="0.3">
      <c r="A91" s="1">
        <v>31929</v>
      </c>
      <c r="B91">
        <f t="shared" si="3"/>
        <v>6</v>
      </c>
      <c r="C91">
        <v>349.47</v>
      </c>
      <c r="E91">
        <f t="shared" si="4"/>
        <v>318.96353162409525</v>
      </c>
      <c r="F91">
        <f t="shared" si="5"/>
        <v>8.7293525555569218</v>
      </c>
    </row>
    <row r="92" spans="1:6" x14ac:dyDescent="0.3">
      <c r="A92" s="1">
        <v>31959</v>
      </c>
      <c r="B92">
        <f t="shared" si="3"/>
        <v>7</v>
      </c>
      <c r="C92">
        <v>347.89</v>
      </c>
      <c r="E92">
        <f t="shared" si="4"/>
        <v>317.48262760264072</v>
      </c>
      <c r="F92">
        <f t="shared" si="5"/>
        <v>8.7405134948861036</v>
      </c>
    </row>
    <row r="93" spans="1:6" x14ac:dyDescent="0.3">
      <c r="A93" s="1">
        <v>31990</v>
      </c>
      <c r="B93">
        <f t="shared" si="3"/>
        <v>8</v>
      </c>
      <c r="C93">
        <v>346.65</v>
      </c>
      <c r="E93">
        <f t="shared" si="4"/>
        <v>316.42757702113818</v>
      </c>
      <c r="F93">
        <f t="shared" si="5"/>
        <v>8.7184257836035783</v>
      </c>
    </row>
    <row r="94" spans="1:6" x14ac:dyDescent="0.3">
      <c r="A94" s="1">
        <v>32021</v>
      </c>
      <c r="B94">
        <f t="shared" si="3"/>
        <v>9</v>
      </c>
      <c r="C94">
        <v>346.69</v>
      </c>
      <c r="E94">
        <f t="shared" si="4"/>
        <v>316.85482128653518</v>
      </c>
      <c r="F94">
        <f t="shared" si="5"/>
        <v>8.6057223206509601</v>
      </c>
    </row>
    <row r="95" spans="1:6" x14ac:dyDescent="0.3">
      <c r="A95" s="1">
        <v>32051</v>
      </c>
      <c r="B95">
        <f t="shared" si="3"/>
        <v>10</v>
      </c>
      <c r="C95">
        <v>347.96</v>
      </c>
      <c r="E95">
        <f t="shared" si="4"/>
        <v>318.41376958966333</v>
      </c>
      <c r="F95">
        <f t="shared" si="5"/>
        <v>8.4912721032120491</v>
      </c>
    </row>
    <row r="96" spans="1:6" x14ac:dyDescent="0.3">
      <c r="A96" s="1">
        <v>32082</v>
      </c>
      <c r="B96">
        <f t="shared" si="3"/>
        <v>11</v>
      </c>
      <c r="C96">
        <v>349.24</v>
      </c>
      <c r="E96">
        <f t="shared" si="4"/>
        <v>319.87171900786001</v>
      </c>
      <c r="F96">
        <f t="shared" si="5"/>
        <v>8.4091973978181187</v>
      </c>
    </row>
    <row r="97" spans="1:6" x14ac:dyDescent="0.3">
      <c r="A97" s="1">
        <v>32112</v>
      </c>
      <c r="B97">
        <f t="shared" si="3"/>
        <v>12</v>
      </c>
      <c r="C97">
        <v>350.19</v>
      </c>
      <c r="E97">
        <f t="shared" si="4"/>
        <v>320.7327989343147</v>
      </c>
      <c r="F97">
        <f t="shared" si="5"/>
        <v>8.4117767685214595</v>
      </c>
    </row>
    <row r="98" spans="1:6" x14ac:dyDescent="0.3">
      <c r="A98" s="1">
        <v>32143</v>
      </c>
      <c r="B98">
        <f t="shared" si="3"/>
        <v>1</v>
      </c>
      <c r="C98">
        <v>350.91</v>
      </c>
      <c r="E98">
        <f t="shared" si="4"/>
        <v>321.29626297797483</v>
      </c>
      <c r="F98">
        <f t="shared" si="5"/>
        <v>8.4391259929968339</v>
      </c>
    </row>
    <row r="99" spans="1:6" x14ac:dyDescent="0.3">
      <c r="A99" s="1">
        <v>32174</v>
      </c>
      <c r="B99">
        <f t="shared" si="3"/>
        <v>2</v>
      </c>
      <c r="C99">
        <v>351.47</v>
      </c>
      <c r="E99">
        <f t="shared" si="4"/>
        <v>321.70379596646512</v>
      </c>
      <c r="F99">
        <f t="shared" si="5"/>
        <v>8.46905967323951</v>
      </c>
    </row>
    <row r="100" spans="1:6" x14ac:dyDescent="0.3">
      <c r="A100" s="1">
        <v>32203</v>
      </c>
      <c r="B100">
        <f t="shared" si="3"/>
        <v>3</v>
      </c>
      <c r="C100">
        <v>351.85</v>
      </c>
      <c r="E100">
        <f t="shared" si="4"/>
        <v>322.07845841671639</v>
      </c>
      <c r="F100">
        <f t="shared" si="5"/>
        <v>8.4614300364597508</v>
      </c>
    </row>
    <row r="101" spans="1:6" x14ac:dyDescent="0.3">
      <c r="A101" s="1">
        <v>32234</v>
      </c>
      <c r="B101">
        <f t="shared" si="3"/>
        <v>4</v>
      </c>
      <c r="C101">
        <v>352.3</v>
      </c>
      <c r="E101">
        <f t="shared" si="4"/>
        <v>322.4540397046772</v>
      </c>
      <c r="F101">
        <f t="shared" si="5"/>
        <v>8.4717457551299482</v>
      </c>
    </row>
    <row r="102" spans="1:6" x14ac:dyDescent="0.3">
      <c r="A102" s="1">
        <v>32264</v>
      </c>
      <c r="B102">
        <f t="shared" si="3"/>
        <v>5</v>
      </c>
      <c r="C102">
        <v>352.46</v>
      </c>
      <c r="E102">
        <f t="shared" si="4"/>
        <v>322.53771820777018</v>
      </c>
      <c r="F102">
        <f t="shared" si="5"/>
        <v>8.4895539329937577</v>
      </c>
    </row>
    <row r="103" spans="1:6" x14ac:dyDescent="0.3">
      <c r="A103" s="1">
        <v>32295</v>
      </c>
      <c r="B103">
        <f t="shared" si="3"/>
        <v>6</v>
      </c>
      <c r="C103">
        <v>351.76</v>
      </c>
      <c r="E103">
        <f t="shared" si="4"/>
        <v>321.79057858319271</v>
      </c>
      <c r="F103">
        <f t="shared" si="5"/>
        <v>8.5198491632952233</v>
      </c>
    </row>
    <row r="104" spans="1:6" x14ac:dyDescent="0.3">
      <c r="A104" s="1">
        <v>32325</v>
      </c>
      <c r="B104">
        <f t="shared" si="3"/>
        <v>7</v>
      </c>
      <c r="C104">
        <v>350.28</v>
      </c>
      <c r="E104">
        <f t="shared" si="4"/>
        <v>320.30967456173818</v>
      </c>
      <c r="F104">
        <f t="shared" si="5"/>
        <v>8.5561052410248362</v>
      </c>
    </row>
    <row r="105" spans="1:6" x14ac:dyDescent="0.3">
      <c r="A105" s="1">
        <v>32356</v>
      </c>
      <c r="B105">
        <f t="shared" si="3"/>
        <v>8</v>
      </c>
      <c r="C105">
        <v>349.09</v>
      </c>
      <c r="E105">
        <f t="shared" si="4"/>
        <v>319.25462398023564</v>
      </c>
      <c r="F105">
        <f t="shared" si="5"/>
        <v>8.5466143458031851</v>
      </c>
    </row>
    <row r="106" spans="1:6" x14ac:dyDescent="0.3">
      <c r="A106" s="1">
        <v>32387</v>
      </c>
      <c r="B106">
        <f t="shared" si="3"/>
        <v>9</v>
      </c>
      <c r="C106">
        <v>349.27</v>
      </c>
      <c r="E106">
        <f t="shared" si="4"/>
        <v>319.68186824563264</v>
      </c>
      <c r="F106">
        <f t="shared" si="5"/>
        <v>8.4714208933968962</v>
      </c>
    </row>
    <row r="107" spans="1:6" x14ac:dyDescent="0.3">
      <c r="A107" s="1">
        <v>32417</v>
      </c>
      <c r="B107">
        <f t="shared" si="3"/>
        <v>10</v>
      </c>
      <c r="C107">
        <v>350.44</v>
      </c>
      <c r="E107">
        <f t="shared" si="4"/>
        <v>321.24081654876079</v>
      </c>
      <c r="F107">
        <f t="shared" si="5"/>
        <v>8.3321491414333995</v>
      </c>
    </row>
    <row r="108" spans="1:6" x14ac:dyDescent="0.3">
      <c r="A108" s="1">
        <v>32448</v>
      </c>
      <c r="B108">
        <f t="shared" si="3"/>
        <v>11</v>
      </c>
      <c r="C108">
        <v>351.61</v>
      </c>
      <c r="E108">
        <f t="shared" si="4"/>
        <v>322.69876596695752</v>
      </c>
      <c r="F108">
        <f t="shared" si="5"/>
        <v>8.2225289477098169</v>
      </c>
    </row>
    <row r="109" spans="1:6" x14ac:dyDescent="0.3">
      <c r="A109" s="1">
        <v>32478</v>
      </c>
      <c r="B109">
        <f t="shared" si="3"/>
        <v>12</v>
      </c>
      <c r="C109">
        <v>352.46</v>
      </c>
      <c r="E109">
        <f t="shared" si="4"/>
        <v>323.55984589341216</v>
      </c>
      <c r="F109">
        <f t="shared" si="5"/>
        <v>8.1995557245042896</v>
      </c>
    </row>
    <row r="110" spans="1:6" x14ac:dyDescent="0.3">
      <c r="A110" s="1">
        <v>32509</v>
      </c>
      <c r="B110">
        <f t="shared" si="3"/>
        <v>1</v>
      </c>
      <c r="C110">
        <v>352.99</v>
      </c>
      <c r="E110">
        <f t="shared" si="4"/>
        <v>324.12330993707229</v>
      </c>
      <c r="F110">
        <f t="shared" si="5"/>
        <v>8.1777642604401581</v>
      </c>
    </row>
    <row r="111" spans="1:6" x14ac:dyDescent="0.3">
      <c r="A111" s="1">
        <v>32540</v>
      </c>
      <c r="B111">
        <f t="shared" si="3"/>
        <v>2</v>
      </c>
      <c r="C111">
        <v>353.45</v>
      </c>
      <c r="E111">
        <f t="shared" si="4"/>
        <v>324.53084292556264</v>
      </c>
      <c r="F111">
        <f t="shared" si="5"/>
        <v>8.1819655041554249</v>
      </c>
    </row>
    <row r="112" spans="1:6" x14ac:dyDescent="0.3">
      <c r="A112" s="1">
        <v>32568</v>
      </c>
      <c r="B112">
        <f t="shared" si="3"/>
        <v>3</v>
      </c>
      <c r="C112">
        <v>354</v>
      </c>
      <c r="E112">
        <f t="shared" si="4"/>
        <v>324.90550537581385</v>
      </c>
      <c r="F112">
        <f t="shared" si="5"/>
        <v>8.2187837921429825</v>
      </c>
    </row>
    <row r="113" spans="1:6" x14ac:dyDescent="0.3">
      <c r="A113" s="1">
        <v>32599</v>
      </c>
      <c r="B113">
        <f t="shared" si="3"/>
        <v>4</v>
      </c>
      <c r="C113">
        <v>354.38</v>
      </c>
      <c r="E113">
        <f t="shared" si="4"/>
        <v>325.28108666377466</v>
      </c>
      <c r="F113">
        <f t="shared" si="5"/>
        <v>8.211217714381549</v>
      </c>
    </row>
    <row r="114" spans="1:6" x14ac:dyDescent="0.3">
      <c r="A114" s="1">
        <v>32629</v>
      </c>
      <c r="B114">
        <f t="shared" si="3"/>
        <v>5</v>
      </c>
      <c r="C114">
        <v>354.19</v>
      </c>
      <c r="E114">
        <f t="shared" si="4"/>
        <v>325.3647651668677</v>
      </c>
      <c r="F114">
        <f t="shared" si="5"/>
        <v>8.1383536613490772</v>
      </c>
    </row>
    <row r="115" spans="1:6" x14ac:dyDescent="0.3">
      <c r="A115" s="1">
        <v>32660</v>
      </c>
      <c r="B115">
        <f t="shared" si="3"/>
        <v>6</v>
      </c>
      <c r="C115">
        <v>353.26</v>
      </c>
      <c r="E115">
        <f t="shared" si="4"/>
        <v>324.61762554229017</v>
      </c>
      <c r="F115">
        <f t="shared" si="5"/>
        <v>8.1080151892967844</v>
      </c>
    </row>
    <row r="116" spans="1:6" x14ac:dyDescent="0.3">
      <c r="A116" s="1">
        <v>32690</v>
      </c>
      <c r="B116">
        <f t="shared" si="3"/>
        <v>7</v>
      </c>
      <c r="C116">
        <v>351.56</v>
      </c>
      <c r="E116">
        <f t="shared" si="4"/>
        <v>323.13672152083564</v>
      </c>
      <c r="F116">
        <f t="shared" si="5"/>
        <v>8.0849011489260345</v>
      </c>
    </row>
    <row r="117" spans="1:6" x14ac:dyDescent="0.3">
      <c r="A117" s="1">
        <v>32721</v>
      </c>
      <c r="B117">
        <f t="shared" si="3"/>
        <v>8</v>
      </c>
      <c r="C117">
        <v>350.21</v>
      </c>
      <c r="E117">
        <f t="shared" si="4"/>
        <v>322.08167093933309</v>
      </c>
      <c r="F117">
        <f t="shared" si="5"/>
        <v>8.031846338101964</v>
      </c>
    </row>
    <row r="118" spans="1:6" x14ac:dyDescent="0.3">
      <c r="A118" s="1">
        <v>32752</v>
      </c>
      <c r="B118">
        <f t="shared" si="3"/>
        <v>9</v>
      </c>
      <c r="C118">
        <v>350.56</v>
      </c>
      <c r="E118">
        <f t="shared" si="4"/>
        <v>322.50891520473016</v>
      </c>
      <c r="F118">
        <f t="shared" si="5"/>
        <v>8.0017927873316541</v>
      </c>
    </row>
    <row r="119" spans="1:6" x14ac:dyDescent="0.3">
      <c r="A119" s="1">
        <v>32782</v>
      </c>
      <c r="B119">
        <f t="shared" si="3"/>
        <v>10</v>
      </c>
      <c r="C119">
        <v>351.85</v>
      </c>
      <c r="E119">
        <f t="shared" si="4"/>
        <v>324.06786350785825</v>
      </c>
      <c r="F119">
        <f t="shared" si="5"/>
        <v>7.8960171925939386</v>
      </c>
    </row>
    <row r="120" spans="1:6" x14ac:dyDescent="0.3">
      <c r="A120" s="1">
        <v>32813</v>
      </c>
      <c r="B120">
        <f t="shared" si="3"/>
        <v>11</v>
      </c>
      <c r="C120">
        <v>353.03</v>
      </c>
      <c r="E120">
        <f t="shared" si="4"/>
        <v>325.52581292605498</v>
      </c>
      <c r="F120">
        <f t="shared" si="5"/>
        <v>7.7908922963898233</v>
      </c>
    </row>
    <row r="121" spans="1:6" x14ac:dyDescent="0.3">
      <c r="A121" s="1">
        <v>32843</v>
      </c>
      <c r="B121">
        <f t="shared" si="3"/>
        <v>12</v>
      </c>
      <c r="C121">
        <v>353.9</v>
      </c>
      <c r="E121">
        <f t="shared" si="4"/>
        <v>326.38689285250967</v>
      </c>
      <c r="F121">
        <f t="shared" si="5"/>
        <v>7.7742602846821995</v>
      </c>
    </row>
    <row r="122" spans="1:6" x14ac:dyDescent="0.3">
      <c r="A122" s="1">
        <v>32874</v>
      </c>
      <c r="B122">
        <f t="shared" si="3"/>
        <v>1</v>
      </c>
      <c r="C122">
        <v>354.45</v>
      </c>
      <c r="E122">
        <f t="shared" si="4"/>
        <v>326.95035689616975</v>
      </c>
      <c r="F122">
        <f t="shared" si="5"/>
        <v>7.7583983929553497</v>
      </c>
    </row>
    <row r="123" spans="1:6" x14ac:dyDescent="0.3">
      <c r="A123" s="1">
        <v>32905</v>
      </c>
      <c r="B123">
        <f t="shared" si="3"/>
        <v>2</v>
      </c>
      <c r="C123">
        <v>354.87</v>
      </c>
      <c r="E123">
        <f t="shared" si="4"/>
        <v>327.3578898846601</v>
      </c>
      <c r="F123">
        <f t="shared" si="5"/>
        <v>7.7527292009298918</v>
      </c>
    </row>
    <row r="124" spans="1:6" x14ac:dyDescent="0.3">
      <c r="A124" s="1">
        <v>32933</v>
      </c>
      <c r="B124">
        <f t="shared" si="3"/>
        <v>3</v>
      </c>
      <c r="C124">
        <v>355.19</v>
      </c>
      <c r="E124">
        <f t="shared" si="4"/>
        <v>327.73255233491136</v>
      </c>
      <c r="F124">
        <f t="shared" si="5"/>
        <v>7.7303549269654663</v>
      </c>
    </row>
    <row r="125" spans="1:6" x14ac:dyDescent="0.3">
      <c r="A125" s="1">
        <v>32964</v>
      </c>
      <c r="B125">
        <f t="shared" si="3"/>
        <v>4</v>
      </c>
      <c r="C125">
        <v>355.5</v>
      </c>
      <c r="E125">
        <f t="shared" si="4"/>
        <v>328.10813362287212</v>
      </c>
      <c r="F125">
        <f t="shared" si="5"/>
        <v>7.7051663508095309</v>
      </c>
    </row>
    <row r="126" spans="1:6" x14ac:dyDescent="0.3">
      <c r="A126" s="1">
        <v>32994</v>
      </c>
      <c r="B126">
        <f t="shared" si="3"/>
        <v>5</v>
      </c>
      <c r="C126">
        <v>355.4</v>
      </c>
      <c r="E126">
        <f t="shared" si="4"/>
        <v>328.1918121259651</v>
      </c>
      <c r="F126">
        <f t="shared" si="5"/>
        <v>7.6556521874042991</v>
      </c>
    </row>
    <row r="127" spans="1:6" x14ac:dyDescent="0.3">
      <c r="A127" s="1">
        <v>33025</v>
      </c>
      <c r="B127">
        <f t="shared" si="3"/>
        <v>6</v>
      </c>
      <c r="C127">
        <v>354.31</v>
      </c>
      <c r="E127">
        <f t="shared" si="4"/>
        <v>327.44467250138763</v>
      </c>
      <c r="F127">
        <f t="shared" si="5"/>
        <v>7.5824355786210873</v>
      </c>
    </row>
    <row r="128" spans="1:6" x14ac:dyDescent="0.3">
      <c r="A128" s="1">
        <v>33055</v>
      </c>
      <c r="B128">
        <f t="shared" si="3"/>
        <v>7</v>
      </c>
      <c r="C128">
        <v>352.7</v>
      </c>
      <c r="E128">
        <f t="shared" si="4"/>
        <v>325.96376847993315</v>
      </c>
      <c r="F128">
        <f t="shared" si="5"/>
        <v>7.5804455684907399</v>
      </c>
    </row>
    <row r="129" spans="1:6" x14ac:dyDescent="0.3">
      <c r="A129" s="1">
        <v>33086</v>
      </c>
      <c r="B129">
        <f t="shared" si="3"/>
        <v>8</v>
      </c>
      <c r="C129">
        <v>351.6</v>
      </c>
      <c r="E129">
        <f t="shared" si="4"/>
        <v>324.90871789843055</v>
      </c>
      <c r="F129">
        <f t="shared" si="5"/>
        <v>7.5913771619935915</v>
      </c>
    </row>
    <row r="130" spans="1:6" x14ac:dyDescent="0.3">
      <c r="A130" s="1">
        <v>33117</v>
      </c>
      <c r="B130">
        <f t="shared" si="3"/>
        <v>9</v>
      </c>
      <c r="C130">
        <v>351.8</v>
      </c>
      <c r="E130">
        <f t="shared" si="4"/>
        <v>325.33596216382762</v>
      </c>
      <c r="F130">
        <f t="shared" si="5"/>
        <v>7.5224666958989177</v>
      </c>
    </row>
    <row r="131" spans="1:6" x14ac:dyDescent="0.3">
      <c r="A131" s="1">
        <v>33147</v>
      </c>
      <c r="B131">
        <f t="shared" ref="B131:B194" si="6">MONTH(A131)</f>
        <v>10</v>
      </c>
      <c r="C131">
        <v>353.18</v>
      </c>
      <c r="E131">
        <f t="shared" ref="E131:E194" si="7">_xlfn.FORECAST.ETS(A131,$C$2:$C$506,$A$2:$A$506,12)</f>
        <v>326.89491046695576</v>
      </c>
      <c r="F131">
        <f t="shared" ref="F131:F194" si="8">ABS(C131-E131)/C131*100</f>
        <v>7.4424060062982731</v>
      </c>
    </row>
    <row r="132" spans="1:6" x14ac:dyDescent="0.3">
      <c r="A132" s="1">
        <v>33178</v>
      </c>
      <c r="B132">
        <f t="shared" si="6"/>
        <v>11</v>
      </c>
      <c r="C132">
        <v>354.44</v>
      </c>
      <c r="E132">
        <f t="shared" si="7"/>
        <v>328.35285988515244</v>
      </c>
      <c r="F132">
        <f t="shared" si="8"/>
        <v>7.3601004725334498</v>
      </c>
    </row>
    <row r="133" spans="1:6" x14ac:dyDescent="0.3">
      <c r="A133" s="1">
        <v>33208</v>
      </c>
      <c r="B133">
        <f t="shared" si="6"/>
        <v>12</v>
      </c>
      <c r="C133">
        <v>355.18</v>
      </c>
      <c r="E133">
        <f t="shared" si="7"/>
        <v>329.21393981160713</v>
      </c>
      <c r="F133">
        <f t="shared" si="8"/>
        <v>7.310676329858909</v>
      </c>
    </row>
    <row r="134" spans="1:6" x14ac:dyDescent="0.3">
      <c r="A134" s="1">
        <v>33239</v>
      </c>
      <c r="B134">
        <f t="shared" si="6"/>
        <v>1</v>
      </c>
      <c r="C134">
        <v>355.74</v>
      </c>
      <c r="E134">
        <f t="shared" si="7"/>
        <v>329.77740385526727</v>
      </c>
      <c r="F134">
        <f t="shared" si="8"/>
        <v>7.298194227450594</v>
      </c>
    </row>
    <row r="135" spans="1:6" x14ac:dyDescent="0.3">
      <c r="A135" s="1">
        <v>33270</v>
      </c>
      <c r="B135">
        <f t="shared" si="6"/>
        <v>2</v>
      </c>
      <c r="C135">
        <v>356.18</v>
      </c>
      <c r="E135">
        <f t="shared" si="7"/>
        <v>330.18493684375755</v>
      </c>
      <c r="F135">
        <f t="shared" si="8"/>
        <v>7.2982938840593103</v>
      </c>
    </row>
    <row r="136" spans="1:6" x14ac:dyDescent="0.3">
      <c r="A136" s="1">
        <v>33298</v>
      </c>
      <c r="B136">
        <f t="shared" si="6"/>
        <v>3</v>
      </c>
      <c r="C136">
        <v>356.69</v>
      </c>
      <c r="E136">
        <f t="shared" si="7"/>
        <v>330.55959929400876</v>
      </c>
      <c r="F136">
        <f t="shared" si="8"/>
        <v>7.3258013137433728</v>
      </c>
    </row>
    <row r="137" spans="1:6" x14ac:dyDescent="0.3">
      <c r="A137" s="1">
        <v>33329</v>
      </c>
      <c r="B137">
        <f t="shared" si="6"/>
        <v>4</v>
      </c>
      <c r="C137">
        <v>357.21</v>
      </c>
      <c r="E137">
        <f t="shared" si="7"/>
        <v>330.93518058196958</v>
      </c>
      <c r="F137">
        <f t="shared" si="8"/>
        <v>7.3555665905294942</v>
      </c>
    </row>
    <row r="138" spans="1:6" x14ac:dyDescent="0.3">
      <c r="A138" s="1">
        <v>33359</v>
      </c>
      <c r="B138">
        <f t="shared" si="6"/>
        <v>5</v>
      </c>
      <c r="C138">
        <v>357.1</v>
      </c>
      <c r="E138">
        <f t="shared" si="7"/>
        <v>331.01885908506262</v>
      </c>
      <c r="F138">
        <f t="shared" si="8"/>
        <v>7.3035958876889957</v>
      </c>
    </row>
    <row r="139" spans="1:6" x14ac:dyDescent="0.3">
      <c r="A139" s="1">
        <v>33390</v>
      </c>
      <c r="B139">
        <f t="shared" si="6"/>
        <v>6</v>
      </c>
      <c r="C139">
        <v>356.17</v>
      </c>
      <c r="E139">
        <f t="shared" si="7"/>
        <v>330.27171946048509</v>
      </c>
      <c r="F139">
        <f t="shared" si="8"/>
        <v>7.2713256421132968</v>
      </c>
    </row>
    <row r="140" spans="1:6" x14ac:dyDescent="0.3">
      <c r="A140" s="1">
        <v>33420</v>
      </c>
      <c r="B140">
        <f t="shared" si="6"/>
        <v>7</v>
      </c>
      <c r="C140">
        <v>354.52</v>
      </c>
      <c r="E140">
        <f t="shared" si="7"/>
        <v>328.79081543903061</v>
      </c>
      <c r="F140">
        <f t="shared" si="8"/>
        <v>7.2574705407224913</v>
      </c>
    </row>
    <row r="141" spans="1:6" x14ac:dyDescent="0.3">
      <c r="A141" s="1">
        <v>33451</v>
      </c>
      <c r="B141">
        <f t="shared" si="6"/>
        <v>8</v>
      </c>
      <c r="C141">
        <v>353.03</v>
      </c>
      <c r="E141">
        <f t="shared" si="7"/>
        <v>327.73576485752807</v>
      </c>
      <c r="F141">
        <f t="shared" si="8"/>
        <v>7.1648967913412198</v>
      </c>
    </row>
    <row r="142" spans="1:6" x14ac:dyDescent="0.3">
      <c r="A142" s="1">
        <v>33482</v>
      </c>
      <c r="B142">
        <f t="shared" si="6"/>
        <v>9</v>
      </c>
      <c r="C142">
        <v>352.91</v>
      </c>
      <c r="E142">
        <f t="shared" si="7"/>
        <v>328.16300912292508</v>
      </c>
      <c r="F142">
        <f t="shared" si="8"/>
        <v>7.0122668320747357</v>
      </c>
    </row>
    <row r="143" spans="1:6" x14ac:dyDescent="0.3">
      <c r="A143" s="1">
        <v>33512</v>
      </c>
      <c r="B143">
        <f t="shared" si="6"/>
        <v>10</v>
      </c>
      <c r="C143">
        <v>354.02</v>
      </c>
      <c r="E143">
        <f t="shared" si="7"/>
        <v>329.72195742605322</v>
      </c>
      <c r="F143">
        <f t="shared" si="8"/>
        <v>6.8634660680037181</v>
      </c>
    </row>
    <row r="144" spans="1:6" x14ac:dyDescent="0.3">
      <c r="A144" s="1">
        <v>33543</v>
      </c>
      <c r="B144">
        <f t="shared" si="6"/>
        <v>11</v>
      </c>
      <c r="C144">
        <v>355.15</v>
      </c>
      <c r="E144">
        <f t="shared" si="7"/>
        <v>331.17990684424996</v>
      </c>
      <c r="F144">
        <f t="shared" si="8"/>
        <v>6.7492871056595867</v>
      </c>
    </row>
    <row r="145" spans="1:6" x14ac:dyDescent="0.3">
      <c r="A145" s="1">
        <v>33573</v>
      </c>
      <c r="B145">
        <f t="shared" si="6"/>
        <v>12</v>
      </c>
      <c r="C145">
        <v>355.95</v>
      </c>
      <c r="E145">
        <f t="shared" si="7"/>
        <v>332.04098677070459</v>
      </c>
      <c r="F145">
        <f t="shared" si="8"/>
        <v>6.7169583450752617</v>
      </c>
    </row>
    <row r="146" spans="1:6" x14ac:dyDescent="0.3">
      <c r="A146" s="1">
        <v>33604</v>
      </c>
      <c r="B146">
        <f t="shared" si="6"/>
        <v>1</v>
      </c>
      <c r="C146">
        <v>356.53</v>
      </c>
      <c r="E146">
        <f t="shared" si="7"/>
        <v>332.60445081436467</v>
      </c>
      <c r="F146">
        <f t="shared" si="8"/>
        <v>6.7106692804631605</v>
      </c>
    </row>
    <row r="147" spans="1:6" x14ac:dyDescent="0.3">
      <c r="A147" s="1">
        <v>33635</v>
      </c>
      <c r="B147">
        <f t="shared" si="6"/>
        <v>2</v>
      </c>
      <c r="C147">
        <v>356.89</v>
      </c>
      <c r="E147">
        <f t="shared" si="7"/>
        <v>333.01198380285501</v>
      </c>
      <c r="F147">
        <f t="shared" si="8"/>
        <v>6.6905814668791432</v>
      </c>
    </row>
    <row r="148" spans="1:6" x14ac:dyDescent="0.3">
      <c r="A148" s="1">
        <v>33664</v>
      </c>
      <c r="B148">
        <f t="shared" si="6"/>
        <v>3</v>
      </c>
      <c r="C148">
        <v>357.27</v>
      </c>
      <c r="E148">
        <f t="shared" si="7"/>
        <v>333.38664625310628</v>
      </c>
      <c r="F148">
        <f t="shared" si="8"/>
        <v>6.6849592036537366</v>
      </c>
    </row>
    <row r="149" spans="1:6" x14ac:dyDescent="0.3">
      <c r="A149" s="1">
        <v>33695</v>
      </c>
      <c r="B149">
        <f t="shared" si="6"/>
        <v>4</v>
      </c>
      <c r="C149">
        <v>357.76</v>
      </c>
      <c r="E149">
        <f t="shared" si="7"/>
        <v>333.76222754106703</v>
      </c>
      <c r="F149">
        <f t="shared" si="8"/>
        <v>6.7077852356140877</v>
      </c>
    </row>
    <row r="150" spans="1:6" x14ac:dyDescent="0.3">
      <c r="A150" s="1">
        <v>33725</v>
      </c>
      <c r="B150">
        <f t="shared" si="6"/>
        <v>5</v>
      </c>
      <c r="C150">
        <v>357.84</v>
      </c>
      <c r="E150">
        <f t="shared" si="7"/>
        <v>333.84590604416007</v>
      </c>
      <c r="F150">
        <f t="shared" si="8"/>
        <v>6.7052576447126935</v>
      </c>
    </row>
    <row r="151" spans="1:6" x14ac:dyDescent="0.3">
      <c r="A151" s="1">
        <v>33756</v>
      </c>
      <c r="B151">
        <f t="shared" si="6"/>
        <v>6</v>
      </c>
      <c r="C151">
        <v>356.87</v>
      </c>
      <c r="E151">
        <f t="shared" si="7"/>
        <v>333.0987664195826</v>
      </c>
      <c r="F151">
        <f t="shared" si="8"/>
        <v>6.6610344328235493</v>
      </c>
    </row>
    <row r="152" spans="1:6" x14ac:dyDescent="0.3">
      <c r="A152" s="1">
        <v>33786</v>
      </c>
      <c r="B152">
        <f t="shared" si="6"/>
        <v>7</v>
      </c>
      <c r="C152">
        <v>355.17</v>
      </c>
      <c r="E152">
        <f t="shared" si="7"/>
        <v>331.61786239812807</v>
      </c>
      <c r="F152">
        <f t="shared" si="8"/>
        <v>6.631229439950431</v>
      </c>
    </row>
    <row r="153" spans="1:6" x14ac:dyDescent="0.3">
      <c r="A153" s="1">
        <v>33817</v>
      </c>
      <c r="B153">
        <f t="shared" si="6"/>
        <v>8</v>
      </c>
      <c r="C153">
        <v>353.67</v>
      </c>
      <c r="E153">
        <f t="shared" si="7"/>
        <v>330.56281181662553</v>
      </c>
      <c r="F153">
        <f t="shared" si="8"/>
        <v>6.5335448817752395</v>
      </c>
    </row>
    <row r="154" spans="1:6" x14ac:dyDescent="0.3">
      <c r="A154" s="1">
        <v>33848</v>
      </c>
      <c r="B154">
        <f t="shared" si="6"/>
        <v>9</v>
      </c>
      <c r="C154">
        <v>353.6</v>
      </c>
      <c r="E154">
        <f t="shared" si="7"/>
        <v>330.99005608202259</v>
      </c>
      <c r="F154">
        <f t="shared" si="8"/>
        <v>6.3942149089302696</v>
      </c>
    </row>
    <row r="155" spans="1:6" x14ac:dyDescent="0.3">
      <c r="A155" s="1">
        <v>33878</v>
      </c>
      <c r="B155">
        <f t="shared" si="6"/>
        <v>10</v>
      </c>
      <c r="C155">
        <v>354.81</v>
      </c>
      <c r="E155">
        <f t="shared" si="7"/>
        <v>332.54900438515068</v>
      </c>
      <c r="F155">
        <f t="shared" si="8"/>
        <v>6.2740609382061736</v>
      </c>
    </row>
    <row r="156" spans="1:6" x14ac:dyDescent="0.3">
      <c r="A156" s="1">
        <v>33909</v>
      </c>
      <c r="B156">
        <f t="shared" si="6"/>
        <v>11</v>
      </c>
      <c r="C156">
        <v>355.99</v>
      </c>
      <c r="E156">
        <f t="shared" si="7"/>
        <v>334.00695380334736</v>
      </c>
      <c r="F156">
        <f t="shared" si="8"/>
        <v>6.1751864368809937</v>
      </c>
    </row>
    <row r="157" spans="1:6" x14ac:dyDescent="0.3">
      <c r="A157" s="1">
        <v>33939</v>
      </c>
      <c r="B157">
        <f t="shared" si="6"/>
        <v>12</v>
      </c>
      <c r="C157">
        <v>356.75</v>
      </c>
      <c r="E157">
        <f t="shared" si="7"/>
        <v>334.86803372980205</v>
      </c>
      <c r="F157">
        <f t="shared" si="8"/>
        <v>6.1336976230407707</v>
      </c>
    </row>
    <row r="158" spans="1:6" x14ac:dyDescent="0.3">
      <c r="A158" s="1">
        <v>33970</v>
      </c>
      <c r="B158">
        <f t="shared" si="6"/>
        <v>1</v>
      </c>
      <c r="C158">
        <v>357.21</v>
      </c>
      <c r="E158">
        <f t="shared" si="7"/>
        <v>335.43149777346218</v>
      </c>
      <c r="F158">
        <f t="shared" si="8"/>
        <v>6.0968344185598937</v>
      </c>
    </row>
    <row r="159" spans="1:6" x14ac:dyDescent="0.3">
      <c r="A159" s="1">
        <v>34001</v>
      </c>
      <c r="B159">
        <f t="shared" si="6"/>
        <v>2</v>
      </c>
      <c r="C159">
        <v>357.56</v>
      </c>
      <c r="E159">
        <f t="shared" si="7"/>
        <v>335.83903076195247</v>
      </c>
      <c r="F159">
        <f t="shared" si="8"/>
        <v>6.0747760482289772</v>
      </c>
    </row>
    <row r="160" spans="1:6" x14ac:dyDescent="0.3">
      <c r="A160" s="1">
        <v>34029</v>
      </c>
      <c r="B160">
        <f t="shared" si="6"/>
        <v>3</v>
      </c>
      <c r="C160">
        <v>357.96</v>
      </c>
      <c r="E160">
        <f t="shared" si="7"/>
        <v>336.21369321220374</v>
      </c>
      <c r="F160">
        <f t="shared" si="8"/>
        <v>6.0750661492335025</v>
      </c>
    </row>
    <row r="161" spans="1:6" x14ac:dyDescent="0.3">
      <c r="A161" s="1">
        <v>34060</v>
      </c>
      <c r="B161">
        <f t="shared" si="6"/>
        <v>4</v>
      </c>
      <c r="C161">
        <v>358.42</v>
      </c>
      <c r="E161">
        <f t="shared" si="7"/>
        <v>336.58927450016455</v>
      </c>
      <c r="F161">
        <f t="shared" si="8"/>
        <v>6.0908223591974409</v>
      </c>
    </row>
    <row r="162" spans="1:6" x14ac:dyDescent="0.3">
      <c r="A162" s="1">
        <v>34090</v>
      </c>
      <c r="B162">
        <f t="shared" si="6"/>
        <v>5</v>
      </c>
      <c r="C162">
        <v>358.38</v>
      </c>
      <c r="E162">
        <f t="shared" si="7"/>
        <v>336.67295300325753</v>
      </c>
      <c r="F162">
        <f t="shared" si="8"/>
        <v>6.056991739701564</v>
      </c>
    </row>
    <row r="163" spans="1:6" x14ac:dyDescent="0.3">
      <c r="A163" s="1">
        <v>34121</v>
      </c>
      <c r="B163">
        <f t="shared" si="6"/>
        <v>6</v>
      </c>
      <c r="C163">
        <v>357.35</v>
      </c>
      <c r="E163">
        <f t="shared" si="7"/>
        <v>335.92581337868006</v>
      </c>
      <c r="F163">
        <f t="shared" si="8"/>
        <v>5.9952949828795186</v>
      </c>
    </row>
    <row r="164" spans="1:6" x14ac:dyDescent="0.3">
      <c r="A164" s="1">
        <v>34151</v>
      </c>
      <c r="B164">
        <f t="shared" si="6"/>
        <v>7</v>
      </c>
      <c r="C164">
        <v>355.73</v>
      </c>
      <c r="E164">
        <f t="shared" si="7"/>
        <v>334.44490935722558</v>
      </c>
      <c r="F164">
        <f t="shared" si="8"/>
        <v>5.9834960905109025</v>
      </c>
    </row>
    <row r="165" spans="1:6" x14ac:dyDescent="0.3">
      <c r="A165" s="1">
        <v>34182</v>
      </c>
      <c r="B165">
        <f t="shared" si="6"/>
        <v>8</v>
      </c>
      <c r="C165">
        <v>354.44</v>
      </c>
      <c r="E165">
        <f t="shared" si="7"/>
        <v>333.38985877572298</v>
      </c>
      <c r="F165">
        <f t="shared" si="8"/>
        <v>5.9389857872353611</v>
      </c>
    </row>
    <row r="166" spans="1:6" x14ac:dyDescent="0.3">
      <c r="A166" s="1">
        <v>34213</v>
      </c>
      <c r="B166">
        <f t="shared" si="6"/>
        <v>9</v>
      </c>
      <c r="C166">
        <v>354.47</v>
      </c>
      <c r="E166">
        <f t="shared" si="7"/>
        <v>333.81710304112005</v>
      </c>
      <c r="F166">
        <f t="shared" si="8"/>
        <v>5.8264160461759742</v>
      </c>
    </row>
    <row r="167" spans="1:6" x14ac:dyDescent="0.3">
      <c r="A167" s="1">
        <v>34243</v>
      </c>
      <c r="B167">
        <f t="shared" si="6"/>
        <v>10</v>
      </c>
      <c r="C167">
        <v>355.71</v>
      </c>
      <c r="E167">
        <f t="shared" si="7"/>
        <v>335.37605134424814</v>
      </c>
      <c r="F167">
        <f t="shared" si="8"/>
        <v>5.71643998081354</v>
      </c>
    </row>
    <row r="168" spans="1:6" x14ac:dyDescent="0.3">
      <c r="A168" s="1">
        <v>34274</v>
      </c>
      <c r="B168">
        <f t="shared" si="6"/>
        <v>11</v>
      </c>
      <c r="C168">
        <v>356.95</v>
      </c>
      <c r="E168">
        <f t="shared" si="7"/>
        <v>336.83400076244487</v>
      </c>
      <c r="F168">
        <f t="shared" si="8"/>
        <v>5.6355229689186483</v>
      </c>
    </row>
    <row r="169" spans="1:6" x14ac:dyDescent="0.3">
      <c r="A169" s="1">
        <v>34304</v>
      </c>
      <c r="B169">
        <f t="shared" si="6"/>
        <v>12</v>
      </c>
      <c r="C169">
        <v>357.85</v>
      </c>
      <c r="E169">
        <f t="shared" si="7"/>
        <v>337.69508068889951</v>
      </c>
      <c r="F169">
        <f t="shared" si="8"/>
        <v>5.6322256004193134</v>
      </c>
    </row>
    <row r="170" spans="1:6" x14ac:dyDescent="0.3">
      <c r="A170" s="1">
        <v>34335</v>
      </c>
      <c r="B170">
        <f t="shared" si="6"/>
        <v>1</v>
      </c>
      <c r="C170">
        <v>358.48</v>
      </c>
      <c r="E170">
        <f t="shared" si="7"/>
        <v>338.25854473255964</v>
      </c>
      <c r="F170">
        <f t="shared" si="8"/>
        <v>5.6408879902478173</v>
      </c>
    </row>
    <row r="171" spans="1:6" x14ac:dyDescent="0.3">
      <c r="A171" s="1">
        <v>34366</v>
      </c>
      <c r="B171">
        <f t="shared" si="6"/>
        <v>2</v>
      </c>
      <c r="C171">
        <v>359.02</v>
      </c>
      <c r="E171">
        <f t="shared" si="7"/>
        <v>338.66607772104999</v>
      </c>
      <c r="F171">
        <f t="shared" si="8"/>
        <v>5.6693003952286771</v>
      </c>
    </row>
    <row r="172" spans="1:6" x14ac:dyDescent="0.3">
      <c r="A172" s="1">
        <v>34394</v>
      </c>
      <c r="B172">
        <f t="shared" si="6"/>
        <v>3</v>
      </c>
      <c r="C172">
        <v>359.36</v>
      </c>
      <c r="E172">
        <f t="shared" si="7"/>
        <v>339.0407401713012</v>
      </c>
      <c r="F172">
        <f t="shared" si="8"/>
        <v>5.6542909140413</v>
      </c>
    </row>
    <row r="173" spans="1:6" x14ac:dyDescent="0.3">
      <c r="A173" s="1">
        <v>34425</v>
      </c>
      <c r="B173">
        <f t="shared" si="6"/>
        <v>4</v>
      </c>
      <c r="C173">
        <v>359.71</v>
      </c>
      <c r="E173">
        <f t="shared" si="7"/>
        <v>339.41632145926201</v>
      </c>
      <c r="F173">
        <f t="shared" si="8"/>
        <v>5.6416776127263555</v>
      </c>
    </row>
    <row r="174" spans="1:6" x14ac:dyDescent="0.3">
      <c r="A174" s="1">
        <v>34455</v>
      </c>
      <c r="B174">
        <f t="shared" si="6"/>
        <v>5</v>
      </c>
      <c r="C174">
        <v>359.74</v>
      </c>
      <c r="E174">
        <f t="shared" si="7"/>
        <v>339.49999996235505</v>
      </c>
      <c r="F174">
        <f t="shared" si="8"/>
        <v>5.6262856612122532</v>
      </c>
    </row>
    <row r="175" spans="1:6" x14ac:dyDescent="0.3">
      <c r="A175" s="1">
        <v>34486</v>
      </c>
      <c r="B175">
        <f t="shared" si="6"/>
        <v>6</v>
      </c>
      <c r="C175">
        <v>358.81</v>
      </c>
      <c r="E175">
        <f t="shared" si="7"/>
        <v>338.75286033777752</v>
      </c>
      <c r="F175">
        <f t="shared" si="8"/>
        <v>5.5899054268895743</v>
      </c>
    </row>
    <row r="176" spans="1:6" x14ac:dyDescent="0.3">
      <c r="A176" s="1">
        <v>34516</v>
      </c>
      <c r="B176">
        <f t="shared" si="6"/>
        <v>7</v>
      </c>
      <c r="C176">
        <v>357.27</v>
      </c>
      <c r="E176">
        <f t="shared" si="7"/>
        <v>337.27195631632304</v>
      </c>
      <c r="F176">
        <f t="shared" si="8"/>
        <v>5.5974595358347861</v>
      </c>
    </row>
    <row r="177" spans="1:6" x14ac:dyDescent="0.3">
      <c r="A177" s="1">
        <v>34547</v>
      </c>
      <c r="B177">
        <f t="shared" si="6"/>
        <v>8</v>
      </c>
      <c r="C177">
        <v>356.05</v>
      </c>
      <c r="E177">
        <f t="shared" si="7"/>
        <v>336.21690573482044</v>
      </c>
      <c r="F177">
        <f t="shared" si="8"/>
        <v>5.5703115475858915</v>
      </c>
    </row>
    <row r="178" spans="1:6" x14ac:dyDescent="0.3">
      <c r="A178" s="1">
        <v>34578</v>
      </c>
      <c r="B178">
        <f t="shared" si="6"/>
        <v>9</v>
      </c>
      <c r="C178">
        <v>356.01</v>
      </c>
      <c r="E178">
        <f t="shared" si="7"/>
        <v>336.64415000021751</v>
      </c>
      <c r="F178">
        <f t="shared" si="8"/>
        <v>5.4396927051999899</v>
      </c>
    </row>
    <row r="179" spans="1:6" x14ac:dyDescent="0.3">
      <c r="A179" s="1">
        <v>34608</v>
      </c>
      <c r="B179">
        <f t="shared" si="6"/>
        <v>10</v>
      </c>
      <c r="C179">
        <v>357.26</v>
      </c>
      <c r="E179">
        <f t="shared" si="7"/>
        <v>338.2030983033456</v>
      </c>
      <c r="F179">
        <f t="shared" si="8"/>
        <v>5.3341828630841386</v>
      </c>
    </row>
    <row r="180" spans="1:6" x14ac:dyDescent="0.3">
      <c r="A180" s="1">
        <v>34639</v>
      </c>
      <c r="B180">
        <f t="shared" si="6"/>
        <v>11</v>
      </c>
      <c r="C180">
        <v>358.69</v>
      </c>
      <c r="E180">
        <f t="shared" si="7"/>
        <v>339.66104772154233</v>
      </c>
      <c r="F180">
        <f t="shared" si="8"/>
        <v>5.3051248371735111</v>
      </c>
    </row>
    <row r="181" spans="1:6" x14ac:dyDescent="0.3">
      <c r="A181" s="1">
        <v>34669</v>
      </c>
      <c r="B181">
        <f t="shared" si="6"/>
        <v>12</v>
      </c>
      <c r="C181">
        <v>359.55</v>
      </c>
      <c r="E181">
        <f t="shared" si="7"/>
        <v>340.52212764799702</v>
      </c>
      <c r="F181">
        <f t="shared" si="8"/>
        <v>5.2921352668621848</v>
      </c>
    </row>
    <row r="182" spans="1:6" x14ac:dyDescent="0.3">
      <c r="A182" s="1">
        <v>34700</v>
      </c>
      <c r="B182">
        <f t="shared" si="6"/>
        <v>1</v>
      </c>
      <c r="C182">
        <v>360.15</v>
      </c>
      <c r="E182">
        <f t="shared" si="7"/>
        <v>341.0855916916571</v>
      </c>
      <c r="F182">
        <f t="shared" si="8"/>
        <v>5.293463364804353</v>
      </c>
    </row>
    <row r="183" spans="1:6" x14ac:dyDescent="0.3">
      <c r="A183" s="1">
        <v>34731</v>
      </c>
      <c r="B183">
        <f t="shared" si="6"/>
        <v>2</v>
      </c>
      <c r="C183">
        <v>360.63</v>
      </c>
      <c r="E183">
        <f t="shared" si="7"/>
        <v>341.49312468014745</v>
      </c>
      <c r="F183">
        <f t="shared" si="8"/>
        <v>5.3065123034280424</v>
      </c>
    </row>
    <row r="184" spans="1:6" x14ac:dyDescent="0.3">
      <c r="A184" s="1">
        <v>34759</v>
      </c>
      <c r="B184">
        <f t="shared" si="6"/>
        <v>3</v>
      </c>
      <c r="C184">
        <v>361.09</v>
      </c>
      <c r="E184">
        <f t="shared" si="7"/>
        <v>341.86778713039871</v>
      </c>
      <c r="F184">
        <f t="shared" si="8"/>
        <v>5.3233855464292184</v>
      </c>
    </row>
    <row r="185" spans="1:6" x14ac:dyDescent="0.3">
      <c r="A185" s="1">
        <v>34790</v>
      </c>
      <c r="B185">
        <f t="shared" si="6"/>
        <v>4</v>
      </c>
      <c r="C185">
        <v>361.56</v>
      </c>
      <c r="E185">
        <f t="shared" si="7"/>
        <v>342.24336841835947</v>
      </c>
      <c r="F185">
        <f t="shared" si="8"/>
        <v>5.3425798156987874</v>
      </c>
    </row>
    <row r="186" spans="1:6" x14ac:dyDescent="0.3">
      <c r="A186" s="1">
        <v>34820</v>
      </c>
      <c r="B186">
        <f t="shared" si="6"/>
        <v>5</v>
      </c>
      <c r="C186">
        <v>361.47</v>
      </c>
      <c r="E186">
        <f t="shared" si="7"/>
        <v>342.32704692145251</v>
      </c>
      <c r="F186">
        <f t="shared" si="8"/>
        <v>5.2958621956310399</v>
      </c>
    </row>
    <row r="187" spans="1:6" x14ac:dyDescent="0.3">
      <c r="A187" s="1">
        <v>34851</v>
      </c>
      <c r="B187">
        <f t="shared" si="6"/>
        <v>6</v>
      </c>
      <c r="C187">
        <v>360.61</v>
      </c>
      <c r="E187">
        <f t="shared" si="7"/>
        <v>341.57990729687498</v>
      </c>
      <c r="F187">
        <f t="shared" si="8"/>
        <v>5.2771949483167502</v>
      </c>
    </row>
    <row r="188" spans="1:6" x14ac:dyDescent="0.3">
      <c r="A188" s="1">
        <v>34881</v>
      </c>
      <c r="B188">
        <f t="shared" si="6"/>
        <v>7</v>
      </c>
      <c r="C188">
        <v>359</v>
      </c>
      <c r="E188">
        <f t="shared" si="7"/>
        <v>340.0990032754205</v>
      </c>
      <c r="F188">
        <f t="shared" si="8"/>
        <v>5.2649015945903894</v>
      </c>
    </row>
    <row r="189" spans="1:6" x14ac:dyDescent="0.3">
      <c r="A189" s="1">
        <v>34912</v>
      </c>
      <c r="B189">
        <f t="shared" si="6"/>
        <v>8</v>
      </c>
      <c r="C189">
        <v>357.73</v>
      </c>
      <c r="E189">
        <f t="shared" si="7"/>
        <v>339.0439526939179</v>
      </c>
      <c r="F189">
        <f t="shared" si="8"/>
        <v>5.223505802164234</v>
      </c>
    </row>
    <row r="190" spans="1:6" x14ac:dyDescent="0.3">
      <c r="A190" s="1">
        <v>34943</v>
      </c>
      <c r="B190">
        <f t="shared" si="6"/>
        <v>9</v>
      </c>
      <c r="C190">
        <v>358.06</v>
      </c>
      <c r="E190">
        <f t="shared" si="7"/>
        <v>339.47119695931497</v>
      </c>
      <c r="F190">
        <f t="shared" si="8"/>
        <v>5.191532994661519</v>
      </c>
    </row>
    <row r="191" spans="1:6" x14ac:dyDescent="0.3">
      <c r="A191" s="1">
        <v>34973</v>
      </c>
      <c r="B191">
        <f t="shared" si="6"/>
        <v>10</v>
      </c>
      <c r="C191">
        <v>359.43</v>
      </c>
      <c r="E191">
        <f t="shared" si="7"/>
        <v>341.03014526244311</v>
      </c>
      <c r="F191">
        <f t="shared" si="8"/>
        <v>5.1191761226266292</v>
      </c>
    </row>
    <row r="192" spans="1:6" x14ac:dyDescent="0.3">
      <c r="A192" s="1">
        <v>35004</v>
      </c>
      <c r="B192">
        <f t="shared" si="6"/>
        <v>11</v>
      </c>
      <c r="C192">
        <v>360.77</v>
      </c>
      <c r="E192">
        <f t="shared" si="7"/>
        <v>342.48809468063979</v>
      </c>
      <c r="F192">
        <f t="shared" si="8"/>
        <v>5.0674682815533982</v>
      </c>
    </row>
    <row r="193" spans="1:6" x14ac:dyDescent="0.3">
      <c r="A193" s="1">
        <v>35034</v>
      </c>
      <c r="B193">
        <f t="shared" si="6"/>
        <v>12</v>
      </c>
      <c r="C193">
        <v>361.65</v>
      </c>
      <c r="E193">
        <f t="shared" si="7"/>
        <v>343.34917460709448</v>
      </c>
      <c r="F193">
        <f t="shared" si="8"/>
        <v>5.0603692500775601</v>
      </c>
    </row>
    <row r="194" spans="1:6" x14ac:dyDescent="0.3">
      <c r="A194" s="1">
        <v>35065</v>
      </c>
      <c r="B194">
        <f t="shared" si="6"/>
        <v>1</v>
      </c>
      <c r="C194">
        <v>362.14</v>
      </c>
      <c r="E194">
        <f t="shared" si="7"/>
        <v>343.91263865075462</v>
      </c>
      <c r="F194">
        <f t="shared" si="8"/>
        <v>5.0332361377493156</v>
      </c>
    </row>
    <row r="195" spans="1:6" x14ac:dyDescent="0.3">
      <c r="A195" s="1">
        <v>35096</v>
      </c>
      <c r="B195">
        <f t="shared" ref="B195:B258" si="9">MONTH(A195)</f>
        <v>2</v>
      </c>
      <c r="C195">
        <v>362.5</v>
      </c>
      <c r="E195">
        <f t="shared" ref="E195:E258" si="10">_xlfn.FORECAST.ETS(A195,$C$2:$C$506,$A$2:$A$506,12)</f>
        <v>344.3201716392449</v>
      </c>
      <c r="F195">
        <f t="shared" ref="F195:F258" si="11">ABS(C195-E195)/C195*100</f>
        <v>5.015125065035889</v>
      </c>
    </row>
    <row r="196" spans="1:6" x14ac:dyDescent="0.3">
      <c r="A196" s="1">
        <v>35125</v>
      </c>
      <c r="B196">
        <f t="shared" si="9"/>
        <v>3</v>
      </c>
      <c r="C196">
        <v>362.82</v>
      </c>
      <c r="E196">
        <f t="shared" si="10"/>
        <v>344.69483408949617</v>
      </c>
      <c r="F196">
        <f t="shared" si="11"/>
        <v>4.9956358278220119</v>
      </c>
    </row>
    <row r="197" spans="1:6" x14ac:dyDescent="0.3">
      <c r="A197" s="1">
        <v>35156</v>
      </c>
      <c r="B197">
        <f t="shared" si="9"/>
        <v>4</v>
      </c>
      <c r="C197">
        <v>363.14</v>
      </c>
      <c r="E197">
        <f t="shared" si="10"/>
        <v>345.07041537745692</v>
      </c>
      <c r="F197">
        <f t="shared" si="11"/>
        <v>4.9759279128003149</v>
      </c>
    </row>
    <row r="198" spans="1:6" x14ac:dyDescent="0.3">
      <c r="A198" s="1">
        <v>35186</v>
      </c>
      <c r="B198">
        <f t="shared" si="9"/>
        <v>5</v>
      </c>
      <c r="C198">
        <v>363.29</v>
      </c>
      <c r="E198">
        <f t="shared" si="10"/>
        <v>345.15409388054996</v>
      </c>
      <c r="F198">
        <f t="shared" si="11"/>
        <v>4.9921291858983325</v>
      </c>
    </row>
    <row r="199" spans="1:6" x14ac:dyDescent="0.3">
      <c r="A199" s="1">
        <v>35217</v>
      </c>
      <c r="B199">
        <f t="shared" si="9"/>
        <v>6</v>
      </c>
      <c r="C199">
        <v>362.88</v>
      </c>
      <c r="E199">
        <f t="shared" si="10"/>
        <v>344.40695425597244</v>
      </c>
      <c r="F199">
        <f t="shared" si="11"/>
        <v>5.0906761860746137</v>
      </c>
    </row>
    <row r="200" spans="1:6" x14ac:dyDescent="0.3">
      <c r="A200" s="1">
        <v>35247</v>
      </c>
      <c r="B200">
        <f t="shared" si="9"/>
        <v>7</v>
      </c>
      <c r="C200">
        <v>361.57</v>
      </c>
      <c r="E200">
        <f t="shared" si="10"/>
        <v>342.92605023451796</v>
      </c>
      <c r="F200">
        <f t="shared" si="11"/>
        <v>5.1563873566617904</v>
      </c>
    </row>
    <row r="201" spans="1:6" x14ac:dyDescent="0.3">
      <c r="A201" s="1">
        <v>35278</v>
      </c>
      <c r="B201">
        <f t="shared" si="9"/>
        <v>8</v>
      </c>
      <c r="C201">
        <v>360.07</v>
      </c>
      <c r="E201">
        <f t="shared" si="10"/>
        <v>341.87099965301542</v>
      </c>
      <c r="F201">
        <f t="shared" si="11"/>
        <v>5.0542950945606622</v>
      </c>
    </row>
    <row r="202" spans="1:6" x14ac:dyDescent="0.3">
      <c r="A202" s="1">
        <v>35309</v>
      </c>
      <c r="B202">
        <f t="shared" si="9"/>
        <v>9</v>
      </c>
      <c r="C202">
        <v>359.7</v>
      </c>
      <c r="E202">
        <f t="shared" si="10"/>
        <v>342.29824391841242</v>
      </c>
      <c r="F202">
        <f t="shared" si="11"/>
        <v>4.8378526776723838</v>
      </c>
    </row>
    <row r="203" spans="1:6" x14ac:dyDescent="0.3">
      <c r="A203" s="1">
        <v>35339</v>
      </c>
      <c r="B203">
        <f t="shared" si="9"/>
        <v>10</v>
      </c>
      <c r="C203">
        <v>360.67</v>
      </c>
      <c r="E203">
        <f t="shared" si="10"/>
        <v>343.85719222154057</v>
      </c>
      <c r="F203">
        <f t="shared" si="11"/>
        <v>4.6615487227824444</v>
      </c>
    </row>
    <row r="204" spans="1:6" x14ac:dyDescent="0.3">
      <c r="A204" s="1">
        <v>35370</v>
      </c>
      <c r="B204">
        <f t="shared" si="9"/>
        <v>11</v>
      </c>
      <c r="C204">
        <v>361.78</v>
      </c>
      <c r="E204">
        <f t="shared" si="10"/>
        <v>345.31514163973731</v>
      </c>
      <c r="F204">
        <f t="shared" si="11"/>
        <v>4.551069257632447</v>
      </c>
    </row>
    <row r="205" spans="1:6" x14ac:dyDescent="0.3">
      <c r="A205" s="1">
        <v>35400</v>
      </c>
      <c r="B205">
        <f t="shared" si="9"/>
        <v>12</v>
      </c>
      <c r="C205">
        <v>362.63</v>
      </c>
      <c r="E205">
        <f t="shared" si="10"/>
        <v>346.17622156619194</v>
      </c>
      <c r="F205">
        <f t="shared" si="11"/>
        <v>4.5373461748360739</v>
      </c>
    </row>
    <row r="206" spans="1:6" x14ac:dyDescent="0.3">
      <c r="A206" s="1">
        <v>35431</v>
      </c>
      <c r="B206">
        <f t="shared" si="9"/>
        <v>1</v>
      </c>
      <c r="C206">
        <v>363.28</v>
      </c>
      <c r="E206">
        <f t="shared" si="10"/>
        <v>346.73968560985207</v>
      </c>
      <c r="F206">
        <f t="shared" si="11"/>
        <v>4.5530484447665431</v>
      </c>
    </row>
    <row r="207" spans="1:6" x14ac:dyDescent="0.3">
      <c r="A207" s="1">
        <v>35462</v>
      </c>
      <c r="B207">
        <f t="shared" si="9"/>
        <v>2</v>
      </c>
      <c r="C207">
        <v>363.65</v>
      </c>
      <c r="E207">
        <f t="shared" si="10"/>
        <v>347.14721859834236</v>
      </c>
      <c r="F207">
        <f t="shared" si="11"/>
        <v>4.5380947069043351</v>
      </c>
    </row>
    <row r="208" spans="1:6" x14ac:dyDescent="0.3">
      <c r="A208" s="1">
        <v>35490</v>
      </c>
      <c r="B208">
        <f t="shared" si="9"/>
        <v>3</v>
      </c>
      <c r="C208">
        <v>364.03</v>
      </c>
      <c r="E208">
        <f t="shared" si="10"/>
        <v>347.52188104859363</v>
      </c>
      <c r="F208">
        <f t="shared" si="11"/>
        <v>4.5348237649112288</v>
      </c>
    </row>
    <row r="209" spans="1:6" x14ac:dyDescent="0.3">
      <c r="A209" s="1">
        <v>35521</v>
      </c>
      <c r="B209">
        <f t="shared" si="9"/>
        <v>4</v>
      </c>
      <c r="C209">
        <v>364.51</v>
      </c>
      <c r="E209">
        <f t="shared" si="10"/>
        <v>347.89746233655438</v>
      </c>
      <c r="F209">
        <f t="shared" si="11"/>
        <v>4.5574984673796628</v>
      </c>
    </row>
    <row r="210" spans="1:6" x14ac:dyDescent="0.3">
      <c r="A210" s="1">
        <v>35551</v>
      </c>
      <c r="B210">
        <f t="shared" si="9"/>
        <v>5</v>
      </c>
      <c r="C210">
        <v>364.51</v>
      </c>
      <c r="E210">
        <f t="shared" si="10"/>
        <v>347.98114083964742</v>
      </c>
      <c r="F210">
        <f t="shared" si="11"/>
        <v>4.5345420318653993</v>
      </c>
    </row>
    <row r="211" spans="1:6" x14ac:dyDescent="0.3">
      <c r="A211" s="1">
        <v>35582</v>
      </c>
      <c r="B211">
        <f t="shared" si="9"/>
        <v>6</v>
      </c>
      <c r="C211">
        <v>363.6</v>
      </c>
      <c r="E211">
        <f t="shared" si="10"/>
        <v>347.23400121506995</v>
      </c>
      <c r="F211">
        <f t="shared" si="11"/>
        <v>4.5010997758333522</v>
      </c>
    </row>
    <row r="212" spans="1:6" x14ac:dyDescent="0.3">
      <c r="A212" s="1">
        <v>35612</v>
      </c>
      <c r="B212">
        <f t="shared" si="9"/>
        <v>7</v>
      </c>
      <c r="C212">
        <v>361.93</v>
      </c>
      <c r="E212">
        <f t="shared" si="10"/>
        <v>345.75309719361542</v>
      </c>
      <c r="F212">
        <f t="shared" si="11"/>
        <v>4.4696219728634237</v>
      </c>
    </row>
    <row r="213" spans="1:6" x14ac:dyDescent="0.3">
      <c r="A213" s="1">
        <v>35643</v>
      </c>
      <c r="B213">
        <f t="shared" si="9"/>
        <v>8</v>
      </c>
      <c r="C213">
        <v>360.41</v>
      </c>
      <c r="E213">
        <f t="shared" si="10"/>
        <v>344.69804661211288</v>
      </c>
      <c r="F213">
        <f t="shared" si="11"/>
        <v>4.3594665486216106</v>
      </c>
    </row>
    <row r="214" spans="1:6" x14ac:dyDescent="0.3">
      <c r="A214" s="1">
        <v>35674</v>
      </c>
      <c r="B214">
        <f t="shared" si="9"/>
        <v>9</v>
      </c>
      <c r="C214">
        <v>360.41</v>
      </c>
      <c r="E214">
        <f t="shared" si="10"/>
        <v>345.12529087750994</v>
      </c>
      <c r="F214">
        <f t="shared" si="11"/>
        <v>4.2409225944036191</v>
      </c>
    </row>
    <row r="215" spans="1:6" x14ac:dyDescent="0.3">
      <c r="A215" s="1">
        <v>35704</v>
      </c>
      <c r="B215">
        <f t="shared" si="9"/>
        <v>10</v>
      </c>
      <c r="C215">
        <v>361.94</v>
      </c>
      <c r="E215">
        <f t="shared" si="10"/>
        <v>346.68423918063803</v>
      </c>
      <c r="F215">
        <f t="shared" si="11"/>
        <v>4.214997187202842</v>
      </c>
    </row>
    <row r="216" spans="1:6" x14ac:dyDescent="0.3">
      <c r="A216" s="1">
        <v>35735</v>
      </c>
      <c r="B216">
        <f t="shared" si="9"/>
        <v>11</v>
      </c>
      <c r="C216">
        <v>363.61</v>
      </c>
      <c r="E216">
        <f t="shared" si="10"/>
        <v>348.14218859883476</v>
      </c>
      <c r="F216">
        <f t="shared" si="11"/>
        <v>4.2539565471701133</v>
      </c>
    </row>
    <row r="217" spans="1:6" x14ac:dyDescent="0.3">
      <c r="A217" s="1">
        <v>35765</v>
      </c>
      <c r="B217">
        <f t="shared" si="9"/>
        <v>12</v>
      </c>
      <c r="C217">
        <v>364.68</v>
      </c>
      <c r="E217">
        <f t="shared" si="10"/>
        <v>349.0032685252894</v>
      </c>
      <c r="F217">
        <f t="shared" si="11"/>
        <v>4.2987637037157533</v>
      </c>
    </row>
    <row r="218" spans="1:6" x14ac:dyDescent="0.3">
      <c r="A218" s="1">
        <v>35796</v>
      </c>
      <c r="B218">
        <f t="shared" si="9"/>
        <v>1</v>
      </c>
      <c r="C218">
        <v>365.19</v>
      </c>
      <c r="E218">
        <f t="shared" si="10"/>
        <v>349.56673256894953</v>
      </c>
      <c r="F218">
        <f t="shared" si="11"/>
        <v>4.2781202746653699</v>
      </c>
    </row>
    <row r="219" spans="1:6" x14ac:dyDescent="0.3">
      <c r="A219" s="1">
        <v>35827</v>
      </c>
      <c r="B219">
        <f t="shared" si="9"/>
        <v>2</v>
      </c>
      <c r="C219">
        <v>365.46</v>
      </c>
      <c r="E219">
        <f t="shared" si="10"/>
        <v>349.97426555743982</v>
      </c>
      <c r="F219">
        <f t="shared" si="11"/>
        <v>4.237326777912811</v>
      </c>
    </row>
    <row r="220" spans="1:6" x14ac:dyDescent="0.3">
      <c r="A220" s="1">
        <v>35855</v>
      </c>
      <c r="B220">
        <f t="shared" si="9"/>
        <v>3</v>
      </c>
      <c r="C220">
        <v>365.93</v>
      </c>
      <c r="E220">
        <f t="shared" si="10"/>
        <v>350.34892800769109</v>
      </c>
      <c r="F220">
        <f t="shared" si="11"/>
        <v>4.2579378548653892</v>
      </c>
    </row>
    <row r="221" spans="1:6" x14ac:dyDescent="0.3">
      <c r="A221" s="1">
        <v>35886</v>
      </c>
      <c r="B221">
        <f t="shared" si="9"/>
        <v>4</v>
      </c>
      <c r="C221">
        <v>366.58</v>
      </c>
      <c r="E221">
        <f t="shared" si="10"/>
        <v>350.7245092956519</v>
      </c>
      <c r="F221">
        <f t="shared" si="11"/>
        <v>4.325247068674801</v>
      </c>
    </row>
    <row r="222" spans="1:6" x14ac:dyDescent="0.3">
      <c r="A222" s="1">
        <v>35916</v>
      </c>
      <c r="B222">
        <f t="shared" si="9"/>
        <v>5</v>
      </c>
      <c r="C222">
        <v>366.86</v>
      </c>
      <c r="E222">
        <f t="shared" si="10"/>
        <v>350.80818779874488</v>
      </c>
      <c r="F222">
        <f t="shared" si="11"/>
        <v>4.3754599033023851</v>
      </c>
    </row>
    <row r="223" spans="1:6" x14ac:dyDescent="0.3">
      <c r="A223" s="1">
        <v>35947</v>
      </c>
      <c r="B223">
        <f t="shared" si="9"/>
        <v>6</v>
      </c>
      <c r="C223">
        <v>366.27</v>
      </c>
      <c r="E223">
        <f t="shared" si="10"/>
        <v>350.06104817416741</v>
      </c>
      <c r="F223">
        <f t="shared" si="11"/>
        <v>4.4254107150005657</v>
      </c>
    </row>
    <row r="224" spans="1:6" x14ac:dyDescent="0.3">
      <c r="A224" s="1">
        <v>35977</v>
      </c>
      <c r="B224">
        <f t="shared" si="9"/>
        <v>7</v>
      </c>
      <c r="C224">
        <v>364.84</v>
      </c>
      <c r="E224">
        <f t="shared" si="10"/>
        <v>348.58014415271293</v>
      </c>
      <c r="F224">
        <f t="shared" si="11"/>
        <v>4.4567086523646093</v>
      </c>
    </row>
    <row r="225" spans="1:6" x14ac:dyDescent="0.3">
      <c r="A225" s="1">
        <v>36008</v>
      </c>
      <c r="B225">
        <f t="shared" si="9"/>
        <v>8</v>
      </c>
      <c r="C225">
        <v>363.79</v>
      </c>
      <c r="E225">
        <f t="shared" si="10"/>
        <v>347.52509357121033</v>
      </c>
      <c r="F225">
        <f t="shared" si="11"/>
        <v>4.4709602871958234</v>
      </c>
    </row>
    <row r="226" spans="1:6" x14ac:dyDescent="0.3">
      <c r="A226" s="1">
        <v>36039</v>
      </c>
      <c r="B226">
        <f t="shared" si="9"/>
        <v>9</v>
      </c>
      <c r="C226">
        <v>364.04</v>
      </c>
      <c r="E226">
        <f t="shared" si="10"/>
        <v>347.9523378366074</v>
      </c>
      <c r="F226">
        <f t="shared" si="11"/>
        <v>4.4192017809561088</v>
      </c>
    </row>
    <row r="227" spans="1:6" x14ac:dyDescent="0.3">
      <c r="A227" s="1">
        <v>36069</v>
      </c>
      <c r="B227">
        <f t="shared" si="9"/>
        <v>10</v>
      </c>
      <c r="C227">
        <v>365.34</v>
      </c>
      <c r="E227">
        <f t="shared" si="10"/>
        <v>349.51128613973549</v>
      </c>
      <c r="F227">
        <f t="shared" si="11"/>
        <v>4.3325980895233176</v>
      </c>
    </row>
    <row r="228" spans="1:6" x14ac:dyDescent="0.3">
      <c r="A228" s="1">
        <v>36100</v>
      </c>
      <c r="B228">
        <f t="shared" si="9"/>
        <v>11</v>
      </c>
      <c r="C228">
        <v>366.6</v>
      </c>
      <c r="E228">
        <f t="shared" si="10"/>
        <v>350.96923555793222</v>
      </c>
      <c r="F228">
        <f t="shared" si="11"/>
        <v>4.2637109771052373</v>
      </c>
    </row>
    <row r="229" spans="1:6" x14ac:dyDescent="0.3">
      <c r="A229" s="1">
        <v>36130</v>
      </c>
      <c r="B229">
        <f t="shared" si="9"/>
        <v>12</v>
      </c>
      <c r="C229">
        <v>367.47</v>
      </c>
      <c r="E229">
        <f t="shared" si="10"/>
        <v>351.83031548438686</v>
      </c>
      <c r="F229">
        <f t="shared" si="11"/>
        <v>4.2560438989885343</v>
      </c>
    </row>
    <row r="230" spans="1:6" x14ac:dyDescent="0.3">
      <c r="A230" s="1">
        <v>36161</v>
      </c>
      <c r="B230">
        <f t="shared" si="9"/>
        <v>1</v>
      </c>
      <c r="C230">
        <v>368.12</v>
      </c>
      <c r="E230">
        <f t="shared" si="10"/>
        <v>352.39377952804699</v>
      </c>
      <c r="F230">
        <f t="shared" si="11"/>
        <v>4.2720364207196058</v>
      </c>
    </row>
    <row r="231" spans="1:6" x14ac:dyDescent="0.3">
      <c r="A231" s="1">
        <v>36192</v>
      </c>
      <c r="B231">
        <f t="shared" si="9"/>
        <v>2</v>
      </c>
      <c r="C231">
        <v>368.52</v>
      </c>
      <c r="E231">
        <f t="shared" si="10"/>
        <v>352.80131251653734</v>
      </c>
      <c r="F231">
        <f t="shared" si="11"/>
        <v>4.2653553357925338</v>
      </c>
    </row>
    <row r="232" spans="1:6" x14ac:dyDescent="0.3">
      <c r="A232" s="1">
        <v>36220</v>
      </c>
      <c r="B232">
        <f t="shared" si="9"/>
        <v>3</v>
      </c>
      <c r="C232">
        <v>368.91</v>
      </c>
      <c r="E232">
        <f t="shared" si="10"/>
        <v>353.17597496678854</v>
      </c>
      <c r="F232">
        <f t="shared" si="11"/>
        <v>4.2650036684317261</v>
      </c>
    </row>
    <row r="233" spans="1:6" x14ac:dyDescent="0.3">
      <c r="A233" s="1">
        <v>36251</v>
      </c>
      <c r="B233">
        <f t="shared" si="9"/>
        <v>4</v>
      </c>
      <c r="C233">
        <v>369.3</v>
      </c>
      <c r="E233">
        <f t="shared" si="10"/>
        <v>353.55155625474936</v>
      </c>
      <c r="F233">
        <f t="shared" si="11"/>
        <v>4.264403938600231</v>
      </c>
    </row>
    <row r="234" spans="1:6" x14ac:dyDescent="0.3">
      <c r="A234" s="1">
        <v>36281</v>
      </c>
      <c r="B234">
        <f t="shared" si="9"/>
        <v>5</v>
      </c>
      <c r="C234">
        <v>369.21</v>
      </c>
      <c r="E234">
        <f t="shared" si="10"/>
        <v>353.6352347578424</v>
      </c>
      <c r="F234">
        <f t="shared" si="11"/>
        <v>4.2184028715792046</v>
      </c>
    </row>
    <row r="235" spans="1:6" x14ac:dyDescent="0.3">
      <c r="A235" s="1">
        <v>36312</v>
      </c>
      <c r="B235">
        <f t="shared" si="9"/>
        <v>6</v>
      </c>
      <c r="C235">
        <v>368.36</v>
      </c>
      <c r="E235">
        <f t="shared" si="10"/>
        <v>352.88809513326487</v>
      </c>
      <c r="F235">
        <f t="shared" si="11"/>
        <v>4.2002130705655185</v>
      </c>
    </row>
    <row r="236" spans="1:6" x14ac:dyDescent="0.3">
      <c r="A236" s="1">
        <v>36342</v>
      </c>
      <c r="B236">
        <f t="shared" si="9"/>
        <v>7</v>
      </c>
      <c r="C236">
        <v>366.69</v>
      </c>
      <c r="E236">
        <f t="shared" si="10"/>
        <v>351.40719111181039</v>
      </c>
      <c r="F236">
        <f t="shared" si="11"/>
        <v>4.1677735657338912</v>
      </c>
    </row>
    <row r="237" spans="1:6" x14ac:dyDescent="0.3">
      <c r="A237" s="1">
        <v>36373</v>
      </c>
      <c r="B237">
        <f t="shared" si="9"/>
        <v>8</v>
      </c>
      <c r="C237">
        <v>365.33</v>
      </c>
      <c r="E237">
        <f t="shared" si="10"/>
        <v>350.35214053030779</v>
      </c>
      <c r="F237">
        <f t="shared" si="11"/>
        <v>4.099816459007525</v>
      </c>
    </row>
    <row r="238" spans="1:6" x14ac:dyDescent="0.3">
      <c r="A238" s="1">
        <v>36404</v>
      </c>
      <c r="B238">
        <f t="shared" si="9"/>
        <v>9</v>
      </c>
      <c r="C238">
        <v>365.44</v>
      </c>
      <c r="E238">
        <f t="shared" si="10"/>
        <v>350.77938479570486</v>
      </c>
      <c r="F238">
        <f t="shared" si="11"/>
        <v>4.0117707980229698</v>
      </c>
    </row>
    <row r="239" spans="1:6" x14ac:dyDescent="0.3">
      <c r="A239" s="1">
        <v>36434</v>
      </c>
      <c r="B239">
        <f t="shared" si="9"/>
        <v>10</v>
      </c>
      <c r="C239">
        <v>366.75</v>
      </c>
      <c r="E239">
        <f t="shared" si="10"/>
        <v>352.33833309883295</v>
      </c>
      <c r="F239">
        <f t="shared" si="11"/>
        <v>3.9295615272439131</v>
      </c>
    </row>
    <row r="240" spans="1:6" x14ac:dyDescent="0.3">
      <c r="A240" s="1">
        <v>36465</v>
      </c>
      <c r="B240">
        <f t="shared" si="9"/>
        <v>11</v>
      </c>
      <c r="C240">
        <v>368.05</v>
      </c>
      <c r="E240">
        <f t="shared" si="10"/>
        <v>353.79628251702968</v>
      </c>
      <c r="F240">
        <f t="shared" si="11"/>
        <v>3.8727666031708545</v>
      </c>
    </row>
    <row r="241" spans="1:6" x14ac:dyDescent="0.3">
      <c r="A241" s="1">
        <v>36495</v>
      </c>
      <c r="B241">
        <f t="shared" si="9"/>
        <v>12</v>
      </c>
      <c r="C241">
        <v>368.88</v>
      </c>
      <c r="E241">
        <f t="shared" si="10"/>
        <v>354.65736244348437</v>
      </c>
      <c r="F241">
        <f t="shared" si="11"/>
        <v>3.8556271840478265</v>
      </c>
    </row>
    <row r="242" spans="1:6" x14ac:dyDescent="0.3">
      <c r="A242" s="1">
        <v>36526</v>
      </c>
      <c r="B242">
        <f t="shared" si="9"/>
        <v>1</v>
      </c>
      <c r="C242">
        <v>369.41</v>
      </c>
      <c r="E242">
        <f t="shared" si="10"/>
        <v>355.22082648714445</v>
      </c>
      <c r="F242">
        <f t="shared" si="11"/>
        <v>3.8410366565213647</v>
      </c>
    </row>
    <row r="243" spans="1:6" x14ac:dyDescent="0.3">
      <c r="A243" s="1">
        <v>36557</v>
      </c>
      <c r="B243">
        <f t="shared" si="9"/>
        <v>2</v>
      </c>
      <c r="C243">
        <v>369.68</v>
      </c>
      <c r="E243">
        <f t="shared" si="10"/>
        <v>355.6283594756348</v>
      </c>
      <c r="F243">
        <f t="shared" si="11"/>
        <v>3.8010280578784923</v>
      </c>
    </row>
    <row r="244" spans="1:6" x14ac:dyDescent="0.3">
      <c r="A244" s="1">
        <v>36586</v>
      </c>
      <c r="B244">
        <f t="shared" si="9"/>
        <v>3</v>
      </c>
      <c r="C244">
        <v>370</v>
      </c>
      <c r="E244">
        <f t="shared" si="10"/>
        <v>356.00302192588606</v>
      </c>
      <c r="F244">
        <f t="shared" si="11"/>
        <v>3.7829670470578218</v>
      </c>
    </row>
    <row r="245" spans="1:6" x14ac:dyDescent="0.3">
      <c r="A245" s="1">
        <v>36617</v>
      </c>
      <c r="B245">
        <f t="shared" si="9"/>
        <v>4</v>
      </c>
      <c r="C245">
        <v>370.37</v>
      </c>
      <c r="E245">
        <f t="shared" si="10"/>
        <v>356.37860321384682</v>
      </c>
      <c r="F245">
        <f t="shared" si="11"/>
        <v>3.7776809099422706</v>
      </c>
    </row>
    <row r="246" spans="1:6" x14ac:dyDescent="0.3">
      <c r="A246" s="1">
        <v>36647</v>
      </c>
      <c r="B246">
        <f t="shared" si="9"/>
        <v>5</v>
      </c>
      <c r="C246">
        <v>370.25</v>
      </c>
      <c r="E246">
        <f t="shared" si="10"/>
        <v>356.46228171693986</v>
      </c>
      <c r="F246">
        <f t="shared" si="11"/>
        <v>3.7238942020419024</v>
      </c>
    </row>
    <row r="247" spans="1:6" x14ac:dyDescent="0.3">
      <c r="A247" s="1">
        <v>36678</v>
      </c>
      <c r="B247">
        <f t="shared" si="9"/>
        <v>6</v>
      </c>
      <c r="C247">
        <v>369.31</v>
      </c>
      <c r="E247">
        <f t="shared" si="10"/>
        <v>355.71514209236233</v>
      </c>
      <c r="F247">
        <f t="shared" si="11"/>
        <v>3.6811507697158685</v>
      </c>
    </row>
    <row r="248" spans="1:6" x14ac:dyDescent="0.3">
      <c r="A248" s="1">
        <v>36708</v>
      </c>
      <c r="B248">
        <f t="shared" si="9"/>
        <v>7</v>
      </c>
      <c r="C248">
        <v>367.9</v>
      </c>
      <c r="E248">
        <f t="shared" si="10"/>
        <v>354.23423807090785</v>
      </c>
      <c r="F248">
        <f t="shared" si="11"/>
        <v>3.7145316469399643</v>
      </c>
    </row>
    <row r="249" spans="1:6" x14ac:dyDescent="0.3">
      <c r="A249" s="1">
        <v>36739</v>
      </c>
      <c r="B249">
        <f t="shared" si="9"/>
        <v>8</v>
      </c>
      <c r="C249">
        <v>366.75</v>
      </c>
      <c r="E249">
        <f t="shared" si="10"/>
        <v>353.17918748940525</v>
      </c>
      <c r="F249">
        <f t="shared" si="11"/>
        <v>3.7002897097736196</v>
      </c>
    </row>
    <row r="250" spans="1:6" x14ac:dyDescent="0.3">
      <c r="A250" s="1">
        <v>36770</v>
      </c>
      <c r="B250">
        <f t="shared" si="9"/>
        <v>9</v>
      </c>
      <c r="C250">
        <v>366.7</v>
      </c>
      <c r="E250">
        <f t="shared" si="10"/>
        <v>353.60643175480232</v>
      </c>
      <c r="F250">
        <f t="shared" si="11"/>
        <v>3.5706485533672416</v>
      </c>
    </row>
    <row r="251" spans="1:6" x14ac:dyDescent="0.3">
      <c r="A251" s="1">
        <v>36800</v>
      </c>
      <c r="B251">
        <f t="shared" si="9"/>
        <v>10</v>
      </c>
      <c r="C251">
        <v>367.92</v>
      </c>
      <c r="E251">
        <f t="shared" si="10"/>
        <v>355.16538005793046</v>
      </c>
      <c r="F251">
        <f t="shared" si="11"/>
        <v>3.4666829588142947</v>
      </c>
    </row>
    <row r="252" spans="1:6" x14ac:dyDescent="0.3">
      <c r="A252" s="1">
        <v>36831</v>
      </c>
      <c r="B252">
        <f t="shared" si="9"/>
        <v>11</v>
      </c>
      <c r="C252">
        <v>369.29</v>
      </c>
      <c r="E252">
        <f t="shared" si="10"/>
        <v>356.62332947612714</v>
      </c>
      <c r="F252">
        <f t="shared" si="11"/>
        <v>3.4300063700270464</v>
      </c>
    </row>
    <row r="253" spans="1:6" x14ac:dyDescent="0.3">
      <c r="A253" s="1">
        <v>36861</v>
      </c>
      <c r="B253">
        <f t="shared" si="9"/>
        <v>12</v>
      </c>
      <c r="C253">
        <v>370.12</v>
      </c>
      <c r="E253">
        <f t="shared" si="10"/>
        <v>357.48440940258183</v>
      </c>
      <c r="F253">
        <f t="shared" si="11"/>
        <v>3.4139172693770052</v>
      </c>
    </row>
    <row r="254" spans="1:6" x14ac:dyDescent="0.3">
      <c r="A254" s="1">
        <v>36892</v>
      </c>
      <c r="B254">
        <f t="shared" si="9"/>
        <v>1</v>
      </c>
      <c r="C254">
        <v>370.69</v>
      </c>
      <c r="E254">
        <f t="shared" si="10"/>
        <v>358.04787344624197</v>
      </c>
      <c r="F254">
        <f t="shared" si="11"/>
        <v>3.4104309675896385</v>
      </c>
    </row>
    <row r="255" spans="1:6" x14ac:dyDescent="0.3">
      <c r="A255" s="1">
        <v>36923</v>
      </c>
      <c r="B255">
        <f t="shared" si="9"/>
        <v>2</v>
      </c>
      <c r="C255">
        <v>371.18</v>
      </c>
      <c r="E255">
        <f t="shared" si="10"/>
        <v>358.45540643473225</v>
      </c>
      <c r="F255">
        <f t="shared" si="11"/>
        <v>3.4281463347345635</v>
      </c>
    </row>
    <row r="256" spans="1:6" x14ac:dyDescent="0.3">
      <c r="A256" s="1">
        <v>36951</v>
      </c>
      <c r="B256">
        <f t="shared" si="9"/>
        <v>3</v>
      </c>
      <c r="C256">
        <v>371.59</v>
      </c>
      <c r="E256">
        <f t="shared" si="10"/>
        <v>358.83006888498352</v>
      </c>
      <c r="F256">
        <f t="shared" si="11"/>
        <v>3.4338736551081723</v>
      </c>
    </row>
    <row r="257" spans="1:6" x14ac:dyDescent="0.3">
      <c r="A257" s="1">
        <v>36982</v>
      </c>
      <c r="B257">
        <f t="shared" si="9"/>
        <v>4</v>
      </c>
      <c r="C257">
        <v>371.91</v>
      </c>
      <c r="E257">
        <f t="shared" si="10"/>
        <v>359.20565017294427</v>
      </c>
      <c r="F257">
        <f t="shared" si="11"/>
        <v>3.4159742483546425</v>
      </c>
    </row>
    <row r="258" spans="1:6" x14ac:dyDescent="0.3">
      <c r="A258" s="1">
        <v>37012</v>
      </c>
      <c r="B258">
        <f t="shared" si="9"/>
        <v>5</v>
      </c>
      <c r="C258">
        <v>371.81</v>
      </c>
      <c r="E258">
        <f t="shared" si="10"/>
        <v>359.28932867603731</v>
      </c>
      <c r="F258">
        <f t="shared" si="11"/>
        <v>3.3674918167781094</v>
      </c>
    </row>
    <row r="259" spans="1:6" x14ac:dyDescent="0.3">
      <c r="A259" s="1">
        <v>37043</v>
      </c>
      <c r="B259">
        <f t="shared" ref="B259:B322" si="12">MONTH(A259)</f>
        <v>6</v>
      </c>
      <c r="C259">
        <v>370.85</v>
      </c>
      <c r="E259">
        <f t="shared" ref="E259:E322" si="13">_xlfn.FORECAST.ETS(A259,$C$2:$C$506,$A$2:$A$506,12)</f>
        <v>358.54218905145979</v>
      </c>
      <c r="F259">
        <f t="shared" ref="F259:F322" si="14">ABS(C259-E259)/C259*100</f>
        <v>3.3188110957368844</v>
      </c>
    </row>
    <row r="260" spans="1:6" x14ac:dyDescent="0.3">
      <c r="A260" s="1">
        <v>37073</v>
      </c>
      <c r="B260">
        <f t="shared" si="12"/>
        <v>7</v>
      </c>
      <c r="C260">
        <v>369.45</v>
      </c>
      <c r="E260">
        <f t="shared" si="13"/>
        <v>357.06128503000531</v>
      </c>
      <c r="F260">
        <f t="shared" si="14"/>
        <v>3.3532859575029583</v>
      </c>
    </row>
    <row r="261" spans="1:6" x14ac:dyDescent="0.3">
      <c r="A261" s="1">
        <v>37104</v>
      </c>
      <c r="B261">
        <f t="shared" si="12"/>
        <v>8</v>
      </c>
      <c r="C261">
        <v>368.32</v>
      </c>
      <c r="E261">
        <f t="shared" si="13"/>
        <v>356.00623444850277</v>
      </c>
      <c r="F261">
        <f t="shared" si="14"/>
        <v>3.3432247913491602</v>
      </c>
    </row>
    <row r="262" spans="1:6" x14ac:dyDescent="0.3">
      <c r="A262" s="1">
        <v>37135</v>
      </c>
      <c r="B262">
        <f t="shared" si="12"/>
        <v>9</v>
      </c>
      <c r="C262">
        <v>368.36</v>
      </c>
      <c r="E262">
        <f t="shared" si="13"/>
        <v>356.43347871389977</v>
      </c>
      <c r="F262">
        <f t="shared" si="14"/>
        <v>3.2377351737702895</v>
      </c>
    </row>
    <row r="263" spans="1:6" x14ac:dyDescent="0.3">
      <c r="A263" s="1">
        <v>37165</v>
      </c>
      <c r="B263">
        <f t="shared" si="12"/>
        <v>10</v>
      </c>
      <c r="C263">
        <v>369.71</v>
      </c>
      <c r="E263">
        <f t="shared" si="13"/>
        <v>357.99242701702792</v>
      </c>
      <c r="F263">
        <f t="shared" si="14"/>
        <v>3.169395738003316</v>
      </c>
    </row>
    <row r="264" spans="1:6" x14ac:dyDescent="0.3">
      <c r="A264" s="1">
        <v>37196</v>
      </c>
      <c r="B264">
        <f t="shared" si="12"/>
        <v>11</v>
      </c>
      <c r="C264">
        <v>371.04</v>
      </c>
      <c r="E264">
        <f t="shared" si="13"/>
        <v>359.45037643522465</v>
      </c>
      <c r="F264">
        <f t="shared" si="14"/>
        <v>3.1235509823133261</v>
      </c>
    </row>
    <row r="265" spans="1:6" x14ac:dyDescent="0.3">
      <c r="A265" s="1">
        <v>37226</v>
      </c>
      <c r="B265">
        <f t="shared" si="12"/>
        <v>12</v>
      </c>
      <c r="C265">
        <v>371.96</v>
      </c>
      <c r="E265">
        <f t="shared" si="13"/>
        <v>360.31145636167929</v>
      </c>
      <c r="F265">
        <f t="shared" si="14"/>
        <v>3.1316656732768817</v>
      </c>
    </row>
    <row r="266" spans="1:6" x14ac:dyDescent="0.3">
      <c r="A266" s="1">
        <v>37257</v>
      </c>
      <c r="B266">
        <f t="shared" si="12"/>
        <v>1</v>
      </c>
      <c r="C266">
        <v>372.53</v>
      </c>
      <c r="E266">
        <f t="shared" si="13"/>
        <v>360.87492040533942</v>
      </c>
      <c r="F266">
        <f t="shared" si="14"/>
        <v>3.128628458019636</v>
      </c>
    </row>
    <row r="267" spans="1:6" x14ac:dyDescent="0.3">
      <c r="A267" s="1">
        <v>37288</v>
      </c>
      <c r="B267">
        <f t="shared" si="12"/>
        <v>2</v>
      </c>
      <c r="C267">
        <v>372.92</v>
      </c>
      <c r="E267">
        <f t="shared" si="13"/>
        <v>361.28245339382971</v>
      </c>
      <c r="F267">
        <f t="shared" si="14"/>
        <v>3.120654994682587</v>
      </c>
    </row>
    <row r="268" spans="1:6" x14ac:dyDescent="0.3">
      <c r="A268" s="1">
        <v>37316</v>
      </c>
      <c r="B268">
        <f t="shared" si="12"/>
        <v>3</v>
      </c>
      <c r="C268">
        <v>373.38</v>
      </c>
      <c r="E268">
        <f t="shared" si="13"/>
        <v>361.65711584408098</v>
      </c>
      <c r="F268">
        <f t="shared" si="14"/>
        <v>3.1396657978250095</v>
      </c>
    </row>
    <row r="269" spans="1:6" x14ac:dyDescent="0.3">
      <c r="A269" s="1">
        <v>37347</v>
      </c>
      <c r="B269">
        <f t="shared" si="12"/>
        <v>4</v>
      </c>
      <c r="C269">
        <v>373.72</v>
      </c>
      <c r="E269">
        <f t="shared" si="13"/>
        <v>362.03269713204173</v>
      </c>
      <c r="F269">
        <f t="shared" si="14"/>
        <v>3.1272885764632061</v>
      </c>
    </row>
    <row r="270" spans="1:6" x14ac:dyDescent="0.3">
      <c r="A270" s="1">
        <v>37377</v>
      </c>
      <c r="B270">
        <f t="shared" si="12"/>
        <v>5</v>
      </c>
      <c r="C270">
        <v>373.7</v>
      </c>
      <c r="E270">
        <f t="shared" si="13"/>
        <v>362.11637563513477</v>
      </c>
      <c r="F270">
        <f t="shared" si="14"/>
        <v>3.0997121661400096</v>
      </c>
    </row>
    <row r="271" spans="1:6" x14ac:dyDescent="0.3">
      <c r="A271" s="1">
        <v>37408</v>
      </c>
      <c r="B271">
        <f t="shared" si="12"/>
        <v>6</v>
      </c>
      <c r="C271">
        <v>372.84</v>
      </c>
      <c r="E271">
        <f t="shared" si="13"/>
        <v>361.3692360105573</v>
      </c>
      <c r="F271">
        <f t="shared" si="14"/>
        <v>3.0765915645967907</v>
      </c>
    </row>
    <row r="272" spans="1:6" x14ac:dyDescent="0.3">
      <c r="A272" s="1">
        <v>37438</v>
      </c>
      <c r="B272">
        <f t="shared" si="12"/>
        <v>7</v>
      </c>
      <c r="C272">
        <v>371.41</v>
      </c>
      <c r="E272">
        <f t="shared" si="13"/>
        <v>359.88833198910277</v>
      </c>
      <c r="F272">
        <f t="shared" si="14"/>
        <v>3.1021426485278418</v>
      </c>
    </row>
    <row r="273" spans="1:6" x14ac:dyDescent="0.3">
      <c r="A273" s="1">
        <v>37469</v>
      </c>
      <c r="B273">
        <f t="shared" si="12"/>
        <v>8</v>
      </c>
      <c r="C273">
        <v>370.37</v>
      </c>
      <c r="E273">
        <f t="shared" si="13"/>
        <v>358.83328140760023</v>
      </c>
      <c r="F273">
        <f t="shared" si="14"/>
        <v>3.1149171348650753</v>
      </c>
    </row>
    <row r="274" spans="1:6" x14ac:dyDescent="0.3">
      <c r="A274" s="1">
        <v>37500</v>
      </c>
      <c r="B274">
        <f t="shared" si="12"/>
        <v>9</v>
      </c>
      <c r="C274">
        <v>370.69</v>
      </c>
      <c r="E274">
        <f t="shared" si="13"/>
        <v>359.26052567299729</v>
      </c>
      <c r="F274">
        <f t="shared" si="14"/>
        <v>3.0832971828219558</v>
      </c>
    </row>
    <row r="275" spans="1:6" x14ac:dyDescent="0.3">
      <c r="A275" s="1">
        <v>37530</v>
      </c>
      <c r="B275">
        <f t="shared" si="12"/>
        <v>10</v>
      </c>
      <c r="C275">
        <v>371.96</v>
      </c>
      <c r="E275">
        <f t="shared" si="13"/>
        <v>360.81947397612538</v>
      </c>
      <c r="F275">
        <f t="shared" si="14"/>
        <v>2.9950871125590384</v>
      </c>
    </row>
    <row r="276" spans="1:6" x14ac:dyDescent="0.3">
      <c r="A276" s="1">
        <v>37561</v>
      </c>
      <c r="B276">
        <f t="shared" si="12"/>
        <v>11</v>
      </c>
      <c r="C276">
        <v>373.29</v>
      </c>
      <c r="E276">
        <f t="shared" si="13"/>
        <v>362.27742339432211</v>
      </c>
      <c r="F276">
        <f t="shared" si="14"/>
        <v>2.9501397320254781</v>
      </c>
    </row>
    <row r="277" spans="1:6" x14ac:dyDescent="0.3">
      <c r="A277" s="1">
        <v>37591</v>
      </c>
      <c r="B277">
        <f t="shared" si="12"/>
        <v>12</v>
      </c>
      <c r="C277">
        <v>374.27</v>
      </c>
      <c r="E277">
        <f t="shared" si="13"/>
        <v>363.13850332077675</v>
      </c>
      <c r="F277">
        <f t="shared" si="14"/>
        <v>2.9741888687907747</v>
      </c>
    </row>
    <row r="278" spans="1:6" x14ac:dyDescent="0.3">
      <c r="A278" s="1">
        <v>37622</v>
      </c>
      <c r="B278">
        <f t="shared" si="12"/>
        <v>1</v>
      </c>
      <c r="C278">
        <v>374.95</v>
      </c>
      <c r="E278">
        <f t="shared" si="13"/>
        <v>363.70196736443688</v>
      </c>
      <c r="F278">
        <f t="shared" si="14"/>
        <v>2.9998753528638771</v>
      </c>
    </row>
    <row r="279" spans="1:6" x14ac:dyDescent="0.3">
      <c r="A279" s="1">
        <v>37653</v>
      </c>
      <c r="B279">
        <f t="shared" si="12"/>
        <v>2</v>
      </c>
      <c r="C279">
        <v>375.47</v>
      </c>
      <c r="E279">
        <f t="shared" si="13"/>
        <v>364.10950035292717</v>
      </c>
      <c r="F279">
        <f t="shared" si="14"/>
        <v>3.0256743939789743</v>
      </c>
    </row>
    <row r="280" spans="1:6" x14ac:dyDescent="0.3">
      <c r="A280" s="1">
        <v>37681</v>
      </c>
      <c r="B280">
        <f t="shared" si="12"/>
        <v>3</v>
      </c>
      <c r="C280">
        <v>375.92</v>
      </c>
      <c r="E280">
        <f t="shared" si="13"/>
        <v>364.48416280317844</v>
      </c>
      <c r="F280">
        <f t="shared" si="14"/>
        <v>3.0420933168816719</v>
      </c>
    </row>
    <row r="281" spans="1:6" x14ac:dyDescent="0.3">
      <c r="A281" s="1">
        <v>37712</v>
      </c>
      <c r="B281">
        <f t="shared" si="12"/>
        <v>4</v>
      </c>
      <c r="C281">
        <v>376.39</v>
      </c>
      <c r="E281">
        <f t="shared" si="13"/>
        <v>364.85974409113925</v>
      </c>
      <c r="F281">
        <f t="shared" si="14"/>
        <v>3.0633799805682238</v>
      </c>
    </row>
    <row r="282" spans="1:6" x14ac:dyDescent="0.3">
      <c r="A282" s="1">
        <v>37742</v>
      </c>
      <c r="B282">
        <f t="shared" si="12"/>
        <v>5</v>
      </c>
      <c r="C282">
        <v>376.51</v>
      </c>
      <c r="E282">
        <f t="shared" si="13"/>
        <v>364.94342259423223</v>
      </c>
      <c r="F282">
        <f t="shared" si="14"/>
        <v>3.0720505181184454</v>
      </c>
    </row>
    <row r="283" spans="1:6" x14ac:dyDescent="0.3">
      <c r="A283" s="1">
        <v>37773</v>
      </c>
      <c r="B283">
        <f t="shared" si="12"/>
        <v>6</v>
      </c>
      <c r="C283">
        <v>375.68</v>
      </c>
      <c r="E283">
        <f t="shared" si="13"/>
        <v>364.19628296965476</v>
      </c>
      <c r="F283">
        <f t="shared" si="14"/>
        <v>3.0567815774982026</v>
      </c>
    </row>
    <row r="284" spans="1:6" x14ac:dyDescent="0.3">
      <c r="A284" s="1">
        <v>37803</v>
      </c>
      <c r="B284">
        <f t="shared" si="12"/>
        <v>7</v>
      </c>
      <c r="C284">
        <v>374.16</v>
      </c>
      <c r="E284">
        <f t="shared" si="13"/>
        <v>362.71537894820028</v>
      </c>
      <c r="F284">
        <f t="shared" si="14"/>
        <v>3.0587505483749577</v>
      </c>
    </row>
    <row r="285" spans="1:6" x14ac:dyDescent="0.3">
      <c r="A285" s="1">
        <v>37834</v>
      </c>
      <c r="B285">
        <f t="shared" si="12"/>
        <v>8</v>
      </c>
      <c r="C285">
        <v>372.94</v>
      </c>
      <c r="E285">
        <f t="shared" si="13"/>
        <v>361.66032836669768</v>
      </c>
      <c r="F285">
        <f t="shared" si="14"/>
        <v>3.024527171475925</v>
      </c>
    </row>
    <row r="286" spans="1:6" x14ac:dyDescent="0.3">
      <c r="A286" s="1">
        <v>37865</v>
      </c>
      <c r="B286">
        <f t="shared" si="12"/>
        <v>9</v>
      </c>
      <c r="C286">
        <v>373.11</v>
      </c>
      <c r="E286">
        <f t="shared" si="13"/>
        <v>362.08757263209475</v>
      </c>
      <c r="F286">
        <f t="shared" si="14"/>
        <v>2.9542031486439027</v>
      </c>
    </row>
    <row r="287" spans="1:6" x14ac:dyDescent="0.3">
      <c r="A287" s="1">
        <v>37895</v>
      </c>
      <c r="B287">
        <f t="shared" si="12"/>
        <v>10</v>
      </c>
      <c r="C287">
        <v>374.4</v>
      </c>
      <c r="E287">
        <f t="shared" si="13"/>
        <v>363.64652093522284</v>
      </c>
      <c r="F287">
        <f t="shared" si="14"/>
        <v>2.8721899211477404</v>
      </c>
    </row>
    <row r="288" spans="1:6" x14ac:dyDescent="0.3">
      <c r="A288" s="1">
        <v>37926</v>
      </c>
      <c r="B288">
        <f t="shared" si="12"/>
        <v>11</v>
      </c>
      <c r="C288">
        <v>375.68</v>
      </c>
      <c r="E288">
        <f t="shared" si="13"/>
        <v>365.10447035341957</v>
      </c>
      <c r="F288">
        <f t="shared" si="14"/>
        <v>2.8150366393154904</v>
      </c>
    </row>
    <row r="289" spans="1:6" x14ac:dyDescent="0.3">
      <c r="A289" s="1">
        <v>37956</v>
      </c>
      <c r="B289">
        <f t="shared" si="12"/>
        <v>12</v>
      </c>
      <c r="C289">
        <v>376.53</v>
      </c>
      <c r="E289">
        <f t="shared" si="13"/>
        <v>365.96555027987426</v>
      </c>
      <c r="F289">
        <f t="shared" si="14"/>
        <v>2.8057391761946482</v>
      </c>
    </row>
    <row r="290" spans="1:6" x14ac:dyDescent="0.3">
      <c r="A290" s="1">
        <v>37987</v>
      </c>
      <c r="B290">
        <f t="shared" si="12"/>
        <v>1</v>
      </c>
      <c r="C290">
        <v>377.21</v>
      </c>
      <c r="E290">
        <f t="shared" si="13"/>
        <v>366.52901432353434</v>
      </c>
      <c r="F290">
        <f t="shared" si="14"/>
        <v>2.8315754291947828</v>
      </c>
    </row>
    <row r="291" spans="1:6" x14ac:dyDescent="0.3">
      <c r="A291" s="1">
        <v>38018</v>
      </c>
      <c r="B291">
        <f t="shared" si="12"/>
        <v>2</v>
      </c>
      <c r="C291">
        <v>377.73</v>
      </c>
      <c r="E291">
        <f t="shared" si="13"/>
        <v>366.93654731202469</v>
      </c>
      <c r="F291">
        <f t="shared" si="14"/>
        <v>2.8574518010153631</v>
      </c>
    </row>
    <row r="292" spans="1:6" x14ac:dyDescent="0.3">
      <c r="A292" s="1">
        <v>38047</v>
      </c>
      <c r="B292">
        <f t="shared" si="12"/>
        <v>3</v>
      </c>
      <c r="C292">
        <v>378.16</v>
      </c>
      <c r="E292">
        <f t="shared" si="13"/>
        <v>367.31120976227589</v>
      </c>
      <c r="F292">
        <f t="shared" si="14"/>
        <v>2.8688360053215916</v>
      </c>
    </row>
    <row r="293" spans="1:6" x14ac:dyDescent="0.3">
      <c r="A293" s="1">
        <v>38078</v>
      </c>
      <c r="B293">
        <f t="shared" si="12"/>
        <v>4</v>
      </c>
      <c r="C293">
        <v>378.48</v>
      </c>
      <c r="E293">
        <f t="shared" si="13"/>
        <v>367.68679105023671</v>
      </c>
      <c r="F293">
        <f t="shared" si="14"/>
        <v>2.8517250448539713</v>
      </c>
    </row>
    <row r="294" spans="1:6" x14ac:dyDescent="0.3">
      <c r="A294" s="1">
        <v>38108</v>
      </c>
      <c r="B294">
        <f t="shared" si="12"/>
        <v>5</v>
      </c>
      <c r="C294">
        <v>378.4</v>
      </c>
      <c r="E294">
        <f t="shared" si="13"/>
        <v>367.77046955332975</v>
      </c>
      <c r="F294">
        <f t="shared" si="14"/>
        <v>2.8090725281898075</v>
      </c>
    </row>
    <row r="295" spans="1:6" x14ac:dyDescent="0.3">
      <c r="A295" s="1">
        <v>38139</v>
      </c>
      <c r="B295">
        <f t="shared" si="12"/>
        <v>6</v>
      </c>
      <c r="C295">
        <v>377.51</v>
      </c>
      <c r="E295">
        <f t="shared" si="13"/>
        <v>367.02332992875222</v>
      </c>
      <c r="F295">
        <f t="shared" si="14"/>
        <v>2.7778522611977889</v>
      </c>
    </row>
    <row r="296" spans="1:6" x14ac:dyDescent="0.3">
      <c r="A296" s="1">
        <v>38169</v>
      </c>
      <c r="B296">
        <f t="shared" si="12"/>
        <v>7</v>
      </c>
      <c r="C296">
        <v>375.97</v>
      </c>
      <c r="E296">
        <f t="shared" si="13"/>
        <v>365.54242590729774</v>
      </c>
      <c r="F296">
        <f t="shared" si="14"/>
        <v>2.7735122729745152</v>
      </c>
    </row>
    <row r="297" spans="1:6" x14ac:dyDescent="0.3">
      <c r="A297" s="1">
        <v>38200</v>
      </c>
      <c r="B297">
        <f t="shared" si="12"/>
        <v>8</v>
      </c>
      <c r="C297">
        <v>374.5</v>
      </c>
      <c r="E297">
        <f t="shared" si="13"/>
        <v>364.48737532579514</v>
      </c>
      <c r="F297">
        <f t="shared" si="14"/>
        <v>2.673598043846424</v>
      </c>
    </row>
    <row r="298" spans="1:6" x14ac:dyDescent="0.3">
      <c r="A298" s="1">
        <v>38231</v>
      </c>
      <c r="B298">
        <f t="shared" si="12"/>
        <v>9</v>
      </c>
      <c r="C298">
        <v>374.4</v>
      </c>
      <c r="E298">
        <f t="shared" si="13"/>
        <v>364.91461959119221</v>
      </c>
      <c r="F298">
        <f t="shared" si="14"/>
        <v>2.5334883570533577</v>
      </c>
    </row>
    <row r="299" spans="1:6" x14ac:dyDescent="0.3">
      <c r="A299" s="1">
        <v>38261</v>
      </c>
      <c r="B299">
        <f t="shared" si="12"/>
        <v>10</v>
      </c>
      <c r="C299">
        <v>375.73</v>
      </c>
      <c r="E299">
        <f t="shared" si="13"/>
        <v>366.47356789432035</v>
      </c>
      <c r="F299">
        <f t="shared" si="14"/>
        <v>2.4635861138795581</v>
      </c>
    </row>
    <row r="300" spans="1:6" x14ac:dyDescent="0.3">
      <c r="A300" s="1">
        <v>38292</v>
      </c>
      <c r="B300">
        <f t="shared" si="12"/>
        <v>11</v>
      </c>
      <c r="C300">
        <v>377.2</v>
      </c>
      <c r="E300">
        <f t="shared" si="13"/>
        <v>367.93151731251703</v>
      </c>
      <c r="F300">
        <f t="shared" si="14"/>
        <v>2.45717992775264</v>
      </c>
    </row>
    <row r="301" spans="1:6" x14ac:dyDescent="0.3">
      <c r="A301" s="1">
        <v>38322</v>
      </c>
      <c r="B301">
        <f t="shared" si="12"/>
        <v>12</v>
      </c>
      <c r="C301">
        <v>378.17</v>
      </c>
      <c r="E301">
        <f t="shared" si="13"/>
        <v>368.79259723897172</v>
      </c>
      <c r="F301">
        <f t="shared" si="14"/>
        <v>2.4796791815924828</v>
      </c>
    </row>
    <row r="302" spans="1:6" x14ac:dyDescent="0.3">
      <c r="A302" s="1">
        <v>38353</v>
      </c>
      <c r="B302">
        <f t="shared" si="12"/>
        <v>1</v>
      </c>
      <c r="C302">
        <v>378.73</v>
      </c>
      <c r="E302">
        <f t="shared" si="13"/>
        <v>369.3560612826318</v>
      </c>
      <c r="F302">
        <f t="shared" si="14"/>
        <v>2.4750980163621099</v>
      </c>
    </row>
    <row r="303" spans="1:6" x14ac:dyDescent="0.3">
      <c r="A303" s="1">
        <v>38384</v>
      </c>
      <c r="B303">
        <f t="shared" si="12"/>
        <v>2</v>
      </c>
      <c r="C303">
        <v>379.19</v>
      </c>
      <c r="E303">
        <f t="shared" si="13"/>
        <v>369.76359427112214</v>
      </c>
      <c r="F303">
        <f t="shared" si="14"/>
        <v>2.4859320469626978</v>
      </c>
    </row>
    <row r="304" spans="1:6" x14ac:dyDescent="0.3">
      <c r="A304" s="1">
        <v>38412</v>
      </c>
      <c r="B304">
        <f t="shared" si="12"/>
        <v>3</v>
      </c>
      <c r="C304">
        <v>379.82</v>
      </c>
      <c r="E304">
        <f t="shared" si="13"/>
        <v>370.13825672137341</v>
      </c>
      <c r="F304">
        <f t="shared" si="14"/>
        <v>2.5490346160356445</v>
      </c>
    </row>
    <row r="305" spans="1:6" x14ac:dyDescent="0.3">
      <c r="A305" s="1">
        <v>38443</v>
      </c>
      <c r="B305">
        <f t="shared" si="12"/>
        <v>4</v>
      </c>
      <c r="C305">
        <v>380.31</v>
      </c>
      <c r="E305">
        <f t="shared" si="13"/>
        <v>370.51383800933417</v>
      </c>
      <c r="F305">
        <f t="shared" si="14"/>
        <v>2.5758360260487065</v>
      </c>
    </row>
    <row r="306" spans="1:6" x14ac:dyDescent="0.3">
      <c r="A306" s="1">
        <v>38473</v>
      </c>
      <c r="B306">
        <f t="shared" si="12"/>
        <v>5</v>
      </c>
      <c r="C306">
        <v>380.43</v>
      </c>
      <c r="E306">
        <f t="shared" si="13"/>
        <v>370.59751651242721</v>
      </c>
      <c r="F306">
        <f t="shared" si="14"/>
        <v>2.5845710084832429</v>
      </c>
    </row>
    <row r="307" spans="1:6" x14ac:dyDescent="0.3">
      <c r="A307" s="1">
        <v>38504</v>
      </c>
      <c r="B307">
        <f t="shared" si="12"/>
        <v>6</v>
      </c>
      <c r="C307">
        <v>379.61</v>
      </c>
      <c r="E307">
        <f t="shared" si="13"/>
        <v>369.85037688784968</v>
      </c>
      <c r="F307">
        <f t="shared" si="14"/>
        <v>2.5709604889624447</v>
      </c>
    </row>
    <row r="308" spans="1:6" x14ac:dyDescent="0.3">
      <c r="A308" s="1">
        <v>38534</v>
      </c>
      <c r="B308">
        <f t="shared" si="12"/>
        <v>7</v>
      </c>
      <c r="C308">
        <v>377.94</v>
      </c>
      <c r="E308">
        <f t="shared" si="13"/>
        <v>368.3694728663952</v>
      </c>
      <c r="F308">
        <f t="shared" si="14"/>
        <v>2.5322874354672167</v>
      </c>
    </row>
    <row r="309" spans="1:6" x14ac:dyDescent="0.3">
      <c r="A309" s="1">
        <v>38565</v>
      </c>
      <c r="B309">
        <f t="shared" si="12"/>
        <v>8</v>
      </c>
      <c r="C309">
        <v>376.73</v>
      </c>
      <c r="E309">
        <f t="shared" si="13"/>
        <v>367.31442228489266</v>
      </c>
      <c r="F309">
        <f t="shared" si="14"/>
        <v>2.499290663102848</v>
      </c>
    </row>
    <row r="310" spans="1:6" x14ac:dyDescent="0.3">
      <c r="A310" s="1">
        <v>38596</v>
      </c>
      <c r="B310">
        <f t="shared" si="12"/>
        <v>9</v>
      </c>
      <c r="C310">
        <v>376.77</v>
      </c>
      <c r="E310">
        <f t="shared" si="13"/>
        <v>367.74166655028966</v>
      </c>
      <c r="F310">
        <f t="shared" si="14"/>
        <v>2.396245308732202</v>
      </c>
    </row>
    <row r="311" spans="1:6" x14ac:dyDescent="0.3">
      <c r="A311" s="1">
        <v>38626</v>
      </c>
      <c r="B311">
        <f t="shared" si="12"/>
        <v>10</v>
      </c>
      <c r="C311">
        <v>378.08</v>
      </c>
      <c r="E311">
        <f t="shared" si="13"/>
        <v>369.30061485341781</v>
      </c>
      <c r="F311">
        <f t="shared" si="14"/>
        <v>2.3220972139711629</v>
      </c>
    </row>
    <row r="312" spans="1:6" x14ac:dyDescent="0.3">
      <c r="A312" s="1">
        <v>38657</v>
      </c>
      <c r="B312">
        <f t="shared" si="12"/>
        <v>11</v>
      </c>
      <c r="C312">
        <v>379.54</v>
      </c>
      <c r="E312">
        <f t="shared" si="13"/>
        <v>370.75856427161449</v>
      </c>
      <c r="F312">
        <f t="shared" si="14"/>
        <v>2.3137049397653819</v>
      </c>
    </row>
    <row r="313" spans="1:6" x14ac:dyDescent="0.3">
      <c r="A313" s="1">
        <v>38687</v>
      </c>
      <c r="B313">
        <f t="shared" si="12"/>
        <v>12</v>
      </c>
      <c r="C313">
        <v>380.52</v>
      </c>
      <c r="E313">
        <f t="shared" si="13"/>
        <v>371.61964419806918</v>
      </c>
      <c r="F313">
        <f t="shared" si="14"/>
        <v>2.3389981609194788</v>
      </c>
    </row>
    <row r="314" spans="1:6" x14ac:dyDescent="0.3">
      <c r="A314" s="1">
        <v>38718</v>
      </c>
      <c r="B314">
        <f t="shared" si="12"/>
        <v>1</v>
      </c>
      <c r="C314">
        <v>381.33</v>
      </c>
      <c r="E314">
        <f t="shared" si="13"/>
        <v>372.18310824172931</v>
      </c>
      <c r="F314">
        <f t="shared" si="14"/>
        <v>2.3986813936146301</v>
      </c>
    </row>
    <row r="315" spans="1:6" x14ac:dyDescent="0.3">
      <c r="A315" s="1">
        <v>38749</v>
      </c>
      <c r="B315">
        <f t="shared" si="12"/>
        <v>2</v>
      </c>
      <c r="C315">
        <v>381.95</v>
      </c>
      <c r="E315">
        <f t="shared" si="13"/>
        <v>372.5906412302196</v>
      </c>
      <c r="F315">
        <f t="shared" si="14"/>
        <v>2.4504146536929929</v>
      </c>
    </row>
    <row r="316" spans="1:6" x14ac:dyDescent="0.3">
      <c r="A316" s="1">
        <v>38777</v>
      </c>
      <c r="B316">
        <f t="shared" si="12"/>
        <v>3</v>
      </c>
      <c r="C316">
        <v>382.32</v>
      </c>
      <c r="E316">
        <f t="shared" si="13"/>
        <v>372.96530368047087</v>
      </c>
      <c r="F316">
        <f t="shared" si="14"/>
        <v>2.4468236868406374</v>
      </c>
    </row>
    <row r="317" spans="1:6" x14ac:dyDescent="0.3">
      <c r="A317" s="1">
        <v>38808</v>
      </c>
      <c r="B317">
        <f t="shared" si="12"/>
        <v>4</v>
      </c>
      <c r="C317">
        <v>382.65</v>
      </c>
      <c r="E317">
        <f t="shared" si="13"/>
        <v>373.34088496843162</v>
      </c>
      <c r="F317">
        <f t="shared" si="14"/>
        <v>2.4328015239953884</v>
      </c>
    </row>
    <row r="318" spans="1:6" x14ac:dyDescent="0.3">
      <c r="A318" s="1">
        <v>38838</v>
      </c>
      <c r="B318">
        <f t="shared" si="12"/>
        <v>5</v>
      </c>
      <c r="C318">
        <v>382.61</v>
      </c>
      <c r="E318">
        <f t="shared" si="13"/>
        <v>373.42456347152466</v>
      </c>
      <c r="F318">
        <f t="shared" si="14"/>
        <v>2.4007309083597788</v>
      </c>
    </row>
    <row r="319" spans="1:6" x14ac:dyDescent="0.3">
      <c r="A319" s="1">
        <v>38869</v>
      </c>
      <c r="B319">
        <f t="shared" si="12"/>
        <v>6</v>
      </c>
      <c r="C319">
        <v>381.75</v>
      </c>
      <c r="E319">
        <f t="shared" si="13"/>
        <v>372.67742384694719</v>
      </c>
      <c r="F319">
        <f t="shared" si="14"/>
        <v>2.3765752856719864</v>
      </c>
    </row>
    <row r="320" spans="1:6" x14ac:dyDescent="0.3">
      <c r="A320" s="1">
        <v>38899</v>
      </c>
      <c r="B320">
        <f t="shared" si="12"/>
        <v>7</v>
      </c>
      <c r="C320">
        <v>380.07</v>
      </c>
      <c r="E320">
        <f t="shared" si="13"/>
        <v>371.19651982549266</v>
      </c>
      <c r="F320">
        <f t="shared" si="14"/>
        <v>2.3346962860808103</v>
      </c>
    </row>
    <row r="321" spans="1:6" x14ac:dyDescent="0.3">
      <c r="A321" s="1">
        <v>38930</v>
      </c>
      <c r="B321">
        <f t="shared" si="12"/>
        <v>8</v>
      </c>
      <c r="C321">
        <v>378.49</v>
      </c>
      <c r="E321">
        <f t="shared" si="13"/>
        <v>370.14146924399012</v>
      </c>
      <c r="F321">
        <f t="shared" si="14"/>
        <v>2.2057467188062807</v>
      </c>
    </row>
    <row r="322" spans="1:6" x14ac:dyDescent="0.3">
      <c r="A322" s="1">
        <v>38961</v>
      </c>
      <c r="B322">
        <f t="shared" si="12"/>
        <v>9</v>
      </c>
      <c r="C322">
        <v>378.61</v>
      </c>
      <c r="E322">
        <f t="shared" si="13"/>
        <v>370.56871350938712</v>
      </c>
      <c r="F322">
        <f t="shared" si="14"/>
        <v>2.1238970155603099</v>
      </c>
    </row>
    <row r="323" spans="1:6" x14ac:dyDescent="0.3">
      <c r="A323" s="1">
        <v>38991</v>
      </c>
      <c r="B323">
        <f t="shared" ref="B323:B386" si="15">MONTH(A323)</f>
        <v>10</v>
      </c>
      <c r="C323">
        <v>380.04</v>
      </c>
      <c r="E323">
        <f t="shared" ref="E323:E386" si="16">_xlfn.FORECAST.ETS(A323,$C$2:$C$506,$A$2:$A$506,12)</f>
        <v>372.12766181251527</v>
      </c>
      <c r="F323">
        <f t="shared" ref="F323:F386" si="17">ABS(C323-E323)/C323*100</f>
        <v>2.0819751045902404</v>
      </c>
    </row>
    <row r="324" spans="1:6" x14ac:dyDescent="0.3">
      <c r="A324" s="1">
        <v>39022</v>
      </c>
      <c r="B324">
        <f t="shared" si="15"/>
        <v>11</v>
      </c>
      <c r="C324">
        <v>381.41</v>
      </c>
      <c r="E324">
        <f t="shared" si="16"/>
        <v>373.585611230712</v>
      </c>
      <c r="F324">
        <f t="shared" si="17"/>
        <v>2.0514377623261111</v>
      </c>
    </row>
    <row r="325" spans="1:6" x14ac:dyDescent="0.3">
      <c r="A325" s="1">
        <v>39052</v>
      </c>
      <c r="B325">
        <f t="shared" si="15"/>
        <v>12</v>
      </c>
      <c r="C325">
        <v>382.38</v>
      </c>
      <c r="E325">
        <f t="shared" si="16"/>
        <v>374.44669115716664</v>
      </c>
      <c r="F325">
        <f t="shared" si="17"/>
        <v>2.0747185634273118</v>
      </c>
    </row>
    <row r="326" spans="1:6" x14ac:dyDescent="0.3">
      <c r="A326" s="1">
        <v>39083</v>
      </c>
      <c r="B326">
        <f t="shared" si="15"/>
        <v>1</v>
      </c>
      <c r="C326">
        <v>383.03</v>
      </c>
      <c r="E326">
        <f t="shared" si="16"/>
        <v>375.01015520082677</v>
      </c>
      <c r="F326">
        <f t="shared" si="17"/>
        <v>2.0937902512004802</v>
      </c>
    </row>
    <row r="327" spans="1:6" x14ac:dyDescent="0.3">
      <c r="A327" s="1">
        <v>39114</v>
      </c>
      <c r="B327">
        <f t="shared" si="15"/>
        <v>2</v>
      </c>
      <c r="C327">
        <v>383.54</v>
      </c>
      <c r="E327">
        <f t="shared" si="16"/>
        <v>375.41768818931706</v>
      </c>
      <c r="F327">
        <f t="shared" si="17"/>
        <v>2.1177222221105905</v>
      </c>
    </row>
    <row r="328" spans="1:6" x14ac:dyDescent="0.3">
      <c r="A328" s="1">
        <v>39142</v>
      </c>
      <c r="B328">
        <f t="shared" si="15"/>
        <v>3</v>
      </c>
      <c r="C328">
        <v>384.02</v>
      </c>
      <c r="E328">
        <f t="shared" si="16"/>
        <v>375.79235063956833</v>
      </c>
      <c r="F328">
        <f t="shared" si="17"/>
        <v>2.1425054321211543</v>
      </c>
    </row>
    <row r="329" spans="1:6" x14ac:dyDescent="0.3">
      <c r="A329" s="1">
        <v>39173</v>
      </c>
      <c r="B329">
        <f t="shared" si="15"/>
        <v>4</v>
      </c>
      <c r="C329">
        <v>384.28</v>
      </c>
      <c r="E329">
        <f t="shared" si="16"/>
        <v>376.16793192752914</v>
      </c>
      <c r="F329">
        <f t="shared" si="17"/>
        <v>2.110978472070062</v>
      </c>
    </row>
    <row r="330" spans="1:6" x14ac:dyDescent="0.3">
      <c r="A330" s="1">
        <v>39203</v>
      </c>
      <c r="B330">
        <f t="shared" si="15"/>
        <v>5</v>
      </c>
      <c r="C330">
        <v>384.12</v>
      </c>
      <c r="E330">
        <f t="shared" si="16"/>
        <v>376.25161043062212</v>
      </c>
      <c r="F330">
        <f t="shared" si="17"/>
        <v>2.0484196525507348</v>
      </c>
    </row>
    <row r="331" spans="1:6" x14ac:dyDescent="0.3">
      <c r="A331" s="1">
        <v>39234</v>
      </c>
      <c r="B331">
        <f t="shared" si="15"/>
        <v>6</v>
      </c>
      <c r="C331">
        <v>383.26</v>
      </c>
      <c r="E331">
        <f t="shared" si="16"/>
        <v>375.50447080604465</v>
      </c>
      <c r="F331">
        <f t="shared" si="17"/>
        <v>2.023568646338084</v>
      </c>
    </row>
    <row r="332" spans="1:6" x14ac:dyDescent="0.3">
      <c r="A332" s="1">
        <v>39264</v>
      </c>
      <c r="B332">
        <f t="shared" si="15"/>
        <v>7</v>
      </c>
      <c r="C332">
        <v>381.55</v>
      </c>
      <c r="E332">
        <f t="shared" si="16"/>
        <v>374.02356678459012</v>
      </c>
      <c r="F332">
        <f t="shared" si="17"/>
        <v>1.9725942118752182</v>
      </c>
    </row>
    <row r="333" spans="1:6" x14ac:dyDescent="0.3">
      <c r="A333" s="1">
        <v>39295</v>
      </c>
      <c r="B333">
        <f t="shared" si="15"/>
        <v>8</v>
      </c>
      <c r="C333">
        <v>380.3</v>
      </c>
      <c r="E333">
        <f t="shared" si="16"/>
        <v>372.96851620308757</v>
      </c>
      <c r="F333">
        <f t="shared" si="17"/>
        <v>1.927815881386389</v>
      </c>
    </row>
    <row r="334" spans="1:6" x14ac:dyDescent="0.3">
      <c r="A334" s="1">
        <v>39326</v>
      </c>
      <c r="B334">
        <f t="shared" si="15"/>
        <v>9</v>
      </c>
      <c r="C334">
        <v>380.69</v>
      </c>
      <c r="E334">
        <f t="shared" si="16"/>
        <v>373.39576046848464</v>
      </c>
      <c r="F334">
        <f t="shared" si="17"/>
        <v>1.9160575616683808</v>
      </c>
    </row>
    <row r="335" spans="1:6" x14ac:dyDescent="0.3">
      <c r="A335" s="1">
        <v>39356</v>
      </c>
      <c r="B335">
        <f t="shared" si="15"/>
        <v>10</v>
      </c>
      <c r="C335">
        <v>382.1</v>
      </c>
      <c r="E335">
        <f t="shared" si="16"/>
        <v>374.95470877161273</v>
      </c>
      <c r="F335">
        <f t="shared" si="17"/>
        <v>1.8700055557150728</v>
      </c>
    </row>
    <row r="336" spans="1:6" x14ac:dyDescent="0.3">
      <c r="A336" s="1">
        <v>39387</v>
      </c>
      <c r="B336">
        <f t="shared" si="15"/>
        <v>11</v>
      </c>
      <c r="C336">
        <v>383.45</v>
      </c>
      <c r="E336">
        <f t="shared" si="16"/>
        <v>376.41265818980946</v>
      </c>
      <c r="F336">
        <f t="shared" si="17"/>
        <v>1.835269737955542</v>
      </c>
    </row>
    <row r="337" spans="1:6" x14ac:dyDescent="0.3">
      <c r="A337" s="1">
        <v>39417</v>
      </c>
      <c r="B337">
        <f t="shared" si="15"/>
        <v>12</v>
      </c>
      <c r="C337">
        <v>384.46</v>
      </c>
      <c r="E337">
        <f t="shared" si="16"/>
        <v>377.2737381162641</v>
      </c>
      <c r="F337">
        <f t="shared" si="17"/>
        <v>1.8691832398002084</v>
      </c>
    </row>
    <row r="338" spans="1:6" x14ac:dyDescent="0.3">
      <c r="A338" s="1">
        <v>39448</v>
      </c>
      <c r="B338">
        <f t="shared" si="15"/>
        <v>1</v>
      </c>
      <c r="C338">
        <v>385.22</v>
      </c>
      <c r="E338">
        <f t="shared" si="16"/>
        <v>377.83720215992423</v>
      </c>
      <c r="F338">
        <f t="shared" si="17"/>
        <v>1.9165146773469175</v>
      </c>
    </row>
    <row r="339" spans="1:6" x14ac:dyDescent="0.3">
      <c r="A339" s="1">
        <v>39479</v>
      </c>
      <c r="B339">
        <f t="shared" si="15"/>
        <v>2</v>
      </c>
      <c r="C339">
        <v>385.74</v>
      </c>
      <c r="E339">
        <f t="shared" si="16"/>
        <v>378.24473514841458</v>
      </c>
      <c r="F339">
        <f t="shared" si="17"/>
        <v>1.9430872742223861</v>
      </c>
    </row>
    <row r="340" spans="1:6" x14ac:dyDescent="0.3">
      <c r="A340" s="1">
        <v>39508</v>
      </c>
      <c r="B340">
        <f t="shared" si="15"/>
        <v>3</v>
      </c>
      <c r="C340">
        <v>386.15</v>
      </c>
      <c r="E340">
        <f t="shared" si="16"/>
        <v>378.61939759866578</v>
      </c>
      <c r="F340">
        <f t="shared" si="17"/>
        <v>1.9501754244035201</v>
      </c>
    </row>
    <row r="341" spans="1:6" x14ac:dyDescent="0.3">
      <c r="A341" s="1">
        <v>39539</v>
      </c>
      <c r="B341">
        <f t="shared" si="15"/>
        <v>4</v>
      </c>
      <c r="C341">
        <v>386.54</v>
      </c>
      <c r="E341">
        <f t="shared" si="16"/>
        <v>378.9949788866266</v>
      </c>
      <c r="F341">
        <f t="shared" si="17"/>
        <v>1.9519379917662913</v>
      </c>
    </row>
    <row r="342" spans="1:6" x14ac:dyDescent="0.3">
      <c r="A342" s="1">
        <v>39569</v>
      </c>
      <c r="B342">
        <f t="shared" si="15"/>
        <v>5</v>
      </c>
      <c r="C342">
        <v>386.49</v>
      </c>
      <c r="E342">
        <f t="shared" si="16"/>
        <v>379.07865738971958</v>
      </c>
      <c r="F342">
        <f t="shared" si="17"/>
        <v>1.9176026831950188</v>
      </c>
    </row>
    <row r="343" spans="1:6" x14ac:dyDescent="0.3">
      <c r="A343" s="1">
        <v>39600</v>
      </c>
      <c r="B343">
        <f t="shared" si="15"/>
        <v>6</v>
      </c>
      <c r="C343">
        <v>385.57</v>
      </c>
      <c r="E343">
        <f t="shared" si="16"/>
        <v>378.33151776514211</v>
      </c>
      <c r="F343">
        <f t="shared" si="17"/>
        <v>1.8773458087656933</v>
      </c>
    </row>
    <row r="344" spans="1:6" x14ac:dyDescent="0.3">
      <c r="A344" s="1">
        <v>39630</v>
      </c>
      <c r="B344">
        <f t="shared" si="15"/>
        <v>7</v>
      </c>
      <c r="C344">
        <v>384.08</v>
      </c>
      <c r="E344">
        <f t="shared" si="16"/>
        <v>376.85061374368763</v>
      </c>
      <c r="F344">
        <f t="shared" si="17"/>
        <v>1.8822605333035702</v>
      </c>
    </row>
    <row r="345" spans="1:6" x14ac:dyDescent="0.3">
      <c r="A345" s="1">
        <v>39661</v>
      </c>
      <c r="B345">
        <f t="shared" si="15"/>
        <v>8</v>
      </c>
      <c r="C345">
        <v>382.76</v>
      </c>
      <c r="E345">
        <f t="shared" si="16"/>
        <v>375.79556316218503</v>
      </c>
      <c r="F345">
        <f t="shared" si="17"/>
        <v>1.8195309953534744</v>
      </c>
    </row>
    <row r="346" spans="1:6" x14ac:dyDescent="0.3">
      <c r="A346" s="1">
        <v>39692</v>
      </c>
      <c r="B346">
        <f t="shared" si="15"/>
        <v>9</v>
      </c>
      <c r="C346">
        <v>382.54</v>
      </c>
      <c r="E346">
        <f t="shared" si="16"/>
        <v>376.2228074275821</v>
      </c>
      <c r="F346">
        <f t="shared" si="17"/>
        <v>1.6513809202744609</v>
      </c>
    </row>
    <row r="347" spans="1:6" x14ac:dyDescent="0.3">
      <c r="A347" s="1">
        <v>39722</v>
      </c>
      <c r="B347">
        <f t="shared" si="15"/>
        <v>10</v>
      </c>
      <c r="C347">
        <v>383.66</v>
      </c>
      <c r="E347">
        <f t="shared" si="16"/>
        <v>377.78175573071019</v>
      </c>
      <c r="F347">
        <f t="shared" si="17"/>
        <v>1.532149369048073</v>
      </c>
    </row>
    <row r="348" spans="1:6" x14ac:dyDescent="0.3">
      <c r="A348" s="1">
        <v>39753</v>
      </c>
      <c r="B348">
        <f t="shared" si="15"/>
        <v>11</v>
      </c>
      <c r="C348">
        <v>385.17</v>
      </c>
      <c r="E348">
        <f t="shared" si="16"/>
        <v>379.23970514890692</v>
      </c>
      <c r="F348">
        <f t="shared" si="17"/>
        <v>1.5396564766448826</v>
      </c>
    </row>
    <row r="349" spans="1:6" x14ac:dyDescent="0.3">
      <c r="A349" s="1">
        <v>39783</v>
      </c>
      <c r="B349">
        <f t="shared" si="15"/>
        <v>12</v>
      </c>
      <c r="C349">
        <v>386.27</v>
      </c>
      <c r="E349">
        <f t="shared" si="16"/>
        <v>380.10078507536161</v>
      </c>
      <c r="F349">
        <f t="shared" si="17"/>
        <v>1.5971250484475543</v>
      </c>
    </row>
    <row r="350" spans="1:6" x14ac:dyDescent="0.3">
      <c r="A350" s="1">
        <v>39814</v>
      </c>
      <c r="B350">
        <f t="shared" si="15"/>
        <v>1</v>
      </c>
      <c r="C350">
        <v>387.03</v>
      </c>
      <c r="E350">
        <f t="shared" si="16"/>
        <v>380.66424911902169</v>
      </c>
      <c r="F350">
        <f t="shared" si="17"/>
        <v>1.644769366968525</v>
      </c>
    </row>
    <row r="351" spans="1:6" x14ac:dyDescent="0.3">
      <c r="A351" s="1">
        <v>39845</v>
      </c>
      <c r="B351">
        <f t="shared" si="15"/>
        <v>2</v>
      </c>
      <c r="C351">
        <v>387.48</v>
      </c>
      <c r="E351">
        <f t="shared" si="16"/>
        <v>381.07178210751204</v>
      </c>
      <c r="F351">
        <f t="shared" si="17"/>
        <v>1.6538190080747348</v>
      </c>
    </row>
    <row r="352" spans="1:6" x14ac:dyDescent="0.3">
      <c r="A352" s="1">
        <v>39873</v>
      </c>
      <c r="B352">
        <f t="shared" si="15"/>
        <v>3</v>
      </c>
      <c r="C352">
        <v>387.71</v>
      </c>
      <c r="E352">
        <f t="shared" si="16"/>
        <v>381.44644455776324</v>
      </c>
      <c r="F352">
        <f t="shared" si="17"/>
        <v>1.6155258936413137</v>
      </c>
    </row>
    <row r="353" spans="1:6" x14ac:dyDescent="0.3">
      <c r="A353" s="1">
        <v>39904</v>
      </c>
      <c r="B353">
        <f t="shared" si="15"/>
        <v>4</v>
      </c>
      <c r="C353">
        <v>387.99</v>
      </c>
      <c r="E353">
        <f t="shared" si="16"/>
        <v>381.82202584572406</v>
      </c>
      <c r="F353">
        <f t="shared" si="17"/>
        <v>1.5897250326750569</v>
      </c>
    </row>
    <row r="354" spans="1:6" x14ac:dyDescent="0.3">
      <c r="A354" s="1">
        <v>39934</v>
      </c>
      <c r="B354">
        <f t="shared" si="15"/>
        <v>5</v>
      </c>
      <c r="C354">
        <v>387.95</v>
      </c>
      <c r="E354">
        <f t="shared" si="16"/>
        <v>381.9057043488171</v>
      </c>
      <c r="F354">
        <f t="shared" si="17"/>
        <v>1.5580089318682544</v>
      </c>
    </row>
    <row r="355" spans="1:6" x14ac:dyDescent="0.3">
      <c r="A355" s="1">
        <v>39965</v>
      </c>
      <c r="B355">
        <f t="shared" si="15"/>
        <v>6</v>
      </c>
      <c r="C355">
        <v>386.96</v>
      </c>
      <c r="E355">
        <f t="shared" si="16"/>
        <v>381.15856472423957</v>
      </c>
      <c r="F355">
        <f t="shared" si="17"/>
        <v>1.4992338421956823</v>
      </c>
    </row>
    <row r="356" spans="1:6" x14ac:dyDescent="0.3">
      <c r="A356" s="1">
        <v>39995</v>
      </c>
      <c r="B356">
        <f t="shared" si="15"/>
        <v>7</v>
      </c>
      <c r="C356">
        <v>385.01</v>
      </c>
      <c r="E356">
        <f t="shared" si="16"/>
        <v>379.67766070278509</v>
      </c>
      <c r="F356">
        <f t="shared" si="17"/>
        <v>1.3849872203877562</v>
      </c>
    </row>
    <row r="357" spans="1:6" x14ac:dyDescent="0.3">
      <c r="A357" s="1">
        <v>40026</v>
      </c>
      <c r="B357">
        <f t="shared" si="15"/>
        <v>8</v>
      </c>
      <c r="C357">
        <v>383.63</v>
      </c>
      <c r="E357">
        <f t="shared" si="16"/>
        <v>378.62261012128255</v>
      </c>
      <c r="F357">
        <f t="shared" si="17"/>
        <v>1.3052654585713963</v>
      </c>
    </row>
    <row r="358" spans="1:6" x14ac:dyDescent="0.3">
      <c r="A358" s="1">
        <v>40057</v>
      </c>
      <c r="B358">
        <f t="shared" si="15"/>
        <v>9</v>
      </c>
      <c r="C358">
        <v>383.93</v>
      </c>
      <c r="E358">
        <f t="shared" si="16"/>
        <v>379.04985438667956</v>
      </c>
      <c r="F358">
        <f t="shared" si="17"/>
        <v>1.2711029649468526</v>
      </c>
    </row>
    <row r="359" spans="1:6" x14ac:dyDescent="0.3">
      <c r="A359" s="1">
        <v>40087</v>
      </c>
      <c r="B359">
        <f t="shared" si="15"/>
        <v>10</v>
      </c>
      <c r="C359">
        <v>385.49</v>
      </c>
      <c r="E359">
        <f t="shared" si="16"/>
        <v>380.6088026898077</v>
      </c>
      <c r="F359">
        <f t="shared" si="17"/>
        <v>1.2662318893336548</v>
      </c>
    </row>
    <row r="360" spans="1:6" x14ac:dyDescent="0.3">
      <c r="A360" s="1">
        <v>40118</v>
      </c>
      <c r="B360">
        <f t="shared" si="15"/>
        <v>11</v>
      </c>
      <c r="C360">
        <v>386.94</v>
      </c>
      <c r="E360">
        <f t="shared" si="16"/>
        <v>382.06675210800438</v>
      </c>
      <c r="F360">
        <f t="shared" si="17"/>
        <v>1.2594324422379743</v>
      </c>
    </row>
    <row r="361" spans="1:6" x14ac:dyDescent="0.3">
      <c r="A361" s="1">
        <v>40148</v>
      </c>
      <c r="B361">
        <f t="shared" si="15"/>
        <v>12</v>
      </c>
      <c r="C361">
        <v>387.84</v>
      </c>
      <c r="E361">
        <f t="shared" si="16"/>
        <v>382.92783203445907</v>
      </c>
      <c r="F361">
        <f t="shared" si="17"/>
        <v>1.2665449581118251</v>
      </c>
    </row>
    <row r="362" spans="1:6" x14ac:dyDescent="0.3">
      <c r="A362" s="1">
        <v>40179</v>
      </c>
      <c r="B362">
        <f t="shared" si="15"/>
        <v>1</v>
      </c>
      <c r="C362">
        <v>388.62</v>
      </c>
      <c r="E362">
        <f t="shared" si="16"/>
        <v>383.49129607811915</v>
      </c>
      <c r="F362">
        <f t="shared" si="17"/>
        <v>1.3197220734601554</v>
      </c>
    </row>
    <row r="363" spans="1:6" x14ac:dyDescent="0.3">
      <c r="A363" s="1">
        <v>40210</v>
      </c>
      <c r="B363">
        <f t="shared" si="15"/>
        <v>2</v>
      </c>
      <c r="C363">
        <v>389.33</v>
      </c>
      <c r="E363">
        <f t="shared" si="16"/>
        <v>383.89882906660949</v>
      </c>
      <c r="F363">
        <f t="shared" si="17"/>
        <v>1.3950044777927439</v>
      </c>
    </row>
    <row r="364" spans="1:6" x14ac:dyDescent="0.3">
      <c r="A364" s="1">
        <v>40238</v>
      </c>
      <c r="B364">
        <f t="shared" si="15"/>
        <v>3</v>
      </c>
      <c r="C364">
        <v>389.68</v>
      </c>
      <c r="E364">
        <f t="shared" si="16"/>
        <v>384.27349151686076</v>
      </c>
      <c r="F364">
        <f t="shared" si="17"/>
        <v>1.3874226244968302</v>
      </c>
    </row>
    <row r="365" spans="1:6" x14ac:dyDescent="0.3">
      <c r="A365" s="1">
        <v>40269</v>
      </c>
      <c r="B365">
        <f t="shared" si="15"/>
        <v>4</v>
      </c>
      <c r="C365">
        <v>389.98</v>
      </c>
      <c r="E365">
        <f t="shared" si="16"/>
        <v>384.64907280482151</v>
      </c>
      <c r="F365">
        <f t="shared" si="17"/>
        <v>1.3669745102770663</v>
      </c>
    </row>
    <row r="366" spans="1:6" x14ac:dyDescent="0.3">
      <c r="A366" s="1">
        <v>40299</v>
      </c>
      <c r="B366">
        <f t="shared" si="15"/>
        <v>5</v>
      </c>
      <c r="C366">
        <v>389.95</v>
      </c>
      <c r="E366">
        <f t="shared" si="16"/>
        <v>384.73275130791455</v>
      </c>
      <c r="F366">
        <f t="shared" si="17"/>
        <v>1.3379276040737105</v>
      </c>
    </row>
    <row r="367" spans="1:6" x14ac:dyDescent="0.3">
      <c r="A367" s="1">
        <v>40330</v>
      </c>
      <c r="B367">
        <f t="shared" si="15"/>
        <v>6</v>
      </c>
      <c r="C367">
        <v>389.01</v>
      </c>
      <c r="E367">
        <f t="shared" si="16"/>
        <v>383.98561168333708</v>
      </c>
      <c r="F367">
        <f t="shared" si="17"/>
        <v>1.291583331190177</v>
      </c>
    </row>
    <row r="368" spans="1:6" x14ac:dyDescent="0.3">
      <c r="A368" s="1">
        <v>40360</v>
      </c>
      <c r="B368">
        <f t="shared" si="15"/>
        <v>7</v>
      </c>
      <c r="C368">
        <v>387.35</v>
      </c>
      <c r="E368">
        <f t="shared" si="16"/>
        <v>382.50470766188255</v>
      </c>
      <c r="F368">
        <f t="shared" si="17"/>
        <v>1.2508822352181421</v>
      </c>
    </row>
    <row r="369" spans="1:6" x14ac:dyDescent="0.3">
      <c r="A369" s="1">
        <v>40391</v>
      </c>
      <c r="B369">
        <f t="shared" si="15"/>
        <v>8</v>
      </c>
      <c r="C369">
        <v>386.23</v>
      </c>
      <c r="E369">
        <f t="shared" si="16"/>
        <v>381.44965708038001</v>
      </c>
      <c r="F369">
        <f t="shared" si="17"/>
        <v>1.2376933225332085</v>
      </c>
    </row>
    <row r="370" spans="1:6" x14ac:dyDescent="0.3">
      <c r="A370" s="1">
        <v>40422</v>
      </c>
      <c r="B370">
        <f t="shared" si="15"/>
        <v>9</v>
      </c>
      <c r="C370">
        <v>386.7</v>
      </c>
      <c r="E370">
        <f t="shared" si="16"/>
        <v>381.87690134577701</v>
      </c>
      <c r="F370">
        <f t="shared" si="17"/>
        <v>1.247245579059471</v>
      </c>
    </row>
    <row r="371" spans="1:6" x14ac:dyDescent="0.3">
      <c r="A371" s="1">
        <v>40452</v>
      </c>
      <c r="B371">
        <f t="shared" si="15"/>
        <v>10</v>
      </c>
      <c r="C371">
        <v>388.25</v>
      </c>
      <c r="E371">
        <f t="shared" si="16"/>
        <v>383.43584964890516</v>
      </c>
      <c r="F371">
        <f t="shared" si="17"/>
        <v>1.2399614555299006</v>
      </c>
    </row>
    <row r="372" spans="1:6" x14ac:dyDescent="0.3">
      <c r="A372" s="1">
        <v>40483</v>
      </c>
      <c r="B372">
        <f t="shared" si="15"/>
        <v>11</v>
      </c>
      <c r="C372">
        <v>389.62</v>
      </c>
      <c r="E372">
        <f t="shared" si="16"/>
        <v>384.89379906710184</v>
      </c>
      <c r="F372">
        <f t="shared" si="17"/>
        <v>1.2130283180786834</v>
      </c>
    </row>
    <row r="373" spans="1:6" x14ac:dyDescent="0.3">
      <c r="A373" s="1">
        <v>40513</v>
      </c>
      <c r="B373">
        <f t="shared" si="15"/>
        <v>12</v>
      </c>
      <c r="C373">
        <v>390.36</v>
      </c>
      <c r="E373">
        <f t="shared" si="16"/>
        <v>385.75487899355653</v>
      </c>
      <c r="F373">
        <f t="shared" si="17"/>
        <v>1.1797112937912395</v>
      </c>
    </row>
    <row r="374" spans="1:6" x14ac:dyDescent="0.3">
      <c r="A374" s="1">
        <v>40544</v>
      </c>
      <c r="B374">
        <f t="shared" si="15"/>
        <v>1</v>
      </c>
      <c r="C374">
        <v>390.93</v>
      </c>
      <c r="E374">
        <f t="shared" si="16"/>
        <v>386.31834303721666</v>
      </c>
      <c r="F374">
        <f t="shared" si="17"/>
        <v>1.1796631015228667</v>
      </c>
    </row>
    <row r="375" spans="1:6" x14ac:dyDescent="0.3">
      <c r="A375" s="1">
        <v>40575</v>
      </c>
      <c r="B375">
        <f t="shared" si="15"/>
        <v>2</v>
      </c>
      <c r="C375">
        <v>391.35</v>
      </c>
      <c r="E375">
        <f t="shared" si="16"/>
        <v>386.72587602570695</v>
      </c>
      <c r="F375">
        <f t="shared" si="17"/>
        <v>1.1815827198909084</v>
      </c>
    </row>
    <row r="376" spans="1:6" x14ac:dyDescent="0.3">
      <c r="A376" s="1">
        <v>40603</v>
      </c>
      <c r="B376">
        <f t="shared" si="15"/>
        <v>3</v>
      </c>
      <c r="C376">
        <v>391.67</v>
      </c>
      <c r="E376">
        <f t="shared" si="16"/>
        <v>387.10053847595822</v>
      </c>
      <c r="F376">
        <f t="shared" si="17"/>
        <v>1.1666610983843027</v>
      </c>
    </row>
    <row r="377" spans="1:6" x14ac:dyDescent="0.3">
      <c r="A377" s="1">
        <v>40634</v>
      </c>
      <c r="B377">
        <f t="shared" si="15"/>
        <v>4</v>
      </c>
      <c r="C377">
        <v>392.05</v>
      </c>
      <c r="E377">
        <f t="shared" si="16"/>
        <v>387.47611976391897</v>
      </c>
      <c r="F377">
        <f t="shared" si="17"/>
        <v>1.1666573743351711</v>
      </c>
    </row>
    <row r="378" spans="1:6" x14ac:dyDescent="0.3">
      <c r="A378" s="1">
        <v>40664</v>
      </c>
      <c r="B378">
        <f t="shared" si="15"/>
        <v>5</v>
      </c>
      <c r="C378">
        <v>392.08</v>
      </c>
      <c r="E378">
        <f t="shared" si="16"/>
        <v>387.55979826701201</v>
      </c>
      <c r="F378">
        <f t="shared" si="17"/>
        <v>1.1528774058834856</v>
      </c>
    </row>
    <row r="379" spans="1:6" x14ac:dyDescent="0.3">
      <c r="A379" s="1">
        <v>40695</v>
      </c>
      <c r="B379">
        <f t="shared" si="15"/>
        <v>6</v>
      </c>
      <c r="C379">
        <v>391.13</v>
      </c>
      <c r="E379">
        <f t="shared" si="16"/>
        <v>386.81265864243454</v>
      </c>
      <c r="F379">
        <f t="shared" si="17"/>
        <v>1.1038123788933227</v>
      </c>
    </row>
    <row r="380" spans="1:6" x14ac:dyDescent="0.3">
      <c r="A380" s="1">
        <v>40725</v>
      </c>
      <c r="B380">
        <f t="shared" si="15"/>
        <v>7</v>
      </c>
      <c r="C380">
        <v>389.19</v>
      </c>
      <c r="E380">
        <f t="shared" si="16"/>
        <v>385.33175462098001</v>
      </c>
      <c r="F380">
        <f t="shared" si="17"/>
        <v>0.99135265012461549</v>
      </c>
    </row>
    <row r="381" spans="1:6" x14ac:dyDescent="0.3">
      <c r="A381" s="1">
        <v>40756</v>
      </c>
      <c r="B381">
        <f t="shared" si="15"/>
        <v>8</v>
      </c>
      <c r="C381">
        <v>387.86</v>
      </c>
      <c r="E381">
        <f t="shared" si="16"/>
        <v>384.27670403947747</v>
      </c>
      <c r="F381">
        <f t="shared" si="17"/>
        <v>0.92386323944788018</v>
      </c>
    </row>
    <row r="382" spans="1:6" x14ac:dyDescent="0.3">
      <c r="A382" s="1">
        <v>40787</v>
      </c>
      <c r="B382">
        <f t="shared" si="15"/>
        <v>9</v>
      </c>
      <c r="C382">
        <v>388.26</v>
      </c>
      <c r="E382">
        <f t="shared" si="16"/>
        <v>384.70394830487447</v>
      </c>
      <c r="F382">
        <f t="shared" si="17"/>
        <v>0.91589442515982022</v>
      </c>
    </row>
    <row r="383" spans="1:6" x14ac:dyDescent="0.3">
      <c r="A383" s="1">
        <v>40817</v>
      </c>
      <c r="B383">
        <f t="shared" si="15"/>
        <v>10</v>
      </c>
      <c r="C383">
        <v>389.83</v>
      </c>
      <c r="E383">
        <f t="shared" si="16"/>
        <v>386.26289660800262</v>
      </c>
      <c r="F383">
        <f t="shared" si="17"/>
        <v>0.915040759304662</v>
      </c>
    </row>
    <row r="384" spans="1:6" x14ac:dyDescent="0.3">
      <c r="A384" s="1">
        <v>40848</v>
      </c>
      <c r="B384">
        <f t="shared" si="15"/>
        <v>11</v>
      </c>
      <c r="C384">
        <v>391.2</v>
      </c>
      <c r="E384">
        <f t="shared" si="16"/>
        <v>387.72084602619935</v>
      </c>
      <c r="F384">
        <f t="shared" si="17"/>
        <v>0.8893542877813484</v>
      </c>
    </row>
    <row r="385" spans="1:6" x14ac:dyDescent="0.3">
      <c r="A385" s="1">
        <v>40878</v>
      </c>
      <c r="B385">
        <f t="shared" si="15"/>
        <v>12</v>
      </c>
      <c r="C385">
        <v>392.04</v>
      </c>
      <c r="E385">
        <f t="shared" si="16"/>
        <v>388.58192595265399</v>
      </c>
      <c r="F385">
        <f t="shared" si="17"/>
        <v>0.88207173945159445</v>
      </c>
    </row>
    <row r="386" spans="1:6" x14ac:dyDescent="0.3">
      <c r="A386" s="1">
        <v>40909</v>
      </c>
      <c r="B386">
        <f t="shared" si="15"/>
        <v>1</v>
      </c>
      <c r="C386">
        <v>392.61</v>
      </c>
      <c r="E386">
        <f t="shared" si="16"/>
        <v>389.14538999631412</v>
      </c>
      <c r="F386">
        <f t="shared" si="17"/>
        <v>0.88245587317844454</v>
      </c>
    </row>
    <row r="387" spans="1:6" x14ac:dyDescent="0.3">
      <c r="A387" s="1">
        <v>40940</v>
      </c>
      <c r="B387">
        <f t="shared" ref="B387:B450" si="18">MONTH(A387)</f>
        <v>2</v>
      </c>
      <c r="C387">
        <v>393.2</v>
      </c>
      <c r="E387">
        <f t="shared" ref="E387:E450" si="19">_xlfn.FORECAST.ETS(A387,$C$2:$C$506,$A$2:$A$506,12)</f>
        <v>389.55292298480447</v>
      </c>
      <c r="F387">
        <f t="shared" ref="F387:F450" si="20">ABS(C387-E387)/C387*100</f>
        <v>0.92753738941900332</v>
      </c>
    </row>
    <row r="388" spans="1:6" x14ac:dyDescent="0.3">
      <c r="A388" s="1">
        <v>40969</v>
      </c>
      <c r="B388">
        <f t="shared" si="18"/>
        <v>3</v>
      </c>
      <c r="C388">
        <v>393.73</v>
      </c>
      <c r="E388">
        <f t="shared" si="19"/>
        <v>389.92758543505568</v>
      </c>
      <c r="F388">
        <f t="shared" si="20"/>
        <v>0.96574164146606623</v>
      </c>
    </row>
    <row r="389" spans="1:6" x14ac:dyDescent="0.3">
      <c r="A389" s="1">
        <v>41000</v>
      </c>
      <c r="B389">
        <f t="shared" si="18"/>
        <v>4</v>
      </c>
      <c r="C389">
        <v>393.99</v>
      </c>
      <c r="E389">
        <f t="shared" si="19"/>
        <v>390.30316672301649</v>
      </c>
      <c r="F389">
        <f t="shared" si="20"/>
        <v>0.93576823700690892</v>
      </c>
    </row>
    <row r="390" spans="1:6" x14ac:dyDescent="0.3">
      <c r="A390" s="1">
        <v>41030</v>
      </c>
      <c r="B390">
        <f t="shared" si="18"/>
        <v>5</v>
      </c>
      <c r="C390">
        <v>393.88</v>
      </c>
      <c r="E390">
        <f t="shared" si="19"/>
        <v>390.38684522610947</v>
      </c>
      <c r="F390">
        <f t="shared" si="20"/>
        <v>0.88685761498185334</v>
      </c>
    </row>
    <row r="391" spans="1:6" x14ac:dyDescent="0.3">
      <c r="A391" s="1">
        <v>41061</v>
      </c>
      <c r="B391">
        <f t="shared" si="18"/>
        <v>6</v>
      </c>
      <c r="C391">
        <v>392.84</v>
      </c>
      <c r="E391">
        <f t="shared" si="19"/>
        <v>389.639705601532</v>
      </c>
      <c r="F391">
        <f t="shared" si="20"/>
        <v>0.81465594096018101</v>
      </c>
    </row>
    <row r="392" spans="1:6" x14ac:dyDescent="0.3">
      <c r="A392" s="1">
        <v>41091</v>
      </c>
      <c r="B392">
        <f t="shared" si="18"/>
        <v>7</v>
      </c>
      <c r="C392">
        <v>391</v>
      </c>
      <c r="E392">
        <f t="shared" si="19"/>
        <v>388.15880158007747</v>
      </c>
      <c r="F392">
        <f t="shared" si="20"/>
        <v>0.72664921225640267</v>
      </c>
    </row>
    <row r="393" spans="1:6" x14ac:dyDescent="0.3">
      <c r="A393" s="1">
        <v>41122</v>
      </c>
      <c r="B393">
        <f t="shared" si="18"/>
        <v>8</v>
      </c>
      <c r="C393">
        <v>389.89</v>
      </c>
      <c r="E393">
        <f t="shared" si="19"/>
        <v>387.10375099857492</v>
      </c>
      <c r="F393">
        <f t="shared" si="20"/>
        <v>0.71462438160123687</v>
      </c>
    </row>
    <row r="394" spans="1:6" x14ac:dyDescent="0.3">
      <c r="A394" s="1">
        <v>41153</v>
      </c>
      <c r="B394">
        <f t="shared" si="18"/>
        <v>9</v>
      </c>
      <c r="C394">
        <v>390.56</v>
      </c>
      <c r="E394">
        <f t="shared" si="19"/>
        <v>387.53099526397199</v>
      </c>
      <c r="F394">
        <f t="shared" si="20"/>
        <v>0.77555426465280985</v>
      </c>
    </row>
    <row r="395" spans="1:6" x14ac:dyDescent="0.3">
      <c r="A395" s="1">
        <v>41183</v>
      </c>
      <c r="B395">
        <f t="shared" si="18"/>
        <v>10</v>
      </c>
      <c r="C395">
        <v>392.16</v>
      </c>
      <c r="E395">
        <f t="shared" si="19"/>
        <v>389.08994356710008</v>
      </c>
      <c r="F395">
        <f t="shared" si="20"/>
        <v>0.78285812752446593</v>
      </c>
    </row>
    <row r="396" spans="1:6" x14ac:dyDescent="0.3">
      <c r="A396" s="1">
        <v>41214</v>
      </c>
      <c r="B396">
        <f t="shared" si="18"/>
        <v>11</v>
      </c>
      <c r="C396">
        <v>393.56</v>
      </c>
      <c r="E396">
        <f t="shared" si="19"/>
        <v>390.54789298529681</v>
      </c>
      <c r="F396">
        <f t="shared" si="20"/>
        <v>0.76534887049069777</v>
      </c>
    </row>
    <row r="397" spans="1:6" x14ac:dyDescent="0.3">
      <c r="A397" s="1">
        <v>41244</v>
      </c>
      <c r="B397">
        <f t="shared" si="18"/>
        <v>12</v>
      </c>
      <c r="C397">
        <v>394.39</v>
      </c>
      <c r="E397">
        <f t="shared" si="19"/>
        <v>391.4089729117515</v>
      </c>
      <c r="F397">
        <f t="shared" si="20"/>
        <v>0.75585767596756548</v>
      </c>
    </row>
    <row r="398" spans="1:6" x14ac:dyDescent="0.3">
      <c r="A398" s="1">
        <v>41275</v>
      </c>
      <c r="B398">
        <f t="shared" si="18"/>
        <v>1</v>
      </c>
      <c r="C398">
        <v>395.07</v>
      </c>
      <c r="E398">
        <f t="shared" si="19"/>
        <v>391.97243695541158</v>
      </c>
      <c r="F398">
        <f t="shared" si="20"/>
        <v>0.78405422952601123</v>
      </c>
    </row>
    <row r="399" spans="1:6" x14ac:dyDescent="0.3">
      <c r="A399" s="1">
        <v>41306</v>
      </c>
      <c r="B399">
        <f t="shared" si="18"/>
        <v>2</v>
      </c>
      <c r="C399">
        <v>395.69</v>
      </c>
      <c r="E399">
        <f t="shared" si="19"/>
        <v>392.37996994390193</v>
      </c>
      <c r="F399">
        <f t="shared" si="20"/>
        <v>0.83652102810232032</v>
      </c>
    </row>
    <row r="400" spans="1:6" x14ac:dyDescent="0.3">
      <c r="A400" s="1">
        <v>41334</v>
      </c>
      <c r="B400">
        <f t="shared" si="18"/>
        <v>3</v>
      </c>
      <c r="C400">
        <v>396.28</v>
      </c>
      <c r="E400">
        <f t="shared" si="19"/>
        <v>392.75463239415313</v>
      </c>
      <c r="F400">
        <f t="shared" si="20"/>
        <v>0.88961532397467424</v>
      </c>
    </row>
    <row r="401" spans="1:6" x14ac:dyDescent="0.3">
      <c r="A401" s="1">
        <v>41365</v>
      </c>
      <c r="B401">
        <f t="shared" si="18"/>
        <v>4</v>
      </c>
      <c r="C401">
        <v>396.74</v>
      </c>
      <c r="E401">
        <f t="shared" si="19"/>
        <v>393.13021368211395</v>
      </c>
      <c r="F401">
        <f t="shared" si="20"/>
        <v>0.90986195439987438</v>
      </c>
    </row>
    <row r="402" spans="1:6" x14ac:dyDescent="0.3">
      <c r="A402" s="1">
        <v>41395</v>
      </c>
      <c r="B402">
        <f t="shared" si="18"/>
        <v>5</v>
      </c>
      <c r="C402">
        <v>396.75</v>
      </c>
      <c r="E402">
        <f t="shared" si="19"/>
        <v>393.21389218520693</v>
      </c>
      <c r="F402">
        <f t="shared" si="20"/>
        <v>0.89126851034481913</v>
      </c>
    </row>
    <row r="403" spans="1:6" x14ac:dyDescent="0.3">
      <c r="A403" s="1">
        <v>41426</v>
      </c>
      <c r="B403">
        <f t="shared" si="18"/>
        <v>6</v>
      </c>
      <c r="C403">
        <v>395.95</v>
      </c>
      <c r="E403">
        <f t="shared" si="19"/>
        <v>392.46675256062946</v>
      </c>
      <c r="F403">
        <f t="shared" si="20"/>
        <v>0.87971901486817261</v>
      </c>
    </row>
    <row r="404" spans="1:6" x14ac:dyDescent="0.3">
      <c r="A404" s="1">
        <v>41456</v>
      </c>
      <c r="B404">
        <f t="shared" si="18"/>
        <v>7</v>
      </c>
      <c r="C404">
        <v>394.46</v>
      </c>
      <c r="E404">
        <f t="shared" si="19"/>
        <v>390.98584853917498</v>
      </c>
      <c r="F404">
        <f t="shared" si="20"/>
        <v>0.88073605963215496</v>
      </c>
    </row>
    <row r="405" spans="1:6" x14ac:dyDescent="0.3">
      <c r="A405" s="1">
        <v>41487</v>
      </c>
      <c r="B405">
        <f t="shared" si="18"/>
        <v>8</v>
      </c>
      <c r="C405">
        <v>393.23</v>
      </c>
      <c r="E405">
        <f t="shared" si="19"/>
        <v>389.93079795767238</v>
      </c>
      <c r="F405">
        <f t="shared" si="20"/>
        <v>0.83900059566351382</v>
      </c>
    </row>
    <row r="406" spans="1:6" x14ac:dyDescent="0.3">
      <c r="A406" s="1">
        <v>41518</v>
      </c>
      <c r="B406">
        <f t="shared" si="18"/>
        <v>9</v>
      </c>
      <c r="C406">
        <v>393.21</v>
      </c>
      <c r="E406">
        <f t="shared" si="19"/>
        <v>390.35804222306945</v>
      </c>
      <c r="F406">
        <f t="shared" si="20"/>
        <v>0.72530143611061093</v>
      </c>
    </row>
    <row r="407" spans="1:6" x14ac:dyDescent="0.3">
      <c r="A407" s="1">
        <v>41548</v>
      </c>
      <c r="B407">
        <f t="shared" si="18"/>
        <v>10</v>
      </c>
      <c r="C407">
        <v>394.5</v>
      </c>
      <c r="E407">
        <f t="shared" si="19"/>
        <v>391.91699052619759</v>
      </c>
      <c r="F407">
        <f t="shared" si="20"/>
        <v>0.65475525318185201</v>
      </c>
    </row>
    <row r="408" spans="1:6" x14ac:dyDescent="0.3">
      <c r="A408" s="1">
        <v>41579</v>
      </c>
      <c r="B408">
        <f t="shared" si="18"/>
        <v>11</v>
      </c>
      <c r="C408">
        <v>395.96</v>
      </c>
      <c r="E408">
        <f t="shared" si="19"/>
        <v>393.37493994439427</v>
      </c>
      <c r="F408">
        <f t="shared" si="20"/>
        <v>0.65285888867706565</v>
      </c>
    </row>
    <row r="409" spans="1:6" x14ac:dyDescent="0.3">
      <c r="A409" s="1">
        <v>41609</v>
      </c>
      <c r="B409">
        <f t="shared" si="18"/>
        <v>12</v>
      </c>
      <c r="C409">
        <v>396.87</v>
      </c>
      <c r="E409">
        <f t="shared" si="19"/>
        <v>394.23601987084896</v>
      </c>
      <c r="F409">
        <f t="shared" si="20"/>
        <v>0.6636883939705801</v>
      </c>
    </row>
    <row r="410" spans="1:6" x14ac:dyDescent="0.3">
      <c r="A410" s="1">
        <v>41640</v>
      </c>
      <c r="B410">
        <f t="shared" si="18"/>
        <v>1</v>
      </c>
      <c r="C410">
        <v>397.51</v>
      </c>
      <c r="E410">
        <f t="shared" si="19"/>
        <v>394.79948391450904</v>
      </c>
      <c r="F410">
        <f t="shared" si="20"/>
        <v>0.68187368506225032</v>
      </c>
    </row>
    <row r="411" spans="1:6" x14ac:dyDescent="0.3">
      <c r="A411" s="1">
        <v>41671</v>
      </c>
      <c r="B411">
        <f t="shared" si="18"/>
        <v>2</v>
      </c>
      <c r="C411">
        <v>397.97</v>
      </c>
      <c r="E411">
        <f t="shared" si="19"/>
        <v>395.20701690299938</v>
      </c>
      <c r="F411">
        <f t="shared" si="20"/>
        <v>0.6942691903913969</v>
      </c>
    </row>
    <row r="412" spans="1:6" x14ac:dyDescent="0.3">
      <c r="A412" s="1">
        <v>41699</v>
      </c>
      <c r="B412">
        <f t="shared" si="18"/>
        <v>3</v>
      </c>
      <c r="C412">
        <v>398.27</v>
      </c>
      <c r="E412">
        <f t="shared" si="19"/>
        <v>395.58167935325059</v>
      </c>
      <c r="F412">
        <f t="shared" si="20"/>
        <v>0.67499953467481588</v>
      </c>
    </row>
    <row r="413" spans="1:6" x14ac:dyDescent="0.3">
      <c r="A413" s="1">
        <v>41730</v>
      </c>
      <c r="B413">
        <f t="shared" si="18"/>
        <v>4</v>
      </c>
      <c r="C413">
        <v>398.63</v>
      </c>
      <c r="E413">
        <f t="shared" si="19"/>
        <v>395.95726064121141</v>
      </c>
      <c r="F413">
        <f t="shared" si="20"/>
        <v>0.67048123793708192</v>
      </c>
    </row>
    <row r="414" spans="1:6" x14ac:dyDescent="0.3">
      <c r="A414" s="1">
        <v>41760</v>
      </c>
      <c r="B414">
        <f t="shared" si="18"/>
        <v>5</v>
      </c>
      <c r="C414">
        <v>398.69</v>
      </c>
      <c r="E414">
        <f t="shared" si="19"/>
        <v>396.04093914430445</v>
      </c>
      <c r="F414">
        <f t="shared" si="20"/>
        <v>0.66444125904726781</v>
      </c>
    </row>
    <row r="415" spans="1:6" x14ac:dyDescent="0.3">
      <c r="A415" s="1">
        <v>41791</v>
      </c>
      <c r="B415">
        <f t="shared" si="18"/>
        <v>6</v>
      </c>
      <c r="C415">
        <v>397.73</v>
      </c>
      <c r="E415">
        <f t="shared" si="19"/>
        <v>395.29379951972692</v>
      </c>
      <c r="F415">
        <f t="shared" si="20"/>
        <v>0.61252620628896504</v>
      </c>
    </row>
    <row r="416" spans="1:6" x14ac:dyDescent="0.3">
      <c r="A416" s="1">
        <v>41821</v>
      </c>
      <c r="B416">
        <f t="shared" si="18"/>
        <v>7</v>
      </c>
      <c r="C416">
        <v>396.13</v>
      </c>
      <c r="E416">
        <f t="shared" si="19"/>
        <v>393.81289549827244</v>
      </c>
      <c r="F416">
        <f t="shared" si="20"/>
        <v>0.58493537518682148</v>
      </c>
    </row>
    <row r="417" spans="1:6" x14ac:dyDescent="0.3">
      <c r="A417" s="1">
        <v>41852</v>
      </c>
      <c r="B417">
        <f t="shared" si="18"/>
        <v>8</v>
      </c>
      <c r="C417">
        <v>395.02</v>
      </c>
      <c r="E417">
        <f t="shared" si="19"/>
        <v>392.7578449167699</v>
      </c>
      <c r="F417">
        <f t="shared" si="20"/>
        <v>0.57266849355224647</v>
      </c>
    </row>
    <row r="418" spans="1:6" x14ac:dyDescent="0.3">
      <c r="A418" s="1">
        <v>41883</v>
      </c>
      <c r="B418">
        <f t="shared" si="18"/>
        <v>9</v>
      </c>
      <c r="C418">
        <v>395.12</v>
      </c>
      <c r="E418">
        <f t="shared" si="19"/>
        <v>393.18508918216691</v>
      </c>
      <c r="F418">
        <f t="shared" si="20"/>
        <v>0.48970206970872127</v>
      </c>
    </row>
    <row r="419" spans="1:6" x14ac:dyDescent="0.3">
      <c r="A419" s="1">
        <v>41913</v>
      </c>
      <c r="B419">
        <f t="shared" si="18"/>
        <v>10</v>
      </c>
      <c r="C419">
        <v>396.38</v>
      </c>
      <c r="E419">
        <f t="shared" si="19"/>
        <v>394.74403748529505</v>
      </c>
      <c r="F419">
        <f t="shared" si="20"/>
        <v>0.41272579714035595</v>
      </c>
    </row>
    <row r="420" spans="1:6" x14ac:dyDescent="0.3">
      <c r="A420" s="1">
        <v>41944</v>
      </c>
      <c r="B420">
        <f t="shared" si="18"/>
        <v>11</v>
      </c>
      <c r="C420">
        <v>397.86</v>
      </c>
      <c r="E420">
        <f t="shared" si="19"/>
        <v>396.20198690349173</v>
      </c>
      <c r="F420">
        <f t="shared" si="20"/>
        <v>0.41673279457806373</v>
      </c>
    </row>
    <row r="421" spans="1:6" x14ac:dyDescent="0.3">
      <c r="A421" s="1">
        <v>41974</v>
      </c>
      <c r="B421">
        <f t="shared" si="18"/>
        <v>12</v>
      </c>
      <c r="C421">
        <v>398.84</v>
      </c>
      <c r="E421">
        <f t="shared" si="19"/>
        <v>397.06306682994642</v>
      </c>
      <c r="F421">
        <f t="shared" si="20"/>
        <v>0.44552531592958405</v>
      </c>
    </row>
    <row r="422" spans="1:6" x14ac:dyDescent="0.3">
      <c r="A422" s="1">
        <v>42005</v>
      </c>
      <c r="B422">
        <f t="shared" si="18"/>
        <v>1</v>
      </c>
      <c r="C422">
        <v>399.56</v>
      </c>
      <c r="E422">
        <f t="shared" si="19"/>
        <v>397.6265308736065</v>
      </c>
      <c r="F422">
        <f t="shared" si="20"/>
        <v>0.4838995711266153</v>
      </c>
    </row>
    <row r="423" spans="1:6" x14ac:dyDescent="0.3">
      <c r="A423" s="1">
        <v>42036</v>
      </c>
      <c r="B423">
        <f t="shared" si="18"/>
        <v>2</v>
      </c>
      <c r="C423">
        <v>400.12</v>
      </c>
      <c r="E423">
        <f t="shared" si="19"/>
        <v>398.03406386209684</v>
      </c>
      <c r="F423">
        <f t="shared" si="20"/>
        <v>0.52132763618493472</v>
      </c>
    </row>
    <row r="424" spans="1:6" x14ac:dyDescent="0.3">
      <c r="A424" s="1">
        <v>42064</v>
      </c>
      <c r="B424">
        <f t="shared" si="18"/>
        <v>3</v>
      </c>
      <c r="C424">
        <v>400.57</v>
      </c>
      <c r="E424">
        <f t="shared" si="19"/>
        <v>398.40872631234811</v>
      </c>
      <c r="F424">
        <f t="shared" si="20"/>
        <v>0.5395495637845783</v>
      </c>
    </row>
    <row r="425" spans="1:6" x14ac:dyDescent="0.3">
      <c r="A425" s="1">
        <v>42095</v>
      </c>
      <c r="B425">
        <f t="shared" si="18"/>
        <v>4</v>
      </c>
      <c r="C425">
        <v>400.96</v>
      </c>
      <c r="E425">
        <f t="shared" si="19"/>
        <v>398.78430760030886</v>
      </c>
      <c r="F425">
        <f t="shared" si="20"/>
        <v>0.54262080997882978</v>
      </c>
    </row>
    <row r="426" spans="1:6" x14ac:dyDescent="0.3">
      <c r="A426" s="1">
        <v>42125</v>
      </c>
      <c r="B426">
        <f t="shared" si="18"/>
        <v>5</v>
      </c>
      <c r="C426">
        <v>400.91</v>
      </c>
      <c r="E426">
        <f t="shared" si="19"/>
        <v>398.8679861034019</v>
      </c>
      <c r="F426">
        <f t="shared" si="20"/>
        <v>0.5093447149230802</v>
      </c>
    </row>
    <row r="427" spans="1:6" x14ac:dyDescent="0.3">
      <c r="A427" s="1">
        <v>42156</v>
      </c>
      <c r="B427">
        <f t="shared" si="18"/>
        <v>6</v>
      </c>
      <c r="C427">
        <v>400.06</v>
      </c>
      <c r="E427">
        <f t="shared" si="19"/>
        <v>398.12084647882443</v>
      </c>
      <c r="F427">
        <f t="shared" si="20"/>
        <v>0.48471567294295093</v>
      </c>
    </row>
    <row r="428" spans="1:6" x14ac:dyDescent="0.3">
      <c r="A428" s="1">
        <v>42186</v>
      </c>
      <c r="B428">
        <f t="shared" si="18"/>
        <v>7</v>
      </c>
      <c r="C428">
        <v>398.37</v>
      </c>
      <c r="E428">
        <f t="shared" si="19"/>
        <v>396.6399424573699</v>
      </c>
      <c r="F428">
        <f t="shared" si="20"/>
        <v>0.43428409333787843</v>
      </c>
    </row>
    <row r="429" spans="1:6" x14ac:dyDescent="0.3">
      <c r="A429" s="1">
        <v>42217</v>
      </c>
      <c r="B429">
        <f t="shared" si="18"/>
        <v>8</v>
      </c>
      <c r="C429">
        <v>397.06</v>
      </c>
      <c r="E429">
        <f t="shared" si="19"/>
        <v>395.58489187586736</v>
      </c>
      <c r="F429">
        <f t="shared" si="20"/>
        <v>0.37150761198122351</v>
      </c>
    </row>
    <row r="430" spans="1:6" x14ac:dyDescent="0.3">
      <c r="A430" s="1">
        <v>42248</v>
      </c>
      <c r="B430">
        <f t="shared" si="18"/>
        <v>9</v>
      </c>
      <c r="C430">
        <v>397.34</v>
      </c>
      <c r="E430">
        <f t="shared" si="19"/>
        <v>396.01213614126436</v>
      </c>
      <c r="F430">
        <f t="shared" si="20"/>
        <v>0.33418831699189899</v>
      </c>
    </row>
    <row r="431" spans="1:6" x14ac:dyDescent="0.3">
      <c r="A431" s="1">
        <v>42278</v>
      </c>
      <c r="B431">
        <f t="shared" si="18"/>
        <v>10</v>
      </c>
      <c r="C431">
        <v>398.8</v>
      </c>
      <c r="E431">
        <f t="shared" si="19"/>
        <v>397.57108444439251</v>
      </c>
      <c r="F431">
        <f t="shared" si="20"/>
        <v>0.30815334894872121</v>
      </c>
    </row>
    <row r="432" spans="1:6" x14ac:dyDescent="0.3">
      <c r="A432" s="1">
        <v>42309</v>
      </c>
      <c r="B432">
        <f t="shared" si="18"/>
        <v>11</v>
      </c>
      <c r="C432">
        <v>400.36</v>
      </c>
      <c r="E432">
        <f t="shared" si="19"/>
        <v>399.02903386258919</v>
      </c>
      <c r="F432">
        <f t="shared" si="20"/>
        <v>0.3324423362500814</v>
      </c>
    </row>
    <row r="433" spans="1:6" x14ac:dyDescent="0.3">
      <c r="A433" s="1">
        <v>42339</v>
      </c>
      <c r="B433">
        <f t="shared" si="18"/>
        <v>12</v>
      </c>
      <c r="C433">
        <v>401.66</v>
      </c>
      <c r="E433">
        <f t="shared" si="19"/>
        <v>399.89011378904388</v>
      </c>
      <c r="F433">
        <f t="shared" si="20"/>
        <v>0.44064288476725205</v>
      </c>
    </row>
    <row r="434" spans="1:6" x14ac:dyDescent="0.3">
      <c r="A434" s="1">
        <v>42370</v>
      </c>
      <c r="B434">
        <f t="shared" si="18"/>
        <v>1</v>
      </c>
      <c r="C434">
        <v>402.64</v>
      </c>
      <c r="E434">
        <f t="shared" si="19"/>
        <v>400.45357783270401</v>
      </c>
      <c r="F434">
        <f t="shared" si="20"/>
        <v>0.5430215992688191</v>
      </c>
    </row>
    <row r="435" spans="1:6" x14ac:dyDescent="0.3">
      <c r="A435" s="1">
        <v>42401</v>
      </c>
      <c r="B435">
        <f t="shared" si="18"/>
        <v>2</v>
      </c>
      <c r="C435">
        <v>403.27</v>
      </c>
      <c r="E435">
        <f t="shared" si="19"/>
        <v>400.8611108211943</v>
      </c>
      <c r="F435">
        <f t="shared" si="20"/>
        <v>0.59733904798414961</v>
      </c>
    </row>
    <row r="436" spans="1:6" x14ac:dyDescent="0.3">
      <c r="A436" s="1">
        <v>42430</v>
      </c>
      <c r="B436">
        <f t="shared" si="18"/>
        <v>3</v>
      </c>
      <c r="C436">
        <v>403.86</v>
      </c>
      <c r="E436">
        <f t="shared" si="19"/>
        <v>401.23577327144557</v>
      </c>
      <c r="F436">
        <f t="shared" si="20"/>
        <v>0.64978624487556258</v>
      </c>
    </row>
    <row r="437" spans="1:6" x14ac:dyDescent="0.3">
      <c r="A437" s="1">
        <v>42461</v>
      </c>
      <c r="B437">
        <f t="shared" si="18"/>
        <v>4</v>
      </c>
      <c r="C437">
        <v>404.39</v>
      </c>
      <c r="E437">
        <f t="shared" si="19"/>
        <v>401.61135455940638</v>
      </c>
      <c r="F437">
        <f t="shared" si="20"/>
        <v>0.68712021578021387</v>
      </c>
    </row>
    <row r="438" spans="1:6" x14ac:dyDescent="0.3">
      <c r="A438" s="1">
        <v>42491</v>
      </c>
      <c r="B438">
        <f t="shared" si="18"/>
        <v>5</v>
      </c>
      <c r="C438">
        <v>404.45</v>
      </c>
      <c r="E438">
        <f t="shared" si="19"/>
        <v>401.69503306249936</v>
      </c>
      <c r="F438">
        <f t="shared" si="20"/>
        <v>0.68116378724208826</v>
      </c>
    </row>
    <row r="439" spans="1:6" x14ac:dyDescent="0.3">
      <c r="A439" s="1">
        <v>42522</v>
      </c>
      <c r="B439">
        <f t="shared" si="18"/>
        <v>6</v>
      </c>
      <c r="C439">
        <v>403.66</v>
      </c>
      <c r="E439">
        <f t="shared" si="19"/>
        <v>400.94789343792189</v>
      </c>
      <c r="F439">
        <f t="shared" si="20"/>
        <v>0.67187894814401561</v>
      </c>
    </row>
    <row r="440" spans="1:6" x14ac:dyDescent="0.3">
      <c r="A440" s="1">
        <v>42552</v>
      </c>
      <c r="B440">
        <f t="shared" si="18"/>
        <v>7</v>
      </c>
      <c r="C440">
        <v>402.11</v>
      </c>
      <c r="E440">
        <f t="shared" si="19"/>
        <v>399.46698941646736</v>
      </c>
      <c r="F440">
        <f t="shared" si="20"/>
        <v>0.65728546505499919</v>
      </c>
    </row>
    <row r="441" spans="1:6" x14ac:dyDescent="0.3">
      <c r="A441" s="1">
        <v>42583</v>
      </c>
      <c r="B441">
        <f t="shared" si="18"/>
        <v>8</v>
      </c>
      <c r="C441">
        <v>400.8</v>
      </c>
      <c r="E441">
        <f t="shared" si="19"/>
        <v>398.41193883496481</v>
      </c>
      <c r="F441">
        <f t="shared" si="20"/>
        <v>0.59582364397085741</v>
      </c>
    </row>
    <row r="442" spans="1:6" x14ac:dyDescent="0.3">
      <c r="A442" s="1">
        <v>42614</v>
      </c>
      <c r="B442">
        <f t="shared" si="18"/>
        <v>9</v>
      </c>
      <c r="C442">
        <v>400.99</v>
      </c>
      <c r="E442">
        <f t="shared" si="19"/>
        <v>398.83918310036188</v>
      </c>
      <c r="F442">
        <f t="shared" si="20"/>
        <v>0.53637669259535892</v>
      </c>
    </row>
    <row r="443" spans="1:6" x14ac:dyDescent="0.3">
      <c r="A443" s="1">
        <v>42644</v>
      </c>
      <c r="B443">
        <f t="shared" si="18"/>
        <v>10</v>
      </c>
      <c r="C443">
        <v>402.42</v>
      </c>
      <c r="E443">
        <f t="shared" si="19"/>
        <v>400.39813140348997</v>
      </c>
      <c r="F443">
        <f t="shared" si="20"/>
        <v>0.50242746297650365</v>
      </c>
    </row>
    <row r="444" spans="1:6" x14ac:dyDescent="0.3">
      <c r="A444" s="1">
        <v>42675</v>
      </c>
      <c r="B444">
        <f t="shared" si="18"/>
        <v>11</v>
      </c>
      <c r="C444">
        <v>403.78</v>
      </c>
      <c r="E444">
        <f t="shared" si="19"/>
        <v>401.8560808216867</v>
      </c>
      <c r="F444">
        <f t="shared" si="20"/>
        <v>0.4764770861145351</v>
      </c>
    </row>
    <row r="445" spans="1:6" x14ac:dyDescent="0.3">
      <c r="A445" s="1">
        <v>42705</v>
      </c>
      <c r="B445">
        <f t="shared" si="18"/>
        <v>12</v>
      </c>
      <c r="C445">
        <v>404.69</v>
      </c>
      <c r="E445">
        <f t="shared" si="19"/>
        <v>402.71716074814134</v>
      </c>
      <c r="F445">
        <f t="shared" si="20"/>
        <v>0.48749394644262489</v>
      </c>
    </row>
    <row r="446" spans="1:6" x14ac:dyDescent="0.3">
      <c r="A446" s="1">
        <v>42736</v>
      </c>
      <c r="B446">
        <f t="shared" si="18"/>
        <v>1</v>
      </c>
      <c r="C446">
        <v>405.32</v>
      </c>
      <c r="E446">
        <f t="shared" si="19"/>
        <v>403.28062479180147</v>
      </c>
      <c r="F446">
        <f t="shared" si="20"/>
        <v>0.50315188201878058</v>
      </c>
    </row>
    <row r="447" spans="1:6" x14ac:dyDescent="0.3">
      <c r="A447" s="1">
        <v>42767</v>
      </c>
      <c r="B447">
        <f t="shared" si="18"/>
        <v>2</v>
      </c>
      <c r="C447">
        <v>405.91</v>
      </c>
      <c r="E447">
        <f t="shared" si="19"/>
        <v>403.68815778029182</v>
      </c>
      <c r="F447">
        <f t="shared" si="20"/>
        <v>0.54737311712158054</v>
      </c>
    </row>
    <row r="448" spans="1:6" x14ac:dyDescent="0.3">
      <c r="A448" s="1">
        <v>42795</v>
      </c>
      <c r="B448">
        <f t="shared" si="18"/>
        <v>3</v>
      </c>
      <c r="C448">
        <v>406.32</v>
      </c>
      <c r="E448">
        <f t="shared" si="19"/>
        <v>404.06282023054302</v>
      </c>
      <c r="F448">
        <f t="shared" si="20"/>
        <v>0.55551776172892509</v>
      </c>
    </row>
    <row r="449" spans="1:6" x14ac:dyDescent="0.3">
      <c r="A449" s="1">
        <v>42826</v>
      </c>
      <c r="B449">
        <f t="shared" si="18"/>
        <v>4</v>
      </c>
      <c r="C449">
        <v>406.61</v>
      </c>
      <c r="E449">
        <f t="shared" si="19"/>
        <v>404.43840151850384</v>
      </c>
      <c r="F449">
        <f t="shared" si="20"/>
        <v>0.53407404675147574</v>
      </c>
    </row>
    <row r="450" spans="1:6" x14ac:dyDescent="0.3">
      <c r="A450" s="1">
        <v>42856</v>
      </c>
      <c r="B450">
        <f t="shared" si="18"/>
        <v>5</v>
      </c>
      <c r="C450">
        <v>406.65</v>
      </c>
      <c r="E450">
        <f t="shared" si="19"/>
        <v>404.52208002159682</v>
      </c>
      <c r="F450">
        <f t="shared" si="20"/>
        <v>0.52328045700311232</v>
      </c>
    </row>
    <row r="451" spans="1:6" x14ac:dyDescent="0.3">
      <c r="A451" s="1">
        <v>42887</v>
      </c>
      <c r="B451">
        <f t="shared" ref="B451:B514" si="21">MONTH(A451)</f>
        <v>6</v>
      </c>
      <c r="C451">
        <v>405.86</v>
      </c>
      <c r="E451">
        <f t="shared" ref="E451:E506" si="22">_xlfn.FORECAST.ETS(A451,$C$2:$C$506,$A$2:$A$506,12)</f>
        <v>403.77494039701935</v>
      </c>
      <c r="F451">
        <f t="shared" ref="F451:F514" si="23">ABS(C451-E451)/C451*100</f>
        <v>0.51373862981832752</v>
      </c>
    </row>
    <row r="452" spans="1:6" x14ac:dyDescent="0.3">
      <c r="A452" s="1">
        <v>42917</v>
      </c>
      <c r="B452">
        <f t="shared" si="21"/>
        <v>7</v>
      </c>
      <c r="C452">
        <v>404.11</v>
      </c>
      <c r="E452">
        <f t="shared" si="22"/>
        <v>402.29403637556487</v>
      </c>
      <c r="F452">
        <f t="shared" si="23"/>
        <v>0.44937359244639868</v>
      </c>
    </row>
    <row r="453" spans="1:6" x14ac:dyDescent="0.3">
      <c r="A453" s="1">
        <v>42948</v>
      </c>
      <c r="B453">
        <f t="shared" si="21"/>
        <v>8</v>
      </c>
      <c r="C453">
        <v>402.57</v>
      </c>
      <c r="E453">
        <f t="shared" si="22"/>
        <v>401.23898579406227</v>
      </c>
      <c r="F453">
        <f t="shared" si="23"/>
        <v>0.33062925849857661</v>
      </c>
    </row>
    <row r="454" spans="1:6" x14ac:dyDescent="0.3">
      <c r="A454" s="1">
        <v>42979</v>
      </c>
      <c r="B454">
        <f t="shared" si="21"/>
        <v>9</v>
      </c>
      <c r="C454">
        <v>402.66</v>
      </c>
      <c r="E454">
        <f t="shared" si="22"/>
        <v>401.66623005945934</v>
      </c>
      <c r="F454">
        <f t="shared" si="23"/>
        <v>0.24680125677760079</v>
      </c>
    </row>
    <row r="455" spans="1:6" x14ac:dyDescent="0.3">
      <c r="A455" s="1">
        <v>43009</v>
      </c>
      <c r="B455">
        <f t="shared" si="21"/>
        <v>10</v>
      </c>
      <c r="C455">
        <v>404.16</v>
      </c>
      <c r="E455">
        <f t="shared" si="22"/>
        <v>403.22517836258743</v>
      </c>
      <c r="F455">
        <f t="shared" si="23"/>
        <v>0.23129989049203206</v>
      </c>
    </row>
    <row r="456" spans="1:6" x14ac:dyDescent="0.3">
      <c r="A456" s="1">
        <v>43040</v>
      </c>
      <c r="B456">
        <f t="shared" si="21"/>
        <v>11</v>
      </c>
      <c r="C456">
        <v>405.7</v>
      </c>
      <c r="E456">
        <f t="shared" si="22"/>
        <v>404.68312778078416</v>
      </c>
      <c r="F456">
        <f t="shared" si="23"/>
        <v>0.2506463443963094</v>
      </c>
    </row>
    <row r="457" spans="1:6" x14ac:dyDescent="0.3">
      <c r="A457" s="1">
        <v>43070</v>
      </c>
      <c r="B457">
        <f t="shared" si="21"/>
        <v>12</v>
      </c>
      <c r="C457">
        <v>406.75</v>
      </c>
      <c r="E457">
        <f t="shared" si="22"/>
        <v>405.54420770723885</v>
      </c>
      <c r="F457">
        <f t="shared" si="23"/>
        <v>0.29644555445879428</v>
      </c>
    </row>
    <row r="458" spans="1:6" x14ac:dyDescent="0.3">
      <c r="A458" s="1">
        <v>43101</v>
      </c>
      <c r="B458">
        <f t="shared" si="21"/>
        <v>1</v>
      </c>
      <c r="C458">
        <v>407.56</v>
      </c>
      <c r="E458">
        <f t="shared" si="22"/>
        <v>406.10767175089893</v>
      </c>
      <c r="F458">
        <f t="shared" si="23"/>
        <v>0.35634710204658748</v>
      </c>
    </row>
    <row r="459" spans="1:6" x14ac:dyDescent="0.3">
      <c r="A459" s="1">
        <v>43132</v>
      </c>
      <c r="B459">
        <f t="shared" si="21"/>
        <v>2</v>
      </c>
      <c r="C459">
        <v>408.24</v>
      </c>
      <c r="E459">
        <f t="shared" si="22"/>
        <v>406.51520473938928</v>
      </c>
      <c r="F459">
        <f t="shared" si="23"/>
        <v>0.42249540971260369</v>
      </c>
    </row>
    <row r="460" spans="1:6" x14ac:dyDescent="0.3">
      <c r="A460" s="1">
        <v>43160</v>
      </c>
      <c r="B460">
        <f t="shared" si="21"/>
        <v>3</v>
      </c>
      <c r="C460">
        <v>408.76</v>
      </c>
      <c r="E460">
        <f t="shared" si="22"/>
        <v>406.88986718964048</v>
      </c>
      <c r="F460">
        <f t="shared" si="23"/>
        <v>0.45751365357655044</v>
      </c>
    </row>
    <row r="461" spans="1:6" x14ac:dyDescent="0.3">
      <c r="A461" s="1">
        <v>43191</v>
      </c>
      <c r="B461">
        <f t="shared" si="21"/>
        <v>4</v>
      </c>
      <c r="C461">
        <v>409.08</v>
      </c>
      <c r="E461">
        <f t="shared" si="22"/>
        <v>407.2654484776013</v>
      </c>
      <c r="F461">
        <f t="shared" si="23"/>
        <v>0.44356886731169642</v>
      </c>
    </row>
    <row r="462" spans="1:6" x14ac:dyDescent="0.3">
      <c r="A462" s="1">
        <v>43221</v>
      </c>
      <c r="B462">
        <f t="shared" si="21"/>
        <v>5</v>
      </c>
      <c r="C462">
        <v>408.98</v>
      </c>
      <c r="E462">
        <f t="shared" si="22"/>
        <v>407.34912698069434</v>
      </c>
      <c r="F462">
        <f t="shared" si="23"/>
        <v>0.39876595904584122</v>
      </c>
    </row>
    <row r="463" spans="1:6" x14ac:dyDescent="0.3">
      <c r="A463" s="1">
        <v>43252</v>
      </c>
      <c r="B463">
        <f t="shared" si="21"/>
        <v>6</v>
      </c>
      <c r="C463">
        <v>408.09</v>
      </c>
      <c r="E463">
        <f t="shared" si="22"/>
        <v>406.60198735611681</v>
      </c>
      <c r="F463">
        <f t="shared" si="23"/>
        <v>0.3646285485758452</v>
      </c>
    </row>
    <row r="464" spans="1:6" x14ac:dyDescent="0.3">
      <c r="A464" s="1">
        <v>43282</v>
      </c>
      <c r="B464">
        <f t="shared" si="21"/>
        <v>7</v>
      </c>
      <c r="C464">
        <v>406.47</v>
      </c>
      <c r="E464">
        <f t="shared" si="22"/>
        <v>405.12108333466233</v>
      </c>
      <c r="F464">
        <f t="shared" si="23"/>
        <v>0.33186130965082217</v>
      </c>
    </row>
    <row r="465" spans="1:6" x14ac:dyDescent="0.3">
      <c r="A465" s="1">
        <v>43313</v>
      </c>
      <c r="B465">
        <f t="shared" si="21"/>
        <v>8</v>
      </c>
      <c r="C465">
        <v>405.1</v>
      </c>
      <c r="E465">
        <f t="shared" si="22"/>
        <v>404.06603275315973</v>
      </c>
      <c r="F465">
        <f t="shared" si="23"/>
        <v>0.25523753316225395</v>
      </c>
    </row>
    <row r="466" spans="1:6" x14ac:dyDescent="0.3">
      <c r="A466" s="1">
        <v>43344</v>
      </c>
      <c r="B466">
        <f t="shared" si="21"/>
        <v>9</v>
      </c>
      <c r="C466">
        <v>405.17</v>
      </c>
      <c r="E466">
        <f t="shared" si="22"/>
        <v>404.4932770185568</v>
      </c>
      <c r="F466">
        <f t="shared" si="23"/>
        <v>0.16702198618930816</v>
      </c>
    </row>
    <row r="467" spans="1:6" x14ac:dyDescent="0.3">
      <c r="A467" s="1">
        <v>43374</v>
      </c>
      <c r="B467">
        <f t="shared" si="21"/>
        <v>10</v>
      </c>
      <c r="C467">
        <v>406.65</v>
      </c>
      <c r="E467">
        <f t="shared" si="22"/>
        <v>406.05222532168494</v>
      </c>
      <c r="F467">
        <f t="shared" si="23"/>
        <v>0.14699979793803855</v>
      </c>
    </row>
    <row r="468" spans="1:6" x14ac:dyDescent="0.3">
      <c r="A468" s="1">
        <v>43405</v>
      </c>
      <c r="B468">
        <f t="shared" si="21"/>
        <v>11</v>
      </c>
      <c r="C468">
        <v>408.13</v>
      </c>
      <c r="E468">
        <f t="shared" si="22"/>
        <v>407.51017473988162</v>
      </c>
      <c r="F468">
        <f t="shared" si="23"/>
        <v>0.151869566098639</v>
      </c>
    </row>
    <row r="469" spans="1:6" x14ac:dyDescent="0.3">
      <c r="A469" s="1">
        <v>43435</v>
      </c>
      <c r="B469">
        <f t="shared" si="21"/>
        <v>12</v>
      </c>
      <c r="C469">
        <v>409.18</v>
      </c>
      <c r="E469">
        <f t="shared" si="22"/>
        <v>408.37125466633631</v>
      </c>
      <c r="F469">
        <f t="shared" si="23"/>
        <v>0.19765025995006941</v>
      </c>
    </row>
    <row r="470" spans="1:6" x14ac:dyDescent="0.3">
      <c r="A470" s="1">
        <v>43466</v>
      </c>
      <c r="B470">
        <f t="shared" si="21"/>
        <v>1</v>
      </c>
      <c r="C470">
        <v>409.92</v>
      </c>
      <c r="E470">
        <f t="shared" si="22"/>
        <v>408.93471870999639</v>
      </c>
      <c r="F470">
        <f t="shared" si="23"/>
        <v>0.24035940915389026</v>
      </c>
    </row>
    <row r="471" spans="1:6" x14ac:dyDescent="0.3">
      <c r="A471" s="1">
        <v>43497</v>
      </c>
      <c r="B471">
        <f t="shared" si="21"/>
        <v>2</v>
      </c>
      <c r="C471">
        <v>410.34</v>
      </c>
      <c r="E471">
        <f t="shared" si="22"/>
        <v>409.34225169848673</v>
      </c>
      <c r="F471">
        <f t="shared" si="23"/>
        <v>0.2431516063540578</v>
      </c>
    </row>
    <row r="472" spans="1:6" x14ac:dyDescent="0.3">
      <c r="A472" s="1">
        <v>43525</v>
      </c>
      <c r="B472">
        <f t="shared" si="21"/>
        <v>3</v>
      </c>
      <c r="C472">
        <v>410.89</v>
      </c>
      <c r="E472">
        <f t="shared" si="22"/>
        <v>409.716914148738</v>
      </c>
      <c r="F472">
        <f t="shared" si="23"/>
        <v>0.28549875909902589</v>
      </c>
    </row>
    <row r="473" spans="1:6" x14ac:dyDescent="0.3">
      <c r="A473" s="1">
        <v>43556</v>
      </c>
      <c r="B473">
        <f t="shared" si="21"/>
        <v>4</v>
      </c>
      <c r="C473">
        <v>411.33</v>
      </c>
      <c r="E473">
        <f t="shared" si="22"/>
        <v>410.09249543669875</v>
      </c>
      <c r="F473">
        <f t="shared" si="23"/>
        <v>0.30085443884502205</v>
      </c>
    </row>
    <row r="474" spans="1:6" x14ac:dyDescent="0.3">
      <c r="A474" s="1">
        <v>43586</v>
      </c>
      <c r="B474">
        <f t="shared" si="21"/>
        <v>5</v>
      </c>
      <c r="C474">
        <v>411.34</v>
      </c>
      <c r="E474">
        <f t="shared" si="22"/>
        <v>410.17617393979179</v>
      </c>
      <c r="F474">
        <f t="shared" si="23"/>
        <v>0.28293529931642436</v>
      </c>
    </row>
    <row r="475" spans="1:6" x14ac:dyDescent="0.3">
      <c r="A475" s="1">
        <v>43617</v>
      </c>
      <c r="B475">
        <f t="shared" si="21"/>
        <v>6</v>
      </c>
      <c r="C475">
        <v>410.53</v>
      </c>
      <c r="E475">
        <f t="shared" si="22"/>
        <v>409.42903431521427</v>
      </c>
      <c r="F475">
        <f t="shared" si="23"/>
        <v>0.26818154210062745</v>
      </c>
    </row>
    <row r="476" spans="1:6" x14ac:dyDescent="0.3">
      <c r="A476" s="1">
        <v>43647</v>
      </c>
      <c r="B476">
        <f t="shared" si="21"/>
        <v>7</v>
      </c>
      <c r="C476">
        <v>408.88</v>
      </c>
      <c r="E476">
        <f t="shared" si="22"/>
        <v>407.94813029375979</v>
      </c>
      <c r="F476">
        <f t="shared" si="23"/>
        <v>0.22790787180595934</v>
      </c>
    </row>
    <row r="477" spans="1:6" x14ac:dyDescent="0.3">
      <c r="A477" s="1">
        <v>43678</v>
      </c>
      <c r="B477">
        <f t="shared" si="21"/>
        <v>8</v>
      </c>
      <c r="C477">
        <v>407.65</v>
      </c>
      <c r="E477">
        <f t="shared" si="22"/>
        <v>406.89307971225725</v>
      </c>
      <c r="F477">
        <f t="shared" si="23"/>
        <v>0.1856789617914216</v>
      </c>
    </row>
    <row r="478" spans="1:6" x14ac:dyDescent="0.3">
      <c r="A478" s="1">
        <v>43709</v>
      </c>
      <c r="B478">
        <f t="shared" si="21"/>
        <v>9</v>
      </c>
      <c r="C478">
        <v>407.92</v>
      </c>
      <c r="E478">
        <f t="shared" si="22"/>
        <v>407.32032397765425</v>
      </c>
      <c r="F478">
        <f t="shared" si="23"/>
        <v>0.14700824238717428</v>
      </c>
    </row>
    <row r="479" spans="1:6" x14ac:dyDescent="0.3">
      <c r="A479" s="1">
        <v>43739</v>
      </c>
      <c r="B479">
        <f t="shared" si="21"/>
        <v>10</v>
      </c>
      <c r="C479">
        <v>409.44</v>
      </c>
      <c r="E479">
        <f t="shared" si="22"/>
        <v>408.8792722807824</v>
      </c>
      <c r="F479">
        <f t="shared" si="23"/>
        <v>0.13694991188393799</v>
      </c>
    </row>
    <row r="480" spans="1:6" x14ac:dyDescent="0.3">
      <c r="A480" s="1">
        <v>43770</v>
      </c>
      <c r="B480">
        <f t="shared" si="21"/>
        <v>11</v>
      </c>
      <c r="C480">
        <v>410.87</v>
      </c>
      <c r="E480">
        <f t="shared" si="22"/>
        <v>410.33722169897908</v>
      </c>
      <c r="F480">
        <f t="shared" si="23"/>
        <v>0.12967077202544014</v>
      </c>
    </row>
    <row r="481" spans="1:6" x14ac:dyDescent="0.3">
      <c r="A481" s="1">
        <v>43800</v>
      </c>
      <c r="B481">
        <f t="shared" si="21"/>
        <v>12</v>
      </c>
      <c r="C481">
        <v>411.76</v>
      </c>
      <c r="E481">
        <f t="shared" si="22"/>
        <v>411.19830162543377</v>
      </c>
      <c r="F481">
        <f t="shared" si="23"/>
        <v>0.13641402141204093</v>
      </c>
    </row>
    <row r="482" spans="1:6" x14ac:dyDescent="0.3">
      <c r="A482" s="1">
        <v>43831</v>
      </c>
      <c r="B482">
        <f t="shared" si="21"/>
        <v>1</v>
      </c>
      <c r="C482">
        <v>412.43</v>
      </c>
      <c r="E482">
        <f t="shared" si="22"/>
        <v>411.7617656690939</v>
      </c>
      <c r="F482">
        <f t="shared" si="23"/>
        <v>0.16202369636207417</v>
      </c>
    </row>
    <row r="483" spans="1:6" x14ac:dyDescent="0.3">
      <c r="A483" s="1">
        <v>43862</v>
      </c>
      <c r="B483">
        <f t="shared" si="21"/>
        <v>2</v>
      </c>
      <c r="C483">
        <v>412.95</v>
      </c>
      <c r="E483">
        <f t="shared" si="22"/>
        <v>412.16929865758419</v>
      </c>
      <c r="F483">
        <f t="shared" si="23"/>
        <v>0.1890546900147223</v>
      </c>
    </row>
    <row r="484" spans="1:6" x14ac:dyDescent="0.3">
      <c r="A484" s="1">
        <v>43891</v>
      </c>
      <c r="B484">
        <f t="shared" si="21"/>
        <v>3</v>
      </c>
      <c r="C484">
        <v>413.44</v>
      </c>
      <c r="E484">
        <f t="shared" si="22"/>
        <v>412.54396110783546</v>
      </c>
      <c r="F484">
        <f t="shared" si="23"/>
        <v>0.21672767322091241</v>
      </c>
    </row>
    <row r="485" spans="1:6" x14ac:dyDescent="0.3">
      <c r="A485" s="1">
        <v>43922</v>
      </c>
      <c r="B485">
        <f t="shared" si="21"/>
        <v>4</v>
      </c>
      <c r="C485">
        <v>413.86</v>
      </c>
      <c r="E485">
        <f t="shared" si="22"/>
        <v>412.91954239579621</v>
      </c>
      <c r="F485">
        <f t="shared" si="23"/>
        <v>0.2272405171323153</v>
      </c>
    </row>
    <row r="486" spans="1:6" x14ac:dyDescent="0.3">
      <c r="A486" s="1">
        <v>43952</v>
      </c>
      <c r="B486">
        <f t="shared" si="21"/>
        <v>5</v>
      </c>
      <c r="C486">
        <v>413.81</v>
      </c>
      <c r="E486">
        <f t="shared" si="22"/>
        <v>413.00322089888925</v>
      </c>
      <c r="F486">
        <f t="shared" si="23"/>
        <v>0.19496365508584829</v>
      </c>
    </row>
    <row r="487" spans="1:6" x14ac:dyDescent="0.3">
      <c r="A487" s="1">
        <v>43983</v>
      </c>
      <c r="B487">
        <f t="shared" si="21"/>
        <v>6</v>
      </c>
      <c r="C487">
        <v>412.88</v>
      </c>
      <c r="E487">
        <f t="shared" si="22"/>
        <v>412.25608127431178</v>
      </c>
      <c r="F487">
        <f t="shared" si="23"/>
        <v>0.15111381652979397</v>
      </c>
    </row>
    <row r="488" spans="1:6" x14ac:dyDescent="0.3">
      <c r="A488" s="1">
        <v>44013</v>
      </c>
      <c r="B488">
        <f t="shared" si="21"/>
        <v>7</v>
      </c>
      <c r="C488">
        <v>411.17</v>
      </c>
      <c r="E488">
        <f t="shared" si="22"/>
        <v>410.77517725285725</v>
      </c>
      <c r="F488">
        <f t="shared" si="23"/>
        <v>9.6024210701843166E-2</v>
      </c>
    </row>
    <row r="489" spans="1:6" x14ac:dyDescent="0.3">
      <c r="A489" s="1">
        <v>44044</v>
      </c>
      <c r="B489">
        <f t="shared" si="21"/>
        <v>8</v>
      </c>
      <c r="C489">
        <v>409.73</v>
      </c>
      <c r="E489">
        <f t="shared" si="22"/>
        <v>409.72012667135471</v>
      </c>
      <c r="F489">
        <f t="shared" si="23"/>
        <v>2.4097158239114879E-3</v>
      </c>
    </row>
    <row r="490" spans="1:6" x14ac:dyDescent="0.3">
      <c r="A490" s="1">
        <v>44075</v>
      </c>
      <c r="B490">
        <f t="shared" si="21"/>
        <v>9</v>
      </c>
      <c r="C490">
        <v>410</v>
      </c>
      <c r="E490">
        <f t="shared" si="22"/>
        <v>410.14737093675171</v>
      </c>
      <c r="F490">
        <f t="shared" si="23"/>
        <v>3.5944130915051976E-2</v>
      </c>
    </row>
    <row r="491" spans="1:6" x14ac:dyDescent="0.3">
      <c r="A491" s="1">
        <v>44105</v>
      </c>
      <c r="B491">
        <f t="shared" si="21"/>
        <v>10</v>
      </c>
      <c r="C491">
        <v>411.66</v>
      </c>
      <c r="E491">
        <f t="shared" si="22"/>
        <v>411.70631923987986</v>
      </c>
      <c r="F491">
        <f t="shared" si="23"/>
        <v>1.1251819433473144E-2</v>
      </c>
    </row>
    <row r="492" spans="1:6" x14ac:dyDescent="0.3">
      <c r="A492" s="1">
        <v>44136</v>
      </c>
      <c r="B492">
        <f t="shared" si="21"/>
        <v>11</v>
      </c>
      <c r="C492">
        <v>413.25</v>
      </c>
      <c r="E492">
        <f t="shared" si="22"/>
        <v>413.16426865807659</v>
      </c>
      <c r="F492">
        <f t="shared" si="23"/>
        <v>2.0745636279106118E-2</v>
      </c>
    </row>
    <row r="493" spans="1:6" x14ac:dyDescent="0.3">
      <c r="A493" s="1">
        <v>44166</v>
      </c>
      <c r="B493">
        <f t="shared" si="21"/>
        <v>12</v>
      </c>
      <c r="C493">
        <v>414.14</v>
      </c>
      <c r="E493">
        <f t="shared" si="22"/>
        <v>414.02534858453123</v>
      </c>
      <c r="F493">
        <f t="shared" si="23"/>
        <v>2.7684216803196156E-2</v>
      </c>
    </row>
    <row r="494" spans="1:6" x14ac:dyDescent="0.3">
      <c r="A494" s="1">
        <v>44197</v>
      </c>
      <c r="B494">
        <f t="shared" si="21"/>
        <v>1</v>
      </c>
      <c r="C494">
        <v>414.74</v>
      </c>
      <c r="E494">
        <f t="shared" si="22"/>
        <v>414.58881262819136</v>
      </c>
      <c r="F494">
        <f t="shared" si="23"/>
        <v>3.6453530358452585E-2</v>
      </c>
    </row>
    <row r="495" spans="1:6" x14ac:dyDescent="0.3">
      <c r="A495" s="1">
        <v>44228</v>
      </c>
      <c r="B495">
        <f t="shared" si="21"/>
        <v>2</v>
      </c>
      <c r="C495">
        <v>415.2</v>
      </c>
      <c r="E495">
        <f t="shared" si="22"/>
        <v>414.99634561668165</v>
      </c>
      <c r="F495">
        <f t="shared" si="23"/>
        <v>4.9049706964917464E-2</v>
      </c>
    </row>
    <row r="496" spans="1:6" x14ac:dyDescent="0.3">
      <c r="A496" s="1">
        <v>44256</v>
      </c>
      <c r="B496">
        <f t="shared" si="21"/>
        <v>3</v>
      </c>
      <c r="C496">
        <v>415.5</v>
      </c>
      <c r="E496">
        <f t="shared" si="22"/>
        <v>415.37100806693292</v>
      </c>
      <c r="F496">
        <f t="shared" si="23"/>
        <v>3.1044989907842151E-2</v>
      </c>
    </row>
    <row r="497" spans="1:6" x14ac:dyDescent="0.3">
      <c r="A497" s="1">
        <v>44287</v>
      </c>
      <c r="B497">
        <f t="shared" si="21"/>
        <v>4</v>
      </c>
      <c r="C497">
        <v>415.82</v>
      </c>
      <c r="E497">
        <f t="shared" si="22"/>
        <v>415.74658935489373</v>
      </c>
      <c r="F497">
        <f t="shared" si="23"/>
        <v>1.7654428624468373E-2</v>
      </c>
    </row>
    <row r="498" spans="1:6" x14ac:dyDescent="0.3">
      <c r="A498" s="1">
        <v>44317</v>
      </c>
      <c r="B498">
        <f t="shared" si="21"/>
        <v>5</v>
      </c>
      <c r="C498">
        <v>416.05</v>
      </c>
      <c r="E498">
        <f t="shared" si="22"/>
        <v>415.83026785798671</v>
      </c>
      <c r="F498">
        <f t="shared" si="23"/>
        <v>5.2813878623554709E-2</v>
      </c>
    </row>
    <row r="499" spans="1:6" x14ac:dyDescent="0.3">
      <c r="A499" s="1">
        <v>44348</v>
      </c>
      <c r="B499">
        <f t="shared" si="21"/>
        <v>6</v>
      </c>
      <c r="C499">
        <v>415.25</v>
      </c>
      <c r="E499">
        <f t="shared" si="22"/>
        <v>415.08312823340924</v>
      </c>
      <c r="F499">
        <f t="shared" si="23"/>
        <v>4.01858558918144E-2</v>
      </c>
    </row>
    <row r="500" spans="1:6" x14ac:dyDescent="0.3">
      <c r="A500" s="1">
        <v>44378</v>
      </c>
      <c r="B500">
        <f t="shared" si="21"/>
        <v>7</v>
      </c>
      <c r="C500">
        <v>413.48</v>
      </c>
      <c r="E500">
        <f t="shared" si="22"/>
        <v>413.60222421195471</v>
      </c>
      <c r="F500">
        <f t="shared" si="23"/>
        <v>2.9559884868600096E-2</v>
      </c>
    </row>
    <row r="501" spans="1:6" x14ac:dyDescent="0.3">
      <c r="A501" s="1">
        <v>44409</v>
      </c>
      <c r="B501">
        <f t="shared" si="21"/>
        <v>8</v>
      </c>
      <c r="C501">
        <v>412.17</v>
      </c>
      <c r="E501">
        <f t="shared" si="22"/>
        <v>412.54717363045216</v>
      </c>
      <c r="F501">
        <f t="shared" si="23"/>
        <v>9.1509239015975991E-2</v>
      </c>
    </row>
    <row r="502" spans="1:6" x14ac:dyDescent="0.3">
      <c r="A502" s="1">
        <v>44440</v>
      </c>
      <c r="B502">
        <f t="shared" si="21"/>
        <v>9</v>
      </c>
      <c r="C502">
        <v>412.39</v>
      </c>
      <c r="E502">
        <f t="shared" si="22"/>
        <v>412.97441789584923</v>
      </c>
      <c r="F502">
        <f t="shared" si="23"/>
        <v>0.14171485628876598</v>
      </c>
    </row>
    <row r="503" spans="1:6" x14ac:dyDescent="0.3">
      <c r="A503" s="1">
        <v>44470</v>
      </c>
      <c r="B503">
        <f t="shared" si="21"/>
        <v>10</v>
      </c>
      <c r="C503">
        <v>413.83</v>
      </c>
      <c r="E503">
        <f t="shared" si="22"/>
        <v>414.53336619897732</v>
      </c>
      <c r="F503">
        <f t="shared" si="23"/>
        <v>0.16996500953950536</v>
      </c>
    </row>
    <row r="504" spans="1:6" x14ac:dyDescent="0.3">
      <c r="A504" s="1">
        <v>44501</v>
      </c>
      <c r="B504">
        <f t="shared" si="21"/>
        <v>11</v>
      </c>
      <c r="C504">
        <v>415.6</v>
      </c>
      <c r="E504">
        <f t="shared" si="22"/>
        <v>415.99131561717405</v>
      </c>
      <c r="F504">
        <f t="shared" si="23"/>
        <v>9.4156789502894536E-2</v>
      </c>
    </row>
    <row r="505" spans="1:6" x14ac:dyDescent="0.3">
      <c r="A505" s="1">
        <v>44531</v>
      </c>
      <c r="B505">
        <f t="shared" si="21"/>
        <v>12</v>
      </c>
      <c r="C505">
        <v>416.76</v>
      </c>
      <c r="E505">
        <f t="shared" si="22"/>
        <v>416.85239554362869</v>
      </c>
      <c r="F505">
        <f t="shared" si="23"/>
        <v>2.2169964398862031E-2</v>
      </c>
    </row>
    <row r="506" spans="1:6" x14ac:dyDescent="0.3">
      <c r="A506" s="1">
        <v>44562</v>
      </c>
      <c r="B506">
        <f t="shared" si="21"/>
        <v>1</v>
      </c>
      <c r="C506">
        <v>417.43</v>
      </c>
      <c r="E506">
        <f t="shared" si="22"/>
        <v>417.41585958728882</v>
      </c>
      <c r="F506">
        <f t="shared" si="23"/>
        <v>3.3874931632095181E-3</v>
      </c>
    </row>
    <row r="507" spans="1:6" x14ac:dyDescent="0.3">
      <c r="A507" s="1">
        <v>44593</v>
      </c>
      <c r="B507">
        <f t="shared" si="21"/>
        <v>2</v>
      </c>
      <c r="D507">
        <f>_xlfn.FORECAST.ETS(A507,$C$2:$C$506,$A$2:$A$506,12)</f>
        <v>417.82339257577917</v>
      </c>
    </row>
    <row r="508" spans="1:6" x14ac:dyDescent="0.3">
      <c r="A508" s="1">
        <v>44621</v>
      </c>
      <c r="B508">
        <f t="shared" si="21"/>
        <v>3</v>
      </c>
      <c r="D508">
        <f>_xlfn.FORECAST.ETS(A508,$C$2:$C$506,$A$2:$A$506,12)</f>
        <v>418.19805502603037</v>
      </c>
    </row>
    <row r="509" spans="1:6" x14ac:dyDescent="0.3">
      <c r="A509" s="1">
        <v>44652</v>
      </c>
      <c r="B509">
        <f t="shared" si="21"/>
        <v>4</v>
      </c>
      <c r="D509">
        <f>_xlfn.FORECAST.ETS(A509,$C$2:$C$506,$A$2:$A$506,12)</f>
        <v>418.57363631399119</v>
      </c>
    </row>
    <row r="510" spans="1:6" x14ac:dyDescent="0.3">
      <c r="A510" s="1">
        <v>44682</v>
      </c>
      <c r="B510">
        <f t="shared" si="21"/>
        <v>5</v>
      </c>
      <c r="D510">
        <f>_xlfn.FORECAST.ETS(A510,$C$2:$C$506,$A$2:$A$506,12)</f>
        <v>418.65731481708417</v>
      </c>
    </row>
    <row r="511" spans="1:6" x14ac:dyDescent="0.3">
      <c r="A511" s="1">
        <v>44713</v>
      </c>
      <c r="B511">
        <f t="shared" si="21"/>
        <v>6</v>
      </c>
      <c r="D511">
        <f>_xlfn.FORECAST.ETS(A511,$C$2:$C$506,$A$2:$A$506,12)</f>
        <v>417.9101751925067</v>
      </c>
    </row>
    <row r="512" spans="1:6" x14ac:dyDescent="0.3">
      <c r="A512" s="1">
        <v>44743</v>
      </c>
      <c r="B512">
        <f t="shared" si="21"/>
        <v>7</v>
      </c>
      <c r="D512">
        <f>_xlfn.FORECAST.ETS(A512,$C$2:$C$506,$A$2:$A$506,12)</f>
        <v>416.42927117105222</v>
      </c>
    </row>
    <row r="513" spans="1:4" x14ac:dyDescent="0.3">
      <c r="A513" s="1">
        <v>44774</v>
      </c>
      <c r="B513">
        <f t="shared" si="21"/>
        <v>8</v>
      </c>
      <c r="D513">
        <f>_xlfn.FORECAST.ETS(A513,$C$2:$C$506,$A$2:$A$506,12)</f>
        <v>415.37422058954962</v>
      </c>
    </row>
    <row r="514" spans="1:4" x14ac:dyDescent="0.3">
      <c r="A514" s="1">
        <v>44805</v>
      </c>
      <c r="B514">
        <f t="shared" si="21"/>
        <v>9</v>
      </c>
      <c r="D514">
        <f>_xlfn.FORECAST.ETS(A514,$C$2:$C$506,$A$2:$A$506,12)</f>
        <v>415.80146485494669</v>
      </c>
    </row>
    <row r="515" spans="1:4" x14ac:dyDescent="0.3">
      <c r="A515" s="1">
        <v>44835</v>
      </c>
      <c r="B515">
        <f t="shared" ref="B515:B529" si="24">MONTH(A515)</f>
        <v>10</v>
      </c>
      <c r="D515">
        <f>_xlfn.FORECAST.ETS(A515,$C$2:$C$506,$A$2:$A$506,12)</f>
        <v>417.36041315807478</v>
      </c>
    </row>
    <row r="516" spans="1:4" x14ac:dyDescent="0.3">
      <c r="A516" s="1">
        <v>44866</v>
      </c>
      <c r="B516">
        <f t="shared" si="24"/>
        <v>11</v>
      </c>
      <c r="D516">
        <f>_xlfn.FORECAST.ETS(A516,$C$2:$C$506,$A$2:$A$506,12)</f>
        <v>418.81836257627151</v>
      </c>
    </row>
    <row r="517" spans="1:4" x14ac:dyDescent="0.3">
      <c r="A517" s="1">
        <v>44896</v>
      </c>
      <c r="B517">
        <f t="shared" si="24"/>
        <v>12</v>
      </c>
      <c r="D517">
        <f>_xlfn.FORECAST.ETS(A517,$C$2:$C$506,$A$2:$A$506,12)</f>
        <v>419.6794425027262</v>
      </c>
    </row>
    <row r="518" spans="1:4" x14ac:dyDescent="0.3">
      <c r="A518" s="1">
        <v>44927</v>
      </c>
      <c r="B518">
        <f t="shared" si="24"/>
        <v>1</v>
      </c>
      <c r="D518">
        <f>_xlfn.FORECAST.ETS(A518,$C$2:$C$506,$A$2:$A$506,12)</f>
        <v>420.24290654638628</v>
      </c>
    </row>
    <row r="519" spans="1:4" x14ac:dyDescent="0.3">
      <c r="A519" s="1">
        <v>44958</v>
      </c>
      <c r="B519">
        <f t="shared" si="24"/>
        <v>2</v>
      </c>
      <c r="D519">
        <f>_xlfn.FORECAST.ETS(A519,$C$2:$C$506,$A$2:$A$506,12)</f>
        <v>420.65043953487663</v>
      </c>
    </row>
    <row r="520" spans="1:4" x14ac:dyDescent="0.3">
      <c r="A520" s="1">
        <v>44986</v>
      </c>
      <c r="B520">
        <f t="shared" si="24"/>
        <v>3</v>
      </c>
      <c r="D520">
        <f>_xlfn.FORECAST.ETS(A520,$C$2:$C$506,$A$2:$A$506,12)</f>
        <v>421.02510198512783</v>
      </c>
    </row>
    <row r="521" spans="1:4" x14ac:dyDescent="0.3">
      <c r="A521" s="1">
        <v>45017</v>
      </c>
      <c r="B521">
        <f t="shared" si="24"/>
        <v>4</v>
      </c>
      <c r="D521">
        <f>_xlfn.FORECAST.ETS(A521,$C$2:$C$506,$A$2:$A$506,12)</f>
        <v>421.40068327308865</v>
      </c>
    </row>
    <row r="522" spans="1:4" x14ac:dyDescent="0.3">
      <c r="A522" s="1">
        <v>45047</v>
      </c>
      <c r="B522">
        <f t="shared" si="24"/>
        <v>5</v>
      </c>
      <c r="D522">
        <f>_xlfn.FORECAST.ETS(A522,$C$2:$C$506,$A$2:$A$506,12)</f>
        <v>421.48436177618169</v>
      </c>
    </row>
    <row r="523" spans="1:4" x14ac:dyDescent="0.3">
      <c r="A523" s="1">
        <v>45078</v>
      </c>
      <c r="B523">
        <f t="shared" si="24"/>
        <v>6</v>
      </c>
      <c r="D523">
        <f>_xlfn.FORECAST.ETS(A523,$C$2:$C$506,$A$2:$A$506,12)</f>
        <v>420.73722215160416</v>
      </c>
    </row>
    <row r="524" spans="1:4" x14ac:dyDescent="0.3">
      <c r="A524" s="1">
        <v>45108</v>
      </c>
      <c r="B524">
        <f t="shared" si="24"/>
        <v>7</v>
      </c>
      <c r="D524">
        <f>_xlfn.FORECAST.ETS(A524,$C$2:$C$506,$A$2:$A$506,12)</f>
        <v>419.25631813014968</v>
      </c>
    </row>
    <row r="525" spans="1:4" x14ac:dyDescent="0.3">
      <c r="A525" s="1">
        <v>45139</v>
      </c>
      <c r="B525">
        <f t="shared" si="24"/>
        <v>8</v>
      </c>
      <c r="D525">
        <f>_xlfn.FORECAST.ETS(A525,$C$2:$C$506,$A$2:$A$506,12)</f>
        <v>418.20126754864708</v>
      </c>
    </row>
    <row r="526" spans="1:4" x14ac:dyDescent="0.3">
      <c r="A526" s="1">
        <v>45170</v>
      </c>
      <c r="B526">
        <f t="shared" si="24"/>
        <v>9</v>
      </c>
      <c r="D526">
        <f>_xlfn.FORECAST.ETS(A526,$C$2:$C$506,$A$2:$A$506,12)</f>
        <v>418.62851181404415</v>
      </c>
    </row>
    <row r="527" spans="1:4" x14ac:dyDescent="0.3">
      <c r="A527" s="1">
        <v>45200</v>
      </c>
      <c r="B527">
        <f t="shared" si="24"/>
        <v>10</v>
      </c>
      <c r="D527">
        <f>_xlfn.FORECAST.ETS(A527,$C$2:$C$506,$A$2:$A$506,12)</f>
        <v>420.18746011717229</v>
      </c>
    </row>
    <row r="528" spans="1:4" x14ac:dyDescent="0.3">
      <c r="A528" s="1">
        <v>45231</v>
      </c>
      <c r="B528">
        <f t="shared" si="24"/>
        <v>11</v>
      </c>
      <c r="D528">
        <f>_xlfn.FORECAST.ETS(A528,$C$2:$C$506,$A$2:$A$506,12)</f>
        <v>421.64540953536897</v>
      </c>
    </row>
    <row r="529" spans="1:4" x14ac:dyDescent="0.3">
      <c r="A529" s="1">
        <v>45261</v>
      </c>
      <c r="B529">
        <f t="shared" si="24"/>
        <v>12</v>
      </c>
      <c r="D529">
        <f>_xlfn.FORECAST.ETS(A529,$C$2:$C$506,$A$2:$A$506,12)</f>
        <v>422.50648946182366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A728-F4BF-47F8-87E5-0CFA88D05044}">
  <dimension ref="A1:J463"/>
  <sheetViews>
    <sheetView workbookViewId="0">
      <selection activeCell="J2" sqref="J2"/>
    </sheetView>
  </sheetViews>
  <sheetFormatPr defaultRowHeight="14.4" x14ac:dyDescent="0.3"/>
  <cols>
    <col min="3" max="3" width="9.5546875" bestFit="1" customWidth="1"/>
    <col min="4" max="4" width="15.44140625" bestFit="1" customWidth="1"/>
    <col min="7" max="7" width="12.6640625" bestFit="1" customWidth="1"/>
  </cols>
  <sheetData>
    <row r="1" spans="1:10" x14ac:dyDescent="0.3">
      <c r="A1" s="9" t="s">
        <v>51</v>
      </c>
      <c r="B1" s="11" t="s">
        <v>9</v>
      </c>
      <c r="C1" s="11" t="s">
        <v>1</v>
      </c>
      <c r="D1" s="11" t="s">
        <v>45</v>
      </c>
      <c r="E1" s="24" t="s">
        <v>8</v>
      </c>
      <c r="F1" s="24" t="s">
        <v>38</v>
      </c>
      <c r="G1" s="24" t="s">
        <v>65</v>
      </c>
    </row>
    <row r="2" spans="1:10" x14ac:dyDescent="0.3">
      <c r="A2" s="11">
        <v>1983</v>
      </c>
      <c r="B2" s="11">
        <v>7</v>
      </c>
      <c r="C2" s="19">
        <f>DATE(A2,B2,1)</f>
        <v>30498</v>
      </c>
      <c r="D2" s="11">
        <v>1625.9</v>
      </c>
      <c r="E2">
        <f>_xlfn.FORECAST.ETS(C2,$D$2:$D$463,$C$2:$C$463,12)</f>
        <v>1692.9094272474122</v>
      </c>
      <c r="G2">
        <f>ABS(D2-E2)/D2*100</f>
        <v>4.1213744539893034</v>
      </c>
      <c r="I2" s="7" t="s">
        <v>36</v>
      </c>
      <c r="J2" s="7" cm="1">
        <f t="array" ref="J2">SQRT(SUMSQ(E2:E463-D2:D463) / COUNTA(E2:E463))</f>
        <v>36.802949627995517</v>
      </c>
    </row>
    <row r="3" spans="1:10" x14ac:dyDescent="0.3">
      <c r="A3" s="11">
        <v>1983</v>
      </c>
      <c r="B3" s="11">
        <v>8</v>
      </c>
      <c r="C3" s="19">
        <f t="shared" ref="C3:C66" si="0">DATE(A3,B3,1)</f>
        <v>30529</v>
      </c>
      <c r="D3" s="11">
        <v>1628.1</v>
      </c>
      <c r="E3">
        <f t="shared" ref="E3:E66" si="1">_xlfn.FORECAST.ETS(C3,$D$2:$D$463,$C$2:$C$463,12)</f>
        <v>1695.9390259217985</v>
      </c>
      <c r="G3">
        <f t="shared" ref="G3:G66" si="2">ABS(D3-E3)/D3*100</f>
        <v>4.1667603907498663</v>
      </c>
      <c r="I3" s="7" t="s">
        <v>40</v>
      </c>
      <c r="J3" s="7">
        <f>AVERAGE(G2:G463)</f>
        <v>1.9264140773559137</v>
      </c>
    </row>
    <row r="4" spans="1:10" x14ac:dyDescent="0.3">
      <c r="A4" s="11">
        <v>1983</v>
      </c>
      <c r="B4" s="11">
        <v>9</v>
      </c>
      <c r="C4" s="19">
        <f t="shared" si="0"/>
        <v>30560</v>
      </c>
      <c r="D4" s="11">
        <v>1638.4</v>
      </c>
      <c r="E4">
        <f t="shared" si="1"/>
        <v>1704.4301479953185</v>
      </c>
      <c r="G4">
        <f t="shared" si="2"/>
        <v>4.0301604001048847</v>
      </c>
    </row>
    <row r="5" spans="1:10" x14ac:dyDescent="0.3">
      <c r="A5" s="11">
        <v>1983</v>
      </c>
      <c r="B5" s="11">
        <v>10</v>
      </c>
      <c r="C5" s="19">
        <f t="shared" si="0"/>
        <v>30590</v>
      </c>
      <c r="D5" s="11">
        <v>1644.8</v>
      </c>
      <c r="E5">
        <f t="shared" si="1"/>
        <v>1708.9912100227546</v>
      </c>
      <c r="G5">
        <f t="shared" si="2"/>
        <v>3.9026757066363453</v>
      </c>
    </row>
    <row r="6" spans="1:10" x14ac:dyDescent="0.3">
      <c r="A6" s="11">
        <v>1983</v>
      </c>
      <c r="B6" s="11">
        <v>11</v>
      </c>
      <c r="C6" s="19">
        <f t="shared" si="0"/>
        <v>30621</v>
      </c>
      <c r="D6" s="11">
        <v>1642.6</v>
      </c>
      <c r="E6">
        <f t="shared" si="1"/>
        <v>1708.1104894006044</v>
      </c>
      <c r="G6">
        <f t="shared" si="2"/>
        <v>3.9882192500063591</v>
      </c>
    </row>
    <row r="7" spans="1:10" x14ac:dyDescent="0.3">
      <c r="A7" s="11">
        <v>1983</v>
      </c>
      <c r="B7" s="11">
        <v>12</v>
      </c>
      <c r="C7" s="19">
        <f t="shared" si="0"/>
        <v>30651</v>
      </c>
      <c r="D7" s="11">
        <v>1639.5</v>
      </c>
      <c r="E7">
        <f t="shared" si="1"/>
        <v>1707.1365499306194</v>
      </c>
      <c r="G7">
        <f t="shared" si="2"/>
        <v>4.1254376291930077</v>
      </c>
    </row>
    <row r="8" spans="1:10" x14ac:dyDescent="0.3">
      <c r="A8" s="11">
        <v>1984</v>
      </c>
      <c r="B8" s="11">
        <v>1</v>
      </c>
      <c r="C8" s="19">
        <f t="shared" si="0"/>
        <v>30682</v>
      </c>
      <c r="D8" s="11">
        <v>1638.7</v>
      </c>
      <c r="E8">
        <f t="shared" si="1"/>
        <v>1706.0904665553733</v>
      </c>
      <c r="G8">
        <f t="shared" si="2"/>
        <v>4.1124346466939175</v>
      </c>
    </row>
    <row r="9" spans="1:10" x14ac:dyDescent="0.3">
      <c r="A9" s="11">
        <v>1984</v>
      </c>
      <c r="B9" s="11">
        <v>2</v>
      </c>
      <c r="C9" s="19">
        <f t="shared" si="0"/>
        <v>30713</v>
      </c>
      <c r="D9" s="11">
        <v>1638.8</v>
      </c>
      <c r="E9">
        <f t="shared" si="1"/>
        <v>1704.7157582131083</v>
      </c>
      <c r="G9">
        <f t="shared" si="2"/>
        <v>4.0221966202775414</v>
      </c>
    </row>
    <row r="10" spans="1:10" x14ac:dyDescent="0.3">
      <c r="A10" s="11">
        <v>1984</v>
      </c>
      <c r="B10" s="11">
        <v>3</v>
      </c>
      <c r="C10" s="19">
        <f t="shared" si="0"/>
        <v>30742</v>
      </c>
      <c r="D10" s="11">
        <v>1640.8</v>
      </c>
      <c r="E10">
        <f t="shared" si="1"/>
        <v>1706.4012258931091</v>
      </c>
      <c r="G10">
        <f t="shared" si="2"/>
        <v>3.9981244449725213</v>
      </c>
    </row>
    <row r="11" spans="1:10" x14ac:dyDescent="0.3">
      <c r="A11" s="11">
        <v>1984</v>
      </c>
      <c r="B11" s="11">
        <v>4</v>
      </c>
      <c r="C11" s="19">
        <f t="shared" si="0"/>
        <v>30773</v>
      </c>
      <c r="D11" s="11">
        <v>1643.7</v>
      </c>
      <c r="E11">
        <f t="shared" si="1"/>
        <v>1708.4666299284788</v>
      </c>
      <c r="G11">
        <f t="shared" si="2"/>
        <v>3.9402950616583792</v>
      </c>
    </row>
    <row r="12" spans="1:10" x14ac:dyDescent="0.3">
      <c r="A12" s="11">
        <v>1984</v>
      </c>
      <c r="B12" s="11">
        <v>5</v>
      </c>
      <c r="C12" s="19">
        <f t="shared" si="0"/>
        <v>30803</v>
      </c>
      <c r="D12" s="11">
        <v>1642.9</v>
      </c>
      <c r="E12">
        <f t="shared" si="1"/>
        <v>1706.1363949837644</v>
      </c>
      <c r="G12">
        <f t="shared" si="2"/>
        <v>3.8490714580171814</v>
      </c>
    </row>
    <row r="13" spans="1:10" x14ac:dyDescent="0.3">
      <c r="A13" s="11">
        <v>1984</v>
      </c>
      <c r="B13" s="11">
        <v>6</v>
      </c>
      <c r="C13" s="19">
        <f t="shared" si="0"/>
        <v>30834</v>
      </c>
      <c r="D13" s="11">
        <v>1639.6</v>
      </c>
      <c r="E13">
        <f t="shared" si="1"/>
        <v>1701.399055684655</v>
      </c>
      <c r="G13">
        <f t="shared" si="2"/>
        <v>3.7691544086762057</v>
      </c>
    </row>
    <row r="14" spans="1:10" x14ac:dyDescent="0.3">
      <c r="A14" s="11">
        <v>1984</v>
      </c>
      <c r="B14" s="11">
        <v>7</v>
      </c>
      <c r="C14" s="19">
        <f t="shared" si="0"/>
        <v>30864</v>
      </c>
      <c r="D14" s="11">
        <v>1637.8</v>
      </c>
      <c r="E14">
        <f t="shared" si="1"/>
        <v>1698.268991722922</v>
      </c>
      <c r="G14">
        <f t="shared" si="2"/>
        <v>3.6920864405252205</v>
      </c>
    </row>
    <row r="15" spans="1:10" x14ac:dyDescent="0.3">
      <c r="A15" s="11">
        <v>1984</v>
      </c>
      <c r="B15" s="11">
        <v>8</v>
      </c>
      <c r="C15" s="19">
        <f t="shared" si="0"/>
        <v>30895</v>
      </c>
      <c r="D15" s="11">
        <v>1641.4</v>
      </c>
      <c r="E15">
        <f t="shared" si="1"/>
        <v>1701.2985903973083</v>
      </c>
      <c r="G15">
        <f t="shared" si="2"/>
        <v>3.6492378699468886</v>
      </c>
    </row>
    <row r="16" spans="1:10" x14ac:dyDescent="0.3">
      <c r="A16" s="11">
        <v>1984</v>
      </c>
      <c r="B16" s="11">
        <v>9</v>
      </c>
      <c r="C16" s="19">
        <f t="shared" si="0"/>
        <v>30926</v>
      </c>
      <c r="D16" s="11">
        <v>1650.4</v>
      </c>
      <c r="E16">
        <f t="shared" si="1"/>
        <v>1709.7897124708286</v>
      </c>
      <c r="G16">
        <f t="shared" si="2"/>
        <v>3.5985041487414264</v>
      </c>
    </row>
    <row r="17" spans="1:7" x14ac:dyDescent="0.3">
      <c r="A17" s="11">
        <v>1984</v>
      </c>
      <c r="B17" s="11">
        <v>10</v>
      </c>
      <c r="C17" s="19">
        <f t="shared" si="0"/>
        <v>30956</v>
      </c>
      <c r="D17" s="11">
        <v>1654.5</v>
      </c>
      <c r="E17">
        <f t="shared" si="1"/>
        <v>1714.3507744982646</v>
      </c>
      <c r="G17">
        <f t="shared" si="2"/>
        <v>3.6174538832435559</v>
      </c>
    </row>
    <row r="18" spans="1:7" x14ac:dyDescent="0.3">
      <c r="A18" s="11">
        <v>1984</v>
      </c>
      <c r="B18" s="11">
        <v>11</v>
      </c>
      <c r="C18" s="19">
        <f t="shared" si="0"/>
        <v>30987</v>
      </c>
      <c r="D18" s="11">
        <v>1653.7</v>
      </c>
      <c r="E18">
        <f t="shared" si="1"/>
        <v>1713.4700538761144</v>
      </c>
      <c r="G18">
        <f t="shared" si="2"/>
        <v>3.6143226628841014</v>
      </c>
    </row>
    <row r="19" spans="1:7" x14ac:dyDescent="0.3">
      <c r="A19" s="11">
        <v>1984</v>
      </c>
      <c r="B19" s="11">
        <v>12</v>
      </c>
      <c r="C19" s="19">
        <f t="shared" si="0"/>
        <v>31017</v>
      </c>
      <c r="D19" s="11">
        <v>1656.1</v>
      </c>
      <c r="E19">
        <f t="shared" si="1"/>
        <v>1712.4961144061294</v>
      </c>
      <c r="G19">
        <f t="shared" si="2"/>
        <v>3.4053568266487249</v>
      </c>
    </row>
    <row r="20" spans="1:7" x14ac:dyDescent="0.3">
      <c r="A20" s="11">
        <v>1985</v>
      </c>
      <c r="B20" s="11">
        <v>1</v>
      </c>
      <c r="C20" s="19">
        <f t="shared" si="0"/>
        <v>31048</v>
      </c>
      <c r="D20" s="11">
        <v>1655.5</v>
      </c>
      <c r="E20">
        <f t="shared" si="1"/>
        <v>1711.4500310308833</v>
      </c>
      <c r="G20">
        <f t="shared" si="2"/>
        <v>3.3796454866133092</v>
      </c>
    </row>
    <row r="21" spans="1:7" x14ac:dyDescent="0.3">
      <c r="A21" s="11">
        <v>1985</v>
      </c>
      <c r="B21" s="11">
        <v>2</v>
      </c>
      <c r="C21" s="19">
        <f t="shared" si="0"/>
        <v>31079</v>
      </c>
      <c r="D21" s="11">
        <v>1652.2</v>
      </c>
      <c r="E21">
        <f t="shared" si="1"/>
        <v>1710.0753226886184</v>
      </c>
      <c r="G21">
        <f t="shared" si="2"/>
        <v>3.5029247481308756</v>
      </c>
    </row>
    <row r="22" spans="1:7" x14ac:dyDescent="0.3">
      <c r="A22" s="11">
        <v>1985</v>
      </c>
      <c r="B22" s="11">
        <v>3</v>
      </c>
      <c r="C22" s="19">
        <f t="shared" si="0"/>
        <v>31107</v>
      </c>
      <c r="D22" s="11">
        <v>1654.6</v>
      </c>
      <c r="E22">
        <f t="shared" si="1"/>
        <v>1711.7607903686189</v>
      </c>
      <c r="G22">
        <f t="shared" si="2"/>
        <v>3.4546591543949607</v>
      </c>
    </row>
    <row r="23" spans="1:7" x14ac:dyDescent="0.3">
      <c r="A23" s="11">
        <v>1985</v>
      </c>
      <c r="B23" s="11">
        <v>4</v>
      </c>
      <c r="C23" s="19">
        <f t="shared" si="0"/>
        <v>31138</v>
      </c>
      <c r="D23" s="11">
        <v>1658.2</v>
      </c>
      <c r="E23">
        <f t="shared" si="1"/>
        <v>1713.8261944039887</v>
      </c>
      <c r="G23">
        <f t="shared" si="2"/>
        <v>3.3546130987811251</v>
      </c>
    </row>
    <row r="24" spans="1:7" x14ac:dyDescent="0.3">
      <c r="A24" s="11">
        <v>1985</v>
      </c>
      <c r="B24" s="11">
        <v>5</v>
      </c>
      <c r="C24" s="19">
        <f t="shared" si="0"/>
        <v>31168</v>
      </c>
      <c r="D24" s="11">
        <v>1655.9</v>
      </c>
      <c r="E24">
        <f t="shared" si="1"/>
        <v>1711.4959594592744</v>
      </c>
      <c r="G24">
        <f t="shared" si="2"/>
        <v>3.3574466730644579</v>
      </c>
    </row>
    <row r="25" spans="1:7" x14ac:dyDescent="0.3">
      <c r="A25" s="11">
        <v>1985</v>
      </c>
      <c r="B25" s="11">
        <v>6</v>
      </c>
      <c r="C25" s="19">
        <f t="shared" si="0"/>
        <v>31199</v>
      </c>
      <c r="D25" s="11">
        <v>1650.1</v>
      </c>
      <c r="E25">
        <f t="shared" si="1"/>
        <v>1706.758620160165</v>
      </c>
      <c r="G25">
        <f t="shared" si="2"/>
        <v>3.4336476674241037</v>
      </c>
    </row>
    <row r="26" spans="1:7" x14ac:dyDescent="0.3">
      <c r="A26" s="11">
        <v>1985</v>
      </c>
      <c r="B26" s="11">
        <v>7</v>
      </c>
      <c r="C26" s="19">
        <f t="shared" si="0"/>
        <v>31229</v>
      </c>
      <c r="D26" s="11">
        <v>1646.8</v>
      </c>
      <c r="E26">
        <f t="shared" si="1"/>
        <v>1703.6285561984321</v>
      </c>
      <c r="G26">
        <f t="shared" si="2"/>
        <v>3.4508474737935466</v>
      </c>
    </row>
    <row r="27" spans="1:7" x14ac:dyDescent="0.3">
      <c r="A27" s="11">
        <v>1985</v>
      </c>
      <c r="B27" s="11">
        <v>8</v>
      </c>
      <c r="C27" s="19">
        <f t="shared" si="0"/>
        <v>31260</v>
      </c>
      <c r="D27" s="11">
        <v>1652.2</v>
      </c>
      <c r="E27">
        <f t="shared" si="1"/>
        <v>1706.6581548728184</v>
      </c>
      <c r="G27">
        <f t="shared" si="2"/>
        <v>3.296099435468971</v>
      </c>
    </row>
    <row r="28" spans="1:7" x14ac:dyDescent="0.3">
      <c r="A28" s="11">
        <v>1985</v>
      </c>
      <c r="B28" s="11">
        <v>9</v>
      </c>
      <c r="C28" s="19">
        <f t="shared" si="0"/>
        <v>31291</v>
      </c>
      <c r="D28" s="11">
        <v>1662.5</v>
      </c>
      <c r="E28">
        <f t="shared" si="1"/>
        <v>1715.1492769463384</v>
      </c>
      <c r="G28">
        <f t="shared" si="2"/>
        <v>3.1668738012835145</v>
      </c>
    </row>
    <row r="29" spans="1:7" x14ac:dyDescent="0.3">
      <c r="A29" s="11">
        <v>1985</v>
      </c>
      <c r="B29" s="11">
        <v>10</v>
      </c>
      <c r="C29" s="19">
        <f t="shared" si="0"/>
        <v>31321</v>
      </c>
      <c r="D29" s="11">
        <v>1667.5</v>
      </c>
      <c r="E29">
        <f t="shared" si="1"/>
        <v>1719.7103389737745</v>
      </c>
      <c r="G29">
        <f t="shared" si="2"/>
        <v>3.1310548110209577</v>
      </c>
    </row>
    <row r="30" spans="1:7" x14ac:dyDescent="0.3">
      <c r="A30" s="11">
        <v>1985</v>
      </c>
      <c r="B30" s="11">
        <v>11</v>
      </c>
      <c r="C30" s="19">
        <f t="shared" si="0"/>
        <v>31352</v>
      </c>
      <c r="D30" s="11">
        <v>1666.8</v>
      </c>
      <c r="E30">
        <f t="shared" si="1"/>
        <v>1718.8296183516245</v>
      </c>
      <c r="G30">
        <f t="shared" si="2"/>
        <v>3.1215273789071607</v>
      </c>
    </row>
    <row r="31" spans="1:7" x14ac:dyDescent="0.3">
      <c r="A31" s="11">
        <v>1985</v>
      </c>
      <c r="B31" s="11">
        <v>12</v>
      </c>
      <c r="C31" s="19">
        <f t="shared" si="0"/>
        <v>31382</v>
      </c>
      <c r="D31" s="11">
        <v>1666</v>
      </c>
      <c r="E31">
        <f t="shared" si="1"/>
        <v>1717.8556788816395</v>
      </c>
      <c r="G31">
        <f t="shared" si="2"/>
        <v>3.1125857672052524</v>
      </c>
    </row>
    <row r="32" spans="1:7" x14ac:dyDescent="0.3">
      <c r="A32" s="11">
        <v>1986</v>
      </c>
      <c r="B32" s="11">
        <v>1</v>
      </c>
      <c r="C32" s="19">
        <f t="shared" si="0"/>
        <v>31413</v>
      </c>
      <c r="D32" s="11">
        <v>1666.2</v>
      </c>
      <c r="E32">
        <f t="shared" si="1"/>
        <v>1716.8095955063934</v>
      </c>
      <c r="G32">
        <f t="shared" si="2"/>
        <v>3.0374262097223239</v>
      </c>
    </row>
    <row r="33" spans="1:7" x14ac:dyDescent="0.3">
      <c r="A33" s="11">
        <v>1986</v>
      </c>
      <c r="B33" s="11">
        <v>2</v>
      </c>
      <c r="C33" s="19">
        <f t="shared" si="0"/>
        <v>31444</v>
      </c>
      <c r="D33" s="11">
        <v>1666.9</v>
      </c>
      <c r="E33">
        <f t="shared" si="1"/>
        <v>1715.4348871641284</v>
      </c>
      <c r="G33">
        <f t="shared" si="2"/>
        <v>2.9116855938645601</v>
      </c>
    </row>
    <row r="34" spans="1:7" x14ac:dyDescent="0.3">
      <c r="A34" s="11">
        <v>1986</v>
      </c>
      <c r="B34" s="11">
        <v>3</v>
      </c>
      <c r="C34" s="19">
        <f t="shared" si="0"/>
        <v>31472</v>
      </c>
      <c r="D34" s="11">
        <v>1669.3</v>
      </c>
      <c r="E34">
        <f t="shared" si="1"/>
        <v>1717.120354844129</v>
      </c>
      <c r="G34">
        <f t="shared" si="2"/>
        <v>2.8646950724332978</v>
      </c>
    </row>
    <row r="35" spans="1:7" x14ac:dyDescent="0.3">
      <c r="A35" s="11">
        <v>1986</v>
      </c>
      <c r="B35" s="11">
        <v>4</v>
      </c>
      <c r="C35" s="19">
        <f t="shared" si="0"/>
        <v>31503</v>
      </c>
      <c r="D35" s="11">
        <v>1670.8</v>
      </c>
      <c r="E35">
        <f t="shared" si="1"/>
        <v>1719.1857588794987</v>
      </c>
      <c r="G35">
        <f t="shared" si="2"/>
        <v>2.8959635431828334</v>
      </c>
    </row>
    <row r="36" spans="1:7" x14ac:dyDescent="0.3">
      <c r="A36" s="11">
        <v>1986</v>
      </c>
      <c r="B36" s="11">
        <v>5</v>
      </c>
      <c r="C36" s="19">
        <f t="shared" si="0"/>
        <v>31533</v>
      </c>
      <c r="D36" s="11">
        <v>1668.4</v>
      </c>
      <c r="E36">
        <f t="shared" si="1"/>
        <v>1716.8555239347843</v>
      </c>
      <c r="G36">
        <f t="shared" si="2"/>
        <v>2.9043109526962474</v>
      </c>
    </row>
    <row r="37" spans="1:7" x14ac:dyDescent="0.3">
      <c r="A37" s="11">
        <v>1986</v>
      </c>
      <c r="B37" s="11">
        <v>6</v>
      </c>
      <c r="C37" s="19">
        <f t="shared" si="0"/>
        <v>31564</v>
      </c>
      <c r="D37" s="11">
        <v>1664.8</v>
      </c>
      <c r="E37">
        <f t="shared" si="1"/>
        <v>1712.1181846356751</v>
      </c>
      <c r="G37">
        <f t="shared" si="2"/>
        <v>2.8422744254970658</v>
      </c>
    </row>
    <row r="38" spans="1:7" x14ac:dyDescent="0.3">
      <c r="A38" s="11">
        <v>1986</v>
      </c>
      <c r="B38" s="11">
        <v>7</v>
      </c>
      <c r="C38" s="19">
        <f t="shared" si="0"/>
        <v>31594</v>
      </c>
      <c r="D38" s="11">
        <v>1662.3</v>
      </c>
      <c r="E38">
        <f t="shared" si="1"/>
        <v>1708.9881206739421</v>
      </c>
      <c r="G38">
        <f t="shared" si="2"/>
        <v>2.808645892675341</v>
      </c>
    </row>
    <row r="39" spans="1:7" x14ac:dyDescent="0.3">
      <c r="A39" s="11">
        <v>1986</v>
      </c>
      <c r="B39" s="11">
        <v>8</v>
      </c>
      <c r="C39" s="19">
        <f t="shared" si="0"/>
        <v>31625</v>
      </c>
      <c r="D39" s="11">
        <v>1664.4</v>
      </c>
      <c r="E39">
        <f t="shared" si="1"/>
        <v>1712.0177193483285</v>
      </c>
      <c r="G39">
        <f t="shared" si="2"/>
        <v>2.8609540584191517</v>
      </c>
    </row>
    <row r="40" spans="1:7" x14ac:dyDescent="0.3">
      <c r="A40" s="11">
        <v>1986</v>
      </c>
      <c r="B40" s="11">
        <v>9</v>
      </c>
      <c r="C40" s="19">
        <f t="shared" si="0"/>
        <v>31656</v>
      </c>
      <c r="D40" s="11">
        <v>1672.6</v>
      </c>
      <c r="E40">
        <f t="shared" si="1"/>
        <v>1720.5088414218485</v>
      </c>
      <c r="G40">
        <f t="shared" si="2"/>
        <v>2.8643334581997246</v>
      </c>
    </row>
    <row r="41" spans="1:7" x14ac:dyDescent="0.3">
      <c r="A41" s="11">
        <v>1986</v>
      </c>
      <c r="B41" s="11">
        <v>10</v>
      </c>
      <c r="C41" s="19">
        <f t="shared" si="0"/>
        <v>31686</v>
      </c>
      <c r="D41" s="11">
        <v>1678.7</v>
      </c>
      <c r="E41">
        <f t="shared" si="1"/>
        <v>1725.0699034492845</v>
      </c>
      <c r="G41">
        <f t="shared" si="2"/>
        <v>2.7622507564951744</v>
      </c>
    </row>
    <row r="42" spans="1:7" x14ac:dyDescent="0.3">
      <c r="A42" s="11">
        <v>1986</v>
      </c>
      <c r="B42" s="11">
        <v>11</v>
      </c>
      <c r="C42" s="19">
        <f t="shared" si="0"/>
        <v>31717</v>
      </c>
      <c r="D42" s="11">
        <v>1679</v>
      </c>
      <c r="E42">
        <f t="shared" si="1"/>
        <v>1724.1891828271343</v>
      </c>
      <c r="G42">
        <f t="shared" si="2"/>
        <v>2.6914343553981146</v>
      </c>
    </row>
    <row r="43" spans="1:7" x14ac:dyDescent="0.3">
      <c r="A43" s="11">
        <v>1986</v>
      </c>
      <c r="B43" s="11">
        <v>12</v>
      </c>
      <c r="C43" s="19">
        <f t="shared" si="0"/>
        <v>31747</v>
      </c>
      <c r="D43" s="11">
        <v>1679.1</v>
      </c>
      <c r="E43">
        <f t="shared" si="1"/>
        <v>1723.2152433571496</v>
      </c>
      <c r="G43">
        <f t="shared" si="2"/>
        <v>2.6273148327764675</v>
      </c>
    </row>
    <row r="44" spans="1:7" x14ac:dyDescent="0.3">
      <c r="A44" s="11">
        <v>1987</v>
      </c>
      <c r="B44" s="11">
        <v>1</v>
      </c>
      <c r="C44" s="19">
        <f t="shared" si="0"/>
        <v>31778</v>
      </c>
      <c r="D44" s="11">
        <v>1679.3</v>
      </c>
      <c r="E44">
        <f t="shared" si="1"/>
        <v>1722.1691599819035</v>
      </c>
      <c r="G44">
        <f t="shared" si="2"/>
        <v>2.5527993796167165</v>
      </c>
    </row>
    <row r="45" spans="1:7" x14ac:dyDescent="0.3">
      <c r="A45" s="11">
        <v>1987</v>
      </c>
      <c r="B45" s="11">
        <v>2</v>
      </c>
      <c r="C45" s="19">
        <f t="shared" si="0"/>
        <v>31809</v>
      </c>
      <c r="D45" s="11">
        <v>1679</v>
      </c>
      <c r="E45">
        <f t="shared" si="1"/>
        <v>1720.7944516396385</v>
      </c>
      <c r="G45">
        <f t="shared" si="2"/>
        <v>2.4892466729981244</v>
      </c>
    </row>
    <row r="46" spans="1:7" x14ac:dyDescent="0.3">
      <c r="A46" s="11">
        <v>1987</v>
      </c>
      <c r="B46" s="11">
        <v>3</v>
      </c>
      <c r="C46" s="19">
        <f t="shared" si="0"/>
        <v>31837</v>
      </c>
      <c r="D46" s="11">
        <v>1680.1</v>
      </c>
      <c r="E46">
        <f t="shared" si="1"/>
        <v>1722.4799193196391</v>
      </c>
      <c r="G46">
        <f t="shared" si="2"/>
        <v>2.5224640985440843</v>
      </c>
    </row>
    <row r="47" spans="1:7" x14ac:dyDescent="0.3">
      <c r="A47" s="11">
        <v>1987</v>
      </c>
      <c r="B47" s="11">
        <v>4</v>
      </c>
      <c r="C47" s="19">
        <f t="shared" si="0"/>
        <v>31868</v>
      </c>
      <c r="D47" s="11">
        <v>1681.4</v>
      </c>
      <c r="E47">
        <f t="shared" si="1"/>
        <v>1724.5453233550088</v>
      </c>
      <c r="G47">
        <f t="shared" si="2"/>
        <v>2.5660356461882188</v>
      </c>
    </row>
    <row r="48" spans="1:7" x14ac:dyDescent="0.3">
      <c r="A48" s="11">
        <v>1987</v>
      </c>
      <c r="B48" s="11">
        <v>5</v>
      </c>
      <c r="C48" s="19">
        <f t="shared" si="0"/>
        <v>31898</v>
      </c>
      <c r="D48" s="11">
        <v>1681.9</v>
      </c>
      <c r="E48">
        <f t="shared" si="1"/>
        <v>1722.2150884102944</v>
      </c>
      <c r="G48">
        <f t="shared" si="2"/>
        <v>2.3969967542835047</v>
      </c>
    </row>
    <row r="49" spans="1:7" x14ac:dyDescent="0.3">
      <c r="A49" s="11">
        <v>1987</v>
      </c>
      <c r="B49" s="11">
        <v>6</v>
      </c>
      <c r="C49" s="19">
        <f t="shared" si="0"/>
        <v>31929</v>
      </c>
      <c r="D49" s="11">
        <v>1680</v>
      </c>
      <c r="E49">
        <f t="shared" si="1"/>
        <v>1717.4777491111849</v>
      </c>
      <c r="G49">
        <f t="shared" si="2"/>
        <v>2.2308183994752944</v>
      </c>
    </row>
    <row r="50" spans="1:7" x14ac:dyDescent="0.3">
      <c r="A50" s="11">
        <v>1987</v>
      </c>
      <c r="B50" s="11">
        <v>7</v>
      </c>
      <c r="C50" s="19">
        <f t="shared" si="0"/>
        <v>31959</v>
      </c>
      <c r="D50" s="11">
        <v>1676</v>
      </c>
      <c r="E50">
        <f t="shared" si="1"/>
        <v>1714.347685149452</v>
      </c>
      <c r="G50">
        <f t="shared" si="2"/>
        <v>2.2880480399434364</v>
      </c>
    </row>
    <row r="51" spans="1:7" x14ac:dyDescent="0.3">
      <c r="A51" s="11">
        <v>1987</v>
      </c>
      <c r="B51" s="11">
        <v>8</v>
      </c>
      <c r="C51" s="19">
        <f t="shared" si="0"/>
        <v>31990</v>
      </c>
      <c r="D51" s="11">
        <v>1677.1</v>
      </c>
      <c r="E51">
        <f t="shared" si="1"/>
        <v>1717.3772838238385</v>
      </c>
      <c r="G51">
        <f t="shared" si="2"/>
        <v>2.4016029946835977</v>
      </c>
    </row>
    <row r="52" spans="1:7" x14ac:dyDescent="0.3">
      <c r="A52" s="11">
        <v>1987</v>
      </c>
      <c r="B52" s="11">
        <v>9</v>
      </c>
      <c r="C52" s="19">
        <f t="shared" si="0"/>
        <v>32021</v>
      </c>
      <c r="D52" s="11">
        <v>1685.6</v>
      </c>
      <c r="E52">
        <f t="shared" si="1"/>
        <v>1725.8684058973586</v>
      </c>
      <c r="G52">
        <f t="shared" si="2"/>
        <v>2.3889657034503244</v>
      </c>
    </row>
    <row r="53" spans="1:7" x14ac:dyDescent="0.3">
      <c r="A53" s="11">
        <v>1987</v>
      </c>
      <c r="B53" s="11">
        <v>10</v>
      </c>
      <c r="C53" s="19">
        <f t="shared" si="0"/>
        <v>32051</v>
      </c>
      <c r="D53" s="11">
        <v>1691.6</v>
      </c>
      <c r="E53">
        <f t="shared" si="1"/>
        <v>1730.4294679247946</v>
      </c>
      <c r="G53">
        <f t="shared" si="2"/>
        <v>2.2954284656416823</v>
      </c>
    </row>
    <row r="54" spans="1:7" x14ac:dyDescent="0.3">
      <c r="A54" s="11">
        <v>1987</v>
      </c>
      <c r="B54" s="11">
        <v>11</v>
      </c>
      <c r="C54" s="19">
        <f t="shared" si="0"/>
        <v>32082</v>
      </c>
      <c r="D54" s="11">
        <v>1691.2</v>
      </c>
      <c r="E54">
        <f t="shared" si="1"/>
        <v>1729.5487473026444</v>
      </c>
      <c r="G54">
        <f t="shared" si="2"/>
        <v>2.2675465528999745</v>
      </c>
    </row>
    <row r="55" spans="1:7" x14ac:dyDescent="0.3">
      <c r="A55" s="11">
        <v>1987</v>
      </c>
      <c r="B55" s="11">
        <v>12</v>
      </c>
      <c r="C55" s="19">
        <f t="shared" si="0"/>
        <v>32112</v>
      </c>
      <c r="D55" s="11">
        <v>1690.5</v>
      </c>
      <c r="E55">
        <f t="shared" si="1"/>
        <v>1728.5748078326594</v>
      </c>
      <c r="G55">
        <f t="shared" si="2"/>
        <v>2.2522808537509267</v>
      </c>
    </row>
    <row r="56" spans="1:7" x14ac:dyDescent="0.3">
      <c r="A56" s="11">
        <v>1988</v>
      </c>
      <c r="B56" s="11">
        <v>1</v>
      </c>
      <c r="C56" s="19">
        <f t="shared" si="0"/>
        <v>32143</v>
      </c>
      <c r="D56" s="11">
        <v>1691.9</v>
      </c>
      <c r="E56">
        <f t="shared" si="1"/>
        <v>1727.5287244574133</v>
      </c>
      <c r="G56">
        <f t="shared" si="2"/>
        <v>2.1058410341871991</v>
      </c>
    </row>
    <row r="57" spans="1:7" x14ac:dyDescent="0.3">
      <c r="A57" s="11">
        <v>1988</v>
      </c>
      <c r="B57" s="11">
        <v>2</v>
      </c>
      <c r="C57" s="19">
        <f t="shared" si="0"/>
        <v>32174</v>
      </c>
      <c r="D57" s="11">
        <v>1692.5</v>
      </c>
      <c r="E57">
        <f t="shared" si="1"/>
        <v>1726.1540161151486</v>
      </c>
      <c r="G57">
        <f t="shared" si="2"/>
        <v>1.9884204499349234</v>
      </c>
    </row>
    <row r="58" spans="1:7" x14ac:dyDescent="0.3">
      <c r="A58" s="11">
        <v>1988</v>
      </c>
      <c r="B58" s="11">
        <v>3</v>
      </c>
      <c r="C58" s="19">
        <f t="shared" si="0"/>
        <v>32203</v>
      </c>
      <c r="D58" s="11">
        <v>1691.3</v>
      </c>
      <c r="E58">
        <f t="shared" si="1"/>
        <v>1727.8394837951491</v>
      </c>
      <c r="G58">
        <f t="shared" si="2"/>
        <v>2.1604377576508709</v>
      </c>
    </row>
    <row r="59" spans="1:7" x14ac:dyDescent="0.3">
      <c r="A59" s="11">
        <v>1988</v>
      </c>
      <c r="B59" s="11">
        <v>4</v>
      </c>
      <c r="C59" s="19">
        <f t="shared" si="0"/>
        <v>32234</v>
      </c>
      <c r="D59" s="11">
        <v>1690</v>
      </c>
      <c r="E59">
        <f t="shared" si="1"/>
        <v>1729.9048878305189</v>
      </c>
      <c r="G59">
        <f t="shared" si="2"/>
        <v>2.3612359663028921</v>
      </c>
    </row>
    <row r="60" spans="1:7" x14ac:dyDescent="0.3">
      <c r="A60" s="11">
        <v>1988</v>
      </c>
      <c r="B60" s="11">
        <v>5</v>
      </c>
      <c r="C60" s="19">
        <f t="shared" si="0"/>
        <v>32264</v>
      </c>
      <c r="D60" s="11">
        <v>1689</v>
      </c>
      <c r="E60">
        <f t="shared" si="1"/>
        <v>1727.5746528858044</v>
      </c>
      <c r="G60">
        <f t="shared" si="2"/>
        <v>2.2838752448670472</v>
      </c>
    </row>
    <row r="61" spans="1:7" x14ac:dyDescent="0.3">
      <c r="A61" s="11">
        <v>1988</v>
      </c>
      <c r="B61" s="11">
        <v>6</v>
      </c>
      <c r="C61" s="19">
        <f t="shared" si="0"/>
        <v>32295</v>
      </c>
      <c r="D61" s="11">
        <v>1687.1</v>
      </c>
      <c r="E61">
        <f t="shared" si="1"/>
        <v>1722.837313586695</v>
      </c>
      <c r="G61">
        <f t="shared" si="2"/>
        <v>2.1182688392327136</v>
      </c>
    </row>
    <row r="62" spans="1:7" x14ac:dyDescent="0.3">
      <c r="A62" s="11">
        <v>1988</v>
      </c>
      <c r="B62" s="11">
        <v>7</v>
      </c>
      <c r="C62" s="19">
        <f t="shared" si="0"/>
        <v>32325</v>
      </c>
      <c r="D62" s="11">
        <v>1685.9</v>
      </c>
      <c r="E62">
        <f t="shared" si="1"/>
        <v>1719.7072496249621</v>
      </c>
      <c r="G62">
        <f t="shared" si="2"/>
        <v>2.0052938860526703</v>
      </c>
    </row>
    <row r="63" spans="1:7" x14ac:dyDescent="0.3">
      <c r="A63" s="11">
        <v>1988</v>
      </c>
      <c r="B63" s="11">
        <v>8</v>
      </c>
      <c r="C63" s="19">
        <f t="shared" si="0"/>
        <v>32356</v>
      </c>
      <c r="D63" s="11">
        <v>1689.4</v>
      </c>
      <c r="E63">
        <f t="shared" si="1"/>
        <v>1722.7368482993484</v>
      </c>
      <c r="G63">
        <f t="shared" si="2"/>
        <v>1.9732951520864375</v>
      </c>
    </row>
    <row r="64" spans="1:7" x14ac:dyDescent="0.3">
      <c r="A64" s="11">
        <v>1988</v>
      </c>
      <c r="B64" s="11">
        <v>9</v>
      </c>
      <c r="C64" s="19">
        <f t="shared" si="0"/>
        <v>32387</v>
      </c>
      <c r="D64" s="11">
        <v>1696.3</v>
      </c>
      <c r="E64">
        <f t="shared" si="1"/>
        <v>1731.2279703728684</v>
      </c>
      <c r="G64">
        <f t="shared" si="2"/>
        <v>2.0590679934485916</v>
      </c>
    </row>
    <row r="65" spans="1:7" x14ac:dyDescent="0.3">
      <c r="A65" s="11">
        <v>1988</v>
      </c>
      <c r="B65" s="11">
        <v>10</v>
      </c>
      <c r="C65" s="19">
        <f t="shared" si="0"/>
        <v>32417</v>
      </c>
      <c r="D65" s="11">
        <v>1701.3</v>
      </c>
      <c r="E65">
        <f t="shared" si="1"/>
        <v>1735.7890324003047</v>
      </c>
      <c r="G65">
        <f t="shared" si="2"/>
        <v>2.0272163874863178</v>
      </c>
    </row>
    <row r="66" spans="1:7" x14ac:dyDescent="0.3">
      <c r="A66" s="11">
        <v>1988</v>
      </c>
      <c r="B66" s="11">
        <v>11</v>
      </c>
      <c r="C66" s="19">
        <f t="shared" si="0"/>
        <v>32448</v>
      </c>
      <c r="D66" s="11">
        <v>1702.9</v>
      </c>
      <c r="E66">
        <f t="shared" si="1"/>
        <v>1734.9083117781545</v>
      </c>
      <c r="G66">
        <f t="shared" si="2"/>
        <v>1.8796354323891238</v>
      </c>
    </row>
    <row r="67" spans="1:7" x14ac:dyDescent="0.3">
      <c r="A67" s="11">
        <v>1988</v>
      </c>
      <c r="B67" s="11">
        <v>12</v>
      </c>
      <c r="C67" s="19">
        <f t="shared" ref="C67:C130" si="3">DATE(A67,B67,1)</f>
        <v>32478</v>
      </c>
      <c r="D67" s="11">
        <v>1702</v>
      </c>
      <c r="E67">
        <f t="shared" ref="E67:E130" si="4">_xlfn.FORECAST.ETS(C67,$D$2:$D$463,$C$2:$C$463,12)</f>
        <v>1733.9343723081695</v>
      </c>
      <c r="G67">
        <f t="shared" ref="G67:G130" si="5">ABS(D67-E67)/D67*100</f>
        <v>1.8762850944870439</v>
      </c>
    </row>
    <row r="68" spans="1:7" x14ac:dyDescent="0.3">
      <c r="A68" s="11">
        <v>1989</v>
      </c>
      <c r="B68" s="11">
        <v>1</v>
      </c>
      <c r="C68" s="19">
        <f t="shared" si="3"/>
        <v>32509</v>
      </c>
      <c r="D68" s="11">
        <v>1700.6</v>
      </c>
      <c r="E68">
        <f t="shared" si="4"/>
        <v>1732.8882889329234</v>
      </c>
      <c r="G68">
        <f t="shared" si="5"/>
        <v>1.8986410051113418</v>
      </c>
    </row>
    <row r="69" spans="1:7" x14ac:dyDescent="0.3">
      <c r="A69" s="11">
        <v>1989</v>
      </c>
      <c r="B69" s="11">
        <v>2</v>
      </c>
      <c r="C69" s="19">
        <f t="shared" si="3"/>
        <v>32540</v>
      </c>
      <c r="D69" s="11">
        <v>1701.1</v>
      </c>
      <c r="E69">
        <f t="shared" si="4"/>
        <v>1731.5135805906584</v>
      </c>
      <c r="G69">
        <f t="shared" si="5"/>
        <v>1.7878772906153966</v>
      </c>
    </row>
    <row r="70" spans="1:7" x14ac:dyDescent="0.3">
      <c r="A70" s="11">
        <v>1989</v>
      </c>
      <c r="B70" s="11">
        <v>3</v>
      </c>
      <c r="C70" s="19">
        <f t="shared" si="3"/>
        <v>32568</v>
      </c>
      <c r="D70" s="11">
        <v>1702.5</v>
      </c>
      <c r="E70">
        <f t="shared" si="4"/>
        <v>1733.199048270659</v>
      </c>
      <c r="G70">
        <f t="shared" si="5"/>
        <v>1.803174641448398</v>
      </c>
    </row>
    <row r="71" spans="1:7" x14ac:dyDescent="0.3">
      <c r="A71" s="11">
        <v>1989</v>
      </c>
      <c r="B71" s="11">
        <v>4</v>
      </c>
      <c r="C71" s="19">
        <f t="shared" si="3"/>
        <v>32599</v>
      </c>
      <c r="D71" s="11">
        <v>1703.7</v>
      </c>
      <c r="E71">
        <f t="shared" si="4"/>
        <v>1735.2644523060289</v>
      </c>
      <c r="G71">
        <f t="shared" si="5"/>
        <v>1.8527001412237423</v>
      </c>
    </row>
    <row r="72" spans="1:7" x14ac:dyDescent="0.3">
      <c r="A72" s="11">
        <v>1989</v>
      </c>
      <c r="B72" s="11">
        <v>5</v>
      </c>
      <c r="C72" s="19">
        <f t="shared" si="3"/>
        <v>32629</v>
      </c>
      <c r="D72" s="11">
        <v>1703.4</v>
      </c>
      <c r="E72">
        <f t="shared" si="4"/>
        <v>1732.9342173613145</v>
      </c>
      <c r="G72">
        <f t="shared" si="5"/>
        <v>1.7338392251564168</v>
      </c>
    </row>
    <row r="73" spans="1:7" x14ac:dyDescent="0.3">
      <c r="A73" s="11">
        <v>1989</v>
      </c>
      <c r="B73" s="11">
        <v>6</v>
      </c>
      <c r="C73" s="19">
        <f t="shared" si="3"/>
        <v>32660</v>
      </c>
      <c r="D73" s="11">
        <v>1700.2</v>
      </c>
      <c r="E73">
        <f t="shared" si="4"/>
        <v>1728.1968780622051</v>
      </c>
      <c r="G73">
        <f t="shared" si="5"/>
        <v>1.6466814528999552</v>
      </c>
    </row>
    <row r="74" spans="1:7" x14ac:dyDescent="0.3">
      <c r="A74" s="11">
        <v>1989</v>
      </c>
      <c r="B74" s="11">
        <v>7</v>
      </c>
      <c r="C74" s="19">
        <f t="shared" si="3"/>
        <v>32690</v>
      </c>
      <c r="D74" s="11">
        <v>1698.2</v>
      </c>
      <c r="E74">
        <f t="shared" si="4"/>
        <v>1725.0668141004721</v>
      </c>
      <c r="G74">
        <f t="shared" si="5"/>
        <v>1.5820759687005113</v>
      </c>
    </row>
    <row r="75" spans="1:7" x14ac:dyDescent="0.3">
      <c r="A75" s="11">
        <v>1989</v>
      </c>
      <c r="B75" s="11">
        <v>8</v>
      </c>
      <c r="C75" s="19">
        <f t="shared" si="3"/>
        <v>32721</v>
      </c>
      <c r="D75" s="11">
        <v>1702</v>
      </c>
      <c r="E75">
        <f t="shared" si="4"/>
        <v>1728.0964127748584</v>
      </c>
      <c r="G75">
        <f t="shared" si="5"/>
        <v>1.5332792464664182</v>
      </c>
    </row>
    <row r="76" spans="1:7" x14ac:dyDescent="0.3">
      <c r="A76" s="11">
        <v>1989</v>
      </c>
      <c r="B76" s="11">
        <v>9</v>
      </c>
      <c r="C76" s="19">
        <f t="shared" si="3"/>
        <v>32752</v>
      </c>
      <c r="D76" s="11">
        <v>1707.2</v>
      </c>
      <c r="E76">
        <f t="shared" si="4"/>
        <v>1736.5875348483785</v>
      </c>
      <c r="G76">
        <f t="shared" si="5"/>
        <v>1.7213879362920828</v>
      </c>
    </row>
    <row r="77" spans="1:7" x14ac:dyDescent="0.3">
      <c r="A77" s="11">
        <v>1989</v>
      </c>
      <c r="B77" s="11">
        <v>10</v>
      </c>
      <c r="C77" s="19">
        <f t="shared" si="3"/>
        <v>32782</v>
      </c>
      <c r="D77" s="11">
        <v>1710.5</v>
      </c>
      <c r="E77">
        <f t="shared" si="4"/>
        <v>1741.1485968758145</v>
      </c>
      <c r="G77">
        <f t="shared" si="5"/>
        <v>1.7917916910736347</v>
      </c>
    </row>
    <row r="78" spans="1:7" x14ac:dyDescent="0.3">
      <c r="A78" s="11">
        <v>1989</v>
      </c>
      <c r="B78" s="11">
        <v>11</v>
      </c>
      <c r="C78" s="19">
        <f t="shared" si="3"/>
        <v>32813</v>
      </c>
      <c r="D78" s="11">
        <v>1713.1</v>
      </c>
      <c r="E78">
        <f t="shared" si="4"/>
        <v>1740.2678762536646</v>
      </c>
      <c r="G78">
        <f t="shared" si="5"/>
        <v>1.5858896884983158</v>
      </c>
    </row>
    <row r="79" spans="1:7" x14ac:dyDescent="0.3">
      <c r="A79" s="11">
        <v>1989</v>
      </c>
      <c r="B79" s="11">
        <v>12</v>
      </c>
      <c r="C79" s="19">
        <f t="shared" si="3"/>
        <v>32843</v>
      </c>
      <c r="D79" s="11">
        <v>1713.2</v>
      </c>
      <c r="E79">
        <f t="shared" si="4"/>
        <v>1739.2939367836796</v>
      </c>
      <c r="G79">
        <f t="shared" si="5"/>
        <v>1.5231109493158714</v>
      </c>
    </row>
    <row r="80" spans="1:7" x14ac:dyDescent="0.3">
      <c r="A80" s="11">
        <v>1990</v>
      </c>
      <c r="B80" s="11">
        <v>1</v>
      </c>
      <c r="C80" s="19">
        <f t="shared" si="3"/>
        <v>32874</v>
      </c>
      <c r="D80" s="11">
        <v>1712</v>
      </c>
      <c r="E80">
        <f t="shared" si="4"/>
        <v>1738.2478534084335</v>
      </c>
      <c r="G80">
        <f t="shared" si="5"/>
        <v>1.5331690075019544</v>
      </c>
    </row>
    <row r="81" spans="1:7" x14ac:dyDescent="0.3">
      <c r="A81" s="11">
        <v>1990</v>
      </c>
      <c r="B81" s="11">
        <v>2</v>
      </c>
      <c r="C81" s="19">
        <f t="shared" si="3"/>
        <v>32905</v>
      </c>
      <c r="D81" s="11">
        <v>1713.3</v>
      </c>
      <c r="E81">
        <f t="shared" si="4"/>
        <v>1736.8731450661685</v>
      </c>
      <c r="G81">
        <f t="shared" si="5"/>
        <v>1.3758912663379756</v>
      </c>
    </row>
    <row r="82" spans="1:7" x14ac:dyDescent="0.3">
      <c r="A82" s="11">
        <v>1990</v>
      </c>
      <c r="B82" s="11">
        <v>3</v>
      </c>
      <c r="C82" s="19">
        <f t="shared" si="3"/>
        <v>32933</v>
      </c>
      <c r="D82" s="11">
        <v>1714.4</v>
      </c>
      <c r="E82">
        <f t="shared" si="4"/>
        <v>1738.558612746169</v>
      </c>
      <c r="G82">
        <f t="shared" si="5"/>
        <v>1.409158466295436</v>
      </c>
    </row>
    <row r="83" spans="1:7" x14ac:dyDescent="0.3">
      <c r="A83" s="11">
        <v>1990</v>
      </c>
      <c r="B83" s="11">
        <v>4</v>
      </c>
      <c r="C83" s="19">
        <f t="shared" si="3"/>
        <v>32964</v>
      </c>
      <c r="D83" s="11">
        <v>1712.6</v>
      </c>
      <c r="E83">
        <f t="shared" si="4"/>
        <v>1740.6240167815388</v>
      </c>
      <c r="G83">
        <f t="shared" si="5"/>
        <v>1.6363433832499634</v>
      </c>
    </row>
    <row r="84" spans="1:7" x14ac:dyDescent="0.3">
      <c r="A84" s="11">
        <v>1990</v>
      </c>
      <c r="B84" s="11">
        <v>5</v>
      </c>
      <c r="C84" s="19">
        <f t="shared" si="3"/>
        <v>32994</v>
      </c>
      <c r="D84" s="11">
        <v>1710.7</v>
      </c>
      <c r="E84">
        <f t="shared" si="4"/>
        <v>1738.2937818368246</v>
      </c>
      <c r="G84">
        <f t="shared" si="5"/>
        <v>1.613011155481646</v>
      </c>
    </row>
    <row r="85" spans="1:7" x14ac:dyDescent="0.3">
      <c r="A85" s="11">
        <v>1990</v>
      </c>
      <c r="B85" s="11">
        <v>6</v>
      </c>
      <c r="C85" s="19">
        <f t="shared" si="3"/>
        <v>33025</v>
      </c>
      <c r="D85" s="11">
        <v>1708.3</v>
      </c>
      <c r="E85">
        <f t="shared" si="4"/>
        <v>1733.5564425377152</v>
      </c>
      <c r="G85">
        <f t="shared" si="5"/>
        <v>1.4784547525443541</v>
      </c>
    </row>
    <row r="86" spans="1:7" x14ac:dyDescent="0.3">
      <c r="A86" s="11">
        <v>1990</v>
      </c>
      <c r="B86" s="11">
        <v>7</v>
      </c>
      <c r="C86" s="19">
        <f t="shared" si="3"/>
        <v>33055</v>
      </c>
      <c r="D86" s="11">
        <v>1706.4</v>
      </c>
      <c r="E86">
        <f t="shared" si="4"/>
        <v>1730.4263785759822</v>
      </c>
      <c r="G86">
        <f t="shared" si="5"/>
        <v>1.4080156221274089</v>
      </c>
    </row>
    <row r="87" spans="1:7" x14ac:dyDescent="0.3">
      <c r="A87" s="11">
        <v>1990</v>
      </c>
      <c r="B87" s="11">
        <v>8</v>
      </c>
      <c r="C87" s="19">
        <f t="shared" si="3"/>
        <v>33086</v>
      </c>
      <c r="D87" s="11">
        <v>1710.1</v>
      </c>
      <c r="E87">
        <f t="shared" si="4"/>
        <v>1733.4559772503685</v>
      </c>
      <c r="G87">
        <f t="shared" si="5"/>
        <v>1.3657667534277877</v>
      </c>
    </row>
    <row r="88" spans="1:7" x14ac:dyDescent="0.3">
      <c r="A88" s="11">
        <v>1990</v>
      </c>
      <c r="B88" s="11">
        <v>9</v>
      </c>
      <c r="C88" s="19">
        <f t="shared" si="3"/>
        <v>33117</v>
      </c>
      <c r="D88" s="11">
        <v>1717.6</v>
      </c>
      <c r="E88">
        <f t="shared" si="4"/>
        <v>1741.9470993238886</v>
      </c>
      <c r="G88">
        <f t="shared" si="5"/>
        <v>1.4175069471290547</v>
      </c>
    </row>
    <row r="89" spans="1:7" x14ac:dyDescent="0.3">
      <c r="A89" s="11">
        <v>1990</v>
      </c>
      <c r="B89" s="11">
        <v>10</v>
      </c>
      <c r="C89" s="19">
        <f t="shared" si="3"/>
        <v>33147</v>
      </c>
      <c r="D89" s="11">
        <v>1722</v>
      </c>
      <c r="E89">
        <f t="shared" si="4"/>
        <v>1746.5081613513246</v>
      </c>
      <c r="G89">
        <f t="shared" si="5"/>
        <v>1.4232381737122293</v>
      </c>
    </row>
    <row r="90" spans="1:7" x14ac:dyDescent="0.3">
      <c r="A90" s="11">
        <v>1990</v>
      </c>
      <c r="B90" s="11">
        <v>11</v>
      </c>
      <c r="C90" s="19">
        <f t="shared" si="3"/>
        <v>33178</v>
      </c>
      <c r="D90" s="11">
        <v>1723.5</v>
      </c>
      <c r="E90">
        <f t="shared" si="4"/>
        <v>1745.6274407291744</v>
      </c>
      <c r="G90">
        <f t="shared" si="5"/>
        <v>1.2838665929314996</v>
      </c>
    </row>
    <row r="91" spans="1:7" x14ac:dyDescent="0.3">
      <c r="A91" s="11">
        <v>1990</v>
      </c>
      <c r="B91" s="11">
        <v>12</v>
      </c>
      <c r="C91" s="19">
        <f t="shared" si="3"/>
        <v>33208</v>
      </c>
      <c r="D91" s="11">
        <v>1723.4</v>
      </c>
      <c r="E91">
        <f t="shared" si="4"/>
        <v>1744.6535012591894</v>
      </c>
      <c r="G91">
        <f t="shared" si="5"/>
        <v>1.2332308958564064</v>
      </c>
    </row>
    <row r="92" spans="1:7" x14ac:dyDescent="0.3">
      <c r="A92" s="11">
        <v>1991</v>
      </c>
      <c r="B92" s="11">
        <v>1</v>
      </c>
      <c r="C92" s="19">
        <f t="shared" si="3"/>
        <v>33239</v>
      </c>
      <c r="D92" s="11">
        <v>1721.6</v>
      </c>
      <c r="E92">
        <f t="shared" si="4"/>
        <v>1743.6074178839435</v>
      </c>
      <c r="G92">
        <f t="shared" si="5"/>
        <v>1.2783119124037883</v>
      </c>
    </row>
    <row r="93" spans="1:7" x14ac:dyDescent="0.3">
      <c r="A93" s="11">
        <v>1991</v>
      </c>
      <c r="B93" s="11">
        <v>2</v>
      </c>
      <c r="C93" s="19">
        <f t="shared" si="3"/>
        <v>33270</v>
      </c>
      <c r="D93" s="11">
        <v>1721.2</v>
      </c>
      <c r="E93">
        <f t="shared" si="4"/>
        <v>1742.2327095416786</v>
      </c>
      <c r="G93">
        <f t="shared" si="5"/>
        <v>1.221979406325733</v>
      </c>
    </row>
    <row r="94" spans="1:7" x14ac:dyDescent="0.3">
      <c r="A94" s="11">
        <v>1991</v>
      </c>
      <c r="B94" s="11">
        <v>3</v>
      </c>
      <c r="C94" s="19">
        <f t="shared" si="3"/>
        <v>33298</v>
      </c>
      <c r="D94" s="11">
        <v>1722.1</v>
      </c>
      <c r="E94">
        <f t="shared" si="4"/>
        <v>1743.9181772216791</v>
      </c>
      <c r="G94">
        <f t="shared" si="5"/>
        <v>1.2669518159037922</v>
      </c>
    </row>
    <row r="95" spans="1:7" x14ac:dyDescent="0.3">
      <c r="A95" s="11">
        <v>1991</v>
      </c>
      <c r="B95" s="11">
        <v>4</v>
      </c>
      <c r="C95" s="19">
        <f t="shared" si="3"/>
        <v>33329</v>
      </c>
      <c r="D95" s="11">
        <v>1722.6</v>
      </c>
      <c r="E95">
        <f t="shared" si="4"/>
        <v>1745.9835812570489</v>
      </c>
      <c r="G95">
        <f t="shared" si="5"/>
        <v>1.3574585659496661</v>
      </c>
    </row>
    <row r="96" spans="1:7" x14ac:dyDescent="0.3">
      <c r="A96" s="11">
        <v>1991</v>
      </c>
      <c r="B96" s="11">
        <v>5</v>
      </c>
      <c r="C96" s="19">
        <f t="shared" si="3"/>
        <v>33359</v>
      </c>
      <c r="D96" s="11">
        <v>1722.4</v>
      </c>
      <c r="E96">
        <f t="shared" si="4"/>
        <v>1743.6533463123344</v>
      </c>
      <c r="G96">
        <f t="shared" si="5"/>
        <v>1.2339378955140683</v>
      </c>
    </row>
    <row r="97" spans="1:7" x14ac:dyDescent="0.3">
      <c r="A97" s="11">
        <v>1991</v>
      </c>
      <c r="B97" s="11">
        <v>6</v>
      </c>
      <c r="C97" s="19">
        <f t="shared" si="3"/>
        <v>33390</v>
      </c>
      <c r="D97" s="11">
        <v>1719.2</v>
      </c>
      <c r="E97">
        <f t="shared" si="4"/>
        <v>1738.916007013225</v>
      </c>
      <c r="G97">
        <f t="shared" si="5"/>
        <v>1.1468128788520797</v>
      </c>
    </row>
    <row r="98" spans="1:7" x14ac:dyDescent="0.3">
      <c r="A98" s="11">
        <v>1991</v>
      </c>
      <c r="B98" s="11">
        <v>7</v>
      </c>
      <c r="C98" s="19">
        <f t="shared" si="3"/>
        <v>33420</v>
      </c>
      <c r="D98" s="11">
        <v>1716.2</v>
      </c>
      <c r="E98">
        <f t="shared" si="4"/>
        <v>1735.7859430514923</v>
      </c>
      <c r="G98">
        <f t="shared" si="5"/>
        <v>1.1412389611637468</v>
      </c>
    </row>
    <row r="99" spans="1:7" x14ac:dyDescent="0.3">
      <c r="A99" s="11">
        <v>1991</v>
      </c>
      <c r="B99" s="11">
        <v>8</v>
      </c>
      <c r="C99" s="19">
        <f t="shared" si="3"/>
        <v>33451</v>
      </c>
      <c r="D99" s="11">
        <v>1719.3</v>
      </c>
      <c r="E99">
        <f t="shared" si="4"/>
        <v>1738.8155417258786</v>
      </c>
      <c r="G99">
        <f t="shared" si="5"/>
        <v>1.1350864727434782</v>
      </c>
    </row>
    <row r="100" spans="1:7" x14ac:dyDescent="0.3">
      <c r="A100" s="11">
        <v>1991</v>
      </c>
      <c r="B100" s="11">
        <v>9</v>
      </c>
      <c r="C100" s="19">
        <f t="shared" si="3"/>
        <v>33482</v>
      </c>
      <c r="D100" s="11">
        <v>1726.3</v>
      </c>
      <c r="E100">
        <f t="shared" si="4"/>
        <v>1747.3066637993986</v>
      </c>
      <c r="G100">
        <f t="shared" si="5"/>
        <v>1.2168605572263609</v>
      </c>
    </row>
    <row r="101" spans="1:7" x14ac:dyDescent="0.3">
      <c r="A101" s="11">
        <v>1991</v>
      </c>
      <c r="B101" s="11">
        <v>10</v>
      </c>
      <c r="C101" s="19">
        <f t="shared" si="3"/>
        <v>33512</v>
      </c>
      <c r="D101" s="11">
        <v>1732.8</v>
      </c>
      <c r="E101">
        <f t="shared" si="4"/>
        <v>1751.8677258268347</v>
      </c>
      <c r="G101">
        <f t="shared" si="5"/>
        <v>1.1003996899142836</v>
      </c>
    </row>
    <row r="102" spans="1:7" x14ac:dyDescent="0.3">
      <c r="A102" s="11">
        <v>1991</v>
      </c>
      <c r="B102" s="11">
        <v>11</v>
      </c>
      <c r="C102" s="19">
        <f t="shared" si="3"/>
        <v>33543</v>
      </c>
      <c r="D102" s="11">
        <v>1737.5</v>
      </c>
      <c r="E102">
        <f t="shared" si="4"/>
        <v>1750.9870052046845</v>
      </c>
      <c r="G102">
        <f t="shared" si="5"/>
        <v>0.77623051537752319</v>
      </c>
    </row>
    <row r="103" spans="1:7" x14ac:dyDescent="0.3">
      <c r="A103" s="11">
        <v>1991</v>
      </c>
      <c r="B103" s="11">
        <v>12</v>
      </c>
      <c r="C103" s="19">
        <f t="shared" si="3"/>
        <v>33573</v>
      </c>
      <c r="D103" s="11">
        <v>1739.7</v>
      </c>
      <c r="E103">
        <f t="shared" si="4"/>
        <v>1750.0130657346995</v>
      </c>
      <c r="G103">
        <f t="shared" si="5"/>
        <v>0.59280713540837038</v>
      </c>
    </row>
    <row r="104" spans="1:7" x14ac:dyDescent="0.3">
      <c r="A104" s="11">
        <v>1992</v>
      </c>
      <c r="B104" s="11">
        <v>1</v>
      </c>
      <c r="C104" s="19">
        <f t="shared" si="3"/>
        <v>33604</v>
      </c>
      <c r="D104" s="11">
        <v>1738.9</v>
      </c>
      <c r="E104">
        <f t="shared" si="4"/>
        <v>1748.9669823594534</v>
      </c>
      <c r="G104">
        <f t="shared" si="5"/>
        <v>0.57892819365422254</v>
      </c>
    </row>
    <row r="105" spans="1:7" x14ac:dyDescent="0.3">
      <c r="A105" s="11">
        <v>1992</v>
      </c>
      <c r="B105" s="11">
        <v>2</v>
      </c>
      <c r="C105" s="19">
        <f t="shared" si="3"/>
        <v>33635</v>
      </c>
      <c r="D105" s="11">
        <v>1737.3</v>
      </c>
      <c r="E105">
        <f t="shared" si="4"/>
        <v>1747.5922740171884</v>
      </c>
      <c r="G105">
        <f t="shared" si="5"/>
        <v>0.5924292878137597</v>
      </c>
    </row>
    <row r="106" spans="1:7" x14ac:dyDescent="0.3">
      <c r="A106" s="11">
        <v>1992</v>
      </c>
      <c r="B106" s="11">
        <v>3</v>
      </c>
      <c r="C106" s="19">
        <f t="shared" si="3"/>
        <v>33664</v>
      </c>
      <c r="D106" s="11">
        <v>1737</v>
      </c>
      <c r="E106">
        <f t="shared" si="4"/>
        <v>1749.2777416971892</v>
      </c>
      <c r="G106">
        <f t="shared" si="5"/>
        <v>0.70683602171497906</v>
      </c>
    </row>
    <row r="107" spans="1:7" x14ac:dyDescent="0.3">
      <c r="A107" s="11">
        <v>1992</v>
      </c>
      <c r="B107" s="11">
        <v>4</v>
      </c>
      <c r="C107" s="19">
        <f t="shared" si="3"/>
        <v>33695</v>
      </c>
      <c r="D107" s="11">
        <v>1736.6</v>
      </c>
      <c r="E107">
        <f t="shared" si="4"/>
        <v>1751.3431457325589</v>
      </c>
      <c r="G107">
        <f t="shared" si="5"/>
        <v>0.84896612533450511</v>
      </c>
    </row>
    <row r="108" spans="1:7" x14ac:dyDescent="0.3">
      <c r="A108" s="11">
        <v>1992</v>
      </c>
      <c r="B108" s="11">
        <v>5</v>
      </c>
      <c r="C108" s="19">
        <f t="shared" si="3"/>
        <v>33725</v>
      </c>
      <c r="D108" s="11">
        <v>1734.9</v>
      </c>
      <c r="E108">
        <f t="shared" si="4"/>
        <v>1749.0129107878445</v>
      </c>
      <c r="G108">
        <f t="shared" si="5"/>
        <v>0.81347113884629574</v>
      </c>
    </row>
    <row r="109" spans="1:7" x14ac:dyDescent="0.3">
      <c r="A109" s="11">
        <v>1992</v>
      </c>
      <c r="B109" s="11">
        <v>6</v>
      </c>
      <c r="C109" s="19">
        <f t="shared" si="3"/>
        <v>33756</v>
      </c>
      <c r="D109" s="11">
        <v>1731.6</v>
      </c>
      <c r="E109">
        <f t="shared" si="4"/>
        <v>1744.2755714887351</v>
      </c>
      <c r="G109">
        <f t="shared" si="5"/>
        <v>0.73201498548944088</v>
      </c>
    </row>
    <row r="110" spans="1:7" x14ac:dyDescent="0.3">
      <c r="A110" s="11">
        <v>1992</v>
      </c>
      <c r="B110" s="11">
        <v>7</v>
      </c>
      <c r="C110" s="19">
        <f t="shared" si="3"/>
        <v>33786</v>
      </c>
      <c r="D110" s="11">
        <v>1728.9</v>
      </c>
      <c r="E110">
        <f t="shared" si="4"/>
        <v>1741.1455075270021</v>
      </c>
      <c r="G110">
        <f t="shared" si="5"/>
        <v>0.70828315848238865</v>
      </c>
    </row>
    <row r="111" spans="1:7" x14ac:dyDescent="0.3">
      <c r="A111" s="11">
        <v>1992</v>
      </c>
      <c r="B111" s="11">
        <v>8</v>
      </c>
      <c r="C111" s="19">
        <f t="shared" si="3"/>
        <v>33817</v>
      </c>
      <c r="D111" s="11">
        <v>1730.4</v>
      </c>
      <c r="E111">
        <f t="shared" si="4"/>
        <v>1744.1751062013886</v>
      </c>
      <c r="G111">
        <f t="shared" si="5"/>
        <v>0.7960648521375725</v>
      </c>
    </row>
    <row r="112" spans="1:7" x14ac:dyDescent="0.3">
      <c r="A112" s="11">
        <v>1992</v>
      </c>
      <c r="B112" s="11">
        <v>9</v>
      </c>
      <c r="C112" s="19">
        <f t="shared" si="3"/>
        <v>33848</v>
      </c>
      <c r="D112" s="11">
        <v>1734.7</v>
      </c>
      <c r="E112">
        <f t="shared" si="4"/>
        <v>1752.6662282749087</v>
      </c>
      <c r="G112">
        <f t="shared" si="5"/>
        <v>1.0356965628009827</v>
      </c>
    </row>
    <row r="113" spans="1:7" x14ac:dyDescent="0.3">
      <c r="A113" s="11">
        <v>1992</v>
      </c>
      <c r="B113" s="11">
        <v>10</v>
      </c>
      <c r="C113" s="19">
        <f t="shared" si="3"/>
        <v>33878</v>
      </c>
      <c r="D113" s="11">
        <v>1737.8</v>
      </c>
      <c r="E113">
        <f t="shared" si="4"/>
        <v>1757.2272903023447</v>
      </c>
      <c r="G113">
        <f t="shared" si="5"/>
        <v>1.1179244045543084</v>
      </c>
    </row>
    <row r="114" spans="1:7" x14ac:dyDescent="0.3">
      <c r="A114" s="11">
        <v>1992</v>
      </c>
      <c r="B114" s="11">
        <v>11</v>
      </c>
      <c r="C114" s="19">
        <f t="shared" si="3"/>
        <v>33909</v>
      </c>
      <c r="D114" s="11">
        <v>1739.3</v>
      </c>
      <c r="E114">
        <f t="shared" si="4"/>
        <v>1756.3465696801945</v>
      </c>
      <c r="G114">
        <f t="shared" si="5"/>
        <v>0.9800821985968251</v>
      </c>
    </row>
    <row r="115" spans="1:7" x14ac:dyDescent="0.3">
      <c r="A115" s="11">
        <v>1992</v>
      </c>
      <c r="B115" s="11">
        <v>12</v>
      </c>
      <c r="C115" s="19">
        <f t="shared" si="3"/>
        <v>33939</v>
      </c>
      <c r="D115" s="11">
        <v>1738.6</v>
      </c>
      <c r="E115">
        <f t="shared" si="4"/>
        <v>1755.3726302102095</v>
      </c>
      <c r="G115">
        <f t="shared" si="5"/>
        <v>0.96472047683248752</v>
      </c>
    </row>
    <row r="116" spans="1:7" x14ac:dyDescent="0.3">
      <c r="A116" s="11">
        <v>1993</v>
      </c>
      <c r="B116" s="11">
        <v>1</v>
      </c>
      <c r="C116" s="19">
        <f t="shared" si="3"/>
        <v>33970</v>
      </c>
      <c r="D116" s="11">
        <v>1735.8</v>
      </c>
      <c r="E116">
        <f t="shared" si="4"/>
        <v>1754.3265468349634</v>
      </c>
      <c r="G116">
        <f t="shared" si="5"/>
        <v>1.0673203615026778</v>
      </c>
    </row>
    <row r="117" spans="1:7" x14ac:dyDescent="0.3">
      <c r="A117" s="11">
        <v>1993</v>
      </c>
      <c r="B117" s="11">
        <v>2</v>
      </c>
      <c r="C117" s="19">
        <f t="shared" si="3"/>
        <v>34001</v>
      </c>
      <c r="D117" s="11">
        <v>1734.4</v>
      </c>
      <c r="E117">
        <f t="shared" si="4"/>
        <v>1752.9518384926985</v>
      </c>
      <c r="G117">
        <f t="shared" si="5"/>
        <v>1.0696401344959858</v>
      </c>
    </row>
    <row r="118" spans="1:7" x14ac:dyDescent="0.3">
      <c r="A118" s="11">
        <v>1993</v>
      </c>
      <c r="B118" s="11">
        <v>3</v>
      </c>
      <c r="C118" s="19">
        <f t="shared" si="3"/>
        <v>34029</v>
      </c>
      <c r="D118" s="11">
        <v>1735.5</v>
      </c>
      <c r="E118">
        <f t="shared" si="4"/>
        <v>1754.637306172699</v>
      </c>
      <c r="G118">
        <f t="shared" si="5"/>
        <v>1.1026969848861439</v>
      </c>
    </row>
    <row r="119" spans="1:7" x14ac:dyDescent="0.3">
      <c r="A119" s="11">
        <v>1993</v>
      </c>
      <c r="B119" s="11">
        <v>4</v>
      </c>
      <c r="C119" s="19">
        <f t="shared" si="3"/>
        <v>34060</v>
      </c>
      <c r="D119" s="11">
        <v>1736.7</v>
      </c>
      <c r="E119">
        <f t="shared" si="4"/>
        <v>1756.702710208069</v>
      </c>
      <c r="G119">
        <f t="shared" si="5"/>
        <v>1.1517654291512032</v>
      </c>
    </row>
    <row r="120" spans="1:7" x14ac:dyDescent="0.3">
      <c r="A120" s="11">
        <v>1993</v>
      </c>
      <c r="B120" s="11">
        <v>5</v>
      </c>
      <c r="C120" s="19">
        <f t="shared" si="3"/>
        <v>34090</v>
      </c>
      <c r="D120" s="11">
        <v>1735</v>
      </c>
      <c r="E120">
        <f t="shared" si="4"/>
        <v>1754.3724752633545</v>
      </c>
      <c r="G120">
        <f t="shared" si="5"/>
        <v>1.116569179444066</v>
      </c>
    </row>
    <row r="121" spans="1:7" x14ac:dyDescent="0.3">
      <c r="A121" s="11">
        <v>1993</v>
      </c>
      <c r="B121" s="11">
        <v>6</v>
      </c>
      <c r="C121" s="19">
        <f t="shared" si="3"/>
        <v>34121</v>
      </c>
      <c r="D121" s="11">
        <v>1730.8</v>
      </c>
      <c r="E121">
        <f t="shared" si="4"/>
        <v>1749.6351359642451</v>
      </c>
      <c r="G121">
        <f t="shared" si="5"/>
        <v>1.0882329537927653</v>
      </c>
    </row>
    <row r="122" spans="1:7" x14ac:dyDescent="0.3">
      <c r="A122" s="11">
        <v>1993</v>
      </c>
      <c r="B122" s="11">
        <v>7</v>
      </c>
      <c r="C122" s="19">
        <f t="shared" si="3"/>
        <v>34151</v>
      </c>
      <c r="D122" s="11">
        <v>1728</v>
      </c>
      <c r="E122">
        <f t="shared" si="4"/>
        <v>1746.5050720025122</v>
      </c>
      <c r="G122">
        <f t="shared" si="5"/>
        <v>1.0708953705157511</v>
      </c>
    </row>
    <row r="123" spans="1:7" x14ac:dyDescent="0.3">
      <c r="A123" s="11">
        <v>1993</v>
      </c>
      <c r="B123" s="11">
        <v>8</v>
      </c>
      <c r="C123" s="19">
        <f t="shared" si="3"/>
        <v>34182</v>
      </c>
      <c r="D123" s="11">
        <v>1731.2</v>
      </c>
      <c r="E123">
        <f t="shared" si="4"/>
        <v>1749.5346706768985</v>
      </c>
      <c r="G123">
        <f t="shared" si="5"/>
        <v>1.0590729365121558</v>
      </c>
    </row>
    <row r="124" spans="1:7" x14ac:dyDescent="0.3">
      <c r="A124" s="11">
        <v>1993</v>
      </c>
      <c r="B124" s="11">
        <v>9</v>
      </c>
      <c r="C124" s="19">
        <f t="shared" si="3"/>
        <v>34213</v>
      </c>
      <c r="D124" s="11">
        <v>1738.5</v>
      </c>
      <c r="E124">
        <f t="shared" si="4"/>
        <v>1758.0257927504185</v>
      </c>
      <c r="G124">
        <f t="shared" si="5"/>
        <v>1.1231402214793518</v>
      </c>
    </row>
    <row r="125" spans="1:7" x14ac:dyDescent="0.3">
      <c r="A125" s="11">
        <v>1993</v>
      </c>
      <c r="B125" s="11">
        <v>10</v>
      </c>
      <c r="C125" s="19">
        <f t="shared" si="3"/>
        <v>34243</v>
      </c>
      <c r="D125" s="11">
        <v>1743.3</v>
      </c>
      <c r="E125">
        <f t="shared" si="4"/>
        <v>1762.5868547778548</v>
      </c>
      <c r="G125">
        <f t="shared" si="5"/>
        <v>1.1063416955116641</v>
      </c>
    </row>
    <row r="126" spans="1:7" x14ac:dyDescent="0.3">
      <c r="A126" s="11">
        <v>1993</v>
      </c>
      <c r="B126" s="11">
        <v>11</v>
      </c>
      <c r="C126" s="19">
        <f t="shared" si="3"/>
        <v>34274</v>
      </c>
      <c r="D126" s="11">
        <v>1745.2</v>
      </c>
      <c r="E126">
        <f t="shared" si="4"/>
        <v>1761.7061341557046</v>
      </c>
      <c r="G126">
        <f t="shared" si="5"/>
        <v>0.94580186544261735</v>
      </c>
    </row>
    <row r="127" spans="1:7" x14ac:dyDescent="0.3">
      <c r="A127" s="11">
        <v>1993</v>
      </c>
      <c r="B127" s="11">
        <v>12</v>
      </c>
      <c r="C127" s="19">
        <f t="shared" si="3"/>
        <v>34304</v>
      </c>
      <c r="D127" s="11">
        <v>1744.3</v>
      </c>
      <c r="E127">
        <f t="shared" si="4"/>
        <v>1760.7321946857196</v>
      </c>
      <c r="G127">
        <f t="shared" si="5"/>
        <v>0.94205094798599165</v>
      </c>
    </row>
    <row r="128" spans="1:7" x14ac:dyDescent="0.3">
      <c r="A128" s="11">
        <v>1994</v>
      </c>
      <c r="B128" s="11">
        <v>1</v>
      </c>
      <c r="C128" s="19">
        <f t="shared" si="3"/>
        <v>34335</v>
      </c>
      <c r="D128" s="11">
        <v>1741.4</v>
      </c>
      <c r="E128">
        <f t="shared" si="4"/>
        <v>1759.6861113104735</v>
      </c>
      <c r="G128">
        <f t="shared" si="5"/>
        <v>1.0500810445890327</v>
      </c>
    </row>
    <row r="129" spans="1:7" x14ac:dyDescent="0.3">
      <c r="A129" s="11">
        <v>1994</v>
      </c>
      <c r="B129" s="11">
        <v>2</v>
      </c>
      <c r="C129" s="19">
        <f t="shared" si="3"/>
        <v>34366</v>
      </c>
      <c r="D129" s="11">
        <v>1740.9</v>
      </c>
      <c r="E129">
        <f t="shared" si="4"/>
        <v>1758.3114029682085</v>
      </c>
      <c r="G129">
        <f t="shared" si="5"/>
        <v>1.0001380302262306</v>
      </c>
    </row>
    <row r="130" spans="1:7" x14ac:dyDescent="0.3">
      <c r="A130" s="11">
        <v>1994</v>
      </c>
      <c r="B130" s="11">
        <v>3</v>
      </c>
      <c r="C130" s="19">
        <f t="shared" si="3"/>
        <v>34394</v>
      </c>
      <c r="D130" s="11">
        <v>1741.9</v>
      </c>
      <c r="E130">
        <f t="shared" si="4"/>
        <v>1759.9968706482091</v>
      </c>
      <c r="G130">
        <f t="shared" si="5"/>
        <v>1.038915589196223</v>
      </c>
    </row>
    <row r="131" spans="1:7" x14ac:dyDescent="0.3">
      <c r="A131" s="11">
        <v>1994</v>
      </c>
      <c r="B131" s="11">
        <v>4</v>
      </c>
      <c r="C131" s="19">
        <f t="shared" ref="C131:C194" si="6">DATE(A131,B131,1)</f>
        <v>34425</v>
      </c>
      <c r="D131" s="11">
        <v>1741.9</v>
      </c>
      <c r="E131">
        <f t="shared" ref="E131:E194" si="7">_xlfn.FORECAST.ETS(C131,$D$2:$D$463,$C$2:$C$463,12)</f>
        <v>1762.0622746835788</v>
      </c>
      <c r="G131">
        <f t="shared" ref="G131:G194" si="8">ABS(D131-E131)/D131*100</f>
        <v>1.1574874954692429</v>
      </c>
    </row>
    <row r="132" spans="1:7" x14ac:dyDescent="0.3">
      <c r="A132" s="11">
        <v>1994</v>
      </c>
      <c r="B132" s="11">
        <v>5</v>
      </c>
      <c r="C132" s="19">
        <f t="shared" si="6"/>
        <v>34455</v>
      </c>
      <c r="D132" s="11">
        <v>1740.6</v>
      </c>
      <c r="E132">
        <f t="shared" si="7"/>
        <v>1759.7320397388644</v>
      </c>
      <c r="G132">
        <f t="shared" si="8"/>
        <v>1.0991634918341078</v>
      </c>
    </row>
    <row r="133" spans="1:7" x14ac:dyDescent="0.3">
      <c r="A133" s="11">
        <v>1994</v>
      </c>
      <c r="B133" s="11">
        <v>6</v>
      </c>
      <c r="C133" s="19">
        <f t="shared" si="6"/>
        <v>34486</v>
      </c>
      <c r="D133" s="11">
        <v>1736.9</v>
      </c>
      <c r="E133">
        <f t="shared" si="7"/>
        <v>1754.9947004397552</v>
      </c>
      <c r="G133">
        <f t="shared" si="8"/>
        <v>1.0417813598799652</v>
      </c>
    </row>
    <row r="134" spans="1:7" x14ac:dyDescent="0.3">
      <c r="A134" s="11">
        <v>1994</v>
      </c>
      <c r="B134" s="11">
        <v>7</v>
      </c>
      <c r="C134" s="19">
        <f t="shared" si="6"/>
        <v>34516</v>
      </c>
      <c r="D134" s="11">
        <v>1732.4</v>
      </c>
      <c r="E134">
        <f t="shared" si="7"/>
        <v>1751.8646364780222</v>
      </c>
      <c r="G134">
        <f t="shared" si="8"/>
        <v>1.1235647932360977</v>
      </c>
    </row>
    <row r="135" spans="1:7" x14ac:dyDescent="0.3">
      <c r="A135" s="11">
        <v>1994</v>
      </c>
      <c r="B135" s="11">
        <v>8</v>
      </c>
      <c r="C135" s="19">
        <f t="shared" si="6"/>
        <v>34547</v>
      </c>
      <c r="D135" s="11">
        <v>1734.1</v>
      </c>
      <c r="E135">
        <f t="shared" si="7"/>
        <v>1754.8942351524086</v>
      </c>
      <c r="G135">
        <f t="shared" si="8"/>
        <v>1.199137025108624</v>
      </c>
    </row>
    <row r="136" spans="1:7" x14ac:dyDescent="0.3">
      <c r="A136" s="11">
        <v>1994</v>
      </c>
      <c r="B136" s="11">
        <v>9</v>
      </c>
      <c r="C136" s="19">
        <f t="shared" si="6"/>
        <v>34578</v>
      </c>
      <c r="D136" s="11">
        <v>1743</v>
      </c>
      <c r="E136">
        <f t="shared" si="7"/>
        <v>1763.3853572259286</v>
      </c>
      <c r="G136">
        <f t="shared" si="8"/>
        <v>1.1695557788828801</v>
      </c>
    </row>
    <row r="137" spans="1:7" x14ac:dyDescent="0.3">
      <c r="A137" s="11">
        <v>1994</v>
      </c>
      <c r="B137" s="11">
        <v>10</v>
      </c>
      <c r="C137" s="19">
        <f t="shared" si="6"/>
        <v>34608</v>
      </c>
      <c r="D137" s="11">
        <v>1749.8</v>
      </c>
      <c r="E137">
        <f t="shared" si="7"/>
        <v>1767.9464192533646</v>
      </c>
      <c r="G137">
        <f t="shared" si="8"/>
        <v>1.0370567638224188</v>
      </c>
    </row>
    <row r="138" spans="1:7" x14ac:dyDescent="0.3">
      <c r="A138" s="11">
        <v>1994</v>
      </c>
      <c r="B138" s="11">
        <v>11</v>
      </c>
      <c r="C138" s="19">
        <f t="shared" si="6"/>
        <v>34639</v>
      </c>
      <c r="D138" s="11">
        <v>1751.2</v>
      </c>
      <c r="E138">
        <f t="shared" si="7"/>
        <v>1767.0656986312144</v>
      </c>
      <c r="G138">
        <f t="shared" si="8"/>
        <v>0.90599010000082225</v>
      </c>
    </row>
    <row r="139" spans="1:7" x14ac:dyDescent="0.3">
      <c r="A139" s="11">
        <v>1994</v>
      </c>
      <c r="B139" s="11">
        <v>12</v>
      </c>
      <c r="C139" s="19">
        <f t="shared" si="6"/>
        <v>34669</v>
      </c>
      <c r="D139" s="11">
        <v>1751.6</v>
      </c>
      <c r="E139">
        <f t="shared" si="7"/>
        <v>1766.0917591612297</v>
      </c>
      <c r="G139">
        <f t="shared" si="8"/>
        <v>0.82734409461234104</v>
      </c>
    </row>
    <row r="140" spans="1:7" x14ac:dyDescent="0.3">
      <c r="A140" s="11">
        <v>1995</v>
      </c>
      <c r="B140" s="11">
        <v>1</v>
      </c>
      <c r="C140" s="19">
        <f t="shared" si="6"/>
        <v>34700</v>
      </c>
      <c r="D140" s="11">
        <v>1751</v>
      </c>
      <c r="E140">
        <f t="shared" si="7"/>
        <v>1765.0456757859836</v>
      </c>
      <c r="G140">
        <f t="shared" si="8"/>
        <v>0.80215167252904485</v>
      </c>
    </row>
    <row r="141" spans="1:7" x14ac:dyDescent="0.3">
      <c r="A141" s="11">
        <v>1995</v>
      </c>
      <c r="B141" s="11">
        <v>2</v>
      </c>
      <c r="C141" s="19">
        <f t="shared" si="6"/>
        <v>34731</v>
      </c>
      <c r="D141" s="11">
        <v>1749.4</v>
      </c>
      <c r="E141">
        <f t="shared" si="7"/>
        <v>1763.6709674437186</v>
      </c>
      <c r="G141">
        <f t="shared" si="8"/>
        <v>0.81576354428481301</v>
      </c>
    </row>
    <row r="142" spans="1:7" x14ac:dyDescent="0.3">
      <c r="A142" s="11">
        <v>1995</v>
      </c>
      <c r="B142" s="11">
        <v>3</v>
      </c>
      <c r="C142" s="19">
        <f t="shared" si="6"/>
        <v>34759</v>
      </c>
      <c r="D142" s="11">
        <v>1749</v>
      </c>
      <c r="E142">
        <f t="shared" si="7"/>
        <v>1765.3564351237192</v>
      </c>
      <c r="G142">
        <f t="shared" si="8"/>
        <v>0.93518782868605865</v>
      </c>
    </row>
    <row r="143" spans="1:7" x14ac:dyDescent="0.3">
      <c r="A143" s="11">
        <v>1995</v>
      </c>
      <c r="B143" s="11">
        <v>4</v>
      </c>
      <c r="C143" s="19">
        <f t="shared" si="6"/>
        <v>34790</v>
      </c>
      <c r="D143" s="11">
        <v>1749.4</v>
      </c>
      <c r="E143">
        <f t="shared" si="7"/>
        <v>1767.4218391590889</v>
      </c>
      <c r="G143">
        <f t="shared" si="8"/>
        <v>1.0301725825476626</v>
      </c>
    </row>
    <row r="144" spans="1:7" x14ac:dyDescent="0.3">
      <c r="A144" s="11">
        <v>1995</v>
      </c>
      <c r="B144" s="11">
        <v>5</v>
      </c>
      <c r="C144" s="19">
        <f t="shared" si="6"/>
        <v>34820</v>
      </c>
      <c r="D144" s="11">
        <v>1747.7</v>
      </c>
      <c r="E144">
        <f t="shared" si="7"/>
        <v>1765.0916042143745</v>
      </c>
      <c r="G144">
        <f t="shared" si="8"/>
        <v>0.9951138189834875</v>
      </c>
    </row>
    <row r="145" spans="1:7" x14ac:dyDescent="0.3">
      <c r="A145" s="11">
        <v>1995</v>
      </c>
      <c r="B145" s="11">
        <v>6</v>
      </c>
      <c r="C145" s="19">
        <f t="shared" si="6"/>
        <v>34851</v>
      </c>
      <c r="D145" s="11">
        <v>1742.8</v>
      </c>
      <c r="E145">
        <f t="shared" si="7"/>
        <v>1760.354264915265</v>
      </c>
      <c r="G145">
        <f t="shared" si="8"/>
        <v>1.0072449457921215</v>
      </c>
    </row>
    <row r="146" spans="1:7" x14ac:dyDescent="0.3">
      <c r="A146" s="11">
        <v>1995</v>
      </c>
      <c r="B146" s="11">
        <v>7</v>
      </c>
      <c r="C146" s="19">
        <f t="shared" si="6"/>
        <v>34881</v>
      </c>
      <c r="D146" s="11">
        <v>1740.1</v>
      </c>
      <c r="E146">
        <f t="shared" si="7"/>
        <v>1757.2242009535323</v>
      </c>
      <c r="G146">
        <f t="shared" si="8"/>
        <v>0.98409292302352791</v>
      </c>
    </row>
    <row r="147" spans="1:7" x14ac:dyDescent="0.3">
      <c r="A147" s="11">
        <v>1995</v>
      </c>
      <c r="B147" s="11">
        <v>8</v>
      </c>
      <c r="C147" s="19">
        <f t="shared" si="6"/>
        <v>34912</v>
      </c>
      <c r="D147" s="11">
        <v>1743.5</v>
      </c>
      <c r="E147">
        <f t="shared" si="7"/>
        <v>1760.2537996279186</v>
      </c>
      <c r="G147">
        <f t="shared" si="8"/>
        <v>0.96092914413069253</v>
      </c>
    </row>
    <row r="148" spans="1:7" x14ac:dyDescent="0.3">
      <c r="A148" s="11">
        <v>1995</v>
      </c>
      <c r="B148" s="11">
        <v>9</v>
      </c>
      <c r="C148" s="19">
        <f t="shared" si="6"/>
        <v>34943</v>
      </c>
      <c r="D148" s="11">
        <v>1749.7</v>
      </c>
      <c r="E148">
        <f t="shared" si="7"/>
        <v>1768.7449217014387</v>
      </c>
      <c r="G148">
        <f t="shared" si="8"/>
        <v>1.0884678345681331</v>
      </c>
    </row>
    <row r="149" spans="1:7" x14ac:dyDescent="0.3">
      <c r="A149" s="11">
        <v>1995</v>
      </c>
      <c r="B149" s="11">
        <v>10</v>
      </c>
      <c r="C149" s="19">
        <f t="shared" si="6"/>
        <v>34973</v>
      </c>
      <c r="D149" s="11">
        <v>1754.3</v>
      </c>
      <c r="E149">
        <f t="shared" si="7"/>
        <v>1773.3059837288747</v>
      </c>
      <c r="G149">
        <f t="shared" si="8"/>
        <v>1.0833941588596452</v>
      </c>
    </row>
    <row r="150" spans="1:7" x14ac:dyDescent="0.3">
      <c r="A150" s="11">
        <v>1995</v>
      </c>
      <c r="B150" s="11">
        <v>11</v>
      </c>
      <c r="C150" s="19">
        <f t="shared" si="6"/>
        <v>35004</v>
      </c>
      <c r="D150" s="11">
        <v>1755.3</v>
      </c>
      <c r="E150">
        <f t="shared" si="7"/>
        <v>1772.4252631067245</v>
      </c>
      <c r="G150">
        <f t="shared" si="8"/>
        <v>0.97563169297126184</v>
      </c>
    </row>
    <row r="151" spans="1:7" x14ac:dyDescent="0.3">
      <c r="A151" s="11">
        <v>1995</v>
      </c>
      <c r="B151" s="11">
        <v>12</v>
      </c>
      <c r="C151" s="19">
        <f t="shared" si="6"/>
        <v>35034</v>
      </c>
      <c r="D151" s="11">
        <v>1753.8</v>
      </c>
      <c r="E151">
        <f t="shared" si="7"/>
        <v>1771.4513236367395</v>
      </c>
      <c r="G151">
        <f t="shared" si="8"/>
        <v>1.0064616054703821</v>
      </c>
    </row>
    <row r="152" spans="1:7" x14ac:dyDescent="0.3">
      <c r="A152" s="11">
        <v>1996</v>
      </c>
      <c r="B152" s="11">
        <v>1</v>
      </c>
      <c r="C152" s="19">
        <f t="shared" si="6"/>
        <v>35065</v>
      </c>
      <c r="D152" s="11">
        <v>1752.3</v>
      </c>
      <c r="E152">
        <f t="shared" si="7"/>
        <v>1770.4052402614936</v>
      </c>
      <c r="G152">
        <f t="shared" si="8"/>
        <v>1.0332272020483759</v>
      </c>
    </row>
    <row r="153" spans="1:7" x14ac:dyDescent="0.3">
      <c r="A153" s="11">
        <v>1996</v>
      </c>
      <c r="B153" s="11">
        <v>2</v>
      </c>
      <c r="C153" s="19">
        <f t="shared" si="6"/>
        <v>35096</v>
      </c>
      <c r="D153" s="11">
        <v>1752.9</v>
      </c>
      <c r="E153">
        <f t="shared" si="7"/>
        <v>1769.0305319192287</v>
      </c>
      <c r="G153">
        <f t="shared" si="8"/>
        <v>0.92021974552048535</v>
      </c>
    </row>
    <row r="154" spans="1:7" x14ac:dyDescent="0.3">
      <c r="A154" s="11">
        <v>1996</v>
      </c>
      <c r="B154" s="11">
        <v>3</v>
      </c>
      <c r="C154" s="19">
        <f t="shared" si="6"/>
        <v>35125</v>
      </c>
      <c r="D154" s="11">
        <v>1752.4</v>
      </c>
      <c r="E154">
        <f t="shared" si="7"/>
        <v>1770.7159995992292</v>
      </c>
      <c r="G154">
        <f t="shared" si="8"/>
        <v>1.0451951380523363</v>
      </c>
    </row>
    <row r="155" spans="1:7" x14ac:dyDescent="0.3">
      <c r="A155" s="11">
        <v>1996</v>
      </c>
      <c r="B155" s="11">
        <v>4</v>
      </c>
      <c r="C155" s="19">
        <f t="shared" si="6"/>
        <v>35156</v>
      </c>
      <c r="D155" s="11">
        <v>1749.9</v>
      </c>
      <c r="E155">
        <f t="shared" si="7"/>
        <v>1772.781403634599</v>
      </c>
      <c r="G155">
        <f t="shared" si="8"/>
        <v>1.3075834981769747</v>
      </c>
    </row>
    <row r="156" spans="1:7" x14ac:dyDescent="0.3">
      <c r="A156" s="11">
        <v>1996</v>
      </c>
      <c r="B156" s="11">
        <v>5</v>
      </c>
      <c r="C156" s="19">
        <f t="shared" si="6"/>
        <v>35186</v>
      </c>
      <c r="D156" s="11">
        <v>1748.6</v>
      </c>
      <c r="E156">
        <f t="shared" si="7"/>
        <v>1770.4511686898845</v>
      </c>
      <c r="G156">
        <f t="shared" si="8"/>
        <v>1.2496379211874995</v>
      </c>
    </row>
    <row r="157" spans="1:7" x14ac:dyDescent="0.3">
      <c r="A157" s="11">
        <v>1996</v>
      </c>
      <c r="B157" s="11">
        <v>6</v>
      </c>
      <c r="C157" s="19">
        <f t="shared" si="6"/>
        <v>35217</v>
      </c>
      <c r="D157" s="11">
        <v>1746.2</v>
      </c>
      <c r="E157">
        <f t="shared" si="7"/>
        <v>1765.7138293907751</v>
      </c>
      <c r="G157">
        <f t="shared" si="8"/>
        <v>1.1175025421357847</v>
      </c>
    </row>
    <row r="158" spans="1:7" x14ac:dyDescent="0.3">
      <c r="A158" s="11">
        <v>1996</v>
      </c>
      <c r="B158" s="11">
        <v>7</v>
      </c>
      <c r="C158" s="19">
        <f t="shared" si="6"/>
        <v>35247</v>
      </c>
      <c r="D158" s="11">
        <v>1742.2</v>
      </c>
      <c r="E158">
        <f t="shared" si="7"/>
        <v>1762.5837654290422</v>
      </c>
      <c r="G158">
        <f t="shared" si="8"/>
        <v>1.1700014595937387</v>
      </c>
    </row>
    <row r="159" spans="1:7" x14ac:dyDescent="0.3">
      <c r="A159" s="11">
        <v>1996</v>
      </c>
      <c r="B159" s="11">
        <v>8</v>
      </c>
      <c r="C159" s="19">
        <f t="shared" si="6"/>
        <v>35278</v>
      </c>
      <c r="D159" s="11">
        <v>1744.7</v>
      </c>
      <c r="E159">
        <f t="shared" si="7"/>
        <v>1765.6133641034285</v>
      </c>
      <c r="G159">
        <f t="shared" si="8"/>
        <v>1.1986796643221425</v>
      </c>
    </row>
    <row r="160" spans="1:7" x14ac:dyDescent="0.3">
      <c r="A160" s="11">
        <v>1996</v>
      </c>
      <c r="B160" s="11">
        <v>9</v>
      </c>
      <c r="C160" s="19">
        <f t="shared" si="6"/>
        <v>35309</v>
      </c>
      <c r="D160" s="11">
        <v>1753</v>
      </c>
      <c r="E160">
        <f t="shared" si="7"/>
        <v>1774.1044861769487</v>
      </c>
      <c r="G160">
        <f t="shared" si="8"/>
        <v>1.203906798456859</v>
      </c>
    </row>
    <row r="161" spans="1:7" x14ac:dyDescent="0.3">
      <c r="A161" s="11">
        <v>1996</v>
      </c>
      <c r="B161" s="11">
        <v>10</v>
      </c>
      <c r="C161" s="19">
        <f t="shared" si="6"/>
        <v>35339</v>
      </c>
      <c r="D161" s="11">
        <v>1759</v>
      </c>
      <c r="E161">
        <f t="shared" si="7"/>
        <v>1778.6655482043848</v>
      </c>
      <c r="G161">
        <f t="shared" si="8"/>
        <v>1.1179959183845809</v>
      </c>
    </row>
    <row r="162" spans="1:7" x14ac:dyDescent="0.3">
      <c r="A162" s="11">
        <v>1996</v>
      </c>
      <c r="B162" s="11">
        <v>11</v>
      </c>
      <c r="C162" s="19">
        <f t="shared" si="6"/>
        <v>35370</v>
      </c>
      <c r="D162" s="11">
        <v>1759.9</v>
      </c>
      <c r="E162">
        <f t="shared" si="7"/>
        <v>1777.7848275822346</v>
      </c>
      <c r="G162">
        <f t="shared" si="8"/>
        <v>1.0162411263273192</v>
      </c>
    </row>
    <row r="163" spans="1:7" x14ac:dyDescent="0.3">
      <c r="A163" s="11">
        <v>1996</v>
      </c>
      <c r="B163" s="11">
        <v>12</v>
      </c>
      <c r="C163" s="19">
        <f t="shared" si="6"/>
        <v>35400</v>
      </c>
      <c r="D163" s="11">
        <v>1756.8</v>
      </c>
      <c r="E163">
        <f t="shared" si="7"/>
        <v>1776.8108881122496</v>
      </c>
      <c r="G163">
        <f t="shared" si="8"/>
        <v>1.1390532850779618</v>
      </c>
    </row>
    <row r="164" spans="1:7" x14ac:dyDescent="0.3">
      <c r="A164" s="11">
        <v>1997</v>
      </c>
      <c r="B164" s="11">
        <v>1</v>
      </c>
      <c r="C164" s="19">
        <f t="shared" si="6"/>
        <v>35431</v>
      </c>
      <c r="D164" s="11">
        <v>1753.3</v>
      </c>
      <c r="E164">
        <f t="shared" si="7"/>
        <v>1775.7648047370035</v>
      </c>
      <c r="G164">
        <f t="shared" si="8"/>
        <v>1.2812869866539403</v>
      </c>
    </row>
    <row r="165" spans="1:7" x14ac:dyDescent="0.3">
      <c r="A165" s="11">
        <v>1997</v>
      </c>
      <c r="B165" s="11">
        <v>2</v>
      </c>
      <c r="C165" s="19">
        <f t="shared" si="6"/>
        <v>35462</v>
      </c>
      <c r="D165" s="11">
        <v>1753.8</v>
      </c>
      <c r="E165">
        <f t="shared" si="7"/>
        <v>1774.3900963947385</v>
      </c>
      <c r="G165">
        <f t="shared" si="8"/>
        <v>1.1740276197250865</v>
      </c>
    </row>
    <row r="166" spans="1:7" x14ac:dyDescent="0.3">
      <c r="A166" s="11">
        <v>1997</v>
      </c>
      <c r="B166" s="11">
        <v>3</v>
      </c>
      <c r="C166" s="19">
        <f t="shared" si="6"/>
        <v>35490</v>
      </c>
      <c r="D166" s="11">
        <v>1755.6</v>
      </c>
      <c r="E166">
        <f t="shared" si="7"/>
        <v>1776.0755640747393</v>
      </c>
      <c r="G166">
        <f t="shared" si="8"/>
        <v>1.1663000726098995</v>
      </c>
    </row>
    <row r="167" spans="1:7" x14ac:dyDescent="0.3">
      <c r="A167" s="11">
        <v>1997</v>
      </c>
      <c r="B167" s="11">
        <v>4</v>
      </c>
      <c r="C167" s="19">
        <f t="shared" si="6"/>
        <v>35521</v>
      </c>
      <c r="D167" s="11">
        <v>1755.5</v>
      </c>
      <c r="E167">
        <f t="shared" si="7"/>
        <v>1778.140968110109</v>
      </c>
      <c r="G167">
        <f t="shared" si="8"/>
        <v>1.2897162124812898</v>
      </c>
    </row>
    <row r="168" spans="1:7" x14ac:dyDescent="0.3">
      <c r="A168" s="11">
        <v>1997</v>
      </c>
      <c r="B168" s="11">
        <v>5</v>
      </c>
      <c r="C168" s="19">
        <f t="shared" si="6"/>
        <v>35551</v>
      </c>
      <c r="D168" s="11">
        <v>1753.9</v>
      </c>
      <c r="E168">
        <f t="shared" si="7"/>
        <v>1775.8107331653946</v>
      </c>
      <c r="G168">
        <f t="shared" si="8"/>
        <v>1.2492578348477394</v>
      </c>
    </row>
    <row r="169" spans="1:7" x14ac:dyDescent="0.3">
      <c r="A169" s="11">
        <v>1997</v>
      </c>
      <c r="B169" s="11">
        <v>6</v>
      </c>
      <c r="C169" s="19">
        <f t="shared" si="6"/>
        <v>35582</v>
      </c>
      <c r="D169" s="11">
        <v>1750.2</v>
      </c>
      <c r="E169">
        <f t="shared" si="7"/>
        <v>1771.0733938662852</v>
      </c>
      <c r="G169">
        <f t="shared" si="8"/>
        <v>1.1926290633233425</v>
      </c>
    </row>
    <row r="170" spans="1:7" x14ac:dyDescent="0.3">
      <c r="A170" s="11">
        <v>1997</v>
      </c>
      <c r="B170" s="11">
        <v>7</v>
      </c>
      <c r="C170" s="19">
        <f t="shared" si="6"/>
        <v>35612</v>
      </c>
      <c r="D170" s="11">
        <v>1746.2</v>
      </c>
      <c r="E170">
        <f t="shared" si="7"/>
        <v>1767.9433299045522</v>
      </c>
      <c r="G170">
        <f t="shared" si="8"/>
        <v>1.2451798135695902</v>
      </c>
    </row>
    <row r="171" spans="1:7" x14ac:dyDescent="0.3">
      <c r="A171" s="11">
        <v>1997</v>
      </c>
      <c r="B171" s="11">
        <v>8</v>
      </c>
      <c r="C171" s="19">
        <f t="shared" si="6"/>
        <v>35643</v>
      </c>
      <c r="D171" s="11">
        <v>1748</v>
      </c>
      <c r="E171">
        <f t="shared" si="7"/>
        <v>1770.9729285789385</v>
      </c>
      <c r="G171">
        <f t="shared" si="8"/>
        <v>1.3142407653854997</v>
      </c>
    </row>
    <row r="172" spans="1:7" x14ac:dyDescent="0.3">
      <c r="A172" s="11">
        <v>1997</v>
      </c>
      <c r="B172" s="11">
        <v>9</v>
      </c>
      <c r="C172" s="19">
        <f t="shared" si="6"/>
        <v>35674</v>
      </c>
      <c r="D172" s="11">
        <v>1755.1</v>
      </c>
      <c r="E172">
        <f t="shared" si="7"/>
        <v>1779.4640506524586</v>
      </c>
      <c r="G172">
        <f t="shared" si="8"/>
        <v>1.3881858955306634</v>
      </c>
    </row>
    <row r="173" spans="1:7" x14ac:dyDescent="0.3">
      <c r="A173" s="11">
        <v>1997</v>
      </c>
      <c r="B173" s="11">
        <v>10</v>
      </c>
      <c r="C173" s="19">
        <f t="shared" si="6"/>
        <v>35704</v>
      </c>
      <c r="D173" s="11">
        <v>1760.2</v>
      </c>
      <c r="E173">
        <f t="shared" si="7"/>
        <v>1784.0251126798946</v>
      </c>
      <c r="G173">
        <f t="shared" si="8"/>
        <v>1.3535457720653661</v>
      </c>
    </row>
    <row r="174" spans="1:7" x14ac:dyDescent="0.3">
      <c r="A174" s="11">
        <v>1997</v>
      </c>
      <c r="B174" s="11">
        <v>11</v>
      </c>
      <c r="C174" s="19">
        <f t="shared" si="6"/>
        <v>35735</v>
      </c>
      <c r="D174" s="11">
        <v>1761.7</v>
      </c>
      <c r="E174">
        <f t="shared" si="7"/>
        <v>1783.1443920577447</v>
      </c>
      <c r="G174">
        <f t="shared" si="8"/>
        <v>1.2172556086589434</v>
      </c>
    </row>
    <row r="175" spans="1:7" x14ac:dyDescent="0.3">
      <c r="A175" s="11">
        <v>1997</v>
      </c>
      <c r="B175" s="11">
        <v>12</v>
      </c>
      <c r="C175" s="19">
        <f t="shared" si="6"/>
        <v>35765</v>
      </c>
      <c r="D175" s="11">
        <v>1761.9</v>
      </c>
      <c r="E175">
        <f t="shared" si="7"/>
        <v>1782.1704525877597</v>
      </c>
      <c r="G175">
        <f t="shared" si="8"/>
        <v>1.1504882563005598</v>
      </c>
    </row>
    <row r="176" spans="1:7" x14ac:dyDescent="0.3">
      <c r="A176" s="11">
        <v>1998</v>
      </c>
      <c r="B176" s="11">
        <v>1</v>
      </c>
      <c r="C176" s="19">
        <f t="shared" si="6"/>
        <v>35796</v>
      </c>
      <c r="D176" s="11">
        <v>1761.5</v>
      </c>
      <c r="E176">
        <f t="shared" si="7"/>
        <v>1781.1243692125136</v>
      </c>
      <c r="G176">
        <f t="shared" si="8"/>
        <v>1.1140714852406219</v>
      </c>
    </row>
    <row r="177" spans="1:7" x14ac:dyDescent="0.3">
      <c r="A177" s="11">
        <v>1998</v>
      </c>
      <c r="B177" s="11">
        <v>2</v>
      </c>
      <c r="C177" s="19">
        <f t="shared" si="6"/>
        <v>35827</v>
      </c>
      <c r="D177" s="11">
        <v>1761.5</v>
      </c>
      <c r="E177">
        <f t="shared" si="7"/>
        <v>1779.7496608702486</v>
      </c>
      <c r="G177">
        <f t="shared" si="8"/>
        <v>1.03602956969904</v>
      </c>
    </row>
    <row r="178" spans="1:7" x14ac:dyDescent="0.3">
      <c r="A178" s="11">
        <v>1998</v>
      </c>
      <c r="B178" s="11">
        <v>3</v>
      </c>
      <c r="C178" s="19">
        <f t="shared" si="6"/>
        <v>35855</v>
      </c>
      <c r="D178" s="11">
        <v>1763</v>
      </c>
      <c r="E178">
        <f t="shared" si="7"/>
        <v>1781.4351285502491</v>
      </c>
      <c r="G178">
        <f t="shared" si="8"/>
        <v>1.0456680970078926</v>
      </c>
    </row>
    <row r="179" spans="1:7" x14ac:dyDescent="0.3">
      <c r="A179" s="11">
        <v>1998</v>
      </c>
      <c r="B179" s="11">
        <v>4</v>
      </c>
      <c r="C179" s="19">
        <f t="shared" si="6"/>
        <v>35886</v>
      </c>
      <c r="D179" s="11">
        <v>1764.7</v>
      </c>
      <c r="E179">
        <f t="shared" si="7"/>
        <v>1783.5005325856189</v>
      </c>
      <c r="G179">
        <f t="shared" si="8"/>
        <v>1.0653670644086157</v>
      </c>
    </row>
    <row r="180" spans="1:7" x14ac:dyDescent="0.3">
      <c r="A180" s="11">
        <v>1998</v>
      </c>
      <c r="B180" s="11">
        <v>5</v>
      </c>
      <c r="C180" s="19">
        <f t="shared" si="6"/>
        <v>35916</v>
      </c>
      <c r="D180" s="11">
        <v>1764.2</v>
      </c>
      <c r="E180">
        <f t="shared" si="7"/>
        <v>1781.1702976409047</v>
      </c>
      <c r="G180">
        <f t="shared" si="8"/>
        <v>0.96192595175743212</v>
      </c>
    </row>
    <row r="181" spans="1:7" x14ac:dyDescent="0.3">
      <c r="A181" s="11">
        <v>1998</v>
      </c>
      <c r="B181" s="11">
        <v>6</v>
      </c>
      <c r="C181" s="19">
        <f t="shared" si="6"/>
        <v>35947</v>
      </c>
      <c r="D181" s="11">
        <v>1760.3</v>
      </c>
      <c r="E181">
        <f t="shared" si="7"/>
        <v>1776.4329583417953</v>
      </c>
      <c r="G181">
        <f t="shared" si="8"/>
        <v>0.91648914058940545</v>
      </c>
    </row>
    <row r="182" spans="1:7" x14ac:dyDescent="0.3">
      <c r="A182" s="11">
        <v>1998</v>
      </c>
      <c r="B182" s="11">
        <v>7</v>
      </c>
      <c r="C182" s="19">
        <f t="shared" si="6"/>
        <v>35977</v>
      </c>
      <c r="D182" s="11">
        <v>1756.1</v>
      </c>
      <c r="E182">
        <f t="shared" si="7"/>
        <v>1773.3028943800623</v>
      </c>
      <c r="G182">
        <f t="shared" si="8"/>
        <v>0.9796079027425767</v>
      </c>
    </row>
    <row r="183" spans="1:7" x14ac:dyDescent="0.3">
      <c r="A183" s="11">
        <v>1998</v>
      </c>
      <c r="B183" s="11">
        <v>8</v>
      </c>
      <c r="C183" s="19">
        <f t="shared" si="6"/>
        <v>36008</v>
      </c>
      <c r="D183" s="11">
        <v>1760.1</v>
      </c>
      <c r="E183">
        <f t="shared" si="7"/>
        <v>1776.3324930544486</v>
      </c>
      <c r="G183">
        <f t="shared" si="8"/>
        <v>0.92224834125610466</v>
      </c>
    </row>
    <row r="184" spans="1:7" x14ac:dyDescent="0.3">
      <c r="A184" s="11">
        <v>1998</v>
      </c>
      <c r="B184" s="11">
        <v>9</v>
      </c>
      <c r="C184" s="19">
        <f t="shared" si="6"/>
        <v>36039</v>
      </c>
      <c r="D184" s="11">
        <v>1770.5</v>
      </c>
      <c r="E184">
        <f t="shared" si="7"/>
        <v>1784.8236151279687</v>
      </c>
      <c r="G184">
        <f t="shared" si="8"/>
        <v>0.80901525715722411</v>
      </c>
    </row>
    <row r="185" spans="1:7" x14ac:dyDescent="0.3">
      <c r="A185" s="11">
        <v>1998</v>
      </c>
      <c r="B185" s="11">
        <v>10</v>
      </c>
      <c r="C185" s="19">
        <f t="shared" si="6"/>
        <v>36069</v>
      </c>
      <c r="D185" s="11">
        <v>1776.2</v>
      </c>
      <c r="E185">
        <f t="shared" si="7"/>
        <v>1789.3846771554047</v>
      </c>
      <c r="G185">
        <f t="shared" si="8"/>
        <v>0.74229687847115422</v>
      </c>
    </row>
    <row r="186" spans="1:7" x14ac:dyDescent="0.3">
      <c r="A186" s="11">
        <v>1998</v>
      </c>
      <c r="B186" s="11">
        <v>11</v>
      </c>
      <c r="C186" s="19">
        <f t="shared" si="6"/>
        <v>36100</v>
      </c>
      <c r="D186" s="11">
        <v>1775.6</v>
      </c>
      <c r="E186">
        <f t="shared" si="7"/>
        <v>1788.5039565332545</v>
      </c>
      <c r="G186">
        <f t="shared" si="8"/>
        <v>0.72673780881136441</v>
      </c>
    </row>
    <row r="187" spans="1:7" x14ac:dyDescent="0.3">
      <c r="A187" s="11">
        <v>1998</v>
      </c>
      <c r="B187" s="11">
        <v>12</v>
      </c>
      <c r="C187" s="19">
        <f t="shared" si="6"/>
        <v>36130</v>
      </c>
      <c r="D187" s="11">
        <v>1774.2</v>
      </c>
      <c r="E187">
        <f t="shared" si="7"/>
        <v>1787.5300170632697</v>
      </c>
      <c r="G187">
        <f t="shared" si="8"/>
        <v>0.75132550238246409</v>
      </c>
    </row>
    <row r="188" spans="1:7" x14ac:dyDescent="0.3">
      <c r="A188" s="11">
        <v>1999</v>
      </c>
      <c r="B188" s="11">
        <v>1</v>
      </c>
      <c r="C188" s="19">
        <f t="shared" si="6"/>
        <v>36161</v>
      </c>
      <c r="D188" s="11">
        <v>1774</v>
      </c>
      <c r="E188">
        <f t="shared" si="7"/>
        <v>1786.4839336880236</v>
      </c>
      <c r="G188">
        <f t="shared" si="8"/>
        <v>0.70371666787055387</v>
      </c>
    </row>
    <row r="189" spans="1:7" x14ac:dyDescent="0.3">
      <c r="A189" s="11">
        <v>1999</v>
      </c>
      <c r="B189" s="11">
        <v>2</v>
      </c>
      <c r="C189" s="19">
        <f t="shared" si="6"/>
        <v>36192</v>
      </c>
      <c r="D189" s="11">
        <v>1774.1</v>
      </c>
      <c r="E189">
        <f t="shared" si="7"/>
        <v>1785.1092253457587</v>
      </c>
      <c r="G189">
        <f t="shared" si="8"/>
        <v>0.62055269408481772</v>
      </c>
    </row>
    <row r="190" spans="1:7" x14ac:dyDescent="0.3">
      <c r="A190" s="11">
        <v>1999</v>
      </c>
      <c r="B190" s="11">
        <v>3</v>
      </c>
      <c r="C190" s="19">
        <f t="shared" si="6"/>
        <v>36220</v>
      </c>
      <c r="D190" s="11">
        <v>1774.7</v>
      </c>
      <c r="E190">
        <f t="shared" si="7"/>
        <v>1786.7946930257592</v>
      </c>
      <c r="G190">
        <f t="shared" si="8"/>
        <v>0.68150634055103232</v>
      </c>
    </row>
    <row r="191" spans="1:7" x14ac:dyDescent="0.3">
      <c r="A191" s="11">
        <v>1999</v>
      </c>
      <c r="B191" s="11">
        <v>4</v>
      </c>
      <c r="C191" s="19">
        <f t="shared" si="6"/>
        <v>36251</v>
      </c>
      <c r="D191" s="11">
        <v>1775</v>
      </c>
      <c r="E191">
        <f t="shared" si="7"/>
        <v>1788.860097061129</v>
      </c>
      <c r="G191">
        <f t="shared" si="8"/>
        <v>0.78085053865515242</v>
      </c>
    </row>
    <row r="192" spans="1:7" x14ac:dyDescent="0.3">
      <c r="A192" s="11">
        <v>1999</v>
      </c>
      <c r="B192" s="11">
        <v>5</v>
      </c>
      <c r="C192" s="19">
        <f t="shared" si="6"/>
        <v>36281</v>
      </c>
      <c r="D192" s="11">
        <v>1772.7</v>
      </c>
      <c r="E192">
        <f t="shared" si="7"/>
        <v>1786.5298621164145</v>
      </c>
      <c r="G192">
        <f t="shared" si="8"/>
        <v>0.78015807053728559</v>
      </c>
    </row>
    <row r="193" spans="1:7" x14ac:dyDescent="0.3">
      <c r="A193" s="11">
        <v>1999</v>
      </c>
      <c r="B193" s="11">
        <v>6</v>
      </c>
      <c r="C193" s="19">
        <f t="shared" si="6"/>
        <v>36312</v>
      </c>
      <c r="D193" s="11">
        <v>1767.4</v>
      </c>
      <c r="E193">
        <f t="shared" si="7"/>
        <v>1781.7925228173051</v>
      </c>
      <c r="G193">
        <f t="shared" si="8"/>
        <v>0.81433307781515263</v>
      </c>
    </row>
    <row r="194" spans="1:7" x14ac:dyDescent="0.3">
      <c r="A194" s="11">
        <v>1999</v>
      </c>
      <c r="B194" s="11">
        <v>7</v>
      </c>
      <c r="C194" s="19">
        <f t="shared" si="6"/>
        <v>36342</v>
      </c>
      <c r="D194" s="11">
        <v>1763</v>
      </c>
      <c r="E194">
        <f t="shared" si="7"/>
        <v>1778.6624588555724</v>
      </c>
      <c r="G194">
        <f t="shared" si="8"/>
        <v>0.88839811999843266</v>
      </c>
    </row>
    <row r="195" spans="1:7" x14ac:dyDescent="0.3">
      <c r="A195" s="11">
        <v>1999</v>
      </c>
      <c r="B195" s="11">
        <v>8</v>
      </c>
      <c r="C195" s="19">
        <f t="shared" ref="C195:C258" si="9">DATE(A195,B195,1)</f>
        <v>36373</v>
      </c>
      <c r="D195" s="11">
        <v>1764.7</v>
      </c>
      <c r="E195">
        <f t="shared" ref="E195:E258" si="10">_xlfn.FORECAST.ETS(C195,$D$2:$D$463,$C$2:$C$463,12)</f>
        <v>1781.6920575299587</v>
      </c>
      <c r="G195">
        <f t="shared" ref="G195:G258" si="11">ABS(D195-E195)/D195*100</f>
        <v>0.96288646965255442</v>
      </c>
    </row>
    <row r="196" spans="1:7" x14ac:dyDescent="0.3">
      <c r="A196" s="11">
        <v>1999</v>
      </c>
      <c r="B196" s="11">
        <v>9</v>
      </c>
      <c r="C196" s="19">
        <f t="shared" si="9"/>
        <v>36404</v>
      </c>
      <c r="D196" s="11">
        <v>1771.2</v>
      </c>
      <c r="E196">
        <f t="shared" si="10"/>
        <v>1790.1831796034787</v>
      </c>
      <c r="G196">
        <f t="shared" si="11"/>
        <v>1.0717693994737283</v>
      </c>
    </row>
    <row r="197" spans="1:7" x14ac:dyDescent="0.3">
      <c r="A197" s="11">
        <v>1999</v>
      </c>
      <c r="B197" s="11">
        <v>10</v>
      </c>
      <c r="C197" s="19">
        <f t="shared" si="9"/>
        <v>36434</v>
      </c>
      <c r="D197" s="11">
        <v>1776.8</v>
      </c>
      <c r="E197">
        <f t="shared" si="10"/>
        <v>1794.7442416309148</v>
      </c>
      <c r="G197">
        <f t="shared" si="11"/>
        <v>1.009919047214926</v>
      </c>
    </row>
    <row r="198" spans="1:7" x14ac:dyDescent="0.3">
      <c r="A198" s="11">
        <v>1999</v>
      </c>
      <c r="B198" s="11">
        <v>11</v>
      </c>
      <c r="C198" s="19">
        <f t="shared" si="9"/>
        <v>36465</v>
      </c>
      <c r="D198" s="11">
        <v>1778.7</v>
      </c>
      <c r="E198">
        <f t="shared" si="10"/>
        <v>1793.8635210087646</v>
      </c>
      <c r="G198">
        <f t="shared" si="11"/>
        <v>0.85250581934921665</v>
      </c>
    </row>
    <row r="199" spans="1:7" x14ac:dyDescent="0.3">
      <c r="A199" s="11">
        <v>1999</v>
      </c>
      <c r="B199" s="11">
        <v>12</v>
      </c>
      <c r="C199" s="19">
        <f t="shared" si="9"/>
        <v>36495</v>
      </c>
      <c r="D199" s="11">
        <v>1777.3</v>
      </c>
      <c r="E199">
        <f t="shared" si="10"/>
        <v>1792.8895815387796</v>
      </c>
      <c r="G199">
        <f t="shared" si="11"/>
        <v>0.87714969553702882</v>
      </c>
    </row>
    <row r="200" spans="1:7" x14ac:dyDescent="0.3">
      <c r="A200" s="11">
        <v>2000</v>
      </c>
      <c r="B200" s="11">
        <v>1</v>
      </c>
      <c r="C200" s="19">
        <f t="shared" si="9"/>
        <v>36526</v>
      </c>
      <c r="D200" s="11">
        <v>1775.7</v>
      </c>
      <c r="E200">
        <f t="shared" si="10"/>
        <v>1791.8434981635335</v>
      </c>
      <c r="G200">
        <f t="shared" si="11"/>
        <v>0.90913432243810455</v>
      </c>
    </row>
    <row r="201" spans="1:7" x14ac:dyDescent="0.3">
      <c r="A201" s="11">
        <v>2000</v>
      </c>
      <c r="B201" s="11">
        <v>2</v>
      </c>
      <c r="C201" s="19">
        <f t="shared" si="9"/>
        <v>36557</v>
      </c>
      <c r="D201" s="11">
        <v>1775.9</v>
      </c>
      <c r="E201">
        <f t="shared" si="10"/>
        <v>1790.4687898212687</v>
      </c>
      <c r="G201">
        <f t="shared" si="11"/>
        <v>0.82036093368256302</v>
      </c>
    </row>
    <row r="202" spans="1:7" x14ac:dyDescent="0.3">
      <c r="A202" s="11">
        <v>2000</v>
      </c>
      <c r="B202" s="11">
        <v>3</v>
      </c>
      <c r="C202" s="19">
        <f t="shared" si="9"/>
        <v>36586</v>
      </c>
      <c r="D202" s="11">
        <v>1776.9</v>
      </c>
      <c r="E202">
        <f t="shared" si="10"/>
        <v>1792.1542575012693</v>
      </c>
      <c r="G202">
        <f t="shared" si="11"/>
        <v>0.85847585690073691</v>
      </c>
    </row>
    <row r="203" spans="1:7" x14ac:dyDescent="0.3">
      <c r="A203" s="11">
        <v>2000</v>
      </c>
      <c r="B203" s="11">
        <v>4</v>
      </c>
      <c r="C203" s="19">
        <f t="shared" si="9"/>
        <v>36617</v>
      </c>
      <c r="D203" s="11">
        <v>1777.4</v>
      </c>
      <c r="E203">
        <f t="shared" si="10"/>
        <v>1794.219661536639</v>
      </c>
      <c r="G203">
        <f t="shared" si="11"/>
        <v>0.94630705168442275</v>
      </c>
    </row>
    <row r="204" spans="1:7" x14ac:dyDescent="0.3">
      <c r="A204" s="11">
        <v>2000</v>
      </c>
      <c r="B204" s="11">
        <v>5</v>
      </c>
      <c r="C204" s="19">
        <f t="shared" si="9"/>
        <v>36647</v>
      </c>
      <c r="D204" s="11">
        <v>1774.6</v>
      </c>
      <c r="E204">
        <f t="shared" si="10"/>
        <v>1791.8894265919246</v>
      </c>
      <c r="G204">
        <f t="shared" si="11"/>
        <v>0.97427175656061471</v>
      </c>
    </row>
    <row r="205" spans="1:7" x14ac:dyDescent="0.3">
      <c r="A205" s="11">
        <v>2000</v>
      </c>
      <c r="B205" s="11">
        <v>6</v>
      </c>
      <c r="C205" s="19">
        <f t="shared" si="9"/>
        <v>36678</v>
      </c>
      <c r="D205" s="11">
        <v>1768.2</v>
      </c>
      <c r="E205">
        <f t="shared" si="10"/>
        <v>1787.1520872928152</v>
      </c>
      <c r="G205">
        <f t="shared" si="11"/>
        <v>1.0718293910652144</v>
      </c>
    </row>
    <row r="206" spans="1:7" x14ac:dyDescent="0.3">
      <c r="A206" s="11">
        <v>2000</v>
      </c>
      <c r="B206" s="11">
        <v>7</v>
      </c>
      <c r="C206" s="19">
        <f t="shared" si="9"/>
        <v>36708</v>
      </c>
      <c r="D206" s="11">
        <v>1763.6</v>
      </c>
      <c r="E206">
        <f t="shared" si="10"/>
        <v>1784.0220233310822</v>
      </c>
      <c r="G206">
        <f t="shared" si="11"/>
        <v>1.1579736522500736</v>
      </c>
    </row>
    <row r="207" spans="1:7" x14ac:dyDescent="0.3">
      <c r="A207" s="11">
        <v>2000</v>
      </c>
      <c r="B207" s="11">
        <v>8</v>
      </c>
      <c r="C207" s="19">
        <f t="shared" si="9"/>
        <v>36739</v>
      </c>
      <c r="D207" s="11">
        <v>1765.7</v>
      </c>
      <c r="E207">
        <f t="shared" si="10"/>
        <v>1787.0516220054687</v>
      </c>
      <c r="G207">
        <f t="shared" si="11"/>
        <v>1.209244039500974</v>
      </c>
    </row>
    <row r="208" spans="1:7" x14ac:dyDescent="0.3">
      <c r="A208" s="11">
        <v>2000</v>
      </c>
      <c r="B208" s="11">
        <v>9</v>
      </c>
      <c r="C208" s="19">
        <f t="shared" si="9"/>
        <v>36770</v>
      </c>
      <c r="D208" s="11">
        <v>1772.2</v>
      </c>
      <c r="E208">
        <f t="shared" si="10"/>
        <v>1795.5427440789888</v>
      </c>
      <c r="G208">
        <f t="shared" si="11"/>
        <v>1.3171619500614347</v>
      </c>
    </row>
    <row r="209" spans="1:7" x14ac:dyDescent="0.3">
      <c r="A209" s="11">
        <v>2000</v>
      </c>
      <c r="B209" s="11">
        <v>10</v>
      </c>
      <c r="C209" s="19">
        <f t="shared" si="9"/>
        <v>36800</v>
      </c>
      <c r="D209" s="11">
        <v>1777.2</v>
      </c>
      <c r="E209">
        <f t="shared" si="10"/>
        <v>1800.1038061064248</v>
      </c>
      <c r="G209">
        <f t="shared" si="11"/>
        <v>1.2887579398168343</v>
      </c>
    </row>
    <row r="210" spans="1:7" x14ac:dyDescent="0.3">
      <c r="A210" s="11">
        <v>2000</v>
      </c>
      <c r="B210" s="11">
        <v>11</v>
      </c>
      <c r="C210" s="19">
        <f t="shared" si="9"/>
        <v>36831</v>
      </c>
      <c r="D210" s="11">
        <v>1777.8</v>
      </c>
      <c r="E210">
        <f t="shared" si="10"/>
        <v>1799.2230854842746</v>
      </c>
      <c r="G210">
        <f t="shared" si="11"/>
        <v>1.2050334955717561</v>
      </c>
    </row>
    <row r="211" spans="1:7" x14ac:dyDescent="0.3">
      <c r="A211" s="11">
        <v>2000</v>
      </c>
      <c r="B211" s="11">
        <v>12</v>
      </c>
      <c r="C211" s="19">
        <f t="shared" si="9"/>
        <v>36861</v>
      </c>
      <c r="D211" s="11">
        <v>1775.3</v>
      </c>
      <c r="E211">
        <f t="shared" si="10"/>
        <v>1798.2491460142896</v>
      </c>
      <c r="G211">
        <f t="shared" si="11"/>
        <v>1.292691151596332</v>
      </c>
    </row>
    <row r="212" spans="1:7" x14ac:dyDescent="0.3">
      <c r="A212" s="11">
        <v>2001</v>
      </c>
      <c r="B212" s="11">
        <v>1</v>
      </c>
      <c r="C212" s="19">
        <f t="shared" si="9"/>
        <v>36892</v>
      </c>
      <c r="D212" s="11">
        <v>1772.9</v>
      </c>
      <c r="E212">
        <f t="shared" si="10"/>
        <v>1797.2030626390435</v>
      </c>
      <c r="G212">
        <f t="shared" si="11"/>
        <v>1.3708084290734641</v>
      </c>
    </row>
    <row r="213" spans="1:7" x14ac:dyDescent="0.3">
      <c r="A213" s="11">
        <v>2001</v>
      </c>
      <c r="B213" s="11">
        <v>2</v>
      </c>
      <c r="C213" s="19">
        <f t="shared" si="9"/>
        <v>36923</v>
      </c>
      <c r="D213" s="11">
        <v>1772.5</v>
      </c>
      <c r="E213">
        <f t="shared" si="10"/>
        <v>1795.8283542967786</v>
      </c>
      <c r="G213">
        <f t="shared" si="11"/>
        <v>1.3161271817646585</v>
      </c>
    </row>
    <row r="214" spans="1:7" x14ac:dyDescent="0.3">
      <c r="A214" s="11">
        <v>2001</v>
      </c>
      <c r="B214" s="11">
        <v>3</v>
      </c>
      <c r="C214" s="19">
        <f t="shared" si="9"/>
        <v>36951</v>
      </c>
      <c r="D214" s="11">
        <v>1773.7</v>
      </c>
      <c r="E214">
        <f t="shared" si="10"/>
        <v>1797.5138219767791</v>
      </c>
      <c r="G214">
        <f t="shared" si="11"/>
        <v>1.3426070912092847</v>
      </c>
    </row>
    <row r="215" spans="1:7" x14ac:dyDescent="0.3">
      <c r="A215" s="11">
        <v>2001</v>
      </c>
      <c r="B215" s="11">
        <v>4</v>
      </c>
      <c r="C215" s="19">
        <f t="shared" si="9"/>
        <v>36982</v>
      </c>
      <c r="D215" s="11">
        <v>1773.9</v>
      </c>
      <c r="E215">
        <f t="shared" si="10"/>
        <v>1799.5792260121491</v>
      </c>
      <c r="G215">
        <f t="shared" si="11"/>
        <v>1.4476140713765713</v>
      </c>
    </row>
    <row r="216" spans="1:7" x14ac:dyDescent="0.3">
      <c r="A216" s="11">
        <v>2001</v>
      </c>
      <c r="B216" s="11">
        <v>5</v>
      </c>
      <c r="C216" s="19">
        <f t="shared" si="9"/>
        <v>37012</v>
      </c>
      <c r="D216" s="11">
        <v>1770.8</v>
      </c>
      <c r="E216">
        <f t="shared" si="10"/>
        <v>1797.2489910674346</v>
      </c>
      <c r="G216">
        <f t="shared" si="11"/>
        <v>1.493618198974175</v>
      </c>
    </row>
    <row r="217" spans="1:7" x14ac:dyDescent="0.3">
      <c r="A217" s="11">
        <v>2001</v>
      </c>
      <c r="B217" s="11">
        <v>6</v>
      </c>
      <c r="C217" s="19">
        <f t="shared" si="9"/>
        <v>37043</v>
      </c>
      <c r="D217" s="11">
        <v>1765.9</v>
      </c>
      <c r="E217">
        <f t="shared" si="10"/>
        <v>1792.5116517683252</v>
      </c>
      <c r="G217">
        <f t="shared" si="11"/>
        <v>1.506973881212138</v>
      </c>
    </row>
    <row r="218" spans="1:7" x14ac:dyDescent="0.3">
      <c r="A218" s="11">
        <v>2001</v>
      </c>
      <c r="B218" s="11">
        <v>7</v>
      </c>
      <c r="C218" s="19">
        <f t="shared" si="9"/>
        <v>37073</v>
      </c>
      <c r="D218" s="11">
        <v>1762.8</v>
      </c>
      <c r="E218">
        <f t="shared" si="10"/>
        <v>1789.3815878065923</v>
      </c>
      <c r="G218">
        <f t="shared" si="11"/>
        <v>1.5079185277168328</v>
      </c>
    </row>
    <row r="219" spans="1:7" x14ac:dyDescent="0.3">
      <c r="A219" s="11">
        <v>2001</v>
      </c>
      <c r="B219" s="11">
        <v>8</v>
      </c>
      <c r="C219" s="19">
        <f t="shared" si="9"/>
        <v>37104</v>
      </c>
      <c r="D219" s="11">
        <v>1764.4</v>
      </c>
      <c r="E219">
        <f t="shared" si="10"/>
        <v>1792.4111864809786</v>
      </c>
      <c r="G219">
        <f t="shared" si="11"/>
        <v>1.5875757470516036</v>
      </c>
    </row>
    <row r="220" spans="1:7" x14ac:dyDescent="0.3">
      <c r="A220" s="11">
        <v>2001</v>
      </c>
      <c r="B220" s="11">
        <v>9</v>
      </c>
      <c r="C220" s="19">
        <f t="shared" si="9"/>
        <v>37135</v>
      </c>
      <c r="D220" s="11">
        <v>1770.4</v>
      </c>
      <c r="E220">
        <f t="shared" si="10"/>
        <v>1800.9023085544986</v>
      </c>
      <c r="G220">
        <f t="shared" si="11"/>
        <v>1.7229049115735731</v>
      </c>
    </row>
    <row r="221" spans="1:7" x14ac:dyDescent="0.3">
      <c r="A221" s="11">
        <v>2001</v>
      </c>
      <c r="B221" s="11">
        <v>10</v>
      </c>
      <c r="C221" s="19">
        <f t="shared" si="9"/>
        <v>37165</v>
      </c>
      <c r="D221" s="11">
        <v>1775.5</v>
      </c>
      <c r="E221">
        <f t="shared" si="10"/>
        <v>1805.4633705819349</v>
      </c>
      <c r="G221">
        <f t="shared" si="11"/>
        <v>1.6876018350850408</v>
      </c>
    </row>
    <row r="222" spans="1:7" x14ac:dyDescent="0.3">
      <c r="A222" s="11">
        <v>2001</v>
      </c>
      <c r="B222" s="11">
        <v>11</v>
      </c>
      <c r="C222" s="19">
        <f t="shared" si="9"/>
        <v>37196</v>
      </c>
      <c r="D222" s="11">
        <v>1776.6</v>
      </c>
      <c r="E222">
        <f t="shared" si="10"/>
        <v>1804.5826499597847</v>
      </c>
      <c r="G222">
        <f t="shared" si="11"/>
        <v>1.5750675424847909</v>
      </c>
    </row>
    <row r="223" spans="1:7" x14ac:dyDescent="0.3">
      <c r="A223" s="11">
        <v>2001</v>
      </c>
      <c r="B223" s="11">
        <v>12</v>
      </c>
      <c r="C223" s="19">
        <f t="shared" si="9"/>
        <v>37226</v>
      </c>
      <c r="D223" s="11">
        <v>1775.9</v>
      </c>
      <c r="E223">
        <f t="shared" si="10"/>
        <v>1803.6087104897997</v>
      </c>
      <c r="G223">
        <f t="shared" si="11"/>
        <v>1.5602629928374128</v>
      </c>
    </row>
    <row r="224" spans="1:7" x14ac:dyDescent="0.3">
      <c r="A224" s="11">
        <v>2002</v>
      </c>
      <c r="B224" s="11">
        <v>1</v>
      </c>
      <c r="C224" s="19">
        <f t="shared" si="9"/>
        <v>37257</v>
      </c>
      <c r="D224" s="11">
        <v>1774.1</v>
      </c>
      <c r="E224">
        <f t="shared" si="10"/>
        <v>1802.5626271145536</v>
      </c>
      <c r="G224">
        <f t="shared" si="11"/>
        <v>1.6043417572038612</v>
      </c>
    </row>
    <row r="225" spans="1:7" x14ac:dyDescent="0.3">
      <c r="A225" s="11">
        <v>2002</v>
      </c>
      <c r="B225" s="11">
        <v>2</v>
      </c>
      <c r="C225" s="19">
        <f t="shared" si="9"/>
        <v>37288</v>
      </c>
      <c r="D225" s="11">
        <v>1772.8</v>
      </c>
      <c r="E225">
        <f t="shared" si="10"/>
        <v>1801.1879187722886</v>
      </c>
      <c r="G225">
        <f t="shared" si="11"/>
        <v>1.6013040823718798</v>
      </c>
    </row>
    <row r="226" spans="1:7" x14ac:dyDescent="0.3">
      <c r="A226" s="11">
        <v>2002</v>
      </c>
      <c r="B226" s="11">
        <v>3</v>
      </c>
      <c r="C226" s="19">
        <f t="shared" si="9"/>
        <v>37316</v>
      </c>
      <c r="D226" s="11">
        <v>1773.4</v>
      </c>
      <c r="E226">
        <f t="shared" si="10"/>
        <v>1802.8733864522892</v>
      </c>
      <c r="G226">
        <f t="shared" si="11"/>
        <v>1.6619705905204187</v>
      </c>
    </row>
    <row r="227" spans="1:7" x14ac:dyDescent="0.3">
      <c r="A227" s="11">
        <v>2002</v>
      </c>
      <c r="B227" s="11">
        <v>4</v>
      </c>
      <c r="C227" s="19">
        <f t="shared" si="9"/>
        <v>37347</v>
      </c>
      <c r="D227" s="11">
        <v>1772.7</v>
      </c>
      <c r="E227">
        <f t="shared" si="10"/>
        <v>1804.9387904876589</v>
      </c>
      <c r="G227">
        <f t="shared" si="11"/>
        <v>1.8186264166333215</v>
      </c>
    </row>
    <row r="228" spans="1:7" x14ac:dyDescent="0.3">
      <c r="A228" s="11">
        <v>2002</v>
      </c>
      <c r="B228" s="11">
        <v>5</v>
      </c>
      <c r="C228" s="19">
        <f t="shared" si="9"/>
        <v>37377</v>
      </c>
      <c r="D228" s="11">
        <v>1770.3</v>
      </c>
      <c r="E228">
        <f t="shared" si="10"/>
        <v>1802.6085555429447</v>
      </c>
      <c r="G228">
        <f t="shared" si="11"/>
        <v>1.8250327934782107</v>
      </c>
    </row>
    <row r="229" spans="1:7" x14ac:dyDescent="0.3">
      <c r="A229" s="11">
        <v>2002</v>
      </c>
      <c r="B229" s="11">
        <v>6</v>
      </c>
      <c r="C229" s="19">
        <f t="shared" si="9"/>
        <v>37408</v>
      </c>
      <c r="D229" s="11">
        <v>1766.9</v>
      </c>
      <c r="E229">
        <f t="shared" si="10"/>
        <v>1797.8712162438353</v>
      </c>
      <c r="G229">
        <f t="shared" si="11"/>
        <v>1.7528562026054226</v>
      </c>
    </row>
    <row r="230" spans="1:7" x14ac:dyDescent="0.3">
      <c r="A230" s="11">
        <v>2002</v>
      </c>
      <c r="B230" s="11">
        <v>7</v>
      </c>
      <c r="C230" s="19">
        <f t="shared" si="9"/>
        <v>37438</v>
      </c>
      <c r="D230" s="11">
        <v>1764.3</v>
      </c>
      <c r="E230">
        <f t="shared" si="10"/>
        <v>1794.7411522821023</v>
      </c>
      <c r="G230">
        <f t="shared" si="11"/>
        <v>1.7253954702772996</v>
      </c>
    </row>
    <row r="231" spans="1:7" x14ac:dyDescent="0.3">
      <c r="A231" s="11">
        <v>2002</v>
      </c>
      <c r="B231" s="11">
        <v>8</v>
      </c>
      <c r="C231" s="19">
        <f t="shared" si="9"/>
        <v>37469</v>
      </c>
      <c r="D231" s="11">
        <v>1767.1</v>
      </c>
      <c r="E231">
        <f t="shared" si="10"/>
        <v>1797.7707509564887</v>
      </c>
      <c r="G231">
        <f t="shared" si="11"/>
        <v>1.7356545162406625</v>
      </c>
    </row>
    <row r="232" spans="1:7" x14ac:dyDescent="0.3">
      <c r="A232" s="11">
        <v>2002</v>
      </c>
      <c r="B232" s="11">
        <v>9</v>
      </c>
      <c r="C232" s="19">
        <f t="shared" si="9"/>
        <v>37500</v>
      </c>
      <c r="D232" s="11">
        <v>1773.8</v>
      </c>
      <c r="E232">
        <f t="shared" si="10"/>
        <v>1806.2618730300087</v>
      </c>
      <c r="G232">
        <f t="shared" si="11"/>
        <v>1.8300751510885525</v>
      </c>
    </row>
    <row r="233" spans="1:7" x14ac:dyDescent="0.3">
      <c r="A233" s="11">
        <v>2002</v>
      </c>
      <c r="B233" s="11">
        <v>10</v>
      </c>
      <c r="C233" s="19">
        <f t="shared" si="9"/>
        <v>37530</v>
      </c>
      <c r="D233" s="11">
        <v>1778.2</v>
      </c>
      <c r="E233">
        <f t="shared" si="10"/>
        <v>1810.8229350574447</v>
      </c>
      <c r="G233">
        <f t="shared" si="11"/>
        <v>1.8346043784413841</v>
      </c>
    </row>
    <row r="234" spans="1:7" x14ac:dyDescent="0.3">
      <c r="A234" s="11">
        <v>2002</v>
      </c>
      <c r="B234" s="11">
        <v>11</v>
      </c>
      <c r="C234" s="19">
        <f t="shared" si="9"/>
        <v>37561</v>
      </c>
      <c r="D234" s="11">
        <v>1779.6</v>
      </c>
      <c r="E234">
        <f t="shared" si="10"/>
        <v>1809.9422144352945</v>
      </c>
      <c r="G234">
        <f t="shared" si="11"/>
        <v>1.7050019350019465</v>
      </c>
    </row>
    <row r="235" spans="1:7" x14ac:dyDescent="0.3">
      <c r="A235" s="11">
        <v>2002</v>
      </c>
      <c r="B235" s="11">
        <v>12</v>
      </c>
      <c r="C235" s="19">
        <f t="shared" si="9"/>
        <v>37591</v>
      </c>
      <c r="D235" s="11">
        <v>1779.7</v>
      </c>
      <c r="E235">
        <f t="shared" si="10"/>
        <v>1808.9682749653098</v>
      </c>
      <c r="G235">
        <f t="shared" si="11"/>
        <v>1.6445622838292817</v>
      </c>
    </row>
    <row r="236" spans="1:7" x14ac:dyDescent="0.3">
      <c r="A236" s="11">
        <v>2003</v>
      </c>
      <c r="B236" s="11">
        <v>1</v>
      </c>
      <c r="C236" s="19">
        <f t="shared" si="9"/>
        <v>37622</v>
      </c>
      <c r="D236" s="11">
        <v>1777.6</v>
      </c>
      <c r="E236">
        <f t="shared" si="10"/>
        <v>1807.9221915900637</v>
      </c>
      <c r="G236">
        <f t="shared" si="11"/>
        <v>1.7057938563267194</v>
      </c>
    </row>
    <row r="237" spans="1:7" x14ac:dyDescent="0.3">
      <c r="A237" s="11">
        <v>2003</v>
      </c>
      <c r="B237" s="11">
        <v>2</v>
      </c>
      <c r="C237" s="19">
        <f t="shared" si="9"/>
        <v>37653</v>
      </c>
      <c r="D237" s="11">
        <v>1774.9</v>
      </c>
      <c r="E237">
        <f t="shared" si="10"/>
        <v>1806.5474832477987</v>
      </c>
      <c r="G237">
        <f t="shared" si="11"/>
        <v>1.7830572566228304</v>
      </c>
    </row>
    <row r="238" spans="1:7" x14ac:dyDescent="0.3">
      <c r="A238" s="11">
        <v>2003</v>
      </c>
      <c r="B238" s="11">
        <v>3</v>
      </c>
      <c r="C238" s="19">
        <f t="shared" si="9"/>
        <v>37681</v>
      </c>
      <c r="D238" s="11">
        <v>1774.9</v>
      </c>
      <c r="E238">
        <f t="shared" si="10"/>
        <v>1808.2329509277993</v>
      </c>
      <c r="G238">
        <f t="shared" si="11"/>
        <v>1.8780185321876821</v>
      </c>
    </row>
    <row r="239" spans="1:7" x14ac:dyDescent="0.3">
      <c r="A239" s="11">
        <v>2003</v>
      </c>
      <c r="B239" s="11">
        <v>4</v>
      </c>
      <c r="C239" s="19">
        <f t="shared" si="9"/>
        <v>37712</v>
      </c>
      <c r="D239" s="11">
        <v>1775.7</v>
      </c>
      <c r="E239">
        <f t="shared" si="10"/>
        <v>1810.298354963169</v>
      </c>
      <c r="G239">
        <f t="shared" si="11"/>
        <v>1.9484346997335675</v>
      </c>
    </row>
    <row r="240" spans="1:7" x14ac:dyDescent="0.3">
      <c r="A240" s="11">
        <v>2003</v>
      </c>
      <c r="B240" s="11">
        <v>5</v>
      </c>
      <c r="C240" s="19">
        <f t="shared" si="9"/>
        <v>37742</v>
      </c>
      <c r="D240" s="11">
        <v>1774.4</v>
      </c>
      <c r="E240">
        <f t="shared" si="10"/>
        <v>1807.9681200184546</v>
      </c>
      <c r="G240">
        <f t="shared" si="11"/>
        <v>1.8918011732672713</v>
      </c>
    </row>
    <row r="241" spans="1:7" x14ac:dyDescent="0.3">
      <c r="A241" s="11">
        <v>2003</v>
      </c>
      <c r="B241" s="11">
        <v>6</v>
      </c>
      <c r="C241" s="19">
        <f t="shared" si="9"/>
        <v>37773</v>
      </c>
      <c r="D241" s="11">
        <v>1771.8</v>
      </c>
      <c r="E241">
        <f t="shared" si="10"/>
        <v>1803.2307807193451</v>
      </c>
      <c r="G241">
        <f t="shared" si="11"/>
        <v>1.7739463099303081</v>
      </c>
    </row>
    <row r="242" spans="1:7" x14ac:dyDescent="0.3">
      <c r="A242" s="11">
        <v>2003</v>
      </c>
      <c r="B242" s="11">
        <v>7</v>
      </c>
      <c r="C242" s="19">
        <f t="shared" si="9"/>
        <v>37803</v>
      </c>
      <c r="D242" s="11">
        <v>1770.8</v>
      </c>
      <c r="E242">
        <f t="shared" si="10"/>
        <v>1800.1007167576124</v>
      </c>
      <c r="G242">
        <f t="shared" si="11"/>
        <v>1.6546598575566107</v>
      </c>
    </row>
    <row r="243" spans="1:7" x14ac:dyDescent="0.3">
      <c r="A243" s="11">
        <v>2003</v>
      </c>
      <c r="B243" s="11">
        <v>8</v>
      </c>
      <c r="C243" s="19">
        <f t="shared" si="9"/>
        <v>37834</v>
      </c>
      <c r="D243" s="11">
        <v>1774.4</v>
      </c>
      <c r="E243">
        <f t="shared" si="10"/>
        <v>1803.1303154319987</v>
      </c>
      <c r="G243">
        <f t="shared" si="11"/>
        <v>1.6191566406671904</v>
      </c>
    </row>
    <row r="244" spans="1:7" x14ac:dyDescent="0.3">
      <c r="A244" s="11">
        <v>2003</v>
      </c>
      <c r="B244" s="11">
        <v>9</v>
      </c>
      <c r="C244" s="19">
        <f t="shared" si="9"/>
        <v>37865</v>
      </c>
      <c r="D244" s="11">
        <v>1780.7</v>
      </c>
      <c r="E244">
        <f t="shared" si="10"/>
        <v>1811.6214375055188</v>
      </c>
      <c r="G244">
        <f t="shared" si="11"/>
        <v>1.7364765263951663</v>
      </c>
    </row>
    <row r="245" spans="1:7" x14ac:dyDescent="0.3">
      <c r="A245" s="11">
        <v>2003</v>
      </c>
      <c r="B245" s="11">
        <v>10</v>
      </c>
      <c r="C245" s="19">
        <f t="shared" si="9"/>
        <v>37895</v>
      </c>
      <c r="D245" s="11">
        <v>1784.7</v>
      </c>
      <c r="E245">
        <f t="shared" si="10"/>
        <v>1816.1824995329548</v>
      </c>
      <c r="G245">
        <f t="shared" si="11"/>
        <v>1.7640219383064246</v>
      </c>
    </row>
    <row r="246" spans="1:7" x14ac:dyDescent="0.3">
      <c r="A246" s="11">
        <v>2003</v>
      </c>
      <c r="B246" s="11">
        <v>11</v>
      </c>
      <c r="C246" s="19">
        <f t="shared" si="9"/>
        <v>37926</v>
      </c>
      <c r="D246" s="11">
        <v>1785.3</v>
      </c>
      <c r="E246">
        <f t="shared" si="10"/>
        <v>1815.3017789108046</v>
      </c>
      <c r="G246">
        <f t="shared" si="11"/>
        <v>1.6804894925673366</v>
      </c>
    </row>
    <row r="247" spans="1:7" x14ac:dyDescent="0.3">
      <c r="A247" s="11">
        <v>2003</v>
      </c>
      <c r="B247" s="11">
        <v>12</v>
      </c>
      <c r="C247" s="19">
        <f t="shared" si="9"/>
        <v>37956</v>
      </c>
      <c r="D247" s="11">
        <v>1783.6</v>
      </c>
      <c r="E247">
        <f t="shared" si="10"/>
        <v>1814.3278394408196</v>
      </c>
      <c r="G247">
        <f t="shared" si="11"/>
        <v>1.7227988024680259</v>
      </c>
    </row>
    <row r="248" spans="1:7" x14ac:dyDescent="0.3">
      <c r="A248" s="11">
        <v>2004</v>
      </c>
      <c r="B248" s="11">
        <v>1</v>
      </c>
      <c r="C248" s="19">
        <f t="shared" si="9"/>
        <v>37987</v>
      </c>
      <c r="D248" s="11">
        <v>1780.9</v>
      </c>
      <c r="E248">
        <f t="shared" si="10"/>
        <v>1813.2817560655737</v>
      </c>
      <c r="G248">
        <f t="shared" si="11"/>
        <v>1.8182804236944048</v>
      </c>
    </row>
    <row r="249" spans="1:7" x14ac:dyDescent="0.3">
      <c r="A249" s="11">
        <v>2004</v>
      </c>
      <c r="B249" s="11">
        <v>2</v>
      </c>
      <c r="C249" s="19">
        <f t="shared" si="9"/>
        <v>38018</v>
      </c>
      <c r="D249" s="11">
        <v>1779.9</v>
      </c>
      <c r="E249">
        <f t="shared" si="10"/>
        <v>1811.9070477233088</v>
      </c>
      <c r="G249">
        <f t="shared" si="11"/>
        <v>1.7982497737686773</v>
      </c>
    </row>
    <row r="250" spans="1:7" x14ac:dyDescent="0.3">
      <c r="A250" s="11">
        <v>2004</v>
      </c>
      <c r="B250" s="11">
        <v>3</v>
      </c>
      <c r="C250" s="19">
        <f t="shared" si="9"/>
        <v>38047</v>
      </c>
      <c r="D250" s="11">
        <v>1781</v>
      </c>
      <c r="E250">
        <f t="shared" si="10"/>
        <v>1813.5925154033093</v>
      </c>
      <c r="G250">
        <f t="shared" si="11"/>
        <v>1.8300120945148421</v>
      </c>
    </row>
    <row r="251" spans="1:7" x14ac:dyDescent="0.3">
      <c r="A251" s="11">
        <v>2004</v>
      </c>
      <c r="B251" s="11">
        <v>4</v>
      </c>
      <c r="C251" s="19">
        <f t="shared" si="9"/>
        <v>38078</v>
      </c>
      <c r="D251" s="11">
        <v>1780.7</v>
      </c>
      <c r="E251">
        <f t="shared" si="10"/>
        <v>1815.6579194386791</v>
      </c>
      <c r="G251">
        <f t="shared" si="11"/>
        <v>1.9631560307002318</v>
      </c>
    </row>
    <row r="252" spans="1:7" x14ac:dyDescent="0.3">
      <c r="A252" s="11">
        <v>2004</v>
      </c>
      <c r="B252" s="11">
        <v>5</v>
      </c>
      <c r="C252" s="19">
        <f t="shared" si="9"/>
        <v>38108</v>
      </c>
      <c r="D252" s="11">
        <v>1777.6</v>
      </c>
      <c r="E252">
        <f t="shared" si="10"/>
        <v>1813.3276844939646</v>
      </c>
      <c r="G252">
        <f t="shared" si="11"/>
        <v>2.0098832411096264</v>
      </c>
    </row>
    <row r="253" spans="1:7" x14ac:dyDescent="0.3">
      <c r="A253" s="11">
        <v>2004</v>
      </c>
      <c r="B253" s="11">
        <v>6</v>
      </c>
      <c r="C253" s="19">
        <f t="shared" si="9"/>
        <v>38139</v>
      </c>
      <c r="D253" s="11">
        <v>1772.3</v>
      </c>
      <c r="E253">
        <f t="shared" si="10"/>
        <v>1808.5903451948552</v>
      </c>
      <c r="G253">
        <f t="shared" si="11"/>
        <v>2.0476412116941409</v>
      </c>
    </row>
    <row r="254" spans="1:7" x14ac:dyDescent="0.3">
      <c r="A254" s="11">
        <v>2004</v>
      </c>
      <c r="B254" s="11">
        <v>7</v>
      </c>
      <c r="C254" s="19">
        <f t="shared" si="9"/>
        <v>38169</v>
      </c>
      <c r="D254" s="11">
        <v>1768</v>
      </c>
      <c r="E254">
        <f t="shared" si="10"/>
        <v>1805.4602812331223</v>
      </c>
      <c r="G254">
        <f t="shared" si="11"/>
        <v>2.1187941873937932</v>
      </c>
    </row>
    <row r="255" spans="1:7" x14ac:dyDescent="0.3">
      <c r="A255" s="11">
        <v>2004</v>
      </c>
      <c r="B255" s="11">
        <v>8</v>
      </c>
      <c r="C255" s="19">
        <f t="shared" si="9"/>
        <v>38200</v>
      </c>
      <c r="D255" s="11">
        <v>1769.7</v>
      </c>
      <c r="E255">
        <f t="shared" si="10"/>
        <v>1808.4898799075086</v>
      </c>
      <c r="G255">
        <f t="shared" si="11"/>
        <v>2.1918901456466364</v>
      </c>
    </row>
    <row r="256" spans="1:7" x14ac:dyDescent="0.3">
      <c r="A256" s="11">
        <v>2004</v>
      </c>
      <c r="B256" s="11">
        <v>9</v>
      </c>
      <c r="C256" s="19">
        <f t="shared" si="9"/>
        <v>38231</v>
      </c>
      <c r="D256" s="11">
        <v>1775.5</v>
      </c>
      <c r="E256">
        <f t="shared" si="10"/>
        <v>1816.9810019810288</v>
      </c>
      <c r="G256">
        <f t="shared" si="11"/>
        <v>2.3362997454817709</v>
      </c>
    </row>
    <row r="257" spans="1:7" x14ac:dyDescent="0.3">
      <c r="A257" s="11">
        <v>2004</v>
      </c>
      <c r="B257" s="11">
        <v>10</v>
      </c>
      <c r="C257" s="19">
        <f t="shared" si="9"/>
        <v>38261</v>
      </c>
      <c r="D257" s="11">
        <v>1779.7</v>
      </c>
      <c r="E257">
        <f t="shared" si="10"/>
        <v>1821.5420640084649</v>
      </c>
      <c r="G257">
        <f t="shared" si="11"/>
        <v>2.3510740017117957</v>
      </c>
    </row>
    <row r="258" spans="1:7" x14ac:dyDescent="0.3">
      <c r="A258" s="11">
        <v>2004</v>
      </c>
      <c r="B258" s="11">
        <v>11</v>
      </c>
      <c r="C258" s="19">
        <f t="shared" si="9"/>
        <v>38292</v>
      </c>
      <c r="D258" s="11">
        <v>1780.5</v>
      </c>
      <c r="E258">
        <f t="shared" si="10"/>
        <v>1820.6613433863147</v>
      </c>
      <c r="G258">
        <f t="shared" si="11"/>
        <v>2.2556216448365451</v>
      </c>
    </row>
    <row r="259" spans="1:7" x14ac:dyDescent="0.3">
      <c r="A259" s="11">
        <v>2004</v>
      </c>
      <c r="B259" s="11">
        <v>12</v>
      </c>
      <c r="C259" s="19">
        <f t="shared" ref="C259:C322" si="12">DATE(A259,B259,1)</f>
        <v>38322</v>
      </c>
      <c r="D259" s="11">
        <v>1778.3</v>
      </c>
      <c r="E259">
        <f t="shared" ref="E259:E322" si="13">_xlfn.FORECAST.ETS(C259,$D$2:$D$463,$C$2:$C$463,12)</f>
        <v>1819.6874039163297</v>
      </c>
      <c r="G259">
        <f t="shared" ref="G259:G322" si="14">ABS(D259-E259)/D259*100</f>
        <v>2.327357808937172</v>
      </c>
    </row>
    <row r="260" spans="1:7" x14ac:dyDescent="0.3">
      <c r="A260" s="11">
        <v>2005</v>
      </c>
      <c r="B260" s="11">
        <v>1</v>
      </c>
      <c r="C260" s="19">
        <f t="shared" si="12"/>
        <v>38353</v>
      </c>
      <c r="D260" s="11">
        <v>1776</v>
      </c>
      <c r="E260">
        <f t="shared" si="13"/>
        <v>1818.6413205410836</v>
      </c>
      <c r="G260">
        <f t="shared" si="14"/>
        <v>2.4009752556916437</v>
      </c>
    </row>
    <row r="261" spans="1:7" x14ac:dyDescent="0.3">
      <c r="A261" s="11">
        <v>2005</v>
      </c>
      <c r="B261" s="11">
        <v>2</v>
      </c>
      <c r="C261" s="19">
        <f t="shared" si="12"/>
        <v>38384</v>
      </c>
      <c r="D261" s="11">
        <v>1775.6</v>
      </c>
      <c r="E261">
        <f t="shared" si="13"/>
        <v>1817.2666121988186</v>
      </c>
      <c r="G261">
        <f t="shared" si="14"/>
        <v>2.3466215475793373</v>
      </c>
    </row>
    <row r="262" spans="1:7" x14ac:dyDescent="0.3">
      <c r="A262" s="11">
        <v>2005</v>
      </c>
      <c r="B262" s="11">
        <v>3</v>
      </c>
      <c r="C262" s="19">
        <f t="shared" si="12"/>
        <v>38412</v>
      </c>
      <c r="D262" s="11">
        <v>1775.5</v>
      </c>
      <c r="E262">
        <f t="shared" si="13"/>
        <v>1818.9520798788194</v>
      </c>
      <c r="G262">
        <f t="shared" si="14"/>
        <v>2.4473151156755506</v>
      </c>
    </row>
    <row r="263" spans="1:7" x14ac:dyDescent="0.3">
      <c r="A263" s="11">
        <v>2005</v>
      </c>
      <c r="B263" s="11">
        <v>4</v>
      </c>
      <c r="C263" s="19">
        <f t="shared" si="12"/>
        <v>38443</v>
      </c>
      <c r="D263" s="11">
        <v>1774.7</v>
      </c>
      <c r="E263">
        <f t="shared" si="13"/>
        <v>1821.0174839141891</v>
      </c>
      <c r="G263">
        <f t="shared" si="14"/>
        <v>2.6098768194167521</v>
      </c>
    </row>
    <row r="264" spans="1:7" x14ac:dyDescent="0.3">
      <c r="A264" s="11">
        <v>2005</v>
      </c>
      <c r="B264" s="11">
        <v>5</v>
      </c>
      <c r="C264" s="19">
        <f t="shared" si="12"/>
        <v>38473</v>
      </c>
      <c r="D264" s="11">
        <v>1772.4</v>
      </c>
      <c r="E264">
        <f t="shared" si="13"/>
        <v>1818.6872489694747</v>
      </c>
      <c r="G264">
        <f t="shared" si="14"/>
        <v>2.6115577166257391</v>
      </c>
    </row>
    <row r="265" spans="1:7" x14ac:dyDescent="0.3">
      <c r="A265" s="11">
        <v>2005</v>
      </c>
      <c r="B265" s="11">
        <v>6</v>
      </c>
      <c r="C265" s="19">
        <f t="shared" si="12"/>
        <v>38504</v>
      </c>
      <c r="D265" s="11">
        <v>1768.8</v>
      </c>
      <c r="E265">
        <f t="shared" si="13"/>
        <v>1813.9499096703653</v>
      </c>
      <c r="G265">
        <f t="shared" si="14"/>
        <v>2.5525729121644805</v>
      </c>
    </row>
    <row r="266" spans="1:7" x14ac:dyDescent="0.3">
      <c r="A266" s="11">
        <v>2005</v>
      </c>
      <c r="B266" s="11">
        <v>7</v>
      </c>
      <c r="C266" s="19">
        <f t="shared" si="12"/>
        <v>38534</v>
      </c>
      <c r="D266" s="11">
        <v>1766.3</v>
      </c>
      <c r="E266">
        <f t="shared" si="13"/>
        <v>1810.8198457086323</v>
      </c>
      <c r="G266">
        <f t="shared" si="14"/>
        <v>2.5205143921549213</v>
      </c>
    </row>
    <row r="267" spans="1:7" x14ac:dyDescent="0.3">
      <c r="A267" s="11">
        <v>2005</v>
      </c>
      <c r="B267" s="11">
        <v>8</v>
      </c>
      <c r="C267" s="19">
        <f t="shared" si="12"/>
        <v>38565</v>
      </c>
      <c r="D267" s="11">
        <v>1768</v>
      </c>
      <c r="E267">
        <f t="shared" si="13"/>
        <v>1813.8494443830186</v>
      </c>
      <c r="G267">
        <f t="shared" si="14"/>
        <v>2.5932943655553529</v>
      </c>
    </row>
    <row r="268" spans="1:7" x14ac:dyDescent="0.3">
      <c r="A268" s="11">
        <v>2005</v>
      </c>
      <c r="B268" s="11">
        <v>9</v>
      </c>
      <c r="C268" s="19">
        <f t="shared" si="12"/>
        <v>38596</v>
      </c>
      <c r="D268" s="11">
        <v>1773.2</v>
      </c>
      <c r="E268">
        <f t="shared" si="13"/>
        <v>1822.3405664565387</v>
      </c>
      <c r="G268">
        <f t="shared" si="14"/>
        <v>2.7712929425072543</v>
      </c>
    </row>
    <row r="269" spans="1:7" x14ac:dyDescent="0.3">
      <c r="A269" s="11">
        <v>2005</v>
      </c>
      <c r="B269" s="11">
        <v>10</v>
      </c>
      <c r="C269" s="19">
        <f t="shared" si="12"/>
        <v>38626</v>
      </c>
      <c r="D269" s="11">
        <v>1778.6</v>
      </c>
      <c r="E269">
        <f t="shared" si="13"/>
        <v>1826.9016284839749</v>
      </c>
      <c r="G269">
        <f t="shared" si="14"/>
        <v>2.715710586077535</v>
      </c>
    </row>
    <row r="270" spans="1:7" x14ac:dyDescent="0.3">
      <c r="A270" s="11">
        <v>2005</v>
      </c>
      <c r="B270" s="11">
        <v>11</v>
      </c>
      <c r="C270" s="19">
        <f t="shared" si="12"/>
        <v>38657</v>
      </c>
      <c r="D270" s="11">
        <v>1781.1</v>
      </c>
      <c r="E270">
        <f t="shared" si="13"/>
        <v>1826.0209078618248</v>
      </c>
      <c r="G270">
        <f t="shared" si="14"/>
        <v>2.522087915435677</v>
      </c>
    </row>
    <row r="271" spans="1:7" x14ac:dyDescent="0.3">
      <c r="A271" s="11">
        <v>2005</v>
      </c>
      <c r="B271" s="11">
        <v>12</v>
      </c>
      <c r="C271" s="19">
        <f t="shared" si="12"/>
        <v>38687</v>
      </c>
      <c r="D271" s="11">
        <v>1780.1</v>
      </c>
      <c r="E271">
        <f t="shared" si="13"/>
        <v>1825.0469683918398</v>
      </c>
      <c r="G271">
        <f t="shared" si="14"/>
        <v>2.5249687316352931</v>
      </c>
    </row>
    <row r="272" spans="1:7" x14ac:dyDescent="0.3">
      <c r="A272" s="11">
        <v>2006</v>
      </c>
      <c r="B272" s="11">
        <v>1</v>
      </c>
      <c r="C272" s="19">
        <f t="shared" si="12"/>
        <v>38718</v>
      </c>
      <c r="D272" s="11">
        <v>1779.5</v>
      </c>
      <c r="E272">
        <f t="shared" si="13"/>
        <v>1824.0008850165937</v>
      </c>
      <c r="G272">
        <f t="shared" si="14"/>
        <v>2.5007521785104609</v>
      </c>
    </row>
    <row r="273" spans="1:7" x14ac:dyDescent="0.3">
      <c r="A273" s="11">
        <v>2006</v>
      </c>
      <c r="B273" s="11">
        <v>2</v>
      </c>
      <c r="C273" s="19">
        <f t="shared" si="12"/>
        <v>38749</v>
      </c>
      <c r="D273" s="11">
        <v>1779.6</v>
      </c>
      <c r="E273">
        <f t="shared" si="13"/>
        <v>1822.6261766743287</v>
      </c>
      <c r="G273">
        <f t="shared" si="14"/>
        <v>2.4177442500746675</v>
      </c>
    </row>
    <row r="274" spans="1:7" x14ac:dyDescent="0.3">
      <c r="A274" s="11">
        <v>2006</v>
      </c>
      <c r="B274" s="11">
        <v>3</v>
      </c>
      <c r="C274" s="19">
        <f t="shared" si="12"/>
        <v>38777</v>
      </c>
      <c r="D274" s="11">
        <v>1777.5</v>
      </c>
      <c r="E274">
        <f t="shared" si="13"/>
        <v>1824.3116443543292</v>
      </c>
      <c r="G274">
        <f t="shared" si="14"/>
        <v>2.6335664896950348</v>
      </c>
    </row>
    <row r="275" spans="1:7" x14ac:dyDescent="0.3">
      <c r="A275" s="11">
        <v>2006</v>
      </c>
      <c r="B275" s="11">
        <v>4</v>
      </c>
      <c r="C275" s="19">
        <f t="shared" si="12"/>
        <v>38808</v>
      </c>
      <c r="D275" s="11">
        <v>1776.1</v>
      </c>
      <c r="E275">
        <f t="shared" si="13"/>
        <v>1826.377048389699</v>
      </c>
      <c r="G275">
        <f t="shared" si="14"/>
        <v>2.8307554974212645</v>
      </c>
    </row>
    <row r="276" spans="1:7" x14ac:dyDescent="0.3">
      <c r="A276" s="11">
        <v>2006</v>
      </c>
      <c r="B276" s="11">
        <v>5</v>
      </c>
      <c r="C276" s="19">
        <f t="shared" si="12"/>
        <v>38838</v>
      </c>
      <c r="D276" s="11">
        <v>1775</v>
      </c>
      <c r="E276">
        <f t="shared" si="13"/>
        <v>1824.0468134449848</v>
      </c>
      <c r="G276">
        <f t="shared" si="14"/>
        <v>2.7632007574639306</v>
      </c>
    </row>
    <row r="277" spans="1:7" x14ac:dyDescent="0.3">
      <c r="A277" s="11">
        <v>2006</v>
      </c>
      <c r="B277" s="11">
        <v>6</v>
      </c>
      <c r="C277" s="19">
        <f t="shared" si="12"/>
        <v>38869</v>
      </c>
      <c r="D277" s="11">
        <v>1769.3</v>
      </c>
      <c r="E277">
        <f t="shared" si="13"/>
        <v>1819.3094741458754</v>
      </c>
      <c r="G277">
        <f t="shared" si="14"/>
        <v>2.8265118490858194</v>
      </c>
    </row>
    <row r="278" spans="1:7" x14ac:dyDescent="0.3">
      <c r="A278" s="11">
        <v>2006</v>
      </c>
      <c r="B278" s="11">
        <v>7</v>
      </c>
      <c r="C278" s="19">
        <f t="shared" si="12"/>
        <v>38899</v>
      </c>
      <c r="D278" s="11">
        <v>1764</v>
      </c>
      <c r="E278">
        <f t="shared" si="13"/>
        <v>1816.1794101841424</v>
      </c>
      <c r="G278">
        <f t="shared" si="14"/>
        <v>2.9580164503482087</v>
      </c>
    </row>
    <row r="279" spans="1:7" x14ac:dyDescent="0.3">
      <c r="A279" s="11">
        <v>2006</v>
      </c>
      <c r="B279" s="11">
        <v>8</v>
      </c>
      <c r="C279" s="19">
        <f t="shared" si="12"/>
        <v>38930</v>
      </c>
      <c r="D279" s="11">
        <v>1767.1</v>
      </c>
      <c r="E279">
        <f t="shared" si="13"/>
        <v>1819.2090088585287</v>
      </c>
      <c r="G279">
        <f t="shared" si="14"/>
        <v>2.9488432379904248</v>
      </c>
    </row>
    <row r="280" spans="1:7" x14ac:dyDescent="0.3">
      <c r="A280" s="11">
        <v>2006</v>
      </c>
      <c r="B280" s="11">
        <v>9</v>
      </c>
      <c r="C280" s="19">
        <f t="shared" si="12"/>
        <v>38961</v>
      </c>
      <c r="D280" s="11">
        <v>1774.7</v>
      </c>
      <c r="E280">
        <f t="shared" si="13"/>
        <v>1827.7001309320488</v>
      </c>
      <c r="G280">
        <f t="shared" si="14"/>
        <v>2.9864276177409539</v>
      </c>
    </row>
    <row r="281" spans="1:7" x14ac:dyDescent="0.3">
      <c r="A281" s="11">
        <v>2006</v>
      </c>
      <c r="B281" s="11">
        <v>10</v>
      </c>
      <c r="C281" s="19">
        <f t="shared" si="12"/>
        <v>38991</v>
      </c>
      <c r="D281" s="11">
        <v>1778.3</v>
      </c>
      <c r="E281">
        <f t="shared" si="13"/>
        <v>1832.2611929594848</v>
      </c>
      <c r="G281">
        <f t="shared" si="14"/>
        <v>3.0344257414094833</v>
      </c>
    </row>
    <row r="282" spans="1:7" x14ac:dyDescent="0.3">
      <c r="A282" s="11">
        <v>2006</v>
      </c>
      <c r="B282" s="11">
        <v>11</v>
      </c>
      <c r="C282" s="19">
        <f t="shared" si="12"/>
        <v>39022</v>
      </c>
      <c r="D282" s="11">
        <v>1779.2</v>
      </c>
      <c r="E282">
        <f t="shared" si="13"/>
        <v>1831.3804723373346</v>
      </c>
      <c r="G282">
        <f t="shared" si="14"/>
        <v>2.9328053247152961</v>
      </c>
    </row>
    <row r="283" spans="1:7" x14ac:dyDescent="0.3">
      <c r="A283" s="11">
        <v>2006</v>
      </c>
      <c r="B283" s="11">
        <v>12</v>
      </c>
      <c r="C283" s="19">
        <f t="shared" si="12"/>
        <v>39052</v>
      </c>
      <c r="D283" s="11">
        <v>1780.1</v>
      </c>
      <c r="E283">
        <f t="shared" si="13"/>
        <v>1830.4065328673498</v>
      </c>
      <c r="G283">
        <f t="shared" si="14"/>
        <v>2.8260509447418638</v>
      </c>
    </row>
    <row r="284" spans="1:7" x14ac:dyDescent="0.3">
      <c r="A284" s="11">
        <v>2007</v>
      </c>
      <c r="B284" s="11">
        <v>1</v>
      </c>
      <c r="C284" s="19">
        <f t="shared" si="12"/>
        <v>39083</v>
      </c>
      <c r="D284" s="11">
        <v>1779.3</v>
      </c>
      <c r="E284">
        <f t="shared" si="13"/>
        <v>1829.3604494921037</v>
      </c>
      <c r="G284">
        <f t="shared" si="14"/>
        <v>2.8134912320633831</v>
      </c>
    </row>
    <row r="285" spans="1:7" x14ac:dyDescent="0.3">
      <c r="A285" s="11">
        <v>2007</v>
      </c>
      <c r="B285" s="11">
        <v>2</v>
      </c>
      <c r="C285" s="19">
        <f t="shared" si="12"/>
        <v>39114</v>
      </c>
      <c r="D285" s="11">
        <v>1778.7</v>
      </c>
      <c r="E285">
        <f t="shared" si="13"/>
        <v>1827.9857411498388</v>
      </c>
      <c r="G285">
        <f t="shared" si="14"/>
        <v>2.7708855428030983</v>
      </c>
    </row>
    <row r="286" spans="1:7" x14ac:dyDescent="0.3">
      <c r="A286" s="11">
        <v>2007</v>
      </c>
      <c r="B286" s="11">
        <v>3</v>
      </c>
      <c r="C286" s="19">
        <f t="shared" si="12"/>
        <v>39142</v>
      </c>
      <c r="D286" s="11">
        <v>1780.4</v>
      </c>
      <c r="E286">
        <f t="shared" si="13"/>
        <v>1829.6712088298393</v>
      </c>
      <c r="G286">
        <f t="shared" si="14"/>
        <v>2.7674235469467101</v>
      </c>
    </row>
    <row r="287" spans="1:7" x14ac:dyDescent="0.3">
      <c r="A287" s="11">
        <v>2007</v>
      </c>
      <c r="B287" s="11">
        <v>4</v>
      </c>
      <c r="C287" s="19">
        <f t="shared" si="12"/>
        <v>39173</v>
      </c>
      <c r="D287" s="11">
        <v>1781.1</v>
      </c>
      <c r="E287">
        <f t="shared" si="13"/>
        <v>1831.7366128652091</v>
      </c>
      <c r="G287">
        <f t="shared" si="14"/>
        <v>2.8429966237274238</v>
      </c>
    </row>
    <row r="288" spans="1:7" x14ac:dyDescent="0.3">
      <c r="A288" s="11">
        <v>2007</v>
      </c>
      <c r="B288" s="11">
        <v>5</v>
      </c>
      <c r="C288" s="19">
        <f t="shared" si="12"/>
        <v>39203</v>
      </c>
      <c r="D288" s="11">
        <v>1779.5</v>
      </c>
      <c r="E288">
        <f t="shared" si="13"/>
        <v>1829.4063779204946</v>
      </c>
      <c r="G288">
        <f t="shared" si="14"/>
        <v>2.8045168822980955</v>
      </c>
    </row>
    <row r="289" spans="1:7" x14ac:dyDescent="0.3">
      <c r="A289" s="11">
        <v>2007</v>
      </c>
      <c r="B289" s="11">
        <v>6</v>
      </c>
      <c r="C289" s="19">
        <f t="shared" si="12"/>
        <v>39234</v>
      </c>
      <c r="D289" s="11">
        <v>1775.6</v>
      </c>
      <c r="E289">
        <f t="shared" si="13"/>
        <v>1824.6690386213854</v>
      </c>
      <c r="G289">
        <f t="shared" si="14"/>
        <v>2.7635187329007391</v>
      </c>
    </row>
    <row r="290" spans="1:7" x14ac:dyDescent="0.3">
      <c r="A290" s="11">
        <v>2007</v>
      </c>
      <c r="B290" s="11">
        <v>7</v>
      </c>
      <c r="C290" s="19">
        <f t="shared" si="12"/>
        <v>39264</v>
      </c>
      <c r="D290" s="11">
        <v>1772.6</v>
      </c>
      <c r="E290">
        <f t="shared" si="13"/>
        <v>1821.5389746596525</v>
      </c>
      <c r="G290">
        <f t="shared" si="14"/>
        <v>2.7608583244754912</v>
      </c>
    </row>
    <row r="291" spans="1:7" x14ac:dyDescent="0.3">
      <c r="A291" s="11">
        <v>2007</v>
      </c>
      <c r="B291" s="11">
        <v>8</v>
      </c>
      <c r="C291" s="19">
        <f t="shared" si="12"/>
        <v>39295</v>
      </c>
      <c r="D291" s="11">
        <v>1777.3</v>
      </c>
      <c r="E291">
        <f t="shared" si="13"/>
        <v>1824.5685733340388</v>
      </c>
      <c r="G291">
        <f t="shared" si="14"/>
        <v>2.6595720100173756</v>
      </c>
    </row>
    <row r="292" spans="1:7" x14ac:dyDescent="0.3">
      <c r="A292" s="11">
        <v>2007</v>
      </c>
      <c r="B292" s="11">
        <v>9</v>
      </c>
      <c r="C292" s="19">
        <f t="shared" si="12"/>
        <v>39326</v>
      </c>
      <c r="D292" s="11">
        <v>1786</v>
      </c>
      <c r="E292">
        <f t="shared" si="13"/>
        <v>1833.0596954075588</v>
      </c>
      <c r="G292">
        <f t="shared" si="14"/>
        <v>2.6349213554064286</v>
      </c>
    </row>
    <row r="293" spans="1:7" x14ac:dyDescent="0.3">
      <c r="A293" s="11">
        <v>2007</v>
      </c>
      <c r="B293" s="11">
        <v>10</v>
      </c>
      <c r="C293" s="19">
        <f t="shared" si="12"/>
        <v>39356</v>
      </c>
      <c r="D293" s="11">
        <v>1789.9</v>
      </c>
      <c r="E293">
        <f t="shared" si="13"/>
        <v>1837.6207574349949</v>
      </c>
      <c r="G293">
        <f t="shared" si="14"/>
        <v>2.6661130473766557</v>
      </c>
    </row>
    <row r="294" spans="1:7" x14ac:dyDescent="0.3">
      <c r="A294" s="11">
        <v>2007</v>
      </c>
      <c r="B294" s="11">
        <v>11</v>
      </c>
      <c r="C294" s="19">
        <f t="shared" si="12"/>
        <v>39387</v>
      </c>
      <c r="D294" s="11">
        <v>1789.6</v>
      </c>
      <c r="E294">
        <f t="shared" si="13"/>
        <v>1836.7400368128447</v>
      </c>
      <c r="G294">
        <f t="shared" si="14"/>
        <v>2.6341102376421972</v>
      </c>
    </row>
    <row r="295" spans="1:7" x14ac:dyDescent="0.3">
      <c r="A295" s="11">
        <v>2007</v>
      </c>
      <c r="B295" s="11">
        <v>12</v>
      </c>
      <c r="C295" s="19">
        <f t="shared" si="12"/>
        <v>39417</v>
      </c>
      <c r="D295" s="11">
        <v>1788.3</v>
      </c>
      <c r="E295">
        <f t="shared" si="13"/>
        <v>1835.7660973428597</v>
      </c>
      <c r="G295">
        <f t="shared" si="14"/>
        <v>2.654258085492351</v>
      </c>
    </row>
    <row r="296" spans="1:7" x14ac:dyDescent="0.3">
      <c r="A296" s="11">
        <v>2008</v>
      </c>
      <c r="B296" s="11">
        <v>1</v>
      </c>
      <c r="C296" s="19">
        <f t="shared" si="12"/>
        <v>39448</v>
      </c>
      <c r="D296" s="11">
        <v>1786.8</v>
      </c>
      <c r="E296">
        <f t="shared" si="13"/>
        <v>1834.7200139676138</v>
      </c>
      <c r="G296">
        <f t="shared" si="14"/>
        <v>2.6818901929490622</v>
      </c>
    </row>
    <row r="297" spans="1:7" x14ac:dyDescent="0.3">
      <c r="A297" s="11">
        <v>2008</v>
      </c>
      <c r="B297" s="11">
        <v>2</v>
      </c>
      <c r="C297" s="19">
        <f t="shared" si="12"/>
        <v>39479</v>
      </c>
      <c r="D297" s="11">
        <v>1785.8</v>
      </c>
      <c r="E297">
        <f t="shared" si="13"/>
        <v>1833.3453056253488</v>
      </c>
      <c r="G297">
        <f t="shared" si="14"/>
        <v>2.6624093193722072</v>
      </c>
    </row>
    <row r="298" spans="1:7" x14ac:dyDescent="0.3">
      <c r="A298" s="11">
        <v>2008</v>
      </c>
      <c r="B298" s="11">
        <v>3</v>
      </c>
      <c r="C298" s="19">
        <f t="shared" si="12"/>
        <v>39508</v>
      </c>
      <c r="D298" s="11">
        <v>1786.1</v>
      </c>
      <c r="E298">
        <f t="shared" si="13"/>
        <v>1835.0307733053494</v>
      </c>
      <c r="G298">
        <f t="shared" si="14"/>
        <v>2.7395315662812543</v>
      </c>
    </row>
    <row r="299" spans="1:7" x14ac:dyDescent="0.3">
      <c r="A299" s="11">
        <v>2008</v>
      </c>
      <c r="B299" s="11">
        <v>4</v>
      </c>
      <c r="C299" s="19">
        <f t="shared" si="12"/>
        <v>39539</v>
      </c>
      <c r="D299" s="11">
        <v>1786.8</v>
      </c>
      <c r="E299">
        <f t="shared" si="13"/>
        <v>1837.0961773407191</v>
      </c>
      <c r="G299">
        <f t="shared" si="14"/>
        <v>2.8148744873919394</v>
      </c>
    </row>
    <row r="300" spans="1:7" x14ac:dyDescent="0.3">
      <c r="A300" s="11">
        <v>2008</v>
      </c>
      <c r="B300" s="11">
        <v>5</v>
      </c>
      <c r="C300" s="19">
        <f t="shared" si="12"/>
        <v>39569</v>
      </c>
      <c r="D300" s="11">
        <v>1785.1</v>
      </c>
      <c r="E300">
        <f t="shared" si="13"/>
        <v>1834.7659423960047</v>
      </c>
      <c r="G300">
        <f t="shared" si="14"/>
        <v>2.7822498681309042</v>
      </c>
    </row>
    <row r="301" spans="1:7" x14ac:dyDescent="0.3">
      <c r="A301" s="11">
        <v>2008</v>
      </c>
      <c r="B301" s="11">
        <v>6</v>
      </c>
      <c r="C301" s="19">
        <f t="shared" si="12"/>
        <v>39600</v>
      </c>
      <c r="D301" s="11">
        <v>1780.4</v>
      </c>
      <c r="E301">
        <f t="shared" si="13"/>
        <v>1830.0286030968953</v>
      </c>
      <c r="G301">
        <f t="shared" si="14"/>
        <v>2.7874973655861139</v>
      </c>
    </row>
    <row r="302" spans="1:7" x14ac:dyDescent="0.3">
      <c r="A302" s="11">
        <v>2008</v>
      </c>
      <c r="B302" s="11">
        <v>7</v>
      </c>
      <c r="C302" s="19">
        <f t="shared" si="12"/>
        <v>39630</v>
      </c>
      <c r="D302" s="11">
        <v>1777.6</v>
      </c>
      <c r="E302">
        <f t="shared" si="13"/>
        <v>1826.8985391351623</v>
      </c>
      <c r="G302">
        <f t="shared" si="14"/>
        <v>2.7733201583687217</v>
      </c>
    </row>
    <row r="303" spans="1:7" x14ac:dyDescent="0.3">
      <c r="A303" s="11">
        <v>2008</v>
      </c>
      <c r="B303" s="11">
        <v>8</v>
      </c>
      <c r="C303" s="19">
        <f t="shared" si="12"/>
        <v>39661</v>
      </c>
      <c r="D303" s="11">
        <v>1781</v>
      </c>
      <c r="E303">
        <f t="shared" si="13"/>
        <v>1829.9281378095488</v>
      </c>
      <c r="G303">
        <f t="shared" si="14"/>
        <v>2.7472284003115579</v>
      </c>
    </row>
    <row r="304" spans="1:7" x14ac:dyDescent="0.3">
      <c r="A304" s="11">
        <v>2008</v>
      </c>
      <c r="B304" s="11">
        <v>9</v>
      </c>
      <c r="C304" s="19">
        <f t="shared" si="12"/>
        <v>39692</v>
      </c>
      <c r="D304" s="11">
        <v>1787.7</v>
      </c>
      <c r="E304">
        <f t="shared" si="13"/>
        <v>1838.4192598830689</v>
      </c>
      <c r="G304">
        <f t="shared" si="14"/>
        <v>2.8371236719286705</v>
      </c>
    </row>
    <row r="305" spans="1:7" x14ac:dyDescent="0.3">
      <c r="A305" s="11">
        <v>2008</v>
      </c>
      <c r="B305" s="11">
        <v>10</v>
      </c>
      <c r="C305" s="19">
        <f t="shared" si="12"/>
        <v>39722</v>
      </c>
      <c r="D305" s="11">
        <v>1793.7</v>
      </c>
      <c r="E305">
        <f t="shared" si="13"/>
        <v>1842.9803219105049</v>
      </c>
      <c r="G305">
        <f t="shared" si="14"/>
        <v>2.7474116023027753</v>
      </c>
    </row>
    <row r="306" spans="1:7" x14ac:dyDescent="0.3">
      <c r="A306" s="11">
        <v>2008</v>
      </c>
      <c r="B306" s="11">
        <v>11</v>
      </c>
      <c r="C306" s="19">
        <f t="shared" si="12"/>
        <v>39753</v>
      </c>
      <c r="D306" s="11">
        <v>1797.4</v>
      </c>
      <c r="E306">
        <f t="shared" si="13"/>
        <v>1842.0996012883547</v>
      </c>
      <c r="G306">
        <f t="shared" si="14"/>
        <v>2.4869033764523558</v>
      </c>
    </row>
    <row r="307" spans="1:7" x14ac:dyDescent="0.3">
      <c r="A307" s="11">
        <v>2008</v>
      </c>
      <c r="B307" s="11">
        <v>12</v>
      </c>
      <c r="C307" s="19">
        <f t="shared" si="12"/>
        <v>39783</v>
      </c>
      <c r="D307" s="11">
        <v>1796.7</v>
      </c>
      <c r="E307">
        <f t="shared" si="13"/>
        <v>1841.1256618183697</v>
      </c>
      <c r="G307">
        <f t="shared" si="14"/>
        <v>2.4726254699376464</v>
      </c>
    </row>
    <row r="308" spans="1:7" x14ac:dyDescent="0.3">
      <c r="A308" s="11">
        <v>2009</v>
      </c>
      <c r="B308" s="11">
        <v>1</v>
      </c>
      <c r="C308" s="19">
        <f t="shared" si="12"/>
        <v>39814</v>
      </c>
      <c r="D308" s="11">
        <v>1795.2</v>
      </c>
      <c r="E308">
        <f t="shared" si="13"/>
        <v>1840.0795784431236</v>
      </c>
      <c r="G308">
        <f t="shared" si="14"/>
        <v>2.4999765175536757</v>
      </c>
    </row>
    <row r="309" spans="1:7" x14ac:dyDescent="0.3">
      <c r="A309" s="11">
        <v>2009</v>
      </c>
      <c r="B309" s="11">
        <v>2</v>
      </c>
      <c r="C309" s="19">
        <f t="shared" si="12"/>
        <v>39845</v>
      </c>
      <c r="D309" s="11">
        <v>1795.7</v>
      </c>
      <c r="E309">
        <f t="shared" si="13"/>
        <v>1838.7048701008587</v>
      </c>
      <c r="G309">
        <f t="shared" si="14"/>
        <v>2.3948805535923943</v>
      </c>
    </row>
    <row r="310" spans="1:7" x14ac:dyDescent="0.3">
      <c r="A310" s="11">
        <v>2009</v>
      </c>
      <c r="B310" s="11">
        <v>3</v>
      </c>
      <c r="C310" s="19">
        <f t="shared" si="12"/>
        <v>39873</v>
      </c>
      <c r="D310" s="11">
        <v>1796</v>
      </c>
      <c r="E310">
        <f t="shared" si="13"/>
        <v>1840.3903377808595</v>
      </c>
      <c r="G310">
        <f t="shared" si="14"/>
        <v>2.4716223708719074</v>
      </c>
    </row>
    <row r="311" spans="1:7" x14ac:dyDescent="0.3">
      <c r="A311" s="11">
        <v>2009</v>
      </c>
      <c r="B311" s="11">
        <v>4</v>
      </c>
      <c r="C311" s="19">
        <f t="shared" si="12"/>
        <v>39904</v>
      </c>
      <c r="D311" s="11">
        <v>1795.6</v>
      </c>
      <c r="E311">
        <f t="shared" si="13"/>
        <v>1842.4557418162292</v>
      </c>
      <c r="G311">
        <f t="shared" si="14"/>
        <v>2.6094754854215463</v>
      </c>
    </row>
    <row r="312" spans="1:7" x14ac:dyDescent="0.3">
      <c r="A312" s="11">
        <v>2009</v>
      </c>
      <c r="B312" s="11">
        <v>5</v>
      </c>
      <c r="C312" s="19">
        <f t="shared" si="12"/>
        <v>39934</v>
      </c>
      <c r="D312" s="11">
        <v>1792.3</v>
      </c>
      <c r="E312">
        <f t="shared" si="13"/>
        <v>1840.1255068715147</v>
      </c>
      <c r="G312">
        <f t="shared" si="14"/>
        <v>2.6683873721762423</v>
      </c>
    </row>
    <row r="313" spans="1:7" x14ac:dyDescent="0.3">
      <c r="A313" s="11">
        <v>2009</v>
      </c>
      <c r="B313" s="11">
        <v>6</v>
      </c>
      <c r="C313" s="19">
        <f t="shared" si="12"/>
        <v>39965</v>
      </c>
      <c r="D313" s="11">
        <v>1786.9</v>
      </c>
      <c r="E313">
        <f t="shared" si="13"/>
        <v>1835.3881675724053</v>
      </c>
      <c r="G313">
        <f t="shared" si="14"/>
        <v>2.7135355964186716</v>
      </c>
    </row>
    <row r="314" spans="1:7" x14ac:dyDescent="0.3">
      <c r="A314" s="11">
        <v>2009</v>
      </c>
      <c r="B314" s="11">
        <v>7</v>
      </c>
      <c r="C314" s="19">
        <f t="shared" si="12"/>
        <v>39995</v>
      </c>
      <c r="D314" s="11">
        <v>1785</v>
      </c>
      <c r="E314">
        <f t="shared" si="13"/>
        <v>1832.2581036106724</v>
      </c>
      <c r="G314">
        <f t="shared" si="14"/>
        <v>2.6475128073205814</v>
      </c>
    </row>
    <row r="315" spans="1:7" x14ac:dyDescent="0.3">
      <c r="A315" s="11">
        <v>2009</v>
      </c>
      <c r="B315" s="11">
        <v>8</v>
      </c>
      <c r="C315" s="19">
        <f t="shared" si="12"/>
        <v>40026</v>
      </c>
      <c r="D315" s="11">
        <v>1788.9</v>
      </c>
      <c r="E315">
        <f t="shared" si="13"/>
        <v>1835.2877022850587</v>
      </c>
      <c r="G315">
        <f t="shared" si="14"/>
        <v>2.5930852638525681</v>
      </c>
    </row>
    <row r="316" spans="1:7" x14ac:dyDescent="0.3">
      <c r="A316" s="11">
        <v>2009</v>
      </c>
      <c r="B316" s="11">
        <v>9</v>
      </c>
      <c r="C316" s="19">
        <f t="shared" si="12"/>
        <v>40057</v>
      </c>
      <c r="D316" s="11">
        <v>1794.9</v>
      </c>
      <c r="E316">
        <f t="shared" si="13"/>
        <v>1843.7788243585787</v>
      </c>
      <c r="G316">
        <f t="shared" si="14"/>
        <v>2.7232059924552141</v>
      </c>
    </row>
    <row r="317" spans="1:7" x14ac:dyDescent="0.3">
      <c r="A317" s="11">
        <v>2009</v>
      </c>
      <c r="B317" s="11">
        <v>10</v>
      </c>
      <c r="C317" s="19">
        <f t="shared" si="12"/>
        <v>40087</v>
      </c>
      <c r="D317" s="11">
        <v>1798.1</v>
      </c>
      <c r="E317">
        <f t="shared" si="13"/>
        <v>1848.339886386015</v>
      </c>
      <c r="G317">
        <f t="shared" si="14"/>
        <v>2.7940540785281733</v>
      </c>
    </row>
    <row r="318" spans="1:7" x14ac:dyDescent="0.3">
      <c r="A318" s="11">
        <v>2009</v>
      </c>
      <c r="B318" s="11">
        <v>11</v>
      </c>
      <c r="C318" s="19">
        <f t="shared" si="12"/>
        <v>40118</v>
      </c>
      <c r="D318" s="11">
        <v>1797.9</v>
      </c>
      <c r="E318">
        <f t="shared" si="13"/>
        <v>1847.4591657638648</v>
      </c>
      <c r="G318">
        <f t="shared" si="14"/>
        <v>2.7565029069394691</v>
      </c>
    </row>
    <row r="319" spans="1:7" x14ac:dyDescent="0.3">
      <c r="A319" s="11">
        <v>2009</v>
      </c>
      <c r="B319" s="11">
        <v>12</v>
      </c>
      <c r="C319" s="19">
        <f t="shared" si="12"/>
        <v>40148</v>
      </c>
      <c r="D319" s="11">
        <v>1796.7</v>
      </c>
      <c r="E319">
        <f t="shared" si="13"/>
        <v>1846.4852262938798</v>
      </c>
      <c r="G319">
        <f t="shared" si="14"/>
        <v>2.7709259360983891</v>
      </c>
    </row>
    <row r="320" spans="1:7" x14ac:dyDescent="0.3">
      <c r="A320" s="11">
        <v>2010</v>
      </c>
      <c r="B320" s="11">
        <v>1</v>
      </c>
      <c r="C320" s="19">
        <f t="shared" si="12"/>
        <v>40179</v>
      </c>
      <c r="D320" s="11">
        <v>1797.1</v>
      </c>
      <c r="E320">
        <f t="shared" si="13"/>
        <v>1845.4391429186337</v>
      </c>
      <c r="G320">
        <f t="shared" si="14"/>
        <v>2.689841573570408</v>
      </c>
    </row>
    <row r="321" spans="1:7" x14ac:dyDescent="0.3">
      <c r="A321" s="11">
        <v>2010</v>
      </c>
      <c r="B321" s="11">
        <v>2</v>
      </c>
      <c r="C321" s="19">
        <f t="shared" si="12"/>
        <v>40210</v>
      </c>
      <c r="D321" s="11">
        <v>1798.8</v>
      </c>
      <c r="E321">
        <f t="shared" si="13"/>
        <v>1844.0644345763687</v>
      </c>
      <c r="G321">
        <f t="shared" si="14"/>
        <v>2.5163683887240818</v>
      </c>
    </row>
    <row r="322" spans="1:7" x14ac:dyDescent="0.3">
      <c r="A322" s="11">
        <v>2010</v>
      </c>
      <c r="B322" s="11">
        <v>3</v>
      </c>
      <c r="C322" s="19">
        <f t="shared" si="12"/>
        <v>40238</v>
      </c>
      <c r="D322" s="11">
        <v>1799.5</v>
      </c>
      <c r="E322">
        <f t="shared" si="13"/>
        <v>1845.7499022563693</v>
      </c>
      <c r="G322">
        <f t="shared" si="14"/>
        <v>2.5701529456165209</v>
      </c>
    </row>
    <row r="323" spans="1:7" x14ac:dyDescent="0.3">
      <c r="A323" s="11">
        <v>2010</v>
      </c>
      <c r="B323" s="11">
        <v>4</v>
      </c>
      <c r="C323" s="19">
        <f t="shared" ref="C323:C386" si="15">DATE(A323,B323,1)</f>
        <v>40269</v>
      </c>
      <c r="D323" s="11">
        <v>1799.6</v>
      </c>
      <c r="E323">
        <f t="shared" ref="E323:E386" si="16">_xlfn.FORECAST.ETS(C323,$D$2:$D$463,$C$2:$C$463,12)</f>
        <v>1847.815306291739</v>
      </c>
      <c r="G323">
        <f t="shared" ref="G323:G386" si="17">ABS(D323-E323)/D323*100</f>
        <v>2.6792235103211341</v>
      </c>
    </row>
    <row r="324" spans="1:7" x14ac:dyDescent="0.3">
      <c r="A324" s="11">
        <v>2010</v>
      </c>
      <c r="B324" s="11">
        <v>5</v>
      </c>
      <c r="C324" s="19">
        <f t="shared" si="15"/>
        <v>40299</v>
      </c>
      <c r="D324" s="11">
        <v>1797.8</v>
      </c>
      <c r="E324">
        <f t="shared" si="16"/>
        <v>1845.4850713470248</v>
      </c>
      <c r="G324">
        <f t="shared" si="17"/>
        <v>2.6524124678509771</v>
      </c>
    </row>
    <row r="325" spans="1:7" x14ac:dyDescent="0.3">
      <c r="A325" s="11">
        <v>2010</v>
      </c>
      <c r="B325" s="11">
        <v>6</v>
      </c>
      <c r="C325" s="19">
        <f t="shared" si="15"/>
        <v>40330</v>
      </c>
      <c r="D325" s="11">
        <v>1792.7</v>
      </c>
      <c r="E325">
        <f t="shared" si="16"/>
        <v>1840.7477320479154</v>
      </c>
      <c r="G325">
        <f t="shared" si="17"/>
        <v>2.6801880988405959</v>
      </c>
    </row>
    <row r="326" spans="1:7" x14ac:dyDescent="0.3">
      <c r="A326" s="11">
        <v>2010</v>
      </c>
      <c r="B326" s="11">
        <v>7</v>
      </c>
      <c r="C326" s="19">
        <f t="shared" si="15"/>
        <v>40360</v>
      </c>
      <c r="D326" s="11">
        <v>1789.5</v>
      </c>
      <c r="E326">
        <f t="shared" si="16"/>
        <v>1837.6176680861824</v>
      </c>
      <c r="G326">
        <f t="shared" si="17"/>
        <v>2.6888889682136039</v>
      </c>
    </row>
    <row r="327" spans="1:7" x14ac:dyDescent="0.3">
      <c r="A327" s="11">
        <v>2010</v>
      </c>
      <c r="B327" s="11">
        <v>8</v>
      </c>
      <c r="C327" s="19">
        <f t="shared" si="15"/>
        <v>40391</v>
      </c>
      <c r="D327" s="11">
        <v>1794.1</v>
      </c>
      <c r="E327">
        <f t="shared" si="16"/>
        <v>1840.6472667605688</v>
      </c>
      <c r="G327">
        <f t="shared" si="17"/>
        <v>2.5944633387530711</v>
      </c>
    </row>
    <row r="328" spans="1:7" x14ac:dyDescent="0.3">
      <c r="A328" s="11">
        <v>2010</v>
      </c>
      <c r="B328" s="11">
        <v>9</v>
      </c>
      <c r="C328" s="19">
        <f t="shared" si="15"/>
        <v>40422</v>
      </c>
      <c r="D328" s="11">
        <v>1801.9</v>
      </c>
      <c r="E328">
        <f t="shared" si="16"/>
        <v>1849.1383888340888</v>
      </c>
      <c r="G328">
        <f t="shared" si="17"/>
        <v>2.6215877037620681</v>
      </c>
    </row>
    <row r="329" spans="1:7" x14ac:dyDescent="0.3">
      <c r="A329" s="11">
        <v>2010</v>
      </c>
      <c r="B329" s="11">
        <v>10</v>
      </c>
      <c r="C329" s="19">
        <f t="shared" si="15"/>
        <v>40452</v>
      </c>
      <c r="D329" s="11">
        <v>1806.5</v>
      </c>
      <c r="E329">
        <f t="shared" si="16"/>
        <v>1853.6994508615248</v>
      </c>
      <c r="G329">
        <f t="shared" si="17"/>
        <v>2.6127567595640651</v>
      </c>
    </row>
    <row r="330" spans="1:7" x14ac:dyDescent="0.3">
      <c r="A330" s="11">
        <v>2010</v>
      </c>
      <c r="B330" s="11">
        <v>11</v>
      </c>
      <c r="C330" s="19">
        <f t="shared" si="15"/>
        <v>40483</v>
      </c>
      <c r="D330" s="11">
        <v>1807</v>
      </c>
      <c r="E330">
        <f t="shared" si="16"/>
        <v>1852.8187302393749</v>
      </c>
      <c r="G330">
        <f t="shared" si="17"/>
        <v>2.5356242523173695</v>
      </c>
    </row>
    <row r="331" spans="1:7" x14ac:dyDescent="0.3">
      <c r="A331" s="11">
        <v>2010</v>
      </c>
      <c r="B331" s="11">
        <v>12</v>
      </c>
      <c r="C331" s="19">
        <f t="shared" si="15"/>
        <v>40513</v>
      </c>
      <c r="D331" s="11">
        <v>1803.6</v>
      </c>
      <c r="E331">
        <f t="shared" si="16"/>
        <v>1851.8447907693899</v>
      </c>
      <c r="G331">
        <f t="shared" si="17"/>
        <v>2.6749163212125731</v>
      </c>
    </row>
    <row r="332" spans="1:7" x14ac:dyDescent="0.3">
      <c r="A332" s="11">
        <v>2011</v>
      </c>
      <c r="B332" s="11">
        <v>1</v>
      </c>
      <c r="C332" s="19">
        <f t="shared" si="15"/>
        <v>40544</v>
      </c>
      <c r="D332" s="11">
        <v>1800.5</v>
      </c>
      <c r="E332">
        <f t="shared" si="16"/>
        <v>1850.7987073941438</v>
      </c>
      <c r="G332">
        <f t="shared" si="17"/>
        <v>2.7935966339430034</v>
      </c>
    </row>
    <row r="333" spans="1:7" x14ac:dyDescent="0.3">
      <c r="A333" s="11">
        <v>2011</v>
      </c>
      <c r="B333" s="11">
        <v>2</v>
      </c>
      <c r="C333" s="19">
        <f t="shared" si="15"/>
        <v>40575</v>
      </c>
      <c r="D333" s="11">
        <v>1800.2</v>
      </c>
      <c r="E333">
        <f t="shared" si="16"/>
        <v>1849.4239990518788</v>
      </c>
      <c r="G333">
        <f t="shared" si="17"/>
        <v>2.7343627959048309</v>
      </c>
    </row>
    <row r="334" spans="1:7" x14ac:dyDescent="0.3">
      <c r="A334" s="11">
        <v>2011</v>
      </c>
      <c r="B334" s="11">
        <v>3</v>
      </c>
      <c r="C334" s="19">
        <f t="shared" si="15"/>
        <v>40603</v>
      </c>
      <c r="D334" s="11">
        <v>1801</v>
      </c>
      <c r="E334">
        <f t="shared" si="16"/>
        <v>1851.1094667318794</v>
      </c>
      <c r="G334">
        <f t="shared" si="17"/>
        <v>2.7823135331415529</v>
      </c>
    </row>
    <row r="335" spans="1:7" x14ac:dyDescent="0.3">
      <c r="A335" s="11">
        <v>2011</v>
      </c>
      <c r="B335" s="11">
        <v>4</v>
      </c>
      <c r="C335" s="19">
        <f t="shared" si="15"/>
        <v>40634</v>
      </c>
      <c r="D335" s="11">
        <v>1802.9</v>
      </c>
      <c r="E335">
        <f t="shared" si="16"/>
        <v>1853.1748707672491</v>
      </c>
      <c r="G335">
        <f t="shared" si="17"/>
        <v>2.7885557028814136</v>
      </c>
    </row>
    <row r="336" spans="1:7" x14ac:dyDescent="0.3">
      <c r="A336" s="11">
        <v>2011</v>
      </c>
      <c r="B336" s="11">
        <v>5</v>
      </c>
      <c r="C336" s="19">
        <f t="shared" si="15"/>
        <v>40664</v>
      </c>
      <c r="D336" s="11">
        <v>1803.3</v>
      </c>
      <c r="E336">
        <f t="shared" si="16"/>
        <v>1850.8446358225347</v>
      </c>
      <c r="G336">
        <f t="shared" si="17"/>
        <v>2.6365350092904509</v>
      </c>
    </row>
    <row r="337" spans="1:7" x14ac:dyDescent="0.3">
      <c r="A337" s="11">
        <v>2011</v>
      </c>
      <c r="B337" s="11">
        <v>6</v>
      </c>
      <c r="C337" s="19">
        <f t="shared" si="15"/>
        <v>40695</v>
      </c>
      <c r="D337" s="11">
        <v>1799.2</v>
      </c>
      <c r="E337">
        <f t="shared" si="16"/>
        <v>1846.1072965234255</v>
      </c>
      <c r="G337">
        <f t="shared" si="17"/>
        <v>2.6071196378071049</v>
      </c>
    </row>
    <row r="338" spans="1:7" x14ac:dyDescent="0.3">
      <c r="A338" s="11">
        <v>2011</v>
      </c>
      <c r="B338" s="11">
        <v>7</v>
      </c>
      <c r="C338" s="19">
        <f t="shared" si="15"/>
        <v>40725</v>
      </c>
      <c r="D338" s="11">
        <v>1796.1</v>
      </c>
      <c r="E338">
        <f t="shared" si="16"/>
        <v>1842.9772325616925</v>
      </c>
      <c r="G338">
        <f t="shared" si="17"/>
        <v>2.6099455799617286</v>
      </c>
    </row>
    <row r="339" spans="1:7" x14ac:dyDescent="0.3">
      <c r="A339" s="11">
        <v>2011</v>
      </c>
      <c r="B339" s="11">
        <v>8</v>
      </c>
      <c r="C339" s="19">
        <f t="shared" si="15"/>
        <v>40756</v>
      </c>
      <c r="D339" s="11">
        <v>1799</v>
      </c>
      <c r="E339">
        <f t="shared" si="16"/>
        <v>1846.0068312360788</v>
      </c>
      <c r="G339">
        <f t="shared" si="17"/>
        <v>2.6129422588148317</v>
      </c>
    </row>
    <row r="340" spans="1:7" x14ac:dyDescent="0.3">
      <c r="A340" s="11">
        <v>2011</v>
      </c>
      <c r="B340" s="11">
        <v>9</v>
      </c>
      <c r="C340" s="19">
        <f t="shared" si="15"/>
        <v>40787</v>
      </c>
      <c r="D340" s="11">
        <v>1804</v>
      </c>
      <c r="E340">
        <f t="shared" si="16"/>
        <v>1854.4979533095989</v>
      </c>
      <c r="G340">
        <f t="shared" si="17"/>
        <v>2.7992213586252146</v>
      </c>
    </row>
    <row r="341" spans="1:7" x14ac:dyDescent="0.3">
      <c r="A341" s="11">
        <v>2011</v>
      </c>
      <c r="B341" s="11">
        <v>10</v>
      </c>
      <c r="C341" s="19">
        <f t="shared" si="15"/>
        <v>40817</v>
      </c>
      <c r="D341" s="11">
        <v>1809.5</v>
      </c>
      <c r="E341">
        <f t="shared" si="16"/>
        <v>1859.0590153370349</v>
      </c>
      <c r="G341">
        <f t="shared" si="17"/>
        <v>2.7388237268325453</v>
      </c>
    </row>
    <row r="342" spans="1:7" x14ac:dyDescent="0.3">
      <c r="A342" s="11">
        <v>2011</v>
      </c>
      <c r="B342" s="11">
        <v>11</v>
      </c>
      <c r="C342" s="19">
        <f t="shared" si="15"/>
        <v>40848</v>
      </c>
      <c r="D342" s="11">
        <v>1812.3</v>
      </c>
      <c r="E342">
        <f t="shared" si="16"/>
        <v>1858.1782947148847</v>
      </c>
      <c r="G342">
        <f t="shared" si="17"/>
        <v>2.5314955975768232</v>
      </c>
    </row>
    <row r="343" spans="1:7" x14ac:dyDescent="0.3">
      <c r="A343" s="11">
        <v>2011</v>
      </c>
      <c r="B343" s="11">
        <v>12</v>
      </c>
      <c r="C343" s="19">
        <f t="shared" si="15"/>
        <v>40878</v>
      </c>
      <c r="D343" s="11">
        <v>1810</v>
      </c>
      <c r="E343">
        <f t="shared" si="16"/>
        <v>1857.2043552448997</v>
      </c>
      <c r="G343">
        <f t="shared" si="17"/>
        <v>2.607975427895012</v>
      </c>
    </row>
    <row r="344" spans="1:7" x14ac:dyDescent="0.3">
      <c r="A344" s="11">
        <v>2012</v>
      </c>
      <c r="B344" s="11">
        <v>1</v>
      </c>
      <c r="C344" s="19">
        <f t="shared" si="15"/>
        <v>40909</v>
      </c>
      <c r="D344" s="11">
        <v>1807.3</v>
      </c>
      <c r="E344">
        <f t="shared" si="16"/>
        <v>1856.1582718696538</v>
      </c>
      <c r="G344">
        <f t="shared" si="17"/>
        <v>2.7033847103222426</v>
      </c>
    </row>
    <row r="345" spans="1:7" x14ac:dyDescent="0.3">
      <c r="A345" s="11">
        <v>2012</v>
      </c>
      <c r="B345" s="11">
        <v>2</v>
      </c>
      <c r="C345" s="19">
        <f t="shared" si="15"/>
        <v>40940</v>
      </c>
      <c r="D345" s="11">
        <v>1808.2</v>
      </c>
      <c r="E345">
        <f t="shared" si="16"/>
        <v>1854.7835635273889</v>
      </c>
      <c r="G345">
        <f t="shared" si="17"/>
        <v>2.5762395491311154</v>
      </c>
    </row>
    <row r="346" spans="1:7" x14ac:dyDescent="0.3">
      <c r="A346" s="11">
        <v>2012</v>
      </c>
      <c r="B346" s="11">
        <v>3</v>
      </c>
      <c r="C346" s="19">
        <f t="shared" si="15"/>
        <v>40969</v>
      </c>
      <c r="D346" s="11">
        <v>1810</v>
      </c>
      <c r="E346">
        <f t="shared" si="16"/>
        <v>1856.4690312073894</v>
      </c>
      <c r="G346">
        <f t="shared" si="17"/>
        <v>2.5673497904635045</v>
      </c>
    </row>
    <row r="347" spans="1:7" x14ac:dyDescent="0.3">
      <c r="A347" s="11">
        <v>2012</v>
      </c>
      <c r="B347" s="11">
        <v>4</v>
      </c>
      <c r="C347" s="19">
        <f t="shared" si="15"/>
        <v>41000</v>
      </c>
      <c r="D347" s="11">
        <v>1808.4</v>
      </c>
      <c r="E347">
        <f t="shared" si="16"/>
        <v>1858.5344352427592</v>
      </c>
      <c r="G347">
        <f t="shared" si="17"/>
        <v>2.7723089605595597</v>
      </c>
    </row>
    <row r="348" spans="1:7" x14ac:dyDescent="0.3">
      <c r="A348" s="11">
        <v>2012</v>
      </c>
      <c r="B348" s="11">
        <v>5</v>
      </c>
      <c r="C348" s="19">
        <f t="shared" si="15"/>
        <v>41030</v>
      </c>
      <c r="D348" s="11">
        <v>1804.7</v>
      </c>
      <c r="E348">
        <f t="shared" si="16"/>
        <v>1856.2042002980447</v>
      </c>
      <c r="G348">
        <f t="shared" si="17"/>
        <v>2.8538926302457295</v>
      </c>
    </row>
    <row r="349" spans="1:7" x14ac:dyDescent="0.3">
      <c r="A349" s="11">
        <v>2012</v>
      </c>
      <c r="B349" s="11">
        <v>6</v>
      </c>
      <c r="C349" s="19">
        <f t="shared" si="15"/>
        <v>41061</v>
      </c>
      <c r="D349" s="11">
        <v>1801</v>
      </c>
      <c r="E349">
        <f t="shared" si="16"/>
        <v>1851.4668609989353</v>
      </c>
      <c r="G349">
        <f t="shared" si="17"/>
        <v>2.8021577456377189</v>
      </c>
    </row>
    <row r="350" spans="1:7" x14ac:dyDescent="0.3">
      <c r="A350" s="11">
        <v>2012</v>
      </c>
      <c r="B350" s="11">
        <v>7</v>
      </c>
      <c r="C350" s="19">
        <f t="shared" si="15"/>
        <v>41091</v>
      </c>
      <c r="D350" s="11">
        <v>1799.3</v>
      </c>
      <c r="E350">
        <f t="shared" si="16"/>
        <v>1848.3367970372024</v>
      </c>
      <c r="G350">
        <f t="shared" si="17"/>
        <v>2.7253263512033792</v>
      </c>
    </row>
    <row r="351" spans="1:7" x14ac:dyDescent="0.3">
      <c r="A351" s="11">
        <v>2012</v>
      </c>
      <c r="B351" s="11">
        <v>8</v>
      </c>
      <c r="C351" s="19">
        <f t="shared" si="15"/>
        <v>41122</v>
      </c>
      <c r="D351" s="11">
        <v>1803.2</v>
      </c>
      <c r="E351">
        <f t="shared" si="16"/>
        <v>1851.3663957115889</v>
      </c>
      <c r="G351">
        <f t="shared" si="17"/>
        <v>2.6711621401724073</v>
      </c>
    </row>
    <row r="352" spans="1:7" x14ac:dyDescent="0.3">
      <c r="A352" s="11">
        <v>2012</v>
      </c>
      <c r="B352" s="11">
        <v>9</v>
      </c>
      <c r="C352" s="19">
        <f t="shared" si="15"/>
        <v>41153</v>
      </c>
      <c r="D352" s="11">
        <v>1810.1</v>
      </c>
      <c r="E352">
        <f t="shared" si="16"/>
        <v>1859.8575177851089</v>
      </c>
      <c r="G352">
        <f t="shared" si="17"/>
        <v>2.748882259825923</v>
      </c>
    </row>
    <row r="353" spans="1:7" x14ac:dyDescent="0.3">
      <c r="A353" s="11">
        <v>2012</v>
      </c>
      <c r="B353" s="11">
        <v>10</v>
      </c>
      <c r="C353" s="19">
        <f t="shared" si="15"/>
        <v>41183</v>
      </c>
      <c r="D353" s="11">
        <v>1814.7</v>
      </c>
      <c r="E353">
        <f t="shared" si="16"/>
        <v>1864.418579812545</v>
      </c>
      <c r="G353">
        <f t="shared" si="17"/>
        <v>2.7397685464564354</v>
      </c>
    </row>
    <row r="354" spans="1:7" x14ac:dyDescent="0.3">
      <c r="A354" s="11">
        <v>2012</v>
      </c>
      <c r="B354" s="11">
        <v>11</v>
      </c>
      <c r="C354" s="19">
        <f t="shared" si="15"/>
        <v>41214</v>
      </c>
      <c r="D354" s="11">
        <v>1815.9</v>
      </c>
      <c r="E354">
        <f t="shared" si="16"/>
        <v>1863.5378591903948</v>
      </c>
      <c r="G354">
        <f t="shared" si="17"/>
        <v>2.6233745905828894</v>
      </c>
    </row>
    <row r="355" spans="1:7" x14ac:dyDescent="0.3">
      <c r="A355" s="11">
        <v>2012</v>
      </c>
      <c r="B355" s="11">
        <v>12</v>
      </c>
      <c r="C355" s="19">
        <f t="shared" si="15"/>
        <v>41244</v>
      </c>
      <c r="D355" s="11">
        <v>1814.6</v>
      </c>
      <c r="E355">
        <f t="shared" si="16"/>
        <v>1862.5639197204098</v>
      </c>
      <c r="G355">
        <f t="shared" si="17"/>
        <v>2.6432227334073559</v>
      </c>
    </row>
    <row r="356" spans="1:7" x14ac:dyDescent="0.3">
      <c r="A356" s="11">
        <v>2013</v>
      </c>
      <c r="B356" s="11">
        <v>1</v>
      </c>
      <c r="C356" s="19">
        <f t="shared" si="15"/>
        <v>41275</v>
      </c>
      <c r="D356" s="11">
        <v>1814.1</v>
      </c>
      <c r="E356">
        <f t="shared" si="16"/>
        <v>1861.5178363451637</v>
      </c>
      <c r="G356">
        <f t="shared" si="17"/>
        <v>2.6138490901914877</v>
      </c>
    </row>
    <row r="357" spans="1:7" x14ac:dyDescent="0.3">
      <c r="A357" s="11">
        <v>2013</v>
      </c>
      <c r="B357" s="11">
        <v>2</v>
      </c>
      <c r="C357" s="19">
        <f t="shared" si="15"/>
        <v>41306</v>
      </c>
      <c r="D357" s="11">
        <v>1814.2</v>
      </c>
      <c r="E357">
        <f t="shared" si="16"/>
        <v>1860.1431280028987</v>
      </c>
      <c r="G357">
        <f t="shared" si="17"/>
        <v>2.5324180356575172</v>
      </c>
    </row>
    <row r="358" spans="1:7" x14ac:dyDescent="0.3">
      <c r="A358" s="11">
        <v>2013</v>
      </c>
      <c r="B358" s="11">
        <v>3</v>
      </c>
      <c r="C358" s="19">
        <f t="shared" si="15"/>
        <v>41334</v>
      </c>
      <c r="D358" s="11">
        <v>1813.3</v>
      </c>
      <c r="E358">
        <f t="shared" si="16"/>
        <v>1861.8285956828995</v>
      </c>
      <c r="G358">
        <f t="shared" si="17"/>
        <v>2.6762585166767527</v>
      </c>
    </row>
    <row r="359" spans="1:7" x14ac:dyDescent="0.3">
      <c r="A359" s="11">
        <v>2013</v>
      </c>
      <c r="B359" s="11">
        <v>4</v>
      </c>
      <c r="C359" s="19">
        <f t="shared" si="15"/>
        <v>41365</v>
      </c>
      <c r="D359" s="11">
        <v>1812.8</v>
      </c>
      <c r="E359">
        <f t="shared" si="16"/>
        <v>1863.8939997182692</v>
      </c>
      <c r="G359">
        <f t="shared" si="17"/>
        <v>2.8185127823405391</v>
      </c>
    </row>
    <row r="360" spans="1:7" x14ac:dyDescent="0.3">
      <c r="A360" s="11">
        <v>2013</v>
      </c>
      <c r="B360" s="11">
        <v>5</v>
      </c>
      <c r="C360" s="19">
        <f t="shared" si="15"/>
        <v>41395</v>
      </c>
      <c r="D360" s="11">
        <v>1811.9</v>
      </c>
      <c r="E360">
        <f t="shared" si="16"/>
        <v>1861.5637647735548</v>
      </c>
      <c r="G360">
        <f t="shared" si="17"/>
        <v>2.7409771385592308</v>
      </c>
    </row>
    <row r="361" spans="1:7" x14ac:dyDescent="0.3">
      <c r="A361" s="11">
        <v>2013</v>
      </c>
      <c r="B361" s="11">
        <v>6</v>
      </c>
      <c r="C361" s="19">
        <f t="shared" si="15"/>
        <v>41426</v>
      </c>
      <c r="D361" s="11">
        <v>1808.4</v>
      </c>
      <c r="E361">
        <f t="shared" si="16"/>
        <v>1856.8264254744454</v>
      </c>
      <c r="G361">
        <f t="shared" si="17"/>
        <v>2.6778602894517411</v>
      </c>
    </row>
    <row r="362" spans="1:7" x14ac:dyDescent="0.3">
      <c r="A362" s="11">
        <v>2013</v>
      </c>
      <c r="B362" s="11">
        <v>7</v>
      </c>
      <c r="C362" s="19">
        <f t="shared" si="15"/>
        <v>41456</v>
      </c>
      <c r="D362" s="11">
        <v>1805.7</v>
      </c>
      <c r="E362">
        <f t="shared" si="16"/>
        <v>1853.6963615127124</v>
      </c>
      <c r="G362">
        <f t="shared" si="17"/>
        <v>2.658047378452256</v>
      </c>
    </row>
    <row r="363" spans="1:7" x14ac:dyDescent="0.3">
      <c r="A363" s="11">
        <v>2013</v>
      </c>
      <c r="B363" s="11">
        <v>8</v>
      </c>
      <c r="C363" s="19">
        <f t="shared" si="15"/>
        <v>41487</v>
      </c>
      <c r="D363" s="11">
        <v>1808.4</v>
      </c>
      <c r="E363">
        <f t="shared" si="16"/>
        <v>1856.7259601870987</v>
      </c>
      <c r="G363">
        <f t="shared" si="17"/>
        <v>2.6723048101691353</v>
      </c>
    </row>
    <row r="364" spans="1:7" x14ac:dyDescent="0.3">
      <c r="A364" s="11">
        <v>2013</v>
      </c>
      <c r="B364" s="11">
        <v>9</v>
      </c>
      <c r="C364" s="19">
        <f t="shared" si="15"/>
        <v>41518</v>
      </c>
      <c r="D364" s="11">
        <v>1814.3</v>
      </c>
      <c r="E364">
        <f t="shared" si="16"/>
        <v>1865.2170822606188</v>
      </c>
      <c r="G364">
        <f t="shared" si="17"/>
        <v>2.8064312550635964</v>
      </c>
    </row>
    <row r="365" spans="1:7" x14ac:dyDescent="0.3">
      <c r="A365" s="11">
        <v>2013</v>
      </c>
      <c r="B365" s="11">
        <v>10</v>
      </c>
      <c r="C365" s="19">
        <f t="shared" si="15"/>
        <v>41548</v>
      </c>
      <c r="D365" s="11">
        <v>1818.5</v>
      </c>
      <c r="E365">
        <f t="shared" si="16"/>
        <v>1869.778144288055</v>
      </c>
      <c r="G365">
        <f t="shared" si="17"/>
        <v>2.8198044700607667</v>
      </c>
    </row>
    <row r="366" spans="1:7" x14ac:dyDescent="0.3">
      <c r="A366" s="11">
        <v>2013</v>
      </c>
      <c r="B366" s="11">
        <v>11</v>
      </c>
      <c r="C366" s="19">
        <f t="shared" si="15"/>
        <v>41579</v>
      </c>
      <c r="D366" s="11">
        <v>1820.4</v>
      </c>
      <c r="E366">
        <f t="shared" si="16"/>
        <v>1868.8974236659049</v>
      </c>
      <c r="G366">
        <f t="shared" si="17"/>
        <v>2.6641080897552603</v>
      </c>
    </row>
    <row r="367" spans="1:7" x14ac:dyDescent="0.3">
      <c r="A367" s="11">
        <v>2013</v>
      </c>
      <c r="B367" s="11">
        <v>12</v>
      </c>
      <c r="C367" s="19">
        <f t="shared" si="15"/>
        <v>41609</v>
      </c>
      <c r="D367" s="11">
        <v>1819.4</v>
      </c>
      <c r="E367">
        <f t="shared" si="16"/>
        <v>1867.9234841959199</v>
      </c>
      <c r="G367">
        <f t="shared" si="17"/>
        <v>2.6670047376013941</v>
      </c>
    </row>
    <row r="368" spans="1:7" x14ac:dyDescent="0.3">
      <c r="A368" s="11">
        <v>2014</v>
      </c>
      <c r="B368" s="11">
        <v>1</v>
      </c>
      <c r="C368" s="19">
        <f t="shared" si="15"/>
        <v>41640</v>
      </c>
      <c r="D368" s="11">
        <v>1816.9</v>
      </c>
      <c r="E368">
        <f t="shared" si="16"/>
        <v>1866.8774008206738</v>
      </c>
      <c r="G368">
        <f t="shared" si="17"/>
        <v>2.7506962860186945</v>
      </c>
    </row>
    <row r="369" spans="1:7" x14ac:dyDescent="0.3">
      <c r="A369" s="11">
        <v>2014</v>
      </c>
      <c r="B369" s="11">
        <v>2</v>
      </c>
      <c r="C369" s="19">
        <f t="shared" si="15"/>
        <v>41671</v>
      </c>
      <c r="D369" s="11">
        <v>1816.4</v>
      </c>
      <c r="E369">
        <f t="shared" si="16"/>
        <v>1865.5026924784088</v>
      </c>
      <c r="G369">
        <f t="shared" si="17"/>
        <v>2.7032973176838082</v>
      </c>
    </row>
    <row r="370" spans="1:7" x14ac:dyDescent="0.3">
      <c r="A370" s="11">
        <v>2014</v>
      </c>
      <c r="B370" s="11">
        <v>3</v>
      </c>
      <c r="C370" s="19">
        <f t="shared" si="15"/>
        <v>41699</v>
      </c>
      <c r="D370" s="11">
        <v>1818.1</v>
      </c>
      <c r="E370">
        <f t="shared" si="16"/>
        <v>1867.1881601584093</v>
      </c>
      <c r="G370">
        <f t="shared" si="17"/>
        <v>2.6999703073763515</v>
      </c>
    </row>
    <row r="371" spans="1:7" x14ac:dyDescent="0.3">
      <c r="A371" s="11">
        <v>2014</v>
      </c>
      <c r="B371" s="11">
        <v>4</v>
      </c>
      <c r="C371" s="19">
        <f t="shared" si="15"/>
        <v>41730</v>
      </c>
      <c r="D371" s="11">
        <v>1820.9</v>
      </c>
      <c r="E371">
        <f t="shared" si="16"/>
        <v>1869.2535641937793</v>
      </c>
      <c r="G371">
        <f t="shared" si="17"/>
        <v>2.6554760938974806</v>
      </c>
    </row>
    <row r="372" spans="1:7" x14ac:dyDescent="0.3">
      <c r="A372" s="11">
        <v>2014</v>
      </c>
      <c r="B372" s="11">
        <v>5</v>
      </c>
      <c r="C372" s="19">
        <f t="shared" si="15"/>
        <v>41760</v>
      </c>
      <c r="D372" s="11">
        <v>1821.9</v>
      </c>
      <c r="E372">
        <f t="shared" si="16"/>
        <v>1866.9233292490649</v>
      </c>
      <c r="G372">
        <f t="shared" si="17"/>
        <v>2.4712294444845915</v>
      </c>
    </row>
    <row r="373" spans="1:7" x14ac:dyDescent="0.3">
      <c r="A373" s="11">
        <v>2014</v>
      </c>
      <c r="B373" s="11">
        <v>6</v>
      </c>
      <c r="C373" s="19">
        <f t="shared" si="15"/>
        <v>41791</v>
      </c>
      <c r="D373" s="11">
        <v>1818.4</v>
      </c>
      <c r="E373">
        <f t="shared" si="16"/>
        <v>1862.1859899499555</v>
      </c>
      <c r="G373">
        <f t="shared" si="17"/>
        <v>2.4079404943882183</v>
      </c>
    </row>
    <row r="374" spans="1:7" x14ac:dyDescent="0.3">
      <c r="A374" s="11">
        <v>2014</v>
      </c>
      <c r="B374" s="11">
        <v>7</v>
      </c>
      <c r="C374" s="19">
        <f t="shared" si="15"/>
        <v>41821</v>
      </c>
      <c r="D374" s="11">
        <v>1815.6</v>
      </c>
      <c r="E374">
        <f t="shared" si="16"/>
        <v>1859.0559259882225</v>
      </c>
      <c r="G374">
        <f t="shared" si="17"/>
        <v>2.3934746633742341</v>
      </c>
    </row>
    <row r="375" spans="1:7" x14ac:dyDescent="0.3">
      <c r="A375" s="11">
        <v>2014</v>
      </c>
      <c r="B375" s="11">
        <v>8</v>
      </c>
      <c r="C375" s="19">
        <f t="shared" si="15"/>
        <v>41852</v>
      </c>
      <c r="D375" s="11">
        <v>1819.8</v>
      </c>
      <c r="E375">
        <f t="shared" si="16"/>
        <v>1862.0855246626088</v>
      </c>
      <c r="G375">
        <f t="shared" si="17"/>
        <v>2.3236358205631857</v>
      </c>
    </row>
    <row r="376" spans="1:7" x14ac:dyDescent="0.3">
      <c r="A376" s="11">
        <v>2014</v>
      </c>
      <c r="B376" s="11">
        <v>9</v>
      </c>
      <c r="C376" s="19">
        <f t="shared" si="15"/>
        <v>41883</v>
      </c>
      <c r="D376" s="11">
        <v>1827</v>
      </c>
      <c r="E376">
        <f t="shared" si="16"/>
        <v>1870.5766467361289</v>
      </c>
      <c r="G376">
        <f t="shared" si="17"/>
        <v>2.3851476046047537</v>
      </c>
    </row>
    <row r="377" spans="1:7" x14ac:dyDescent="0.3">
      <c r="A377" s="11">
        <v>2014</v>
      </c>
      <c r="B377" s="11">
        <v>10</v>
      </c>
      <c r="C377" s="19">
        <f t="shared" si="15"/>
        <v>41913</v>
      </c>
      <c r="D377" s="11">
        <v>1831.3</v>
      </c>
      <c r="E377">
        <f t="shared" si="16"/>
        <v>1875.1377087635649</v>
      </c>
      <c r="G377">
        <f t="shared" si="17"/>
        <v>2.393802695547695</v>
      </c>
    </row>
    <row r="378" spans="1:7" x14ac:dyDescent="0.3">
      <c r="A378" s="11">
        <v>2014</v>
      </c>
      <c r="B378" s="11">
        <v>11</v>
      </c>
      <c r="C378" s="19">
        <f t="shared" si="15"/>
        <v>41944</v>
      </c>
      <c r="D378" s="11">
        <v>1833.1</v>
      </c>
      <c r="E378">
        <f t="shared" si="16"/>
        <v>1874.2569881414149</v>
      </c>
      <c r="G378">
        <f t="shared" si="17"/>
        <v>2.2452123801982986</v>
      </c>
    </row>
    <row r="379" spans="1:7" x14ac:dyDescent="0.3">
      <c r="A379" s="11">
        <v>2014</v>
      </c>
      <c r="B379" s="11">
        <v>12</v>
      </c>
      <c r="C379" s="19">
        <f t="shared" si="15"/>
        <v>41974</v>
      </c>
      <c r="D379" s="11">
        <v>1833.5</v>
      </c>
      <c r="E379">
        <f t="shared" si="16"/>
        <v>1873.2830486714299</v>
      </c>
      <c r="G379">
        <f t="shared" si="17"/>
        <v>2.1697872196034864</v>
      </c>
    </row>
    <row r="380" spans="1:7" x14ac:dyDescent="0.3">
      <c r="A380" s="11">
        <v>2015</v>
      </c>
      <c r="B380" s="11">
        <v>1</v>
      </c>
      <c r="C380" s="19">
        <f t="shared" si="15"/>
        <v>42005</v>
      </c>
      <c r="D380" s="11">
        <v>1832.9</v>
      </c>
      <c r="E380">
        <f t="shared" si="16"/>
        <v>1872.2369652961838</v>
      </c>
      <c r="G380">
        <f t="shared" si="17"/>
        <v>2.1461599266836018</v>
      </c>
    </row>
    <row r="381" spans="1:7" x14ac:dyDescent="0.3">
      <c r="A381" s="11">
        <v>2015</v>
      </c>
      <c r="B381" s="11">
        <v>2</v>
      </c>
      <c r="C381" s="19">
        <f t="shared" si="15"/>
        <v>42036</v>
      </c>
      <c r="D381" s="11">
        <v>1832.7</v>
      </c>
      <c r="E381">
        <f t="shared" si="16"/>
        <v>1870.8622569539189</v>
      </c>
      <c r="G381">
        <f t="shared" si="17"/>
        <v>2.0822969909924596</v>
      </c>
    </row>
    <row r="382" spans="1:7" x14ac:dyDescent="0.3">
      <c r="A382" s="11">
        <v>2015</v>
      </c>
      <c r="B382" s="11">
        <v>3</v>
      </c>
      <c r="C382" s="19">
        <f t="shared" si="15"/>
        <v>42064</v>
      </c>
      <c r="D382" s="11">
        <v>1833.1</v>
      </c>
      <c r="E382">
        <f t="shared" si="16"/>
        <v>1872.5477246339194</v>
      </c>
      <c r="G382">
        <f t="shared" si="17"/>
        <v>2.1519679577720532</v>
      </c>
    </row>
    <row r="383" spans="1:7" x14ac:dyDescent="0.3">
      <c r="A383" s="11">
        <v>2015</v>
      </c>
      <c r="B383" s="11">
        <v>4</v>
      </c>
      <c r="C383" s="19">
        <f t="shared" si="15"/>
        <v>42095</v>
      </c>
      <c r="D383" s="11">
        <v>1833.2</v>
      </c>
      <c r="E383">
        <f t="shared" si="16"/>
        <v>1874.6131286692892</v>
      </c>
      <c r="G383">
        <f t="shared" si="17"/>
        <v>2.2590622228501589</v>
      </c>
    </row>
    <row r="384" spans="1:7" x14ac:dyDescent="0.3">
      <c r="A384" s="11">
        <v>2015</v>
      </c>
      <c r="B384" s="11">
        <v>5</v>
      </c>
      <c r="C384" s="19">
        <f t="shared" si="15"/>
        <v>42125</v>
      </c>
      <c r="D384" s="11">
        <v>1831.8</v>
      </c>
      <c r="E384">
        <f t="shared" si="16"/>
        <v>1872.2828937245747</v>
      </c>
      <c r="G384">
        <f t="shared" si="17"/>
        <v>2.2100062083510617</v>
      </c>
    </row>
    <row r="385" spans="1:7" x14ac:dyDescent="0.3">
      <c r="A385" s="11">
        <v>2015</v>
      </c>
      <c r="B385" s="11">
        <v>6</v>
      </c>
      <c r="C385" s="19">
        <f t="shared" si="15"/>
        <v>42156</v>
      </c>
      <c r="D385" s="11">
        <v>1827.4</v>
      </c>
      <c r="E385">
        <f t="shared" si="16"/>
        <v>1867.5455544254655</v>
      </c>
      <c r="G385">
        <f t="shared" si="17"/>
        <v>2.1968673758052661</v>
      </c>
    </row>
    <row r="386" spans="1:7" x14ac:dyDescent="0.3">
      <c r="A386" s="11">
        <v>2015</v>
      </c>
      <c r="B386" s="11">
        <v>7</v>
      </c>
      <c r="C386" s="19">
        <f t="shared" si="15"/>
        <v>42186</v>
      </c>
      <c r="D386" s="11">
        <v>1824.8</v>
      </c>
      <c r="E386">
        <f t="shared" si="16"/>
        <v>1864.4154904637326</v>
      </c>
      <c r="G386">
        <f t="shared" si="17"/>
        <v>2.1709497185298452</v>
      </c>
    </row>
    <row r="387" spans="1:7" x14ac:dyDescent="0.3">
      <c r="A387" s="11">
        <v>2015</v>
      </c>
      <c r="B387" s="11">
        <v>8</v>
      </c>
      <c r="C387" s="19">
        <f t="shared" ref="C387:C450" si="18">DATE(A387,B387,1)</f>
        <v>42217</v>
      </c>
      <c r="D387" s="11">
        <v>1829.2</v>
      </c>
      <c r="E387">
        <f t="shared" ref="E387:E450" si="19">_xlfn.FORECAST.ETS(C387,$D$2:$D$463,$C$2:$C$463,12)</f>
        <v>1867.4450891381189</v>
      </c>
      <c r="G387">
        <f t="shared" ref="G387:G450" si="20">ABS(D387-E387)/D387*100</f>
        <v>2.0908095964420963</v>
      </c>
    </row>
    <row r="388" spans="1:7" x14ac:dyDescent="0.3">
      <c r="A388" s="11">
        <v>2015</v>
      </c>
      <c r="B388" s="11">
        <v>9</v>
      </c>
      <c r="C388" s="19">
        <f t="shared" si="18"/>
        <v>42248</v>
      </c>
      <c r="D388" s="11">
        <v>1836.2</v>
      </c>
      <c r="E388">
        <f t="shared" si="19"/>
        <v>1875.9362112116389</v>
      </c>
      <c r="G388">
        <f t="shared" si="20"/>
        <v>2.164045921557503</v>
      </c>
    </row>
    <row r="389" spans="1:7" x14ac:dyDescent="0.3">
      <c r="A389" s="11">
        <v>2015</v>
      </c>
      <c r="B389" s="11">
        <v>10</v>
      </c>
      <c r="C389" s="19">
        <f t="shared" si="18"/>
        <v>42278</v>
      </c>
      <c r="D389" s="11">
        <v>1841.5</v>
      </c>
      <c r="E389">
        <f t="shared" si="19"/>
        <v>1880.497273239075</v>
      </c>
      <c r="G389">
        <f t="shared" si="20"/>
        <v>2.1176906456190583</v>
      </c>
    </row>
    <row r="390" spans="1:7" x14ac:dyDescent="0.3">
      <c r="A390" s="11">
        <v>2015</v>
      </c>
      <c r="B390" s="11">
        <v>11</v>
      </c>
      <c r="C390" s="19">
        <f t="shared" si="18"/>
        <v>42309</v>
      </c>
      <c r="D390" s="11">
        <v>1844.7</v>
      </c>
      <c r="E390">
        <f t="shared" si="19"/>
        <v>1879.6165526169248</v>
      </c>
      <c r="G390">
        <f t="shared" si="20"/>
        <v>1.8928038497817921</v>
      </c>
    </row>
    <row r="391" spans="1:7" x14ac:dyDescent="0.3">
      <c r="A391" s="11">
        <v>2015</v>
      </c>
      <c r="B391" s="11">
        <v>12</v>
      </c>
      <c r="C391" s="19">
        <f t="shared" si="18"/>
        <v>42339</v>
      </c>
      <c r="D391" s="11">
        <v>1844.9</v>
      </c>
      <c r="E391">
        <f t="shared" si="19"/>
        <v>1878.6426131469398</v>
      </c>
      <c r="G391">
        <f t="shared" si="20"/>
        <v>1.8289670522488848</v>
      </c>
    </row>
    <row r="392" spans="1:7" x14ac:dyDescent="0.3">
      <c r="A392" s="11">
        <v>2016</v>
      </c>
      <c r="B392" s="11">
        <v>1</v>
      </c>
      <c r="C392" s="19">
        <f t="shared" si="18"/>
        <v>42370</v>
      </c>
      <c r="D392" s="11">
        <v>1842.5</v>
      </c>
      <c r="E392">
        <f t="shared" si="19"/>
        <v>1877.5965297716939</v>
      </c>
      <c r="G392">
        <f t="shared" si="20"/>
        <v>1.9048320093185289</v>
      </c>
    </row>
    <row r="393" spans="1:7" x14ac:dyDescent="0.3">
      <c r="A393" s="11">
        <v>2016</v>
      </c>
      <c r="B393" s="11">
        <v>2</v>
      </c>
      <c r="C393" s="19">
        <f t="shared" si="18"/>
        <v>42401</v>
      </c>
      <c r="D393" s="11">
        <v>1841.6</v>
      </c>
      <c r="E393">
        <f t="shared" si="19"/>
        <v>1876.2218214294289</v>
      </c>
      <c r="G393">
        <f t="shared" si="20"/>
        <v>1.8799859594607418</v>
      </c>
    </row>
    <row r="394" spans="1:7" x14ac:dyDescent="0.3">
      <c r="A394" s="11">
        <v>2016</v>
      </c>
      <c r="B394" s="11">
        <v>3</v>
      </c>
      <c r="C394" s="19">
        <f t="shared" si="18"/>
        <v>42430</v>
      </c>
      <c r="D394" s="11">
        <v>1843</v>
      </c>
      <c r="E394">
        <f t="shared" si="19"/>
        <v>1877.9072891094295</v>
      </c>
      <c r="G394">
        <f t="shared" si="20"/>
        <v>1.8940471573211874</v>
      </c>
    </row>
    <row r="395" spans="1:7" x14ac:dyDescent="0.3">
      <c r="A395" s="11">
        <v>2016</v>
      </c>
      <c r="B395" s="11">
        <v>4</v>
      </c>
      <c r="C395" s="19">
        <f t="shared" si="18"/>
        <v>42461</v>
      </c>
      <c r="D395" s="11">
        <v>1843.7</v>
      </c>
      <c r="E395">
        <f t="shared" si="19"/>
        <v>1879.9726931447992</v>
      </c>
      <c r="G395">
        <f t="shared" si="20"/>
        <v>1.9673858623853759</v>
      </c>
    </row>
    <row r="396" spans="1:7" x14ac:dyDescent="0.3">
      <c r="A396" s="11">
        <v>2016</v>
      </c>
      <c r="B396" s="11">
        <v>5</v>
      </c>
      <c r="C396" s="19">
        <f t="shared" si="18"/>
        <v>42491</v>
      </c>
      <c r="D396" s="11">
        <v>1842.1</v>
      </c>
      <c r="E396">
        <f t="shared" si="19"/>
        <v>1877.6424582000848</v>
      </c>
      <c r="G396">
        <f t="shared" si="20"/>
        <v>1.9294532435853031</v>
      </c>
    </row>
    <row r="397" spans="1:7" x14ac:dyDescent="0.3">
      <c r="A397" s="11">
        <v>2016</v>
      </c>
      <c r="B397" s="11">
        <v>6</v>
      </c>
      <c r="C397" s="19">
        <f t="shared" si="18"/>
        <v>42522</v>
      </c>
      <c r="D397" s="11">
        <v>1837.9</v>
      </c>
      <c r="E397">
        <f t="shared" si="19"/>
        <v>1872.9051189009754</v>
      </c>
      <c r="G397">
        <f t="shared" si="20"/>
        <v>1.9046258719721025</v>
      </c>
    </row>
    <row r="398" spans="1:7" x14ac:dyDescent="0.3">
      <c r="A398" s="11">
        <v>2016</v>
      </c>
      <c r="B398" s="11">
        <v>7</v>
      </c>
      <c r="C398" s="19">
        <f t="shared" si="18"/>
        <v>42552</v>
      </c>
      <c r="D398" s="11">
        <v>1834.2</v>
      </c>
      <c r="E398">
        <f t="shared" si="19"/>
        <v>1869.7750549392424</v>
      </c>
      <c r="G398">
        <f t="shared" si="20"/>
        <v>1.9395406683699903</v>
      </c>
    </row>
    <row r="399" spans="1:7" x14ac:dyDescent="0.3">
      <c r="A399" s="11">
        <v>2016</v>
      </c>
      <c r="B399" s="11">
        <v>8</v>
      </c>
      <c r="C399" s="19">
        <f t="shared" si="18"/>
        <v>42583</v>
      </c>
      <c r="D399" s="11">
        <v>1836.8</v>
      </c>
      <c r="E399">
        <f t="shared" si="19"/>
        <v>1872.8046536136289</v>
      </c>
      <c r="G399">
        <f t="shared" si="20"/>
        <v>1.9601836679893834</v>
      </c>
    </row>
    <row r="400" spans="1:7" x14ac:dyDescent="0.3">
      <c r="A400" s="11">
        <v>2016</v>
      </c>
      <c r="B400" s="11">
        <v>9</v>
      </c>
      <c r="C400" s="19">
        <f t="shared" si="18"/>
        <v>42614</v>
      </c>
      <c r="D400" s="11">
        <v>1844.3</v>
      </c>
      <c r="E400">
        <f t="shared" si="19"/>
        <v>1881.295775687149</v>
      </c>
      <c r="G400">
        <f t="shared" si="20"/>
        <v>2.0059521600145875</v>
      </c>
    </row>
    <row r="401" spans="1:7" x14ac:dyDescent="0.3">
      <c r="A401" s="11">
        <v>2016</v>
      </c>
      <c r="B401" s="11">
        <v>10</v>
      </c>
      <c r="C401" s="19">
        <f t="shared" si="18"/>
        <v>42644</v>
      </c>
      <c r="D401" s="11">
        <v>1850</v>
      </c>
      <c r="E401">
        <f t="shared" si="19"/>
        <v>1885.856837714585</v>
      </c>
      <c r="G401">
        <f t="shared" si="20"/>
        <v>1.938207444031623</v>
      </c>
    </row>
    <row r="402" spans="1:7" x14ac:dyDescent="0.3">
      <c r="A402" s="11">
        <v>2016</v>
      </c>
      <c r="B402" s="11">
        <v>11</v>
      </c>
      <c r="C402" s="19">
        <f t="shared" si="18"/>
        <v>42675</v>
      </c>
      <c r="D402" s="11">
        <v>1851.5</v>
      </c>
      <c r="E402">
        <f t="shared" si="19"/>
        <v>1884.9761170924348</v>
      </c>
      <c r="G402">
        <f t="shared" si="20"/>
        <v>1.8080538532235937</v>
      </c>
    </row>
    <row r="403" spans="1:7" x14ac:dyDescent="0.3">
      <c r="A403" s="11">
        <v>2016</v>
      </c>
      <c r="B403" s="11">
        <v>12</v>
      </c>
      <c r="C403" s="19">
        <f t="shared" si="18"/>
        <v>42705</v>
      </c>
      <c r="D403" s="11">
        <v>1851.1</v>
      </c>
      <c r="E403">
        <f t="shared" si="19"/>
        <v>1884.0021776224498</v>
      </c>
      <c r="G403">
        <f t="shared" si="20"/>
        <v>1.7774392319404637</v>
      </c>
    </row>
    <row r="404" spans="1:7" x14ac:dyDescent="0.3">
      <c r="A404" s="11">
        <v>2017</v>
      </c>
      <c r="B404" s="11">
        <v>1</v>
      </c>
      <c r="C404" s="19">
        <f t="shared" si="18"/>
        <v>42736</v>
      </c>
      <c r="D404" s="11">
        <v>1849.8</v>
      </c>
      <c r="E404">
        <f t="shared" si="19"/>
        <v>1882.9560942472037</v>
      </c>
      <c r="G404">
        <f t="shared" si="20"/>
        <v>1.7924150852634761</v>
      </c>
    </row>
    <row r="405" spans="1:7" x14ac:dyDescent="0.3">
      <c r="A405" s="11">
        <v>2017</v>
      </c>
      <c r="B405" s="11">
        <v>2</v>
      </c>
      <c r="C405" s="19">
        <f t="shared" si="18"/>
        <v>42767</v>
      </c>
      <c r="D405" s="11">
        <v>1848.6</v>
      </c>
      <c r="E405">
        <f t="shared" si="19"/>
        <v>1881.5813859049388</v>
      </c>
      <c r="G405">
        <f t="shared" si="20"/>
        <v>1.7841277672259472</v>
      </c>
    </row>
    <row r="406" spans="1:7" x14ac:dyDescent="0.3">
      <c r="A406" s="11">
        <v>2017</v>
      </c>
      <c r="B406" s="11">
        <v>3</v>
      </c>
      <c r="C406" s="19">
        <f t="shared" si="18"/>
        <v>42795</v>
      </c>
      <c r="D406" s="11">
        <v>1848.3</v>
      </c>
      <c r="E406">
        <f t="shared" si="19"/>
        <v>1883.2668535849396</v>
      </c>
      <c r="G406">
        <f t="shared" si="20"/>
        <v>1.8918386400984473</v>
      </c>
    </row>
    <row r="407" spans="1:7" x14ac:dyDescent="0.3">
      <c r="A407" s="11">
        <v>2017</v>
      </c>
      <c r="B407" s="11">
        <v>4</v>
      </c>
      <c r="C407" s="19">
        <f t="shared" si="18"/>
        <v>42826</v>
      </c>
      <c r="D407" s="11">
        <v>1848.6</v>
      </c>
      <c r="E407">
        <f t="shared" si="19"/>
        <v>1885.3322576203093</v>
      </c>
      <c r="G407">
        <f t="shared" si="20"/>
        <v>1.9870311381753425</v>
      </c>
    </row>
    <row r="408" spans="1:7" x14ac:dyDescent="0.3">
      <c r="A408" s="11">
        <v>2017</v>
      </c>
      <c r="B408" s="11">
        <v>5</v>
      </c>
      <c r="C408" s="19">
        <f t="shared" si="18"/>
        <v>42856</v>
      </c>
      <c r="D408" s="11">
        <v>1847.2</v>
      </c>
      <c r="E408">
        <f t="shared" si="19"/>
        <v>1883.0020226755948</v>
      </c>
      <c r="G408">
        <f t="shared" si="20"/>
        <v>1.9381779274358377</v>
      </c>
    </row>
    <row r="409" spans="1:7" x14ac:dyDescent="0.3">
      <c r="A409" s="11">
        <v>2017</v>
      </c>
      <c r="B409" s="11">
        <v>6</v>
      </c>
      <c r="C409" s="19">
        <f t="shared" si="18"/>
        <v>42887</v>
      </c>
      <c r="D409" s="11">
        <v>1843</v>
      </c>
      <c r="E409">
        <f t="shared" si="19"/>
        <v>1878.2646833764854</v>
      </c>
      <c r="G409">
        <f t="shared" si="20"/>
        <v>1.9134391414262308</v>
      </c>
    </row>
    <row r="410" spans="1:7" x14ac:dyDescent="0.3">
      <c r="A410" s="11">
        <v>2017</v>
      </c>
      <c r="B410" s="11">
        <v>7</v>
      </c>
      <c r="C410" s="19">
        <f t="shared" si="18"/>
        <v>42917</v>
      </c>
      <c r="D410" s="11">
        <v>1840.4</v>
      </c>
      <c r="E410">
        <f t="shared" si="19"/>
        <v>1875.1346194147525</v>
      </c>
      <c r="G410">
        <f t="shared" si="20"/>
        <v>1.8873407636792212</v>
      </c>
    </row>
    <row r="411" spans="1:7" x14ac:dyDescent="0.3">
      <c r="A411" s="11">
        <v>2017</v>
      </c>
      <c r="B411" s="11">
        <v>8</v>
      </c>
      <c r="C411" s="19">
        <f t="shared" si="18"/>
        <v>42948</v>
      </c>
      <c r="D411" s="11">
        <v>1844.7</v>
      </c>
      <c r="E411">
        <f t="shared" si="19"/>
        <v>1878.1642180891388</v>
      </c>
      <c r="G411">
        <f t="shared" si="20"/>
        <v>1.8140737295570413</v>
      </c>
    </row>
    <row r="412" spans="1:7" x14ac:dyDescent="0.3">
      <c r="A412" s="11">
        <v>2017</v>
      </c>
      <c r="B412" s="11">
        <v>9</v>
      </c>
      <c r="C412" s="19">
        <f t="shared" si="18"/>
        <v>42979</v>
      </c>
      <c r="D412" s="11">
        <v>1852.8</v>
      </c>
      <c r="E412">
        <f t="shared" si="19"/>
        <v>1886.6553401626591</v>
      </c>
      <c r="G412">
        <f t="shared" si="20"/>
        <v>1.8272528153421366</v>
      </c>
    </row>
    <row r="413" spans="1:7" x14ac:dyDescent="0.3">
      <c r="A413" s="11">
        <v>2017</v>
      </c>
      <c r="B413" s="11">
        <v>10</v>
      </c>
      <c r="C413" s="19">
        <f t="shared" si="18"/>
        <v>43009</v>
      </c>
      <c r="D413" s="11">
        <v>1858.1</v>
      </c>
      <c r="E413">
        <f t="shared" si="19"/>
        <v>1891.2164021900951</v>
      </c>
      <c r="G413">
        <f t="shared" si="20"/>
        <v>1.7822723314189326</v>
      </c>
    </row>
    <row r="414" spans="1:7" x14ac:dyDescent="0.3">
      <c r="A414" s="11">
        <v>2017</v>
      </c>
      <c r="B414" s="11">
        <v>11</v>
      </c>
      <c r="C414" s="19">
        <f t="shared" si="18"/>
        <v>43040</v>
      </c>
      <c r="D414" s="11">
        <v>1858.7</v>
      </c>
      <c r="E414">
        <f t="shared" si="19"/>
        <v>1890.3356815679449</v>
      </c>
      <c r="G414">
        <f t="shared" si="20"/>
        <v>1.7020326877895766</v>
      </c>
    </row>
    <row r="415" spans="1:7" x14ac:dyDescent="0.3">
      <c r="A415" s="11">
        <v>2017</v>
      </c>
      <c r="B415" s="11">
        <v>12</v>
      </c>
      <c r="C415" s="19">
        <f t="shared" si="18"/>
        <v>43070</v>
      </c>
      <c r="D415" s="11">
        <v>1856.7</v>
      </c>
      <c r="E415">
        <f t="shared" si="19"/>
        <v>1889.3617420979599</v>
      </c>
      <c r="G415">
        <f t="shared" si="20"/>
        <v>1.7591286744202004</v>
      </c>
    </row>
    <row r="416" spans="1:7" x14ac:dyDescent="0.3">
      <c r="A416" s="11">
        <v>2018</v>
      </c>
      <c r="B416" s="11">
        <v>1</v>
      </c>
      <c r="C416" s="19">
        <f t="shared" si="18"/>
        <v>43101</v>
      </c>
      <c r="D416" s="11">
        <v>1854.5</v>
      </c>
      <c r="E416">
        <f t="shared" si="19"/>
        <v>1888.3156587227138</v>
      </c>
      <c r="G416">
        <f t="shared" si="20"/>
        <v>1.8234380546084554</v>
      </c>
    </row>
    <row r="417" spans="1:7" x14ac:dyDescent="0.3">
      <c r="A417" s="11">
        <v>2018</v>
      </c>
      <c r="B417" s="11">
        <v>2</v>
      </c>
      <c r="C417" s="19">
        <f t="shared" si="18"/>
        <v>43132</v>
      </c>
      <c r="D417" s="11">
        <v>1855</v>
      </c>
      <c r="E417">
        <f t="shared" si="19"/>
        <v>1886.9409503804488</v>
      </c>
      <c r="G417">
        <f t="shared" si="20"/>
        <v>1.721884117544412</v>
      </c>
    </row>
    <row r="418" spans="1:7" x14ac:dyDescent="0.3">
      <c r="A418" s="11">
        <v>2018</v>
      </c>
      <c r="B418" s="11">
        <v>3</v>
      </c>
      <c r="C418" s="19">
        <f t="shared" si="18"/>
        <v>43160</v>
      </c>
      <c r="D418" s="11">
        <v>1856.9</v>
      </c>
      <c r="E418">
        <f t="shared" si="19"/>
        <v>1888.6264180604494</v>
      </c>
      <c r="G418">
        <f t="shared" si="20"/>
        <v>1.7085690161263021</v>
      </c>
    </row>
    <row r="419" spans="1:7" x14ac:dyDescent="0.3">
      <c r="A419" s="11">
        <v>2018</v>
      </c>
      <c r="B419" s="11">
        <v>4</v>
      </c>
      <c r="C419" s="19">
        <f t="shared" si="18"/>
        <v>43191</v>
      </c>
      <c r="D419" s="11">
        <v>1856.7</v>
      </c>
      <c r="E419">
        <f t="shared" si="19"/>
        <v>1890.6918220958194</v>
      </c>
      <c r="G419">
        <f t="shared" si="20"/>
        <v>1.8307654492281635</v>
      </c>
    </row>
    <row r="420" spans="1:7" x14ac:dyDescent="0.3">
      <c r="A420" s="11">
        <v>2018</v>
      </c>
      <c r="B420" s="11">
        <v>5</v>
      </c>
      <c r="C420" s="19">
        <f t="shared" si="18"/>
        <v>43221</v>
      </c>
      <c r="D420" s="11">
        <v>1854.8</v>
      </c>
      <c r="E420">
        <f t="shared" si="19"/>
        <v>1888.3615871511049</v>
      </c>
      <c r="G420">
        <f t="shared" si="20"/>
        <v>1.8094450696088504</v>
      </c>
    </row>
    <row r="421" spans="1:7" x14ac:dyDescent="0.3">
      <c r="A421" s="11">
        <v>2018</v>
      </c>
      <c r="B421" s="11">
        <v>6</v>
      </c>
      <c r="C421" s="19">
        <f t="shared" si="18"/>
        <v>43252</v>
      </c>
      <c r="D421" s="11">
        <v>1852</v>
      </c>
      <c r="E421">
        <f t="shared" si="19"/>
        <v>1883.6242478519955</v>
      </c>
      <c r="G421">
        <f t="shared" si="20"/>
        <v>1.7075727781855023</v>
      </c>
    </row>
    <row r="422" spans="1:7" x14ac:dyDescent="0.3">
      <c r="A422" s="11">
        <v>2018</v>
      </c>
      <c r="B422" s="11">
        <v>7</v>
      </c>
      <c r="C422" s="19">
        <f t="shared" si="18"/>
        <v>43282</v>
      </c>
      <c r="D422" s="11">
        <v>1849</v>
      </c>
      <c r="E422">
        <f t="shared" si="19"/>
        <v>1880.4941838902625</v>
      </c>
      <c r="G422">
        <f t="shared" si="20"/>
        <v>1.7033090259741777</v>
      </c>
    </row>
    <row r="423" spans="1:7" x14ac:dyDescent="0.3">
      <c r="A423" s="11">
        <v>2018</v>
      </c>
      <c r="B423" s="11">
        <v>8</v>
      </c>
      <c r="C423" s="19">
        <f t="shared" si="18"/>
        <v>43313</v>
      </c>
      <c r="D423" s="11">
        <v>1851.9</v>
      </c>
      <c r="E423">
        <f t="shared" si="19"/>
        <v>1883.5237825646489</v>
      </c>
      <c r="G423">
        <f t="shared" si="20"/>
        <v>1.7076398598546771</v>
      </c>
    </row>
    <row r="424" spans="1:7" x14ac:dyDescent="0.3">
      <c r="A424" s="11">
        <v>2018</v>
      </c>
      <c r="B424" s="11">
        <v>9</v>
      </c>
      <c r="C424" s="19">
        <f t="shared" si="18"/>
        <v>43344</v>
      </c>
      <c r="D424" s="11">
        <v>1860.5</v>
      </c>
      <c r="E424">
        <f t="shared" si="19"/>
        <v>1892.0149046381689</v>
      </c>
      <c r="G424">
        <f t="shared" si="20"/>
        <v>1.6938943637822574</v>
      </c>
    </row>
    <row r="425" spans="1:7" x14ac:dyDescent="0.3">
      <c r="A425" s="11">
        <v>2018</v>
      </c>
      <c r="B425" s="11">
        <v>10</v>
      </c>
      <c r="C425" s="19">
        <f t="shared" si="18"/>
        <v>43374</v>
      </c>
      <c r="D425" s="11">
        <v>1865.7</v>
      </c>
      <c r="E425">
        <f t="shared" si="19"/>
        <v>1896.5759666656049</v>
      </c>
      <c r="G425">
        <f t="shared" si="20"/>
        <v>1.6549266583912148</v>
      </c>
    </row>
    <row r="426" spans="1:7" x14ac:dyDescent="0.3">
      <c r="A426" s="11">
        <v>2018</v>
      </c>
      <c r="B426" s="11">
        <v>11</v>
      </c>
      <c r="C426" s="19">
        <f t="shared" si="18"/>
        <v>43405</v>
      </c>
      <c r="D426" s="11">
        <v>1866.2</v>
      </c>
      <c r="E426">
        <f t="shared" si="19"/>
        <v>1895.695246043455</v>
      </c>
      <c r="G426">
        <f t="shared" si="20"/>
        <v>1.5804975910114099</v>
      </c>
    </row>
    <row r="427" spans="1:7" x14ac:dyDescent="0.3">
      <c r="A427" s="11">
        <v>2018</v>
      </c>
      <c r="B427" s="11">
        <v>12</v>
      </c>
      <c r="C427" s="19">
        <f t="shared" si="18"/>
        <v>43435</v>
      </c>
      <c r="D427" s="11">
        <v>1866</v>
      </c>
      <c r="E427">
        <f t="shared" si="19"/>
        <v>1894.72130657347</v>
      </c>
      <c r="G427">
        <f t="shared" si="20"/>
        <v>1.5391911346982838</v>
      </c>
    </row>
    <row r="428" spans="1:7" x14ac:dyDescent="0.3">
      <c r="A428" s="11">
        <v>2019</v>
      </c>
      <c r="B428" s="11">
        <v>1</v>
      </c>
      <c r="C428" s="19">
        <f t="shared" si="18"/>
        <v>43466</v>
      </c>
      <c r="D428" s="11">
        <v>1865</v>
      </c>
      <c r="E428">
        <f t="shared" si="19"/>
        <v>1893.6752231982239</v>
      </c>
      <c r="G428">
        <f t="shared" si="20"/>
        <v>1.5375454797975268</v>
      </c>
    </row>
    <row r="429" spans="1:7" x14ac:dyDescent="0.3">
      <c r="A429" s="11">
        <v>2019</v>
      </c>
      <c r="B429" s="11">
        <v>2</v>
      </c>
      <c r="C429" s="19">
        <f t="shared" si="18"/>
        <v>43497</v>
      </c>
      <c r="D429" s="11">
        <v>1865</v>
      </c>
      <c r="E429">
        <f t="shared" si="19"/>
        <v>1892.3005148559589</v>
      </c>
      <c r="G429">
        <f t="shared" si="20"/>
        <v>1.4638345767270193</v>
      </c>
    </row>
    <row r="430" spans="1:7" x14ac:dyDescent="0.3">
      <c r="A430" s="11">
        <v>2019</v>
      </c>
      <c r="B430" s="11">
        <v>3</v>
      </c>
      <c r="C430" s="19">
        <f t="shared" si="18"/>
        <v>43525</v>
      </c>
      <c r="D430" s="11">
        <v>1866.3</v>
      </c>
      <c r="E430">
        <f t="shared" si="19"/>
        <v>1893.9859825359595</v>
      </c>
      <c r="G430">
        <f t="shared" si="20"/>
        <v>1.4834690315576013</v>
      </c>
    </row>
    <row r="431" spans="1:7" x14ac:dyDescent="0.3">
      <c r="A431" s="11">
        <v>2019</v>
      </c>
      <c r="B431" s="11">
        <v>4</v>
      </c>
      <c r="C431" s="19">
        <f t="shared" si="18"/>
        <v>43556</v>
      </c>
      <c r="D431" s="11">
        <v>1865.3</v>
      </c>
      <c r="E431">
        <f t="shared" si="19"/>
        <v>1896.0513865713292</v>
      </c>
      <c r="G431">
        <f t="shared" si="20"/>
        <v>1.6486027218854473</v>
      </c>
    </row>
    <row r="432" spans="1:7" x14ac:dyDescent="0.3">
      <c r="A432" s="11">
        <v>2019</v>
      </c>
      <c r="B432" s="11">
        <v>5</v>
      </c>
      <c r="C432" s="19">
        <f t="shared" si="18"/>
        <v>43586</v>
      </c>
      <c r="D432" s="11">
        <v>1861.9</v>
      </c>
      <c r="E432">
        <f t="shared" si="19"/>
        <v>1893.7211516266148</v>
      </c>
      <c r="G432">
        <f t="shared" si="20"/>
        <v>1.7090687806334746</v>
      </c>
    </row>
    <row r="433" spans="1:7" x14ac:dyDescent="0.3">
      <c r="A433" s="11">
        <v>2019</v>
      </c>
      <c r="B433" s="11">
        <v>6</v>
      </c>
      <c r="C433" s="19">
        <f t="shared" si="18"/>
        <v>43617</v>
      </c>
      <c r="D433" s="11">
        <v>1858.8</v>
      </c>
      <c r="E433">
        <f t="shared" si="19"/>
        <v>1888.9838123275056</v>
      </c>
      <c r="G433">
        <f t="shared" si="20"/>
        <v>1.6238332433562308</v>
      </c>
    </row>
    <row r="434" spans="1:7" x14ac:dyDescent="0.3">
      <c r="A434" s="11">
        <v>2019</v>
      </c>
      <c r="B434" s="11">
        <v>7</v>
      </c>
      <c r="C434" s="19">
        <f t="shared" si="18"/>
        <v>43647</v>
      </c>
      <c r="D434" s="11">
        <v>1858.4</v>
      </c>
      <c r="E434">
        <f t="shared" si="19"/>
        <v>1885.8537483657726</v>
      </c>
      <c r="G434">
        <f t="shared" si="20"/>
        <v>1.4772787540772989</v>
      </c>
    </row>
    <row r="435" spans="1:7" x14ac:dyDescent="0.3">
      <c r="A435" s="11">
        <v>2019</v>
      </c>
      <c r="B435" s="11">
        <v>8</v>
      </c>
      <c r="C435" s="19">
        <f t="shared" si="18"/>
        <v>43678</v>
      </c>
      <c r="D435" s="11">
        <v>1863</v>
      </c>
      <c r="E435">
        <f t="shared" si="19"/>
        <v>1888.8833470401589</v>
      </c>
      <c r="G435">
        <f t="shared" si="20"/>
        <v>1.3893369318389117</v>
      </c>
    </row>
    <row r="436" spans="1:7" x14ac:dyDescent="0.3">
      <c r="A436" s="11">
        <v>2019</v>
      </c>
      <c r="B436" s="11">
        <v>9</v>
      </c>
      <c r="C436" s="19">
        <f t="shared" si="18"/>
        <v>43709</v>
      </c>
      <c r="D436" s="11">
        <v>1870.8</v>
      </c>
      <c r="E436">
        <f t="shared" si="19"/>
        <v>1897.374469113679</v>
      </c>
      <c r="G436">
        <f t="shared" si="20"/>
        <v>1.4204869100747817</v>
      </c>
    </row>
    <row r="437" spans="1:7" x14ac:dyDescent="0.3">
      <c r="A437" s="11">
        <v>2019</v>
      </c>
      <c r="B437" s="11">
        <v>10</v>
      </c>
      <c r="C437" s="19">
        <f t="shared" si="18"/>
        <v>43739</v>
      </c>
      <c r="D437" s="11">
        <v>1875.4</v>
      </c>
      <c r="E437">
        <f t="shared" si="19"/>
        <v>1901.935531141115</v>
      </c>
      <c r="G437">
        <f t="shared" si="20"/>
        <v>1.4149264765444658</v>
      </c>
    </row>
    <row r="438" spans="1:7" x14ac:dyDescent="0.3">
      <c r="A438" s="11">
        <v>2019</v>
      </c>
      <c r="B438" s="11">
        <v>11</v>
      </c>
      <c r="C438" s="19">
        <f t="shared" si="18"/>
        <v>43770</v>
      </c>
      <c r="D438" s="11">
        <v>1875.5</v>
      </c>
      <c r="E438">
        <f t="shared" si="19"/>
        <v>1901.0548105189648</v>
      </c>
      <c r="G438">
        <f t="shared" si="20"/>
        <v>1.3625598783772228</v>
      </c>
    </row>
    <row r="439" spans="1:7" x14ac:dyDescent="0.3">
      <c r="A439" s="11">
        <v>2019</v>
      </c>
      <c r="B439" s="11">
        <v>12</v>
      </c>
      <c r="C439" s="19">
        <f t="shared" si="18"/>
        <v>43800</v>
      </c>
      <c r="D439" s="11">
        <v>1874.9</v>
      </c>
      <c r="E439">
        <f t="shared" si="19"/>
        <v>1900.0808710489798</v>
      </c>
      <c r="G439">
        <f t="shared" si="20"/>
        <v>1.3430514186879152</v>
      </c>
    </row>
    <row r="440" spans="1:7" x14ac:dyDescent="0.3">
      <c r="A440" s="11">
        <v>2020</v>
      </c>
      <c r="B440" s="11">
        <v>1</v>
      </c>
      <c r="C440" s="19">
        <f t="shared" si="18"/>
        <v>43831</v>
      </c>
      <c r="D440" s="11">
        <v>1873.9</v>
      </c>
      <c r="E440">
        <f t="shared" si="19"/>
        <v>1899.0347876737339</v>
      </c>
      <c r="G440">
        <f t="shared" si="20"/>
        <v>1.3413089104932949</v>
      </c>
    </row>
    <row r="441" spans="1:7" x14ac:dyDescent="0.3">
      <c r="A441" s="11">
        <v>2020</v>
      </c>
      <c r="B441" s="11">
        <v>2</v>
      </c>
      <c r="C441" s="19">
        <f t="shared" si="18"/>
        <v>43862</v>
      </c>
      <c r="D441" s="11">
        <v>1873.3</v>
      </c>
      <c r="E441">
        <f t="shared" si="19"/>
        <v>1897.660079331469</v>
      </c>
      <c r="G441">
        <f t="shared" si="20"/>
        <v>1.3003832451539541</v>
      </c>
    </row>
    <row r="442" spans="1:7" x14ac:dyDescent="0.3">
      <c r="A442" s="11">
        <v>2020</v>
      </c>
      <c r="B442" s="11">
        <v>3</v>
      </c>
      <c r="C442" s="19">
        <f t="shared" si="18"/>
        <v>43891</v>
      </c>
      <c r="D442" s="11">
        <v>1875</v>
      </c>
      <c r="E442">
        <f t="shared" si="19"/>
        <v>1899.3455470114695</v>
      </c>
      <c r="G442">
        <f t="shared" si="20"/>
        <v>1.2984291739450418</v>
      </c>
    </row>
    <row r="443" spans="1:7" x14ac:dyDescent="0.3">
      <c r="A443" s="11">
        <v>2020</v>
      </c>
      <c r="B443" s="11">
        <v>4</v>
      </c>
      <c r="C443" s="19">
        <f t="shared" si="18"/>
        <v>43922</v>
      </c>
      <c r="D443" s="11">
        <v>1875.9</v>
      </c>
      <c r="E443">
        <f t="shared" si="19"/>
        <v>1901.4109510468393</v>
      </c>
      <c r="G443">
        <f t="shared" si="20"/>
        <v>1.3599312888127928</v>
      </c>
    </row>
    <row r="444" spans="1:7" x14ac:dyDescent="0.3">
      <c r="A444" s="11">
        <v>2020</v>
      </c>
      <c r="B444" s="11">
        <v>5</v>
      </c>
      <c r="C444" s="19">
        <f t="shared" si="18"/>
        <v>43952</v>
      </c>
      <c r="D444" s="11">
        <v>1874.3</v>
      </c>
      <c r="E444">
        <f t="shared" si="19"/>
        <v>1899.0807161021248</v>
      </c>
      <c r="G444">
        <f t="shared" si="20"/>
        <v>1.3221317879808392</v>
      </c>
    </row>
    <row r="445" spans="1:7" x14ac:dyDescent="0.3">
      <c r="A445" s="11">
        <v>2020</v>
      </c>
      <c r="B445" s="11">
        <v>6</v>
      </c>
      <c r="C445" s="19">
        <f t="shared" si="18"/>
        <v>43983</v>
      </c>
      <c r="D445" s="11">
        <v>1872</v>
      </c>
      <c r="E445">
        <f t="shared" si="19"/>
        <v>1894.3433768030154</v>
      </c>
      <c r="G445">
        <f t="shared" si="20"/>
        <v>1.1935564531525329</v>
      </c>
    </row>
    <row r="446" spans="1:7" x14ac:dyDescent="0.3">
      <c r="A446" s="11">
        <v>2020</v>
      </c>
      <c r="B446" s="11">
        <v>7</v>
      </c>
      <c r="C446" s="19">
        <f t="shared" si="18"/>
        <v>44013</v>
      </c>
      <c r="D446" s="11">
        <v>1871.7</v>
      </c>
      <c r="E446">
        <f t="shared" si="19"/>
        <v>1891.2133128412827</v>
      </c>
      <c r="G446">
        <f t="shared" si="20"/>
        <v>1.0425448972208495</v>
      </c>
    </row>
    <row r="447" spans="1:7" x14ac:dyDescent="0.3">
      <c r="A447" s="11">
        <v>2020</v>
      </c>
      <c r="B447" s="11">
        <v>8</v>
      </c>
      <c r="C447" s="19">
        <f t="shared" si="18"/>
        <v>44044</v>
      </c>
      <c r="D447" s="11">
        <v>1876.6</v>
      </c>
      <c r="E447">
        <f t="shared" si="19"/>
        <v>1894.242911515669</v>
      </c>
      <c r="G447">
        <f t="shared" si="20"/>
        <v>0.94015301692790609</v>
      </c>
    </row>
    <row r="448" spans="1:7" x14ac:dyDescent="0.3">
      <c r="A448" s="11">
        <v>2020</v>
      </c>
      <c r="B448" s="11">
        <v>9</v>
      </c>
      <c r="C448" s="19">
        <f t="shared" si="18"/>
        <v>44075</v>
      </c>
      <c r="D448" s="11">
        <v>1884.6</v>
      </c>
      <c r="E448">
        <f t="shared" si="19"/>
        <v>1902.734033589189</v>
      </c>
      <c r="G448">
        <f t="shared" si="20"/>
        <v>0.96222188205397052</v>
      </c>
    </row>
    <row r="449" spans="1:7" x14ac:dyDescent="0.3">
      <c r="A449" s="11">
        <v>2020</v>
      </c>
      <c r="B449" s="11">
        <v>10</v>
      </c>
      <c r="C449" s="19">
        <f t="shared" si="18"/>
        <v>44105</v>
      </c>
      <c r="D449" s="11">
        <v>1889.9</v>
      </c>
      <c r="E449">
        <f t="shared" si="19"/>
        <v>1907.2950956166251</v>
      </c>
      <c r="G449">
        <f t="shared" si="20"/>
        <v>0.92042412914042981</v>
      </c>
    </row>
    <row r="450" spans="1:7" x14ac:dyDescent="0.3">
      <c r="A450" s="11">
        <v>2020</v>
      </c>
      <c r="B450" s="11">
        <v>11</v>
      </c>
      <c r="C450" s="19">
        <f t="shared" si="18"/>
        <v>44136</v>
      </c>
      <c r="D450" s="11">
        <v>1891.6</v>
      </c>
      <c r="E450">
        <f t="shared" si="19"/>
        <v>1906.4143749944749</v>
      </c>
      <c r="G450">
        <f t="shared" si="20"/>
        <v>0.78316636680455576</v>
      </c>
    </row>
    <row r="451" spans="1:7" x14ac:dyDescent="0.3">
      <c r="A451" s="11">
        <v>2020</v>
      </c>
      <c r="B451" s="11">
        <v>12</v>
      </c>
      <c r="C451" s="19">
        <f t="shared" ref="C451:C463" si="21">DATE(A451,B451,1)</f>
        <v>44166</v>
      </c>
      <c r="D451" s="11">
        <v>1892.2</v>
      </c>
      <c r="E451">
        <f t="shared" ref="E451:E463" si="22">_xlfn.FORECAST.ETS(C451,$D$2:$D$463,$C$2:$C$463,12)</f>
        <v>1905.4404355244899</v>
      </c>
      <c r="G451">
        <f t="shared" ref="G451:G463" si="23">ABS(D451-E451)/D451*100</f>
        <v>0.69973763473680584</v>
      </c>
    </row>
    <row r="452" spans="1:7" x14ac:dyDescent="0.3">
      <c r="A452" s="11">
        <v>2021</v>
      </c>
      <c r="B452" s="11">
        <v>1</v>
      </c>
      <c r="C452" s="19">
        <f t="shared" si="21"/>
        <v>44197</v>
      </c>
      <c r="D452" s="11">
        <v>1890.7</v>
      </c>
      <c r="E452">
        <f t="shared" si="22"/>
        <v>1904.3943521492438</v>
      </c>
      <c r="G452">
        <f t="shared" si="23"/>
        <v>0.72430063729009053</v>
      </c>
    </row>
    <row r="453" spans="1:7" x14ac:dyDescent="0.3">
      <c r="A453" s="11">
        <v>2021</v>
      </c>
      <c r="B453" s="11">
        <v>2</v>
      </c>
      <c r="C453" s="19">
        <f t="shared" si="21"/>
        <v>44228</v>
      </c>
      <c r="D453" s="11">
        <v>1888.2</v>
      </c>
      <c r="E453">
        <f t="shared" si="22"/>
        <v>1903.019643806979</v>
      </c>
      <c r="G453">
        <f t="shared" si="23"/>
        <v>0.78485561947775673</v>
      </c>
    </row>
    <row r="454" spans="1:7" x14ac:dyDescent="0.3">
      <c r="A454" s="11">
        <v>2021</v>
      </c>
      <c r="B454" s="11">
        <v>3</v>
      </c>
      <c r="C454" s="19">
        <f t="shared" si="21"/>
        <v>44256</v>
      </c>
      <c r="D454" s="11">
        <v>1888.7</v>
      </c>
      <c r="E454">
        <f t="shared" si="22"/>
        <v>1904.7051114869796</v>
      </c>
      <c r="G454">
        <f t="shared" si="23"/>
        <v>0.8474141730809317</v>
      </c>
    </row>
    <row r="455" spans="1:7" x14ac:dyDescent="0.3">
      <c r="A455" s="11">
        <v>2021</v>
      </c>
      <c r="B455" s="11">
        <v>4</v>
      </c>
      <c r="C455" s="19">
        <f t="shared" si="21"/>
        <v>44287</v>
      </c>
      <c r="D455" s="11">
        <v>1891.2</v>
      </c>
      <c r="E455">
        <f t="shared" si="22"/>
        <v>1906.7705155223493</v>
      </c>
      <c r="G455">
        <f t="shared" si="23"/>
        <v>0.82331406103792815</v>
      </c>
    </row>
    <row r="456" spans="1:7" x14ac:dyDescent="0.3">
      <c r="A456" s="11">
        <v>2021</v>
      </c>
      <c r="B456" s="11">
        <v>5</v>
      </c>
      <c r="C456" s="19">
        <f t="shared" si="21"/>
        <v>44317</v>
      </c>
      <c r="D456" s="11">
        <v>1891.7</v>
      </c>
      <c r="E456">
        <f t="shared" si="22"/>
        <v>1904.4402805776349</v>
      </c>
      <c r="G456">
        <f t="shared" si="23"/>
        <v>0.67348314096499706</v>
      </c>
    </row>
    <row r="457" spans="1:7" x14ac:dyDescent="0.3">
      <c r="A457" s="11">
        <v>2021</v>
      </c>
      <c r="B457" s="11">
        <v>6</v>
      </c>
      <c r="C457" s="19">
        <f t="shared" si="21"/>
        <v>44348</v>
      </c>
      <c r="D457" s="11">
        <v>1888.6</v>
      </c>
      <c r="E457">
        <f t="shared" si="22"/>
        <v>1899.7029412785255</v>
      </c>
      <c r="G457">
        <f t="shared" si="23"/>
        <v>0.58789268656812332</v>
      </c>
    </row>
    <row r="458" spans="1:7" x14ac:dyDescent="0.3">
      <c r="A458" s="11">
        <v>2021</v>
      </c>
      <c r="B458" s="11">
        <v>7</v>
      </c>
      <c r="C458" s="19">
        <f t="shared" si="21"/>
        <v>44378</v>
      </c>
      <c r="D458" s="11">
        <v>1886.4</v>
      </c>
      <c r="E458">
        <f t="shared" si="22"/>
        <v>1896.5728773167925</v>
      </c>
      <c r="G458">
        <f t="shared" si="23"/>
        <v>0.53927466692071868</v>
      </c>
    </row>
    <row r="459" spans="1:7" x14ac:dyDescent="0.3">
      <c r="A459" s="11">
        <v>2021</v>
      </c>
      <c r="B459" s="11">
        <v>8</v>
      </c>
      <c r="C459" s="19">
        <f t="shared" si="21"/>
        <v>44409</v>
      </c>
      <c r="D459" s="11">
        <v>1892.6</v>
      </c>
      <c r="E459">
        <f t="shared" si="22"/>
        <v>1899.6024759911788</v>
      </c>
      <c r="G459">
        <f t="shared" si="23"/>
        <v>0.36999239095312936</v>
      </c>
    </row>
    <row r="460" spans="1:7" x14ac:dyDescent="0.3">
      <c r="A460" s="11">
        <v>2021</v>
      </c>
      <c r="B460" s="11">
        <v>9</v>
      </c>
      <c r="C460" s="19">
        <f t="shared" si="21"/>
        <v>44440</v>
      </c>
      <c r="D460" s="11">
        <v>1902.6</v>
      </c>
      <c r="E460">
        <f t="shared" si="22"/>
        <v>1908.0935980646991</v>
      </c>
      <c r="G460">
        <f t="shared" si="23"/>
        <v>0.28874162013556182</v>
      </c>
    </row>
    <row r="461" spans="1:7" x14ac:dyDescent="0.3">
      <c r="A461" s="11">
        <v>2021</v>
      </c>
      <c r="B461" s="11">
        <v>10</v>
      </c>
      <c r="C461" s="19">
        <f t="shared" si="21"/>
        <v>44470</v>
      </c>
      <c r="D461" s="11">
        <v>1908</v>
      </c>
      <c r="E461">
        <f t="shared" si="22"/>
        <v>1912.6546600921351</v>
      </c>
      <c r="G461">
        <f t="shared" si="23"/>
        <v>0.24395493145362401</v>
      </c>
    </row>
    <row r="462" spans="1:7" x14ac:dyDescent="0.3">
      <c r="A462" s="11">
        <v>2021</v>
      </c>
      <c r="B462" s="11">
        <v>11</v>
      </c>
      <c r="C462" s="19">
        <f t="shared" si="21"/>
        <v>44501</v>
      </c>
      <c r="D462" s="11">
        <v>1910.2</v>
      </c>
      <c r="E462">
        <f t="shared" si="22"/>
        <v>1911.773939469985</v>
      </c>
      <c r="G462">
        <f t="shared" si="23"/>
        <v>8.2396579938483261E-2</v>
      </c>
    </row>
    <row r="463" spans="1:7" x14ac:dyDescent="0.3">
      <c r="A463" s="11">
        <v>2021</v>
      </c>
      <c r="B463" s="11">
        <v>12</v>
      </c>
      <c r="C463" s="19">
        <f t="shared" si="21"/>
        <v>44531</v>
      </c>
      <c r="D463" s="11">
        <v>1910.8</v>
      </c>
      <c r="E463">
        <f t="shared" si="22"/>
        <v>1910.8</v>
      </c>
      <c r="G463">
        <f t="shared" si="2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5D14-4237-4AC2-8A15-AFE38B7DB9DD}">
  <dimension ref="A1:Y541"/>
  <sheetViews>
    <sheetView tabSelected="1" topLeftCell="E1" zoomScale="97" zoomScaleNormal="97" workbookViewId="0">
      <selection activeCell="R4" sqref="R4"/>
    </sheetView>
  </sheetViews>
  <sheetFormatPr defaultColWidth="11.5546875" defaultRowHeight="14.4" x14ac:dyDescent="0.3"/>
  <cols>
    <col min="1" max="4" width="11.5546875" style="11"/>
    <col min="5" max="5" width="13.6640625" style="11" customWidth="1"/>
    <col min="6" max="7" width="11.5546875" style="11"/>
    <col min="8" max="9" width="11" style="11" bestFit="1" customWidth="1"/>
    <col min="10" max="11" width="12" style="11" bestFit="1" customWidth="1"/>
    <col min="12" max="12" width="12" style="11" customWidth="1"/>
    <col min="13" max="13" width="12" style="11" bestFit="1" customWidth="1"/>
    <col min="14" max="14" width="11.5546875" style="11"/>
    <col min="15" max="15" width="13" style="11" bestFit="1" customWidth="1"/>
    <col min="16" max="16384" width="11.5546875" style="11"/>
  </cols>
  <sheetData>
    <row r="1" spans="1:18" ht="15.6" x14ac:dyDescent="0.35">
      <c r="A1" s="9" t="s">
        <v>43</v>
      </c>
      <c r="B1" s="9" t="s">
        <v>34</v>
      </c>
      <c r="C1" s="9" t="s">
        <v>44</v>
      </c>
      <c r="D1" s="9" t="s">
        <v>52</v>
      </c>
      <c r="E1" s="9" t="s">
        <v>45</v>
      </c>
      <c r="F1" s="9" t="s">
        <v>3</v>
      </c>
      <c r="G1" s="9" t="s">
        <v>46</v>
      </c>
      <c r="H1" s="10" t="s">
        <v>47</v>
      </c>
      <c r="I1" s="9" t="s">
        <v>48</v>
      </c>
      <c r="J1" s="9" t="s">
        <v>49</v>
      </c>
      <c r="K1" s="9" t="s">
        <v>50</v>
      </c>
      <c r="L1" s="9"/>
      <c r="M1" s="9" t="s">
        <v>8</v>
      </c>
      <c r="N1" s="11" t="s">
        <v>8</v>
      </c>
      <c r="O1" s="11" t="s">
        <v>65</v>
      </c>
    </row>
    <row r="2" spans="1:18" x14ac:dyDescent="0.3">
      <c r="A2" s="11">
        <v>1</v>
      </c>
      <c r="B2" s="11">
        <v>1991</v>
      </c>
      <c r="C2" s="11">
        <v>1</v>
      </c>
      <c r="D2" s="19">
        <f>DATE(B2,C2,1)</f>
        <v>33239</v>
      </c>
      <c r="E2" s="11">
        <v>1721.6</v>
      </c>
      <c r="I2" s="12">
        <f t="shared" ref="I2:I65" si="0">VLOOKUP(C2,$Q$6:$R$17,2,FALSE)</f>
        <v>1.0009913241057902</v>
      </c>
      <c r="J2" s="12">
        <f>E2/I2</f>
        <v>1719.8950266007021</v>
      </c>
      <c r="K2" s="12">
        <f>$R$37+$R$38*A2</f>
        <v>1720.7796365426855</v>
      </c>
      <c r="L2" s="12"/>
      <c r="M2" s="12">
        <f>I2*K2</f>
        <v>1722.4854868771431</v>
      </c>
      <c r="O2" s="11">
        <f>ABS(E2-M2)/E2*100</f>
        <v>5.1433949648187378E-2</v>
      </c>
      <c r="Q2" s="25" t="s">
        <v>36</v>
      </c>
      <c r="R2" s="25" cm="1">
        <f t="array" ref="R2">SQRT(SUMSQ(M2:M373-E2:E373) / COUNTA(M2:M373))</f>
        <v>11.9319090825374</v>
      </c>
    </row>
    <row r="3" spans="1:18" x14ac:dyDescent="0.3">
      <c r="A3" s="11">
        <v>2</v>
      </c>
      <c r="B3" s="11">
        <v>1991</v>
      </c>
      <c r="C3" s="11">
        <v>2</v>
      </c>
      <c r="D3" s="19">
        <f>DATE(B3,C3,1)</f>
        <v>33270</v>
      </c>
      <c r="E3" s="11">
        <v>1721.2</v>
      </c>
      <c r="I3" s="12">
        <f t="shared" si="0"/>
        <v>1.0004721479310004</v>
      </c>
      <c r="J3" s="12">
        <f t="shared" ref="J3:J66" si="1">E3/I3</f>
        <v>1720.3877224963051</v>
      </c>
      <c r="K3" s="12">
        <f t="shared" ref="K3:K66" si="2">$R$37+$R$38*A3</f>
        <v>1721.1725520709645</v>
      </c>
      <c r="L3" s="12"/>
      <c r="M3" s="12">
        <f t="shared" ref="M3:M66" si="3">I3*K3</f>
        <v>1721.9852001303193</v>
      </c>
      <c r="O3" s="11">
        <f t="shared" ref="O3:O66" si="4">ABS(E3-M3)/E3*100</f>
        <v>4.561934291885044E-2</v>
      </c>
      <c r="Q3" s="25" t="s">
        <v>40</v>
      </c>
      <c r="R3" s="25">
        <f>AVERAGE(O2:O373)</f>
        <v>0.5389533418807323</v>
      </c>
    </row>
    <row r="4" spans="1:18" x14ac:dyDescent="0.3">
      <c r="A4" s="11">
        <v>3</v>
      </c>
      <c r="B4" s="11">
        <v>1991</v>
      </c>
      <c r="C4" s="11">
        <v>3</v>
      </c>
      <c r="D4" s="19">
        <f t="shared" ref="D4:D67" si="5">DATE(B4,C4,1)</f>
        <v>33298</v>
      </c>
      <c r="E4" s="11">
        <v>1722.1</v>
      </c>
      <c r="I4" s="12">
        <f t="shared" si="0"/>
        <v>1.0005682734485155</v>
      </c>
      <c r="J4" s="12">
        <f t="shared" si="1"/>
        <v>1721.1219321043272</v>
      </c>
      <c r="K4" s="12">
        <f t="shared" si="2"/>
        <v>1721.5654675992432</v>
      </c>
      <c r="L4" s="12"/>
      <c r="M4" s="12">
        <f t="shared" si="3"/>
        <v>1722.5437875443611</v>
      </c>
      <c r="O4" s="11">
        <f t="shared" si="4"/>
        <v>2.5770137875916466E-2</v>
      </c>
      <c r="Q4" s="11" t="s">
        <v>36</v>
      </c>
      <c r="R4" s="11">
        <f>R2/(MAX(M2:M373)-MIN(M2:M373))</f>
        <v>7.5771161200854309E-2</v>
      </c>
    </row>
    <row r="5" spans="1:18" ht="15.6" x14ac:dyDescent="0.35">
      <c r="A5" s="11">
        <v>4</v>
      </c>
      <c r="B5" s="11">
        <v>1991</v>
      </c>
      <c r="C5" s="11">
        <v>4</v>
      </c>
      <c r="D5" s="19">
        <f t="shared" si="5"/>
        <v>33329</v>
      </c>
      <c r="E5" s="11">
        <v>1722.6</v>
      </c>
      <c r="I5" s="12">
        <f t="shared" si="0"/>
        <v>1.0004081528998261</v>
      </c>
      <c r="J5" s="12">
        <f t="shared" si="1"/>
        <v>1721.8972026635304</v>
      </c>
      <c r="K5" s="12">
        <f t="shared" si="2"/>
        <v>1721.958383127522</v>
      </c>
      <c r="L5" s="12"/>
      <c r="M5" s="12">
        <f t="shared" si="3"/>
        <v>1722.6612054349753</v>
      </c>
      <c r="O5" s="11">
        <f t="shared" si="4"/>
        <v>3.5530845800164552E-3</v>
      </c>
      <c r="Q5" s="13" t="s">
        <v>9</v>
      </c>
      <c r="R5" s="13" t="s">
        <v>48</v>
      </c>
    </row>
    <row r="6" spans="1:18" x14ac:dyDescent="0.3">
      <c r="A6" s="11">
        <v>5</v>
      </c>
      <c r="B6" s="11">
        <v>1991</v>
      </c>
      <c r="C6" s="11">
        <v>5</v>
      </c>
      <c r="D6" s="19">
        <f t="shared" si="5"/>
        <v>33359</v>
      </c>
      <c r="E6" s="11">
        <v>1722.4</v>
      </c>
      <c r="I6" s="12">
        <f t="shared" si="0"/>
        <v>0.99920320089495884</v>
      </c>
      <c r="J6" s="12">
        <f t="shared" si="1"/>
        <v>1723.7735011830364</v>
      </c>
      <c r="K6" s="12">
        <f t="shared" si="2"/>
        <v>1722.3512986558007</v>
      </c>
      <c r="L6" s="12"/>
      <c r="M6" s="12">
        <f t="shared" si="3"/>
        <v>1720.9789306824653</v>
      </c>
      <c r="O6" s="11">
        <f t="shared" si="4"/>
        <v>8.2505185644149409E-2</v>
      </c>
      <c r="Q6" s="14">
        <v>1</v>
      </c>
      <c r="R6" s="15">
        <f t="shared" ref="R6:R17" si="6">AVERAGEIF($C$7:$C$366,Q6,$H$7:$H$366)</f>
        <v>1.0009913241057902</v>
      </c>
    </row>
    <row r="7" spans="1:18" x14ac:dyDescent="0.3">
      <c r="A7" s="11">
        <v>6</v>
      </c>
      <c r="B7" s="11">
        <v>1991</v>
      </c>
      <c r="C7" s="11">
        <v>6</v>
      </c>
      <c r="D7" s="19">
        <f t="shared" si="5"/>
        <v>33390</v>
      </c>
      <c r="E7" s="11">
        <v>1719.2</v>
      </c>
      <c r="F7" s="12">
        <f>AVERAGE(E2:E13)</f>
        <v>1725.075</v>
      </c>
      <c r="G7" s="12">
        <f>AVERAGE(F7,F8)</f>
        <v>1725.7958333333333</v>
      </c>
      <c r="H7" s="12">
        <f>E7/G7</f>
        <v>0.99617809174994143</v>
      </c>
      <c r="I7" s="12">
        <f t="shared" si="0"/>
        <v>0.99669901136611105</v>
      </c>
      <c r="J7" s="12">
        <f t="shared" si="1"/>
        <v>1724.8938550100531</v>
      </c>
      <c r="K7" s="12">
        <f t="shared" si="2"/>
        <v>1722.7442141840797</v>
      </c>
      <c r="L7" s="12"/>
      <c r="M7" s="12">
        <f t="shared" si="3"/>
        <v>1717.0574551139603</v>
      </c>
      <c r="O7" s="11">
        <f t="shared" si="4"/>
        <v>0.1246245280386102</v>
      </c>
      <c r="Q7" s="14">
        <v>2</v>
      </c>
      <c r="R7" s="15">
        <f t="shared" si="6"/>
        <v>1.0004721479310004</v>
      </c>
    </row>
    <row r="8" spans="1:18" x14ac:dyDescent="0.3">
      <c r="A8" s="11">
        <v>7</v>
      </c>
      <c r="B8" s="11">
        <v>1991</v>
      </c>
      <c r="C8" s="11">
        <v>7</v>
      </c>
      <c r="D8" s="19">
        <f t="shared" si="5"/>
        <v>33420</v>
      </c>
      <c r="E8" s="11">
        <v>1716.2</v>
      </c>
      <c r="F8" s="12">
        <f>AVERAGE(E3:E14)</f>
        <v>1726.5166666666667</v>
      </c>
      <c r="G8" s="12">
        <f t="shared" ref="G8:G71" si="7">AVERAGE(F8,F9)</f>
        <v>1727.1875</v>
      </c>
      <c r="H8" s="12">
        <f t="shared" ref="H8:H71" si="8">E8/G8</f>
        <v>0.99363850189976477</v>
      </c>
      <c r="I8" s="12">
        <f t="shared" si="0"/>
        <v>0.99476691762086744</v>
      </c>
      <c r="J8" s="12">
        <f t="shared" si="1"/>
        <v>1725.2282616158434</v>
      </c>
      <c r="K8" s="12">
        <f t="shared" si="2"/>
        <v>1723.1371297123585</v>
      </c>
      <c r="L8" s="12"/>
      <c r="M8" s="12">
        <f t="shared" si="3"/>
        <v>1714.1198111620317</v>
      </c>
      <c r="O8" s="11">
        <f t="shared" si="4"/>
        <v>0.121208998832788</v>
      </c>
      <c r="Q8" s="14">
        <v>3</v>
      </c>
      <c r="R8" s="15">
        <f t="shared" si="6"/>
        <v>1.0005682734485155</v>
      </c>
    </row>
    <row r="9" spans="1:18" x14ac:dyDescent="0.3">
      <c r="A9" s="11">
        <v>8</v>
      </c>
      <c r="B9" s="11">
        <v>1991</v>
      </c>
      <c r="C9" s="11">
        <v>8</v>
      </c>
      <c r="D9" s="19">
        <f t="shared" si="5"/>
        <v>33451</v>
      </c>
      <c r="E9" s="11">
        <v>1719.3</v>
      </c>
      <c r="F9" s="12">
        <f>AVERAGE(E4:E15)</f>
        <v>1727.8583333333333</v>
      </c>
      <c r="G9" s="12">
        <f t="shared" si="7"/>
        <v>1728.4791666666665</v>
      </c>
      <c r="H9" s="12">
        <f t="shared" si="8"/>
        <v>0.99468945484349203</v>
      </c>
      <c r="I9" s="12">
        <f t="shared" si="0"/>
        <v>0.99624515116925449</v>
      </c>
      <c r="J9" s="12">
        <f t="shared" si="1"/>
        <v>1725.780043177248</v>
      </c>
      <c r="K9" s="12">
        <f t="shared" si="2"/>
        <v>1723.5300452406373</v>
      </c>
      <c r="L9" s="12"/>
      <c r="M9" s="12">
        <f t="shared" si="3"/>
        <v>1717.0584504655108</v>
      </c>
      <c r="O9" s="11">
        <f t="shared" si="4"/>
        <v>0.13037570723487438</v>
      </c>
      <c r="Q9" s="14">
        <v>4</v>
      </c>
      <c r="R9" s="15">
        <f t="shared" si="6"/>
        <v>1.0004081528998261</v>
      </c>
    </row>
    <row r="10" spans="1:18" x14ac:dyDescent="0.3">
      <c r="A10" s="11">
        <v>9</v>
      </c>
      <c r="B10" s="11">
        <v>1991</v>
      </c>
      <c r="C10" s="11">
        <v>9</v>
      </c>
      <c r="D10" s="19">
        <f t="shared" si="5"/>
        <v>33482</v>
      </c>
      <c r="E10" s="11">
        <v>1726.3</v>
      </c>
      <c r="F10" s="12">
        <f>AVERAGE(E5:E16)</f>
        <v>1729.0999999999997</v>
      </c>
      <c r="G10" s="12">
        <f t="shared" si="7"/>
        <v>1729.6833333333329</v>
      </c>
      <c r="H10" s="12">
        <f t="shared" si="8"/>
        <v>0.99804395794991396</v>
      </c>
      <c r="I10" s="12">
        <f t="shared" si="0"/>
        <v>0.9999184554447742</v>
      </c>
      <c r="J10" s="12">
        <f t="shared" si="1"/>
        <v>1726.4407818456793</v>
      </c>
      <c r="K10" s="12">
        <f t="shared" si="2"/>
        <v>1723.922960768916</v>
      </c>
      <c r="L10" s="12"/>
      <c r="M10" s="12">
        <f t="shared" si="3"/>
        <v>1723.7823842378366</v>
      </c>
      <c r="O10" s="11">
        <f t="shared" si="4"/>
        <v>0.14583883230975839</v>
      </c>
      <c r="Q10" s="14">
        <v>5</v>
      </c>
      <c r="R10" s="15">
        <f t="shared" si="6"/>
        <v>0.99920320089495884</v>
      </c>
    </row>
    <row r="11" spans="1:18" x14ac:dyDescent="0.3">
      <c r="A11" s="11">
        <v>10</v>
      </c>
      <c r="B11" s="11">
        <v>1991</v>
      </c>
      <c r="C11" s="11">
        <v>10</v>
      </c>
      <c r="D11" s="19">
        <f t="shared" si="5"/>
        <v>33512</v>
      </c>
      <c r="E11" s="11">
        <v>1732.8</v>
      </c>
      <c r="F11" s="12">
        <f>AVERAGE(E6:E17)</f>
        <v>1730.2666666666664</v>
      </c>
      <c r="G11" s="12">
        <f t="shared" si="7"/>
        <v>1730.7874999999999</v>
      </c>
      <c r="H11" s="12">
        <f t="shared" si="8"/>
        <v>1.001162765504142</v>
      </c>
      <c r="I11" s="12">
        <f t="shared" si="0"/>
        <v>1.0024061313439261</v>
      </c>
      <c r="J11" s="12">
        <f t="shared" si="1"/>
        <v>1728.6406635171263</v>
      </c>
      <c r="K11" s="12">
        <f t="shared" si="2"/>
        <v>1724.315876297195</v>
      </c>
      <c r="L11" s="12"/>
      <c r="M11" s="12">
        <f t="shared" si="3"/>
        <v>1728.4648067739831</v>
      </c>
      <c r="O11" s="11">
        <f t="shared" si="4"/>
        <v>0.25018428127982612</v>
      </c>
      <c r="Q11" s="14">
        <v>6</v>
      </c>
      <c r="R11" s="15">
        <f t="shared" si="6"/>
        <v>0.99669901136611105</v>
      </c>
    </row>
    <row r="12" spans="1:18" x14ac:dyDescent="0.3">
      <c r="A12" s="11">
        <v>11</v>
      </c>
      <c r="B12" s="11">
        <v>1991</v>
      </c>
      <c r="C12" s="11">
        <v>11</v>
      </c>
      <c r="D12" s="19">
        <f t="shared" si="5"/>
        <v>33543</v>
      </c>
      <c r="E12" s="11">
        <v>1737.5</v>
      </c>
      <c r="F12" s="12">
        <f t="shared" ref="F12:F75" si="9">AVERAGE(E7:E18)</f>
        <v>1731.3083333333332</v>
      </c>
      <c r="G12" s="12">
        <f t="shared" si="7"/>
        <v>1731.8249999999998</v>
      </c>
      <c r="H12" s="12">
        <f t="shared" si="8"/>
        <v>1.0032768899859976</v>
      </c>
      <c r="I12" s="12">
        <f t="shared" si="0"/>
        <v>1.0029120731715033</v>
      </c>
      <c r="J12" s="12">
        <f t="shared" si="1"/>
        <v>1732.4549643773989</v>
      </c>
      <c r="K12" s="12">
        <f t="shared" si="2"/>
        <v>1724.7087918254738</v>
      </c>
      <c r="L12" s="12"/>
      <c r="M12" s="12">
        <f t="shared" si="3"/>
        <v>1729.7312700268046</v>
      </c>
      <c r="O12" s="11">
        <f t="shared" si="4"/>
        <v>0.44712114953642462</v>
      </c>
      <c r="Q12" s="14">
        <v>7</v>
      </c>
      <c r="R12" s="15">
        <f t="shared" si="6"/>
        <v>0.99476691762086744</v>
      </c>
    </row>
    <row r="13" spans="1:18" x14ac:dyDescent="0.3">
      <c r="A13" s="11">
        <v>12</v>
      </c>
      <c r="B13" s="11">
        <v>1991</v>
      </c>
      <c r="C13" s="11">
        <v>12</v>
      </c>
      <c r="D13" s="19">
        <f t="shared" si="5"/>
        <v>33573</v>
      </c>
      <c r="E13" s="11">
        <v>1739.7</v>
      </c>
      <c r="F13" s="12">
        <f t="shared" si="9"/>
        <v>1732.3416666666665</v>
      </c>
      <c r="G13" s="12">
        <f t="shared" si="7"/>
        <v>1732.8708333333332</v>
      </c>
      <c r="H13" s="12">
        <f t="shared" si="8"/>
        <v>1.0039409553991572</v>
      </c>
      <c r="I13" s="12">
        <f t="shared" si="0"/>
        <v>1.0021569300827093</v>
      </c>
      <c r="J13" s="12">
        <f t="shared" si="1"/>
        <v>1735.9556650039035</v>
      </c>
      <c r="K13" s="12">
        <f t="shared" si="2"/>
        <v>1725.1017073537525</v>
      </c>
      <c r="L13" s="12"/>
      <c r="M13" s="12">
        <f t="shared" si="3"/>
        <v>1728.8226311220772</v>
      </c>
      <c r="O13" s="11">
        <f t="shared" si="4"/>
        <v>0.6252439430892045</v>
      </c>
      <c r="Q13" s="14">
        <v>8</v>
      </c>
      <c r="R13" s="15">
        <f t="shared" si="6"/>
        <v>0.99624515116925449</v>
      </c>
    </row>
    <row r="14" spans="1:18" x14ac:dyDescent="0.3">
      <c r="A14" s="11">
        <v>13</v>
      </c>
      <c r="B14" s="11">
        <v>1992</v>
      </c>
      <c r="C14" s="11">
        <v>1</v>
      </c>
      <c r="D14" s="19">
        <f t="shared" si="5"/>
        <v>33604</v>
      </c>
      <c r="E14" s="11">
        <v>1738.9</v>
      </c>
      <c r="F14" s="12">
        <f t="shared" si="9"/>
        <v>1733.3999999999999</v>
      </c>
      <c r="G14" s="12">
        <f t="shared" si="7"/>
        <v>1733.8625</v>
      </c>
      <c r="H14" s="12">
        <f t="shared" si="8"/>
        <v>1.0029053630261917</v>
      </c>
      <c r="I14" s="12">
        <f t="shared" si="0"/>
        <v>1.0009913241057902</v>
      </c>
      <c r="J14" s="12">
        <f t="shared" si="1"/>
        <v>1737.1778936779513</v>
      </c>
      <c r="K14" s="12">
        <f t="shared" si="2"/>
        <v>1725.4946228820315</v>
      </c>
      <c r="L14" s="12"/>
      <c r="M14" s="12">
        <f t="shared" si="3"/>
        <v>1727.2051472961059</v>
      </c>
      <c r="O14" s="11">
        <f t="shared" si="4"/>
        <v>0.6725431424402889</v>
      </c>
      <c r="Q14" s="14">
        <v>9</v>
      </c>
      <c r="R14" s="15">
        <f t="shared" si="6"/>
        <v>0.9999184554447742</v>
      </c>
    </row>
    <row r="15" spans="1:18" x14ac:dyDescent="0.3">
      <c r="A15" s="11">
        <v>14</v>
      </c>
      <c r="B15" s="11">
        <v>1992</v>
      </c>
      <c r="C15" s="11">
        <v>2</v>
      </c>
      <c r="D15" s="19">
        <f t="shared" si="5"/>
        <v>33635</v>
      </c>
      <c r="E15" s="11">
        <v>1737.3</v>
      </c>
      <c r="F15" s="12">
        <f t="shared" si="9"/>
        <v>1734.325</v>
      </c>
      <c r="G15" s="12">
        <f t="shared" si="7"/>
        <v>1734.6750000000002</v>
      </c>
      <c r="H15" s="12">
        <f t="shared" si="8"/>
        <v>1.0015132517618572</v>
      </c>
      <c r="I15" s="12">
        <f t="shared" si="0"/>
        <v>1.0004721479310004</v>
      </c>
      <c r="J15" s="12">
        <f t="shared" si="1"/>
        <v>1736.480124501993</v>
      </c>
      <c r="K15" s="12">
        <f t="shared" si="2"/>
        <v>1725.8875384103103</v>
      </c>
      <c r="L15" s="12"/>
      <c r="M15" s="12">
        <f t="shared" si="3"/>
        <v>1726.70241264071</v>
      </c>
      <c r="O15" s="11">
        <f t="shared" si="4"/>
        <v>0.61000330163414185</v>
      </c>
      <c r="Q15" s="14">
        <v>10</v>
      </c>
      <c r="R15" s="15">
        <f t="shared" si="6"/>
        <v>1.0024061313439261</v>
      </c>
    </row>
    <row r="16" spans="1:18" x14ac:dyDescent="0.3">
      <c r="A16" s="11">
        <v>15</v>
      </c>
      <c r="B16" s="11">
        <v>1992</v>
      </c>
      <c r="C16" s="11">
        <v>3</v>
      </c>
      <c r="D16" s="19">
        <f t="shared" si="5"/>
        <v>33664</v>
      </c>
      <c r="E16" s="11">
        <v>1737</v>
      </c>
      <c r="F16" s="12">
        <f t="shared" si="9"/>
        <v>1735.0250000000003</v>
      </c>
      <c r="G16" s="12">
        <f t="shared" si="7"/>
        <v>1735.2333333333336</v>
      </c>
      <c r="H16" s="12">
        <f t="shared" si="8"/>
        <v>1.001018114758822</v>
      </c>
      <c r="I16" s="12">
        <f t="shared" si="0"/>
        <v>1.0005682734485155</v>
      </c>
      <c r="J16" s="12">
        <f t="shared" si="1"/>
        <v>1736.0134696389389</v>
      </c>
      <c r="K16" s="12">
        <f t="shared" si="2"/>
        <v>1726.2804539385891</v>
      </c>
      <c r="L16" s="12"/>
      <c r="M16" s="12">
        <f t="shared" si="3"/>
        <v>1727.2614532852538</v>
      </c>
      <c r="O16" s="11">
        <f t="shared" si="4"/>
        <v>0.56065323631239117</v>
      </c>
      <c r="Q16" s="14">
        <v>11</v>
      </c>
      <c r="R16" s="15">
        <f t="shared" si="6"/>
        <v>1.0029120731715033</v>
      </c>
    </row>
    <row r="17" spans="1:22" x14ac:dyDescent="0.3">
      <c r="A17" s="11">
        <v>16</v>
      </c>
      <c r="B17" s="11">
        <v>1992</v>
      </c>
      <c r="C17" s="11">
        <v>4</v>
      </c>
      <c r="D17" s="19">
        <f t="shared" si="5"/>
        <v>33695</v>
      </c>
      <c r="E17" s="11">
        <v>1736.6</v>
      </c>
      <c r="F17" s="12">
        <f t="shared" si="9"/>
        <v>1735.4416666666668</v>
      </c>
      <c r="G17" s="12">
        <f t="shared" si="7"/>
        <v>1735.5166666666667</v>
      </c>
      <c r="H17" s="12">
        <f t="shared" si="8"/>
        <v>1.0006242137307815</v>
      </c>
      <c r="I17" s="12">
        <f t="shared" si="0"/>
        <v>1.0004081528998261</v>
      </c>
      <c r="J17" s="12">
        <f t="shared" si="1"/>
        <v>1735.8914908542242</v>
      </c>
      <c r="K17" s="12">
        <f t="shared" si="2"/>
        <v>1726.6733694668678</v>
      </c>
      <c r="L17" s="12"/>
      <c r="M17" s="12">
        <f t="shared" si="3"/>
        <v>1727.3781162096682</v>
      </c>
      <c r="O17" s="11">
        <f t="shared" si="4"/>
        <v>0.53103096800251826</v>
      </c>
      <c r="Q17" s="14">
        <v>12</v>
      </c>
      <c r="R17" s="15">
        <f t="shared" si="6"/>
        <v>1.0021569300827093</v>
      </c>
    </row>
    <row r="18" spans="1:22" x14ac:dyDescent="0.3">
      <c r="A18" s="11">
        <v>17</v>
      </c>
      <c r="B18" s="11">
        <v>1992</v>
      </c>
      <c r="C18" s="11">
        <v>5</v>
      </c>
      <c r="D18" s="19">
        <f t="shared" si="5"/>
        <v>33725</v>
      </c>
      <c r="E18" s="11">
        <v>1734.9</v>
      </c>
      <c r="F18" s="12">
        <f t="shared" si="9"/>
        <v>1735.5916666666665</v>
      </c>
      <c r="G18" s="12">
        <f t="shared" si="7"/>
        <v>1735.5458333333331</v>
      </c>
      <c r="H18" s="12">
        <f t="shared" si="8"/>
        <v>0.9996278788373496</v>
      </c>
      <c r="I18" s="12">
        <f t="shared" si="0"/>
        <v>0.99920320089495884</v>
      </c>
      <c r="J18" s="12">
        <f t="shared" si="1"/>
        <v>1736.2834691142882</v>
      </c>
      <c r="K18" s="12">
        <f t="shared" si="2"/>
        <v>1727.0662849951468</v>
      </c>
      <c r="L18" s="12"/>
      <c r="M18" s="12">
        <f t="shared" si="3"/>
        <v>1725.690160124916</v>
      </c>
      <c r="O18" s="11">
        <f t="shared" si="4"/>
        <v>0.53085710271969977</v>
      </c>
    </row>
    <row r="19" spans="1:22" x14ac:dyDescent="0.3">
      <c r="A19" s="11">
        <v>18</v>
      </c>
      <c r="B19" s="11">
        <v>1992</v>
      </c>
      <c r="C19" s="11">
        <v>6</v>
      </c>
      <c r="D19" s="19">
        <f t="shared" si="5"/>
        <v>33756</v>
      </c>
      <c r="E19" s="11">
        <v>1731.6</v>
      </c>
      <c r="F19" s="12">
        <f t="shared" si="9"/>
        <v>1735.4999999999998</v>
      </c>
      <c r="G19" s="12">
        <f t="shared" si="7"/>
        <v>1735.3708333333332</v>
      </c>
      <c r="H19" s="12">
        <f t="shared" si="8"/>
        <v>0.99782707346412514</v>
      </c>
      <c r="I19" s="12">
        <f t="shared" si="0"/>
        <v>0.99669901136611105</v>
      </c>
      <c r="J19" s="12">
        <f t="shared" si="1"/>
        <v>1737.3349228335317</v>
      </c>
      <c r="K19" s="12">
        <f t="shared" si="2"/>
        <v>1727.4592005234256</v>
      </c>
      <c r="L19" s="12"/>
      <c r="M19" s="12">
        <f t="shared" si="3"/>
        <v>1721.7568773369908</v>
      </c>
      <c r="O19" s="11">
        <f t="shared" si="4"/>
        <v>0.56844090222967925</v>
      </c>
    </row>
    <row r="20" spans="1:22" x14ac:dyDescent="0.3">
      <c r="A20" s="11">
        <v>19</v>
      </c>
      <c r="B20" s="11">
        <v>1992</v>
      </c>
      <c r="C20" s="11">
        <v>7</v>
      </c>
      <c r="D20" s="19">
        <f t="shared" si="5"/>
        <v>33786</v>
      </c>
      <c r="E20" s="11">
        <v>1728.9</v>
      </c>
      <c r="F20" s="12">
        <f t="shared" si="9"/>
        <v>1735.2416666666666</v>
      </c>
      <c r="G20" s="12">
        <f t="shared" si="7"/>
        <v>1735.1208333333334</v>
      </c>
      <c r="H20" s="12">
        <f t="shared" si="8"/>
        <v>0.99641475497623844</v>
      </c>
      <c r="I20" s="12">
        <f t="shared" si="0"/>
        <v>0.99476691762086744</v>
      </c>
      <c r="J20" s="12">
        <f t="shared" si="1"/>
        <v>1737.995071383074</v>
      </c>
      <c r="K20" s="12">
        <f t="shared" si="2"/>
        <v>1727.8521160517043</v>
      </c>
      <c r="L20" s="12"/>
      <c r="M20" s="12">
        <f t="shared" si="3"/>
        <v>1718.8101235894474</v>
      </c>
      <c r="O20" s="11">
        <f t="shared" si="4"/>
        <v>0.58360092605429648</v>
      </c>
    </row>
    <row r="21" spans="1:22" x14ac:dyDescent="0.3">
      <c r="A21" s="11">
        <v>20</v>
      </c>
      <c r="B21" s="11">
        <v>1992</v>
      </c>
      <c r="C21" s="11">
        <v>8</v>
      </c>
      <c r="D21" s="19">
        <f t="shared" si="5"/>
        <v>33817</v>
      </c>
      <c r="E21" s="11">
        <v>1730.4</v>
      </c>
      <c r="F21" s="12">
        <f t="shared" si="9"/>
        <v>1735</v>
      </c>
      <c r="G21" s="12">
        <f t="shared" si="7"/>
        <v>1734.9375</v>
      </c>
      <c r="H21" s="12">
        <f t="shared" si="8"/>
        <v>0.99738463201123961</v>
      </c>
      <c r="I21" s="12">
        <f t="shared" si="0"/>
        <v>0.99624515116925449</v>
      </c>
      <c r="J21" s="12">
        <f t="shared" si="1"/>
        <v>1736.9218790867853</v>
      </c>
      <c r="K21" s="12">
        <f t="shared" si="2"/>
        <v>1728.2450315799833</v>
      </c>
      <c r="L21" s="12"/>
      <c r="M21" s="12">
        <f t="shared" si="3"/>
        <v>1721.7557327439135</v>
      </c>
      <c r="O21" s="11">
        <f t="shared" si="4"/>
        <v>0.49955312390698969</v>
      </c>
      <c r="Q21" s="11" t="s">
        <v>10</v>
      </c>
    </row>
    <row r="22" spans="1:22" ht="15" thickBot="1" x14ac:dyDescent="0.35">
      <c r="A22" s="11">
        <v>21</v>
      </c>
      <c r="B22" s="11">
        <v>1992</v>
      </c>
      <c r="C22" s="11">
        <v>9</v>
      </c>
      <c r="D22" s="19">
        <f t="shared" si="5"/>
        <v>33848</v>
      </c>
      <c r="E22" s="11">
        <v>1734.7</v>
      </c>
      <c r="F22" s="12">
        <f t="shared" si="9"/>
        <v>1734.875</v>
      </c>
      <c r="G22" s="12">
        <f t="shared" si="7"/>
        <v>1734.8791666666666</v>
      </c>
      <c r="H22" s="12">
        <f t="shared" si="8"/>
        <v>0.99989672671727869</v>
      </c>
      <c r="I22" s="12">
        <f t="shared" si="0"/>
        <v>0.9999184554447742</v>
      </c>
      <c r="J22" s="12">
        <f t="shared" si="1"/>
        <v>1734.8414668758037</v>
      </c>
      <c r="K22" s="12">
        <f t="shared" si="2"/>
        <v>1728.6379471082621</v>
      </c>
      <c r="L22" s="12"/>
      <c r="M22" s="12">
        <f t="shared" si="3"/>
        <v>1728.4969860957187</v>
      </c>
      <c r="O22" s="11">
        <f t="shared" si="4"/>
        <v>0.35758424536123284</v>
      </c>
    </row>
    <row r="23" spans="1:22" x14ac:dyDescent="0.3">
      <c r="A23" s="11">
        <v>22</v>
      </c>
      <c r="B23" s="11">
        <v>1992</v>
      </c>
      <c r="C23" s="11">
        <v>10</v>
      </c>
      <c r="D23" s="19">
        <f t="shared" si="5"/>
        <v>33878</v>
      </c>
      <c r="E23" s="11">
        <v>1737.8</v>
      </c>
      <c r="F23" s="12">
        <f t="shared" si="9"/>
        <v>1734.8833333333332</v>
      </c>
      <c r="G23" s="12">
        <f t="shared" si="7"/>
        <v>1734.8874999999998</v>
      </c>
      <c r="H23" s="12">
        <f t="shared" si="8"/>
        <v>1.001678783206404</v>
      </c>
      <c r="I23" s="12">
        <f t="shared" si="0"/>
        <v>1.0024061313439261</v>
      </c>
      <c r="J23" s="12">
        <f t="shared" si="1"/>
        <v>1733.628661738263</v>
      </c>
      <c r="K23" s="12">
        <f t="shared" si="2"/>
        <v>1729.0308626365409</v>
      </c>
      <c r="L23" s="12"/>
      <c r="M23" s="12">
        <f t="shared" si="3"/>
        <v>1733.1911379897463</v>
      </c>
      <c r="O23" s="11">
        <f t="shared" si="4"/>
        <v>0.26521245311622099</v>
      </c>
      <c r="Q23" s="16" t="s">
        <v>11</v>
      </c>
      <c r="R23" s="16"/>
    </row>
    <row r="24" spans="1:22" x14ac:dyDescent="0.3">
      <c r="A24" s="11">
        <v>23</v>
      </c>
      <c r="B24" s="11">
        <v>1992</v>
      </c>
      <c r="C24" s="11">
        <v>11</v>
      </c>
      <c r="D24" s="19">
        <f t="shared" si="5"/>
        <v>33909</v>
      </c>
      <c r="E24" s="11">
        <v>1739.3</v>
      </c>
      <c r="F24" s="12">
        <f t="shared" si="9"/>
        <v>1734.8916666666667</v>
      </c>
      <c r="G24" s="12">
        <f t="shared" si="7"/>
        <v>1734.8583333333331</v>
      </c>
      <c r="H24" s="12">
        <f t="shared" si="8"/>
        <v>1.0025602474745778</v>
      </c>
      <c r="I24" s="12">
        <f t="shared" si="0"/>
        <v>1.0029120731715033</v>
      </c>
      <c r="J24" s="12">
        <f t="shared" si="1"/>
        <v>1734.2497378656747</v>
      </c>
      <c r="K24" s="12">
        <f t="shared" si="2"/>
        <v>1729.4237781648196</v>
      </c>
      <c r="L24" s="12"/>
      <c r="M24" s="12">
        <f t="shared" si="3"/>
        <v>1734.4599867513732</v>
      </c>
      <c r="O24" s="11">
        <f t="shared" si="4"/>
        <v>0.27827363011710154</v>
      </c>
      <c r="Q24" s="11" t="s">
        <v>12</v>
      </c>
      <c r="R24" s="11">
        <v>0.96225331386964175</v>
      </c>
    </row>
    <row r="25" spans="1:22" x14ac:dyDescent="0.3">
      <c r="A25" s="11">
        <v>24</v>
      </c>
      <c r="B25" s="11">
        <v>1992</v>
      </c>
      <c r="C25" s="11">
        <v>12</v>
      </c>
      <c r="D25" s="19">
        <f t="shared" si="5"/>
        <v>33939</v>
      </c>
      <c r="E25" s="11">
        <v>1738.6</v>
      </c>
      <c r="F25" s="12">
        <f t="shared" si="9"/>
        <v>1734.8249999999998</v>
      </c>
      <c r="G25" s="12">
        <f t="shared" si="7"/>
        <v>1734.7874999999999</v>
      </c>
      <c r="H25" s="12">
        <f t="shared" si="8"/>
        <v>1.0021976755078073</v>
      </c>
      <c r="I25" s="12">
        <f t="shared" si="0"/>
        <v>1.0021569300827093</v>
      </c>
      <c r="J25" s="12">
        <f t="shared" si="1"/>
        <v>1734.8580325204266</v>
      </c>
      <c r="K25" s="12">
        <f t="shared" si="2"/>
        <v>1729.8166936930986</v>
      </c>
      <c r="L25" s="12"/>
      <c r="M25" s="12">
        <f t="shared" si="3"/>
        <v>1733.5477873572981</v>
      </c>
      <c r="O25" s="11">
        <f t="shared" si="4"/>
        <v>0.29059085716678712</v>
      </c>
      <c r="Q25" s="11" t="s">
        <v>13</v>
      </c>
      <c r="R25" s="11">
        <v>0.92593144005310724</v>
      </c>
    </row>
    <row r="26" spans="1:22" x14ac:dyDescent="0.3">
      <c r="A26" s="11">
        <v>25</v>
      </c>
      <c r="B26" s="11">
        <v>1993</v>
      </c>
      <c r="C26" s="11">
        <v>1</v>
      </c>
      <c r="D26" s="19">
        <f t="shared" si="5"/>
        <v>33970</v>
      </c>
      <c r="E26" s="11">
        <v>1735.8</v>
      </c>
      <c r="F26" s="12">
        <f t="shared" si="9"/>
        <v>1734.75</v>
      </c>
      <c r="G26" s="12">
        <f t="shared" si="7"/>
        <v>1734.7833333333333</v>
      </c>
      <c r="H26" s="12">
        <f t="shared" si="8"/>
        <v>1.0005860482096707</v>
      </c>
      <c r="I26" s="12">
        <f t="shared" si="0"/>
        <v>1.0009913241057902</v>
      </c>
      <c r="J26" s="12">
        <f t="shared" si="1"/>
        <v>1734.0809637392533</v>
      </c>
      <c r="K26" s="12">
        <f t="shared" si="2"/>
        <v>1730.2096092213774</v>
      </c>
      <c r="L26" s="12"/>
      <c r="M26" s="12">
        <f t="shared" si="3"/>
        <v>1731.9248077150683</v>
      </c>
      <c r="O26" s="11">
        <f t="shared" si="4"/>
        <v>0.22325108220599721</v>
      </c>
      <c r="Q26" s="11" t="s">
        <v>14</v>
      </c>
      <c r="R26" s="11">
        <v>0.92573125475595341</v>
      </c>
    </row>
    <row r="27" spans="1:22" x14ac:dyDescent="0.3">
      <c r="A27" s="11">
        <v>26</v>
      </c>
      <c r="B27" s="11">
        <v>1993</v>
      </c>
      <c r="C27" s="11">
        <v>2</v>
      </c>
      <c r="D27" s="19">
        <f t="shared" si="5"/>
        <v>34001</v>
      </c>
      <c r="E27" s="11">
        <v>1734.4</v>
      </c>
      <c r="F27" s="12">
        <f t="shared" si="9"/>
        <v>1734.8166666666666</v>
      </c>
      <c r="G27" s="12">
        <f t="shared" si="7"/>
        <v>1734.9749999999999</v>
      </c>
      <c r="H27" s="12">
        <f t="shared" si="8"/>
        <v>0.99966858312079432</v>
      </c>
      <c r="I27" s="12">
        <f t="shared" si="0"/>
        <v>1.0004721479310004</v>
      </c>
      <c r="J27" s="12">
        <f t="shared" si="1"/>
        <v>1733.5814930848196</v>
      </c>
      <c r="K27" s="12">
        <f t="shared" si="2"/>
        <v>1730.6025247496561</v>
      </c>
      <c r="L27" s="12"/>
      <c r="M27" s="12">
        <f t="shared" si="3"/>
        <v>1731.4196251511007</v>
      </c>
      <c r="O27" s="11">
        <f t="shared" si="4"/>
        <v>0.1718389557714122</v>
      </c>
      <c r="Q27" s="11" t="s">
        <v>15</v>
      </c>
      <c r="R27" s="11">
        <v>11.965974788634851</v>
      </c>
    </row>
    <row r="28" spans="1:22" ht="15" thickBot="1" x14ac:dyDescent="0.35">
      <c r="A28" s="11">
        <v>27</v>
      </c>
      <c r="B28" s="11">
        <v>1993</v>
      </c>
      <c r="C28" s="11">
        <v>3</v>
      </c>
      <c r="D28" s="19">
        <f t="shared" si="5"/>
        <v>34029</v>
      </c>
      <c r="E28" s="11">
        <v>1735.5</v>
      </c>
      <c r="F28" s="12">
        <f t="shared" si="9"/>
        <v>1735.1333333333334</v>
      </c>
      <c r="G28" s="12">
        <f t="shared" si="7"/>
        <v>1735.3625</v>
      </c>
      <c r="H28" s="12">
        <f t="shared" si="8"/>
        <v>1.0000792341657723</v>
      </c>
      <c r="I28" s="12">
        <f t="shared" si="0"/>
        <v>1.0005682734485155</v>
      </c>
      <c r="J28" s="12">
        <f t="shared" si="1"/>
        <v>1734.5143215649848</v>
      </c>
      <c r="K28" s="12">
        <f t="shared" si="2"/>
        <v>1730.9954402779349</v>
      </c>
      <c r="L28" s="12"/>
      <c r="M28" s="12">
        <f t="shared" si="3"/>
        <v>1731.9791190261462</v>
      </c>
      <c r="O28" s="11">
        <f t="shared" si="4"/>
        <v>0.20287415579681728</v>
      </c>
      <c r="Q28" s="17" t="s">
        <v>16</v>
      </c>
      <c r="R28" s="17">
        <v>372</v>
      </c>
    </row>
    <row r="29" spans="1:22" x14ac:dyDescent="0.3">
      <c r="A29" s="11">
        <v>28</v>
      </c>
      <c r="B29" s="11">
        <v>1993</v>
      </c>
      <c r="C29" s="11">
        <v>4</v>
      </c>
      <c r="D29" s="19">
        <f t="shared" si="5"/>
        <v>34060</v>
      </c>
      <c r="E29" s="11">
        <v>1736.7</v>
      </c>
      <c r="F29" s="12">
        <f t="shared" si="9"/>
        <v>1735.5916666666665</v>
      </c>
      <c r="G29" s="12">
        <f t="shared" si="7"/>
        <v>1735.8374999999999</v>
      </c>
      <c r="H29" s="12">
        <f t="shared" si="8"/>
        <v>1.0004968783080215</v>
      </c>
      <c r="I29" s="12">
        <f t="shared" si="0"/>
        <v>1.0004081528998261</v>
      </c>
      <c r="J29" s="12">
        <f t="shared" si="1"/>
        <v>1735.9914500555865</v>
      </c>
      <c r="K29" s="12">
        <f t="shared" si="2"/>
        <v>1731.3883558062139</v>
      </c>
      <c r="L29" s="12"/>
      <c r="M29" s="12">
        <f t="shared" si="3"/>
        <v>1732.0950269843613</v>
      </c>
      <c r="O29" s="11">
        <f t="shared" si="4"/>
        <v>0.26515650461442586</v>
      </c>
    </row>
    <row r="30" spans="1:22" ht="15" thickBot="1" x14ac:dyDescent="0.35">
      <c r="A30" s="11">
        <v>29</v>
      </c>
      <c r="B30" s="11">
        <v>1993</v>
      </c>
      <c r="C30" s="11">
        <v>5</v>
      </c>
      <c r="D30" s="19">
        <f t="shared" si="5"/>
        <v>34090</v>
      </c>
      <c r="E30" s="11">
        <v>1735</v>
      </c>
      <c r="F30" s="12">
        <f t="shared" si="9"/>
        <v>1736.0833333333333</v>
      </c>
      <c r="G30" s="12">
        <f t="shared" si="7"/>
        <v>1736.3208333333332</v>
      </c>
      <c r="H30" s="12">
        <f t="shared" si="8"/>
        <v>0.99923929189353933</v>
      </c>
      <c r="I30" s="12">
        <f t="shared" si="0"/>
        <v>0.99920320089495884</v>
      </c>
      <c r="J30" s="12">
        <f t="shared" si="1"/>
        <v>1736.3835488577381</v>
      </c>
      <c r="K30" s="12">
        <f t="shared" si="2"/>
        <v>1731.7812713344927</v>
      </c>
      <c r="L30" s="12"/>
      <c r="M30" s="12">
        <f t="shared" si="3"/>
        <v>1730.4013895673663</v>
      </c>
      <c r="O30" s="11">
        <f t="shared" si="4"/>
        <v>0.26504959265900158</v>
      </c>
      <c r="Q30" s="11" t="s">
        <v>17</v>
      </c>
    </row>
    <row r="31" spans="1:22" x14ac:dyDescent="0.3">
      <c r="A31" s="11">
        <v>30</v>
      </c>
      <c r="B31" s="11">
        <v>1993</v>
      </c>
      <c r="C31" s="11">
        <v>6</v>
      </c>
      <c r="D31" s="19">
        <f t="shared" si="5"/>
        <v>34121</v>
      </c>
      <c r="E31" s="11">
        <v>1730.8</v>
      </c>
      <c r="F31" s="12">
        <f t="shared" si="9"/>
        <v>1736.5583333333334</v>
      </c>
      <c r="G31" s="12">
        <f t="shared" si="7"/>
        <v>1736.7916666666665</v>
      </c>
      <c r="H31" s="12">
        <f t="shared" si="8"/>
        <v>0.99655015234028266</v>
      </c>
      <c r="I31" s="12">
        <f t="shared" si="0"/>
        <v>0.99669901136611105</v>
      </c>
      <c r="J31" s="12">
        <f t="shared" si="1"/>
        <v>1736.532273296533</v>
      </c>
      <c r="K31" s="12">
        <f t="shared" si="2"/>
        <v>1732.1741868627714</v>
      </c>
      <c r="L31" s="12"/>
      <c r="M31" s="12">
        <f t="shared" si="3"/>
        <v>1726.4562995600215</v>
      </c>
      <c r="O31" s="11">
        <f t="shared" si="4"/>
        <v>0.25096489715613707</v>
      </c>
      <c r="Q31" s="18"/>
      <c r="R31" s="18" t="s">
        <v>18</v>
      </c>
      <c r="S31" s="18" t="s">
        <v>19</v>
      </c>
      <c r="T31" s="18" t="s">
        <v>20</v>
      </c>
      <c r="U31" s="18" t="s">
        <v>21</v>
      </c>
      <c r="V31" s="18" t="s">
        <v>22</v>
      </c>
    </row>
    <row r="32" spans="1:22" x14ac:dyDescent="0.3">
      <c r="A32" s="11">
        <v>31</v>
      </c>
      <c r="B32" s="11">
        <v>1993</v>
      </c>
      <c r="C32" s="11">
        <v>7</v>
      </c>
      <c r="D32" s="19">
        <f t="shared" si="5"/>
        <v>34151</v>
      </c>
      <c r="E32" s="11">
        <v>1728</v>
      </c>
      <c r="F32" s="12">
        <f t="shared" si="9"/>
        <v>1737.0249999999999</v>
      </c>
      <c r="G32" s="12">
        <f t="shared" si="7"/>
        <v>1737.2958333333333</v>
      </c>
      <c r="H32" s="12">
        <f t="shared" si="8"/>
        <v>0.99464925135087812</v>
      </c>
      <c r="I32" s="12">
        <f t="shared" si="0"/>
        <v>0.99476691762086744</v>
      </c>
      <c r="J32" s="12">
        <f t="shared" si="1"/>
        <v>1737.0903368326403</v>
      </c>
      <c r="K32" s="12">
        <f t="shared" si="2"/>
        <v>1732.5671023910504</v>
      </c>
      <c r="L32" s="12"/>
      <c r="M32" s="12">
        <f t="shared" si="3"/>
        <v>1723.500436016863</v>
      </c>
      <c r="O32" s="11">
        <f t="shared" si="4"/>
        <v>0.26039143420931843</v>
      </c>
      <c r="Q32" s="11" t="s">
        <v>23</v>
      </c>
      <c r="R32" s="11">
        <v>1</v>
      </c>
      <c r="S32" s="11">
        <v>662281.80044390867</v>
      </c>
      <c r="T32" s="11">
        <v>662281.80044390867</v>
      </c>
      <c r="U32" s="11">
        <v>4625.3718590626131</v>
      </c>
      <c r="V32" s="11">
        <v>3.2842386523437073E-211</v>
      </c>
    </row>
    <row r="33" spans="1:25" x14ac:dyDescent="0.3">
      <c r="A33" s="11">
        <v>32</v>
      </c>
      <c r="B33" s="11">
        <v>1993</v>
      </c>
      <c r="C33" s="11">
        <v>8</v>
      </c>
      <c r="D33" s="19">
        <f t="shared" si="5"/>
        <v>34182</v>
      </c>
      <c r="E33" s="11">
        <v>1731.2</v>
      </c>
      <c r="F33" s="12">
        <f t="shared" si="9"/>
        <v>1737.5666666666668</v>
      </c>
      <c r="G33" s="12">
        <f t="shared" si="7"/>
        <v>1737.8333333333335</v>
      </c>
      <c r="H33" s="12">
        <f t="shared" si="8"/>
        <v>0.99618298647741432</v>
      </c>
      <c r="I33" s="12">
        <f t="shared" si="0"/>
        <v>0.99624515116925449</v>
      </c>
      <c r="J33" s="12">
        <f t="shared" si="1"/>
        <v>1737.7248942874728</v>
      </c>
      <c r="K33" s="12">
        <f t="shared" si="2"/>
        <v>1732.9600179193292</v>
      </c>
      <c r="L33" s="12"/>
      <c r="M33" s="12">
        <f t="shared" si="3"/>
        <v>1726.4530150223161</v>
      </c>
      <c r="O33" s="11">
        <f t="shared" si="4"/>
        <v>0.27420199732462747</v>
      </c>
      <c r="Q33" s="11" t="s">
        <v>24</v>
      </c>
      <c r="R33" s="11">
        <v>370</v>
      </c>
      <c r="S33" s="11">
        <v>52978.284477630594</v>
      </c>
      <c r="T33" s="11">
        <v>143.18455264224485</v>
      </c>
    </row>
    <row r="34" spans="1:25" ht="15" thickBot="1" x14ac:dyDescent="0.35">
      <c r="A34" s="11">
        <v>33</v>
      </c>
      <c r="B34" s="11">
        <v>1993</v>
      </c>
      <c r="C34" s="11">
        <v>9</v>
      </c>
      <c r="D34" s="19">
        <f t="shared" si="5"/>
        <v>34213</v>
      </c>
      <c r="E34" s="11">
        <v>1738.5</v>
      </c>
      <c r="F34" s="12">
        <f t="shared" si="9"/>
        <v>1738.1000000000004</v>
      </c>
      <c r="G34" s="12">
        <f t="shared" si="7"/>
        <v>1738.3166666666671</v>
      </c>
      <c r="H34" s="12">
        <f t="shared" si="8"/>
        <v>1.0001054660159732</v>
      </c>
      <c r="I34" s="12">
        <f t="shared" si="0"/>
        <v>0.9999184554447742</v>
      </c>
      <c r="J34" s="12">
        <f t="shared" si="1"/>
        <v>1738.6417767703838</v>
      </c>
      <c r="K34" s="12">
        <f t="shared" si="2"/>
        <v>1733.3529334476079</v>
      </c>
      <c r="L34" s="12"/>
      <c r="M34" s="12">
        <f t="shared" si="3"/>
        <v>1733.2115879536007</v>
      </c>
      <c r="O34" s="11">
        <f t="shared" si="4"/>
        <v>0.30419396297954238</v>
      </c>
      <c r="Q34" s="17" t="s">
        <v>25</v>
      </c>
      <c r="R34" s="17">
        <v>371</v>
      </c>
      <c r="S34" s="17">
        <v>715260.0849215393</v>
      </c>
      <c r="T34" s="17"/>
      <c r="U34" s="17"/>
      <c r="V34" s="17"/>
    </row>
    <row r="35" spans="1:25" ht="15" thickBot="1" x14ac:dyDescent="0.35">
      <c r="A35" s="11">
        <v>34</v>
      </c>
      <c r="B35" s="11">
        <v>1993</v>
      </c>
      <c r="C35" s="11">
        <v>10</v>
      </c>
      <c r="D35" s="19">
        <f t="shared" si="5"/>
        <v>34243</v>
      </c>
      <c r="E35" s="11">
        <v>1743.3</v>
      </c>
      <c r="F35" s="12">
        <f t="shared" si="9"/>
        <v>1738.5333333333335</v>
      </c>
      <c r="G35" s="12">
        <f t="shared" si="7"/>
        <v>1738.7666666666669</v>
      </c>
      <c r="H35" s="12">
        <f t="shared" si="8"/>
        <v>1.0026072120085117</v>
      </c>
      <c r="I35" s="12">
        <f t="shared" si="0"/>
        <v>1.0024061313439261</v>
      </c>
      <c r="J35" s="12">
        <f t="shared" si="1"/>
        <v>1739.1154597815132</v>
      </c>
      <c r="K35" s="12">
        <f t="shared" si="2"/>
        <v>1733.7458489758867</v>
      </c>
      <c r="L35" s="12"/>
      <c r="M35" s="12">
        <f t="shared" si="3"/>
        <v>1737.9174692055094</v>
      </c>
      <c r="O35" s="11">
        <f t="shared" si="4"/>
        <v>0.30875527989964718</v>
      </c>
    </row>
    <row r="36" spans="1:25" x14ac:dyDescent="0.3">
      <c r="A36" s="11">
        <v>35</v>
      </c>
      <c r="B36" s="11">
        <v>1993</v>
      </c>
      <c r="C36" s="11">
        <v>11</v>
      </c>
      <c r="D36" s="19">
        <f t="shared" si="5"/>
        <v>34274</v>
      </c>
      <c r="E36" s="11">
        <v>1745.2</v>
      </c>
      <c r="F36" s="12">
        <f t="shared" si="9"/>
        <v>1739</v>
      </c>
      <c r="G36" s="12">
        <f t="shared" si="7"/>
        <v>1739.2541666666666</v>
      </c>
      <c r="H36" s="12">
        <f t="shared" si="8"/>
        <v>1.003418610946742</v>
      </c>
      <c r="I36" s="12">
        <f t="shared" si="0"/>
        <v>1.0029120731715033</v>
      </c>
      <c r="J36" s="12">
        <f t="shared" si="1"/>
        <v>1740.1326065216901</v>
      </c>
      <c r="K36" s="12">
        <f t="shared" si="2"/>
        <v>1734.1387645041657</v>
      </c>
      <c r="L36" s="12"/>
      <c r="M36" s="12">
        <f t="shared" si="3"/>
        <v>1739.1887034759422</v>
      </c>
      <c r="O36" s="11">
        <f t="shared" si="4"/>
        <v>0.34444742860748323</v>
      </c>
      <c r="Q36" s="18"/>
      <c r="R36" s="18" t="s">
        <v>26</v>
      </c>
      <c r="S36" s="18" t="s">
        <v>15</v>
      </c>
      <c r="T36" s="18" t="s">
        <v>27</v>
      </c>
      <c r="U36" s="18" t="s">
        <v>28</v>
      </c>
      <c r="V36" s="18" t="s">
        <v>29</v>
      </c>
      <c r="W36" s="18" t="s">
        <v>30</v>
      </c>
      <c r="X36" s="18" t="s">
        <v>31</v>
      </c>
      <c r="Y36" s="18" t="s">
        <v>32</v>
      </c>
    </row>
    <row r="37" spans="1:25" x14ac:dyDescent="0.3">
      <c r="A37" s="11">
        <v>36</v>
      </c>
      <c r="B37" s="11">
        <v>1993</v>
      </c>
      <c r="C37" s="11">
        <v>12</v>
      </c>
      <c r="D37" s="19">
        <f t="shared" si="5"/>
        <v>34304</v>
      </c>
      <c r="E37" s="11">
        <v>1744.3</v>
      </c>
      <c r="F37" s="12">
        <f t="shared" si="9"/>
        <v>1739.5083333333332</v>
      </c>
      <c r="G37" s="12">
        <f t="shared" si="7"/>
        <v>1739.6916666666666</v>
      </c>
      <c r="H37" s="12">
        <f t="shared" si="8"/>
        <v>1.0026489368326763</v>
      </c>
      <c r="I37" s="12">
        <f t="shared" si="0"/>
        <v>1.0021569300827093</v>
      </c>
      <c r="J37" s="12">
        <f t="shared" si="1"/>
        <v>1740.5457644802602</v>
      </c>
      <c r="K37" s="12">
        <f t="shared" si="2"/>
        <v>1734.5316800324445</v>
      </c>
      <c r="L37" s="12"/>
      <c r="M37" s="12">
        <f t="shared" si="3"/>
        <v>1738.2729435925189</v>
      </c>
      <c r="O37" s="11">
        <f t="shared" si="4"/>
        <v>0.34552865948982636</v>
      </c>
      <c r="Q37" s="11" t="s">
        <v>33</v>
      </c>
      <c r="R37" s="11">
        <v>1720.3867210144067</v>
      </c>
      <c r="S37" s="11">
        <v>1.2433196369616353</v>
      </c>
      <c r="T37" s="11">
        <v>1383.7042944311609</v>
      </c>
      <c r="U37" s="11">
        <v>0</v>
      </c>
      <c r="V37" s="11">
        <v>1717.9418620096526</v>
      </c>
      <c r="W37" s="11">
        <v>1722.8315800191608</v>
      </c>
      <c r="X37" s="11">
        <v>1717.9418620096526</v>
      </c>
      <c r="Y37" s="11">
        <v>1722.8315800191608</v>
      </c>
    </row>
    <row r="38" spans="1:25" ht="15" thickBot="1" x14ac:dyDescent="0.35">
      <c r="A38" s="11">
        <v>37</v>
      </c>
      <c r="B38" s="11">
        <v>1994</v>
      </c>
      <c r="C38" s="11">
        <v>1</v>
      </c>
      <c r="D38" s="19">
        <f t="shared" si="5"/>
        <v>34335</v>
      </c>
      <c r="E38" s="11">
        <v>1741.4</v>
      </c>
      <c r="F38" s="12">
        <f t="shared" si="9"/>
        <v>1739.875</v>
      </c>
      <c r="G38" s="12">
        <f t="shared" si="7"/>
        <v>1739.9958333333334</v>
      </c>
      <c r="H38" s="12">
        <f t="shared" si="8"/>
        <v>1.0008069942696223</v>
      </c>
      <c r="I38" s="12">
        <f t="shared" si="0"/>
        <v>1.0009913241057902</v>
      </c>
      <c r="J38" s="12">
        <f t="shared" si="1"/>
        <v>1739.6754178220624</v>
      </c>
      <c r="K38" s="12">
        <f t="shared" si="2"/>
        <v>1734.9245955607232</v>
      </c>
      <c r="L38" s="12"/>
      <c r="M38" s="12">
        <f t="shared" si="3"/>
        <v>1736.6444681340308</v>
      </c>
      <c r="O38" s="11">
        <f t="shared" si="4"/>
        <v>0.27308670414432407</v>
      </c>
      <c r="Q38" s="17" t="s">
        <v>43</v>
      </c>
      <c r="R38" s="17">
        <v>0.39291552827882642</v>
      </c>
      <c r="S38" s="17">
        <v>5.7773125838082003E-3</v>
      </c>
      <c r="T38" s="17">
        <v>68.010086450927389</v>
      </c>
      <c r="U38" s="17">
        <v>3.2842386523431471E-211</v>
      </c>
      <c r="V38" s="17">
        <v>0.38155504278989816</v>
      </c>
      <c r="W38" s="17">
        <v>0.40427601376775468</v>
      </c>
      <c r="X38" s="17">
        <v>0.38155504278989816</v>
      </c>
      <c r="Y38" s="17">
        <v>0.40427601376775468</v>
      </c>
    </row>
    <row r="39" spans="1:25" x14ac:dyDescent="0.3">
      <c r="A39" s="11">
        <v>38</v>
      </c>
      <c r="B39" s="11">
        <v>1994</v>
      </c>
      <c r="C39" s="11">
        <v>2</v>
      </c>
      <c r="D39" s="19">
        <f t="shared" si="5"/>
        <v>34366</v>
      </c>
      <c r="E39" s="11">
        <v>1740.9</v>
      </c>
      <c r="F39" s="12">
        <f t="shared" si="9"/>
        <v>1740.1166666666668</v>
      </c>
      <c r="G39" s="12">
        <f t="shared" si="7"/>
        <v>1740.3041666666668</v>
      </c>
      <c r="H39" s="12">
        <f t="shared" si="8"/>
        <v>1.0003423731004877</v>
      </c>
      <c r="I39" s="12">
        <f t="shared" si="0"/>
        <v>1.0004721479310004</v>
      </c>
      <c r="J39" s="12">
        <f t="shared" si="1"/>
        <v>1740.078425571588</v>
      </c>
      <c r="K39" s="12">
        <f t="shared" si="2"/>
        <v>1735.3175110890022</v>
      </c>
      <c r="L39" s="12"/>
      <c r="M39" s="12">
        <f t="shared" si="3"/>
        <v>1736.1368376614917</v>
      </c>
      <c r="O39" s="11">
        <f t="shared" si="4"/>
        <v>0.27360344296102224</v>
      </c>
    </row>
    <row r="40" spans="1:25" x14ac:dyDescent="0.3">
      <c r="A40" s="11">
        <v>39</v>
      </c>
      <c r="B40" s="11">
        <v>1994</v>
      </c>
      <c r="C40" s="11">
        <v>3</v>
      </c>
      <c r="D40" s="19">
        <f t="shared" si="5"/>
        <v>34394</v>
      </c>
      <c r="E40" s="11">
        <v>1741.9</v>
      </c>
      <c r="F40" s="12">
        <f t="shared" si="9"/>
        <v>1740.4916666666666</v>
      </c>
      <c r="G40" s="12">
        <f t="shared" si="7"/>
        <v>1740.7624999999998</v>
      </c>
      <c r="H40" s="12">
        <f t="shared" si="8"/>
        <v>1.0006534492786927</v>
      </c>
      <c r="I40" s="12">
        <f t="shared" si="0"/>
        <v>1.0005682734485155</v>
      </c>
      <c r="J40" s="12">
        <f t="shared" si="1"/>
        <v>1740.9106866805228</v>
      </c>
      <c r="K40" s="12">
        <f t="shared" si="2"/>
        <v>1735.710426617281</v>
      </c>
      <c r="L40" s="12"/>
      <c r="M40" s="12">
        <f t="shared" si="3"/>
        <v>1736.6967847670392</v>
      </c>
      <c r="O40" s="11">
        <f t="shared" si="4"/>
        <v>0.29870918152367693</v>
      </c>
    </row>
    <row r="41" spans="1:25" x14ac:dyDescent="0.3">
      <c r="A41" s="11">
        <v>40</v>
      </c>
      <c r="B41" s="11">
        <v>1994</v>
      </c>
      <c r="C41" s="11">
        <v>4</v>
      </c>
      <c r="D41" s="19">
        <f t="shared" si="5"/>
        <v>34425</v>
      </c>
      <c r="E41" s="11">
        <v>1741.9</v>
      </c>
      <c r="F41" s="12">
        <f t="shared" si="9"/>
        <v>1741.0333333333331</v>
      </c>
      <c r="G41" s="12">
        <f t="shared" si="7"/>
        <v>1741.2833333333333</v>
      </c>
      <c r="H41" s="12">
        <f t="shared" si="8"/>
        <v>1.0003541449314204</v>
      </c>
      <c r="I41" s="12">
        <f t="shared" si="0"/>
        <v>1.0004081528998261</v>
      </c>
      <c r="J41" s="12">
        <f t="shared" si="1"/>
        <v>1741.1893285264157</v>
      </c>
      <c r="K41" s="12">
        <f t="shared" si="2"/>
        <v>1736.1033421455597</v>
      </c>
      <c r="L41" s="12"/>
      <c r="M41" s="12">
        <f t="shared" si="3"/>
        <v>1736.8119377590542</v>
      </c>
      <c r="O41" s="11">
        <f t="shared" si="4"/>
        <v>0.29209841213306581</v>
      </c>
    </row>
    <row r="42" spans="1:25" x14ac:dyDescent="0.3">
      <c r="A42" s="11">
        <v>41</v>
      </c>
      <c r="B42" s="11">
        <v>1994</v>
      </c>
      <c r="C42" s="11">
        <v>5</v>
      </c>
      <c r="D42" s="19">
        <f t="shared" si="5"/>
        <v>34455</v>
      </c>
      <c r="E42" s="11">
        <v>1740.6</v>
      </c>
      <c r="F42" s="12">
        <f t="shared" si="9"/>
        <v>1741.5333333333335</v>
      </c>
      <c r="G42" s="12">
        <f t="shared" si="7"/>
        <v>1741.8375000000001</v>
      </c>
      <c r="H42" s="12">
        <f t="shared" si="8"/>
        <v>0.99928954337014775</v>
      </c>
      <c r="I42" s="12">
        <f t="shared" si="0"/>
        <v>0.99920320089495884</v>
      </c>
      <c r="J42" s="12">
        <f t="shared" si="1"/>
        <v>1741.9880144909387</v>
      </c>
      <c r="K42" s="12">
        <f t="shared" si="2"/>
        <v>1736.4962576738385</v>
      </c>
      <c r="L42" s="12"/>
      <c r="M42" s="12">
        <f t="shared" si="3"/>
        <v>1735.1126190098166</v>
      </c>
      <c r="O42" s="11">
        <f t="shared" si="4"/>
        <v>0.31525801391378161</v>
      </c>
    </row>
    <row r="43" spans="1:25" x14ac:dyDescent="0.3">
      <c r="A43" s="11">
        <v>42</v>
      </c>
      <c r="B43" s="11">
        <v>1994</v>
      </c>
      <c r="C43" s="11">
        <v>6</v>
      </c>
      <c r="D43" s="19">
        <f t="shared" si="5"/>
        <v>34486</v>
      </c>
      <c r="E43" s="11">
        <v>1736.9</v>
      </c>
      <c r="F43" s="12">
        <f t="shared" si="9"/>
        <v>1742.1416666666667</v>
      </c>
      <c r="G43" s="12">
        <f t="shared" si="7"/>
        <v>1742.5416666666665</v>
      </c>
      <c r="H43" s="12">
        <f t="shared" si="8"/>
        <v>0.996762392099663</v>
      </c>
      <c r="I43" s="12">
        <f t="shared" si="0"/>
        <v>0.99669901136611105</v>
      </c>
      <c r="J43" s="12">
        <f t="shared" si="1"/>
        <v>1742.6524760161478</v>
      </c>
      <c r="K43" s="12">
        <f t="shared" si="2"/>
        <v>1736.8891732021175</v>
      </c>
      <c r="L43" s="12"/>
      <c r="M43" s="12">
        <f t="shared" si="3"/>
        <v>1731.1557217830525</v>
      </c>
      <c r="O43" s="11">
        <f t="shared" si="4"/>
        <v>0.33072014606180999</v>
      </c>
    </row>
    <row r="44" spans="1:25" x14ac:dyDescent="0.3">
      <c r="A44" s="11">
        <v>43</v>
      </c>
      <c r="B44" s="11">
        <v>1994</v>
      </c>
      <c r="C44" s="11">
        <v>7</v>
      </c>
      <c r="D44" s="19">
        <f t="shared" si="5"/>
        <v>34516</v>
      </c>
      <c r="E44" s="11">
        <v>1732.4</v>
      </c>
      <c r="F44" s="12">
        <f t="shared" si="9"/>
        <v>1742.9416666666666</v>
      </c>
      <c r="G44" s="12">
        <f t="shared" si="7"/>
        <v>1743.2958333333331</v>
      </c>
      <c r="H44" s="12">
        <f t="shared" si="8"/>
        <v>0.99374986555638167</v>
      </c>
      <c r="I44" s="12">
        <f t="shared" si="0"/>
        <v>0.99476691762086744</v>
      </c>
      <c r="J44" s="12">
        <f t="shared" si="1"/>
        <v>1741.5134835236495</v>
      </c>
      <c r="K44" s="12">
        <f t="shared" si="2"/>
        <v>1737.2820887303963</v>
      </c>
      <c r="L44" s="12"/>
      <c r="M44" s="12">
        <f t="shared" si="3"/>
        <v>1728.1907484442786</v>
      </c>
      <c r="O44" s="11">
        <f t="shared" si="4"/>
        <v>0.24297226712777037</v>
      </c>
    </row>
    <row r="45" spans="1:25" x14ac:dyDescent="0.3">
      <c r="A45" s="11">
        <v>44</v>
      </c>
      <c r="B45" s="11">
        <v>1994</v>
      </c>
      <c r="C45" s="11">
        <v>8</v>
      </c>
      <c r="D45" s="19">
        <f t="shared" si="5"/>
        <v>34547</v>
      </c>
      <c r="E45" s="11">
        <v>1734.1</v>
      </c>
      <c r="F45" s="12">
        <f t="shared" si="9"/>
        <v>1743.6499999999999</v>
      </c>
      <c r="G45" s="12">
        <f t="shared" si="7"/>
        <v>1743.9458333333332</v>
      </c>
      <c r="H45" s="12">
        <f t="shared" si="8"/>
        <v>0.99435427801417764</v>
      </c>
      <c r="I45" s="12">
        <f t="shared" si="0"/>
        <v>0.99624515116925449</v>
      </c>
      <c r="J45" s="12">
        <f t="shared" si="1"/>
        <v>1740.6358243899642</v>
      </c>
      <c r="K45" s="12">
        <f t="shared" si="2"/>
        <v>1737.675004258675</v>
      </c>
      <c r="L45" s="12"/>
      <c r="M45" s="12">
        <f t="shared" si="3"/>
        <v>1731.1502973007186</v>
      </c>
      <c r="O45" s="11">
        <f t="shared" si="4"/>
        <v>0.1700999192250309</v>
      </c>
    </row>
    <row r="46" spans="1:25" x14ac:dyDescent="0.3">
      <c r="A46" s="11">
        <v>45</v>
      </c>
      <c r="B46" s="11">
        <v>1994</v>
      </c>
      <c r="C46" s="11">
        <v>9</v>
      </c>
      <c r="D46" s="19">
        <f t="shared" si="5"/>
        <v>34578</v>
      </c>
      <c r="E46" s="11">
        <v>1743</v>
      </c>
      <c r="F46" s="12">
        <f t="shared" si="9"/>
        <v>1744.2416666666668</v>
      </c>
      <c r="G46" s="12">
        <f t="shared" si="7"/>
        <v>1744.5541666666668</v>
      </c>
      <c r="H46" s="12">
        <f t="shared" si="8"/>
        <v>0.99910913246698652</v>
      </c>
      <c r="I46" s="12">
        <f t="shared" si="0"/>
        <v>0.9999184554447742</v>
      </c>
      <c r="J46" s="12">
        <f t="shared" si="1"/>
        <v>1743.1421437508075</v>
      </c>
      <c r="K46" s="12">
        <f t="shared" si="2"/>
        <v>1738.0679197869538</v>
      </c>
      <c r="L46" s="12"/>
      <c r="M46" s="12">
        <f t="shared" si="3"/>
        <v>1737.9261898114826</v>
      </c>
      <c r="O46" s="11">
        <f t="shared" si="4"/>
        <v>0.29109639635785584</v>
      </c>
    </row>
    <row r="47" spans="1:25" x14ac:dyDescent="0.3">
      <c r="A47" s="11">
        <v>46</v>
      </c>
      <c r="B47" s="11">
        <v>1994</v>
      </c>
      <c r="C47" s="11">
        <v>10</v>
      </c>
      <c r="D47" s="19">
        <f t="shared" si="5"/>
        <v>34608</v>
      </c>
      <c r="E47" s="11">
        <v>1749.8</v>
      </c>
      <c r="F47" s="12">
        <f t="shared" si="9"/>
        <v>1744.8666666666668</v>
      </c>
      <c r="G47" s="12">
        <f t="shared" si="7"/>
        <v>1745.1625000000004</v>
      </c>
      <c r="H47" s="12">
        <f t="shared" si="8"/>
        <v>1.0026573456626529</v>
      </c>
      <c r="I47" s="12">
        <f t="shared" si="0"/>
        <v>1.0024061313439261</v>
      </c>
      <c r="J47" s="12">
        <f t="shared" si="1"/>
        <v>1745.5998574689909</v>
      </c>
      <c r="K47" s="12">
        <f t="shared" si="2"/>
        <v>1738.4608353152328</v>
      </c>
      <c r="L47" s="12"/>
      <c r="M47" s="12">
        <f t="shared" si="3"/>
        <v>1742.6438004212728</v>
      </c>
      <c r="O47" s="11">
        <f t="shared" si="4"/>
        <v>0.40897242991925831</v>
      </c>
    </row>
    <row r="48" spans="1:25" x14ac:dyDescent="0.3">
      <c r="A48" s="11">
        <v>47</v>
      </c>
      <c r="B48" s="11">
        <v>1994</v>
      </c>
      <c r="C48" s="11">
        <v>11</v>
      </c>
      <c r="D48" s="19">
        <f t="shared" si="5"/>
        <v>34639</v>
      </c>
      <c r="E48" s="11">
        <v>1751.2</v>
      </c>
      <c r="F48" s="12">
        <f t="shared" si="9"/>
        <v>1745.4583333333337</v>
      </c>
      <c r="G48" s="12">
        <f t="shared" si="7"/>
        <v>1745.7041666666669</v>
      </c>
      <c r="H48" s="12">
        <f t="shared" si="8"/>
        <v>1.0031482042824169</v>
      </c>
      <c r="I48" s="12">
        <f t="shared" si="0"/>
        <v>1.0029120731715033</v>
      </c>
      <c r="J48" s="12">
        <f t="shared" si="1"/>
        <v>1746.1151848159429</v>
      </c>
      <c r="K48" s="12">
        <f t="shared" si="2"/>
        <v>1738.8537508435115</v>
      </c>
      <c r="L48" s="12"/>
      <c r="M48" s="12">
        <f t="shared" si="3"/>
        <v>1743.9174202005108</v>
      </c>
      <c r="O48" s="11">
        <f t="shared" si="4"/>
        <v>0.41586225442492081</v>
      </c>
    </row>
    <row r="49" spans="1:15" x14ac:dyDescent="0.3">
      <c r="A49" s="11">
        <v>48</v>
      </c>
      <c r="B49" s="11">
        <v>1994</v>
      </c>
      <c r="C49" s="11">
        <v>12</v>
      </c>
      <c r="D49" s="19">
        <f t="shared" si="5"/>
        <v>34669</v>
      </c>
      <c r="E49" s="11">
        <v>1751.6</v>
      </c>
      <c r="F49" s="12">
        <f t="shared" si="9"/>
        <v>1745.95</v>
      </c>
      <c r="G49" s="12">
        <f t="shared" si="7"/>
        <v>1746.270833333333</v>
      </c>
      <c r="H49" s="12">
        <f t="shared" si="8"/>
        <v>1.0030517412104367</v>
      </c>
      <c r="I49" s="12">
        <f t="shared" si="0"/>
        <v>1.0021569300827093</v>
      </c>
      <c r="J49" s="12">
        <f t="shared" si="1"/>
        <v>1747.830052779696</v>
      </c>
      <c r="K49" s="12">
        <f t="shared" si="2"/>
        <v>1739.2466663717903</v>
      </c>
      <c r="L49" s="12"/>
      <c r="M49" s="12">
        <f t="shared" si="3"/>
        <v>1742.9980998277395</v>
      </c>
      <c r="O49" s="11">
        <f t="shared" si="4"/>
        <v>0.49108815781345383</v>
      </c>
    </row>
    <row r="50" spans="1:15" x14ac:dyDescent="0.3">
      <c r="A50" s="11">
        <v>49</v>
      </c>
      <c r="B50" s="11">
        <v>1995</v>
      </c>
      <c r="C50" s="11">
        <v>1</v>
      </c>
      <c r="D50" s="19">
        <f t="shared" si="5"/>
        <v>34700</v>
      </c>
      <c r="E50" s="11">
        <v>1751</v>
      </c>
      <c r="F50" s="12">
        <f t="shared" si="9"/>
        <v>1746.5916666666662</v>
      </c>
      <c r="G50" s="12">
        <f t="shared" si="7"/>
        <v>1746.9833333333331</v>
      </c>
      <c r="H50" s="12">
        <f t="shared" si="8"/>
        <v>1.0022992014806478</v>
      </c>
      <c r="I50" s="12">
        <f t="shared" si="0"/>
        <v>1.0009913241057902</v>
      </c>
      <c r="J50" s="12">
        <f t="shared" si="1"/>
        <v>1749.2659105354492</v>
      </c>
      <c r="K50" s="12">
        <f t="shared" si="2"/>
        <v>1739.6395819000693</v>
      </c>
      <c r="L50" s="12"/>
      <c r="M50" s="12">
        <f t="shared" si="3"/>
        <v>1741.3641285529936</v>
      </c>
      <c r="O50" s="11">
        <f t="shared" si="4"/>
        <v>0.55030676453491523</v>
      </c>
    </row>
    <row r="51" spans="1:15" x14ac:dyDescent="0.3">
      <c r="A51" s="11">
        <v>50</v>
      </c>
      <c r="B51" s="11">
        <v>1995</v>
      </c>
      <c r="C51" s="11">
        <v>2</v>
      </c>
      <c r="D51" s="19">
        <f t="shared" si="5"/>
        <v>34731</v>
      </c>
      <c r="E51" s="11">
        <v>1749.4</v>
      </c>
      <c r="F51" s="12">
        <f t="shared" si="9"/>
        <v>1747.375</v>
      </c>
      <c r="G51" s="12">
        <f t="shared" si="7"/>
        <v>1747.6541666666667</v>
      </c>
      <c r="H51" s="12">
        <f t="shared" si="8"/>
        <v>1.0009989581272039</v>
      </c>
      <c r="I51" s="12">
        <f t="shared" si="0"/>
        <v>1.0004721479310004</v>
      </c>
      <c r="J51" s="12">
        <f t="shared" si="1"/>
        <v>1748.5744142081317</v>
      </c>
      <c r="K51" s="12">
        <f t="shared" si="2"/>
        <v>1740.0324974283481</v>
      </c>
      <c r="L51" s="12"/>
      <c r="M51" s="12">
        <f t="shared" si="3"/>
        <v>1740.8540501718821</v>
      </c>
      <c r="O51" s="11">
        <f t="shared" si="4"/>
        <v>0.48850747845649672</v>
      </c>
    </row>
    <row r="52" spans="1:15" x14ac:dyDescent="0.3">
      <c r="A52" s="11">
        <v>51</v>
      </c>
      <c r="B52" s="11">
        <v>1995</v>
      </c>
      <c r="C52" s="11">
        <v>3</v>
      </c>
      <c r="D52" s="19">
        <f t="shared" si="5"/>
        <v>34759</v>
      </c>
      <c r="E52" s="11">
        <v>1749</v>
      </c>
      <c r="F52" s="12">
        <f t="shared" si="9"/>
        <v>1747.9333333333334</v>
      </c>
      <c r="G52" s="12">
        <f t="shared" si="7"/>
        <v>1748.1208333333334</v>
      </c>
      <c r="H52" s="12">
        <f t="shared" si="8"/>
        <v>1.0005029209937337</v>
      </c>
      <c r="I52" s="12">
        <f t="shared" si="0"/>
        <v>1.0005682734485155</v>
      </c>
      <c r="J52" s="12">
        <f t="shared" si="1"/>
        <v>1748.0066542305724</v>
      </c>
      <c r="K52" s="12">
        <f t="shared" si="2"/>
        <v>1740.4254129566268</v>
      </c>
      <c r="L52" s="12"/>
      <c r="M52" s="12">
        <f t="shared" si="3"/>
        <v>1741.4144505079316</v>
      </c>
      <c r="O52" s="11">
        <f t="shared" si="4"/>
        <v>0.43370780400619591</v>
      </c>
    </row>
    <row r="53" spans="1:15" x14ac:dyDescent="0.3">
      <c r="A53" s="11">
        <v>52</v>
      </c>
      <c r="B53" s="11">
        <v>1995</v>
      </c>
      <c r="C53" s="11">
        <v>4</v>
      </c>
      <c r="D53" s="19">
        <f t="shared" si="5"/>
        <v>34790</v>
      </c>
      <c r="E53" s="11">
        <v>1749.4</v>
      </c>
      <c r="F53" s="12">
        <f t="shared" si="9"/>
        <v>1748.3083333333334</v>
      </c>
      <c r="G53" s="12">
        <f t="shared" si="7"/>
        <v>1748.4791666666665</v>
      </c>
      <c r="H53" s="12">
        <f t="shared" si="8"/>
        <v>1.0005266481585189</v>
      </c>
      <c r="I53" s="12">
        <f t="shared" si="0"/>
        <v>1.0004081528998261</v>
      </c>
      <c r="J53" s="12">
        <f t="shared" si="1"/>
        <v>1748.6862686285733</v>
      </c>
      <c r="K53" s="12">
        <f t="shared" si="2"/>
        <v>1740.8183284849056</v>
      </c>
      <c r="L53" s="12"/>
      <c r="M53" s="12">
        <f t="shared" si="3"/>
        <v>1741.5288485337471</v>
      </c>
      <c r="O53" s="11">
        <f t="shared" si="4"/>
        <v>0.44993434699056634</v>
      </c>
    </row>
    <row r="54" spans="1:15" x14ac:dyDescent="0.3">
      <c r="A54" s="11">
        <v>53</v>
      </c>
      <c r="B54" s="11">
        <v>1995</v>
      </c>
      <c r="C54" s="11">
        <v>5</v>
      </c>
      <c r="D54" s="19">
        <f t="shared" si="5"/>
        <v>34820</v>
      </c>
      <c r="E54" s="11">
        <v>1747.7</v>
      </c>
      <c r="F54" s="12">
        <f t="shared" si="9"/>
        <v>1748.6499999999999</v>
      </c>
      <c r="G54" s="12">
        <f t="shared" si="7"/>
        <v>1748.7416666666666</v>
      </c>
      <c r="H54" s="12">
        <f t="shared" si="8"/>
        <v>0.99940433359224978</v>
      </c>
      <c r="I54" s="12">
        <f t="shared" si="0"/>
        <v>0.99920320089495884</v>
      </c>
      <c r="J54" s="12">
        <f t="shared" si="1"/>
        <v>1749.0936762758897</v>
      </c>
      <c r="K54" s="12">
        <f t="shared" si="2"/>
        <v>1741.2112440131846</v>
      </c>
      <c r="L54" s="12"/>
      <c r="M54" s="12">
        <f t="shared" si="3"/>
        <v>1739.8238484522672</v>
      </c>
      <c r="O54" s="11">
        <f t="shared" si="4"/>
        <v>0.45065809622548997</v>
      </c>
    </row>
    <row r="55" spans="1:15" x14ac:dyDescent="0.3">
      <c r="A55" s="11">
        <v>54</v>
      </c>
      <c r="B55" s="11">
        <v>1995</v>
      </c>
      <c r="C55" s="11">
        <v>6</v>
      </c>
      <c r="D55" s="19">
        <f t="shared" si="5"/>
        <v>34851</v>
      </c>
      <c r="E55" s="11">
        <v>1742.8</v>
      </c>
      <c r="F55" s="12">
        <f t="shared" si="9"/>
        <v>1748.8333333333333</v>
      </c>
      <c r="G55" s="12">
        <f t="shared" si="7"/>
        <v>1748.8874999999998</v>
      </c>
      <c r="H55" s="12">
        <f t="shared" si="8"/>
        <v>0.99651921578717906</v>
      </c>
      <c r="I55" s="12">
        <f t="shared" si="0"/>
        <v>0.99669901136611105</v>
      </c>
      <c r="J55" s="12">
        <f t="shared" si="1"/>
        <v>1748.5720163515125</v>
      </c>
      <c r="K55" s="12">
        <f t="shared" si="2"/>
        <v>1741.6041595414633</v>
      </c>
      <c r="L55" s="12"/>
      <c r="M55" s="12">
        <f t="shared" si="3"/>
        <v>1735.8551440060833</v>
      </c>
      <c r="O55" s="11">
        <f t="shared" si="4"/>
        <v>0.3984884091069939</v>
      </c>
    </row>
    <row r="56" spans="1:15" x14ac:dyDescent="0.3">
      <c r="A56" s="11">
        <v>55</v>
      </c>
      <c r="B56" s="11">
        <v>1995</v>
      </c>
      <c r="C56" s="11">
        <v>7</v>
      </c>
      <c r="D56" s="19">
        <f t="shared" si="5"/>
        <v>34881</v>
      </c>
      <c r="E56" s="11">
        <v>1740.1</v>
      </c>
      <c r="F56" s="12">
        <f t="shared" si="9"/>
        <v>1748.9416666666666</v>
      </c>
      <c r="G56" s="12">
        <f t="shared" si="7"/>
        <v>1749.0875000000001</v>
      </c>
      <c r="H56" s="12">
        <f t="shared" si="8"/>
        <v>0.99486160640905608</v>
      </c>
      <c r="I56" s="12">
        <f t="shared" si="0"/>
        <v>0.99476691762086744</v>
      </c>
      <c r="J56" s="12">
        <f t="shared" si="1"/>
        <v>1749.2539902329152</v>
      </c>
      <c r="K56" s="12">
        <f t="shared" si="2"/>
        <v>1741.9970750697421</v>
      </c>
      <c r="L56" s="12"/>
      <c r="M56" s="12">
        <f t="shared" si="3"/>
        <v>1732.8810608716942</v>
      </c>
      <c r="O56" s="11">
        <f t="shared" si="4"/>
        <v>0.4148577167005168</v>
      </c>
    </row>
    <row r="57" spans="1:15" x14ac:dyDescent="0.3">
      <c r="A57" s="11">
        <v>56</v>
      </c>
      <c r="B57" s="11">
        <v>1995</v>
      </c>
      <c r="C57" s="11">
        <v>8</v>
      </c>
      <c r="D57" s="19">
        <f t="shared" si="5"/>
        <v>34912</v>
      </c>
      <c r="E57" s="11">
        <v>1743.5</v>
      </c>
      <c r="F57" s="12">
        <f t="shared" si="9"/>
        <v>1749.2333333333333</v>
      </c>
      <c r="G57" s="12">
        <f t="shared" si="7"/>
        <v>1749.375</v>
      </c>
      <c r="H57" s="12">
        <f t="shared" si="8"/>
        <v>0.99664165773490532</v>
      </c>
      <c r="I57" s="12">
        <f t="shared" si="0"/>
        <v>0.99624515116925449</v>
      </c>
      <c r="J57" s="12">
        <f t="shared" si="1"/>
        <v>1750.071252998041</v>
      </c>
      <c r="K57" s="12">
        <f t="shared" si="2"/>
        <v>1742.3899905980211</v>
      </c>
      <c r="L57" s="12"/>
      <c r="M57" s="12">
        <f t="shared" si="3"/>
        <v>1735.8475795791214</v>
      </c>
      <c r="O57" s="11">
        <f t="shared" si="4"/>
        <v>0.43891140928468997</v>
      </c>
    </row>
    <row r="58" spans="1:15" x14ac:dyDescent="0.3">
      <c r="A58" s="11">
        <v>57</v>
      </c>
      <c r="B58" s="11">
        <v>1995</v>
      </c>
      <c r="C58" s="11">
        <v>9</v>
      </c>
      <c r="D58" s="19">
        <f t="shared" si="5"/>
        <v>34943</v>
      </c>
      <c r="E58" s="11">
        <v>1749.7</v>
      </c>
      <c r="F58" s="12">
        <f t="shared" si="9"/>
        <v>1749.5166666666667</v>
      </c>
      <c r="G58" s="12">
        <f t="shared" si="7"/>
        <v>1749.5374999999999</v>
      </c>
      <c r="H58" s="12">
        <f t="shared" si="8"/>
        <v>1.0000928816901611</v>
      </c>
      <c r="I58" s="12">
        <f t="shared" si="0"/>
        <v>0.9999184554447742</v>
      </c>
      <c r="J58" s="12">
        <f t="shared" si="1"/>
        <v>1749.8426901438829</v>
      </c>
      <c r="K58" s="12">
        <f t="shared" si="2"/>
        <v>1742.7829061262998</v>
      </c>
      <c r="L58" s="12"/>
      <c r="M58" s="12">
        <f t="shared" si="3"/>
        <v>1742.6407916693647</v>
      </c>
      <c r="O58" s="11">
        <f t="shared" si="4"/>
        <v>0.40345249646426978</v>
      </c>
    </row>
    <row r="59" spans="1:15" x14ac:dyDescent="0.3">
      <c r="A59" s="11">
        <v>58</v>
      </c>
      <c r="B59" s="11">
        <v>1995</v>
      </c>
      <c r="C59" s="11">
        <v>10</v>
      </c>
      <c r="D59" s="19">
        <f t="shared" si="5"/>
        <v>34973</v>
      </c>
      <c r="E59" s="11">
        <v>1754.3</v>
      </c>
      <c r="F59" s="12">
        <f t="shared" si="9"/>
        <v>1749.5583333333334</v>
      </c>
      <c r="G59" s="12">
        <f t="shared" si="7"/>
        <v>1749.5958333333333</v>
      </c>
      <c r="H59" s="12">
        <f t="shared" si="8"/>
        <v>1.0026887162035041</v>
      </c>
      <c r="I59" s="12">
        <f t="shared" si="0"/>
        <v>1.0024061313439261</v>
      </c>
      <c r="J59" s="12">
        <f t="shared" si="1"/>
        <v>1750.0890558680139</v>
      </c>
      <c r="K59" s="12">
        <f t="shared" si="2"/>
        <v>1743.1758216545786</v>
      </c>
      <c r="L59" s="12"/>
      <c r="M59" s="12">
        <f t="shared" si="3"/>
        <v>1747.3701316370359</v>
      </c>
      <c r="O59" s="11">
        <f t="shared" si="4"/>
        <v>0.39502185275973573</v>
      </c>
    </row>
    <row r="60" spans="1:15" x14ac:dyDescent="0.3">
      <c r="A60" s="11">
        <v>59</v>
      </c>
      <c r="B60" s="11">
        <v>1995</v>
      </c>
      <c r="C60" s="11">
        <v>11</v>
      </c>
      <c r="D60" s="19">
        <f t="shared" si="5"/>
        <v>35004</v>
      </c>
      <c r="E60" s="11">
        <v>1755.3</v>
      </c>
      <c r="F60" s="12">
        <f t="shared" si="9"/>
        <v>1749.6333333333332</v>
      </c>
      <c r="G60" s="12">
        <f t="shared" si="7"/>
        <v>1749.7749999999996</v>
      </c>
      <c r="H60" s="12">
        <f t="shared" si="8"/>
        <v>1.0031575488277067</v>
      </c>
      <c r="I60" s="12">
        <f t="shared" si="0"/>
        <v>1.0029120731715033</v>
      </c>
      <c r="J60" s="12">
        <f t="shared" si="1"/>
        <v>1750.2032799836823</v>
      </c>
      <c r="K60" s="12">
        <f t="shared" si="2"/>
        <v>1743.5687371828574</v>
      </c>
      <c r="L60" s="12"/>
      <c r="M60" s="12">
        <f t="shared" si="3"/>
        <v>1748.6461369250794</v>
      </c>
      <c r="O60" s="11">
        <f t="shared" si="4"/>
        <v>0.379072698394607</v>
      </c>
    </row>
    <row r="61" spans="1:15" x14ac:dyDescent="0.3">
      <c r="A61" s="11">
        <v>60</v>
      </c>
      <c r="B61" s="11">
        <v>1995</v>
      </c>
      <c r="C61" s="11">
        <v>12</v>
      </c>
      <c r="D61" s="19">
        <f t="shared" si="5"/>
        <v>35034</v>
      </c>
      <c r="E61" s="11">
        <v>1753.8</v>
      </c>
      <c r="F61" s="12">
        <f t="shared" si="9"/>
        <v>1749.9166666666663</v>
      </c>
      <c r="G61" s="12">
        <f t="shared" si="7"/>
        <v>1750.0041666666664</v>
      </c>
      <c r="H61" s="12">
        <f t="shared" si="8"/>
        <v>1.002169042454661</v>
      </c>
      <c r="I61" s="12">
        <f t="shared" si="0"/>
        <v>1.0021569300827093</v>
      </c>
      <c r="J61" s="12">
        <f t="shared" si="1"/>
        <v>1750.0253177466493</v>
      </c>
      <c r="K61" s="12">
        <f t="shared" si="2"/>
        <v>1743.9616527111364</v>
      </c>
      <c r="L61" s="12"/>
      <c r="M61" s="12">
        <f t="shared" si="3"/>
        <v>1747.7232560629604</v>
      </c>
      <c r="O61" s="11">
        <f t="shared" si="4"/>
        <v>0.34649013211537855</v>
      </c>
    </row>
    <row r="62" spans="1:15" x14ac:dyDescent="0.3">
      <c r="A62" s="11">
        <v>61</v>
      </c>
      <c r="B62" s="11">
        <v>1996</v>
      </c>
      <c r="C62" s="11">
        <v>1</v>
      </c>
      <c r="D62" s="19">
        <f t="shared" si="5"/>
        <v>35065</v>
      </c>
      <c r="E62" s="11">
        <v>1752.3</v>
      </c>
      <c r="F62" s="12">
        <f t="shared" si="9"/>
        <v>1750.0916666666665</v>
      </c>
      <c r="G62" s="12">
        <f t="shared" si="7"/>
        <v>1750.1416666666664</v>
      </c>
      <c r="H62" s="12">
        <f t="shared" si="8"/>
        <v>1.0012332335001453</v>
      </c>
      <c r="I62" s="12">
        <f t="shared" si="0"/>
        <v>1.0009913241057902</v>
      </c>
      <c r="J62" s="12">
        <f t="shared" si="1"/>
        <v>1750.5646230903869</v>
      </c>
      <c r="K62" s="12">
        <f t="shared" si="2"/>
        <v>1744.3545682394151</v>
      </c>
      <c r="L62" s="12"/>
      <c r="M62" s="12">
        <f t="shared" si="3"/>
        <v>1746.083788971956</v>
      </c>
      <c r="O62" s="11">
        <f t="shared" si="4"/>
        <v>0.35474582138012739</v>
      </c>
    </row>
    <row r="63" spans="1:15" x14ac:dyDescent="0.3">
      <c r="A63" s="11">
        <v>62</v>
      </c>
      <c r="B63" s="11">
        <v>1996</v>
      </c>
      <c r="C63" s="11">
        <v>2</v>
      </c>
      <c r="D63" s="19">
        <f t="shared" si="5"/>
        <v>35096</v>
      </c>
      <c r="E63" s="11">
        <v>1752.9</v>
      </c>
      <c r="F63" s="12">
        <f t="shared" si="9"/>
        <v>1750.1916666666666</v>
      </c>
      <c r="G63" s="12">
        <f t="shared" si="7"/>
        <v>1750.3291666666669</v>
      </c>
      <c r="H63" s="12">
        <f t="shared" si="8"/>
        <v>1.0014687713501507</v>
      </c>
      <c r="I63" s="12">
        <f t="shared" si="0"/>
        <v>1.0004721479310004</v>
      </c>
      <c r="J63" s="12">
        <f t="shared" si="1"/>
        <v>1752.0727624702376</v>
      </c>
      <c r="K63" s="12">
        <f t="shared" si="2"/>
        <v>1744.7474837676939</v>
      </c>
      <c r="L63" s="12"/>
      <c r="M63" s="12">
        <f t="shared" si="3"/>
        <v>1745.5712626822728</v>
      </c>
      <c r="O63" s="11">
        <f t="shared" si="4"/>
        <v>0.4180921511624876</v>
      </c>
    </row>
    <row r="64" spans="1:15" x14ac:dyDescent="0.3">
      <c r="A64" s="11">
        <v>63</v>
      </c>
      <c r="B64" s="11">
        <v>1996</v>
      </c>
      <c r="C64" s="11">
        <v>3</v>
      </c>
      <c r="D64" s="19">
        <f t="shared" si="5"/>
        <v>35125</v>
      </c>
      <c r="E64" s="11">
        <v>1752.4</v>
      </c>
      <c r="F64" s="12">
        <f t="shared" si="9"/>
        <v>1750.4666666666669</v>
      </c>
      <c r="G64" s="12">
        <f t="shared" si="7"/>
        <v>1750.6625000000001</v>
      </c>
      <c r="H64" s="12">
        <f t="shared" si="8"/>
        <v>1.0009924814177489</v>
      </c>
      <c r="I64" s="12">
        <f t="shared" si="0"/>
        <v>1.0005682734485155</v>
      </c>
      <c r="J64" s="12">
        <f t="shared" si="1"/>
        <v>1751.404723198202</v>
      </c>
      <c r="K64" s="12">
        <f t="shared" si="2"/>
        <v>1745.1403992959727</v>
      </c>
      <c r="L64" s="12"/>
      <c r="M64" s="12">
        <f t="shared" si="3"/>
        <v>1746.1321162488243</v>
      </c>
      <c r="O64" s="11">
        <f t="shared" si="4"/>
        <v>0.35767426108056144</v>
      </c>
    </row>
    <row r="65" spans="1:15" x14ac:dyDescent="0.3">
      <c r="A65" s="11">
        <v>64</v>
      </c>
      <c r="B65" s="11">
        <v>1996</v>
      </c>
      <c r="C65" s="11">
        <v>4</v>
      </c>
      <c r="D65" s="19">
        <f t="shared" si="5"/>
        <v>35156</v>
      </c>
      <c r="E65" s="11">
        <v>1749.9</v>
      </c>
      <c r="F65" s="12">
        <f t="shared" si="9"/>
        <v>1750.8583333333333</v>
      </c>
      <c r="G65" s="12">
        <f t="shared" si="7"/>
        <v>1751.0500000000002</v>
      </c>
      <c r="H65" s="12">
        <f t="shared" si="8"/>
        <v>0.99934325119214185</v>
      </c>
      <c r="I65" s="12">
        <f t="shared" si="0"/>
        <v>1.0004081528998261</v>
      </c>
      <c r="J65" s="12">
        <f t="shared" si="1"/>
        <v>1749.1860646353837</v>
      </c>
      <c r="K65" s="12">
        <f t="shared" si="2"/>
        <v>1745.5333148242516</v>
      </c>
      <c r="L65" s="12"/>
      <c r="M65" s="12">
        <f t="shared" si="3"/>
        <v>1746.2457593084403</v>
      </c>
      <c r="O65" s="11">
        <f t="shared" si="4"/>
        <v>0.20882568669980195</v>
      </c>
    </row>
    <row r="66" spans="1:15" x14ac:dyDescent="0.3">
      <c r="A66" s="11">
        <v>65</v>
      </c>
      <c r="B66" s="11">
        <v>1996</v>
      </c>
      <c r="C66" s="11">
        <v>5</v>
      </c>
      <c r="D66" s="19">
        <f t="shared" si="5"/>
        <v>35186</v>
      </c>
      <c r="E66" s="11">
        <v>1748.6</v>
      </c>
      <c r="F66" s="12">
        <f>AVERAGE(E61:E72)</f>
        <v>1751.2416666666668</v>
      </c>
      <c r="G66" s="12">
        <f t="shared" si="7"/>
        <v>1751.3666666666668</v>
      </c>
      <c r="H66" s="12">
        <f t="shared" si="8"/>
        <v>0.9984202813041243</v>
      </c>
      <c r="I66" s="12">
        <f t="shared" ref="I66:I129" si="10">VLOOKUP(C66,$Q$6:$R$17,2,FALSE)</f>
        <v>0.99920320089495884</v>
      </c>
      <c r="J66" s="12">
        <f t="shared" si="1"/>
        <v>1749.9943939669397</v>
      </c>
      <c r="K66" s="12">
        <f t="shared" si="2"/>
        <v>1745.9262303525304</v>
      </c>
      <c r="L66" s="12"/>
      <c r="M66" s="12">
        <f t="shared" si="3"/>
        <v>1744.5350778947177</v>
      </c>
      <c r="O66" s="11">
        <f t="shared" si="4"/>
        <v>0.2324672369485429</v>
      </c>
    </row>
    <row r="67" spans="1:15" x14ac:dyDescent="0.3">
      <c r="A67" s="11">
        <v>66</v>
      </c>
      <c r="B67" s="11">
        <v>1996</v>
      </c>
      <c r="C67" s="11">
        <v>6</v>
      </c>
      <c r="D67" s="19">
        <f t="shared" si="5"/>
        <v>35217</v>
      </c>
      <c r="E67" s="11">
        <v>1746.2</v>
      </c>
      <c r="F67" s="12">
        <f t="shared" si="9"/>
        <v>1751.491666666667</v>
      </c>
      <c r="G67" s="12">
        <f t="shared" si="7"/>
        <v>1751.5333333333335</v>
      </c>
      <c r="H67" s="12">
        <f t="shared" si="8"/>
        <v>0.9969550489095268</v>
      </c>
      <c r="I67" s="12">
        <f t="shared" si="10"/>
        <v>0.99669901136611105</v>
      </c>
      <c r="J67" s="12">
        <f t="shared" ref="J67:J130" si="11">E67/I67</f>
        <v>1751.9832768837568</v>
      </c>
      <c r="K67" s="12">
        <f t="shared" ref="K67:K130" si="12">$R$37+$R$38*A67</f>
        <v>1746.3191458808092</v>
      </c>
      <c r="L67" s="12"/>
      <c r="M67" s="12">
        <f t="shared" ref="M67:M130" si="13">I67*K67</f>
        <v>1740.554566229114</v>
      </c>
      <c r="O67" s="11">
        <f t="shared" ref="O67:O130" si="14">ABS(E67-M67)/E67*100</f>
        <v>0.32329823450269324</v>
      </c>
    </row>
    <row r="68" spans="1:15" x14ac:dyDescent="0.3">
      <c r="A68" s="11">
        <v>67</v>
      </c>
      <c r="B68" s="11">
        <v>1996</v>
      </c>
      <c r="C68" s="11">
        <v>7</v>
      </c>
      <c r="D68" s="19">
        <f t="shared" ref="D68:D131" si="15">DATE(B68,C68,1)</f>
        <v>35247</v>
      </c>
      <c r="E68" s="11">
        <v>1742.2</v>
      </c>
      <c r="F68" s="12">
        <f t="shared" si="9"/>
        <v>1751.575</v>
      </c>
      <c r="G68" s="12">
        <f t="shared" si="7"/>
        <v>1751.6125</v>
      </c>
      <c r="H68" s="12">
        <f t="shared" si="8"/>
        <v>0.99462637997844849</v>
      </c>
      <c r="I68" s="12">
        <f t="shared" si="10"/>
        <v>0.99476691762086744</v>
      </c>
      <c r="J68" s="12">
        <f t="shared" si="11"/>
        <v>1751.3650375172604</v>
      </c>
      <c r="K68" s="12">
        <f t="shared" si="12"/>
        <v>1746.7120614090882</v>
      </c>
      <c r="L68" s="12"/>
      <c r="M68" s="12">
        <f t="shared" si="13"/>
        <v>1737.5713732991101</v>
      </c>
      <c r="O68" s="11">
        <f t="shared" si="14"/>
        <v>0.26567711519285853</v>
      </c>
    </row>
    <row r="69" spans="1:15" x14ac:dyDescent="0.3">
      <c r="A69" s="11">
        <v>68</v>
      </c>
      <c r="B69" s="11">
        <v>1996</v>
      </c>
      <c r="C69" s="11">
        <v>8</v>
      </c>
      <c r="D69" s="19">
        <f t="shared" si="15"/>
        <v>35278</v>
      </c>
      <c r="E69" s="11">
        <v>1744.7</v>
      </c>
      <c r="F69" s="12">
        <f t="shared" si="9"/>
        <v>1751.6499999999999</v>
      </c>
      <c r="G69" s="12">
        <f t="shared" si="7"/>
        <v>1751.7833333333331</v>
      </c>
      <c r="H69" s="12">
        <f t="shared" si="8"/>
        <v>0.99595650146993087</v>
      </c>
      <c r="I69" s="12">
        <f t="shared" si="10"/>
        <v>0.99624515116925449</v>
      </c>
      <c r="J69" s="12">
        <f t="shared" si="11"/>
        <v>1751.2757757990721</v>
      </c>
      <c r="K69" s="12">
        <f t="shared" si="12"/>
        <v>1747.1049769373669</v>
      </c>
      <c r="L69" s="12"/>
      <c r="M69" s="12">
        <f t="shared" si="13"/>
        <v>1740.544861857524</v>
      </c>
      <c r="O69" s="11">
        <f t="shared" si="14"/>
        <v>0.23815774302035089</v>
      </c>
    </row>
    <row r="70" spans="1:15" x14ac:dyDescent="0.3">
      <c r="A70" s="11">
        <v>69</v>
      </c>
      <c r="B70" s="11">
        <v>1996</v>
      </c>
      <c r="C70" s="11">
        <v>9</v>
      </c>
      <c r="D70" s="19">
        <f t="shared" si="15"/>
        <v>35309</v>
      </c>
      <c r="E70" s="11">
        <v>1753</v>
      </c>
      <c r="F70" s="12">
        <f t="shared" si="9"/>
        <v>1751.9166666666663</v>
      </c>
      <c r="G70" s="12">
        <f t="shared" si="7"/>
        <v>1752.1499999999996</v>
      </c>
      <c r="H70" s="12">
        <f t="shared" si="8"/>
        <v>1.0004851182832522</v>
      </c>
      <c r="I70" s="12">
        <f t="shared" si="10"/>
        <v>0.9999184554447742</v>
      </c>
      <c r="J70" s="12">
        <f t="shared" si="11"/>
        <v>1753.1429592628604</v>
      </c>
      <c r="K70" s="12">
        <f t="shared" si="12"/>
        <v>1747.4978924656457</v>
      </c>
      <c r="L70" s="12"/>
      <c r="M70" s="12">
        <f t="shared" si="13"/>
        <v>1747.3553935272466</v>
      </c>
      <c r="O70" s="11">
        <f t="shared" si="14"/>
        <v>0.32199694653470429</v>
      </c>
    </row>
    <row r="71" spans="1:15" x14ac:dyDescent="0.3">
      <c r="A71" s="11">
        <v>70</v>
      </c>
      <c r="B71" s="11">
        <v>1996</v>
      </c>
      <c r="C71" s="11">
        <v>10</v>
      </c>
      <c r="D71" s="19">
        <f t="shared" si="15"/>
        <v>35339</v>
      </c>
      <c r="E71" s="11">
        <v>1759</v>
      </c>
      <c r="F71" s="12">
        <f t="shared" si="9"/>
        <v>1752.3833333333332</v>
      </c>
      <c r="G71" s="12">
        <f t="shared" si="7"/>
        <v>1752.6041666666665</v>
      </c>
      <c r="H71" s="12">
        <f t="shared" si="8"/>
        <v>1.0036493313521546</v>
      </c>
      <c r="I71" s="12">
        <f t="shared" si="10"/>
        <v>1.0024061313439261</v>
      </c>
      <c r="J71" s="12">
        <f t="shared" si="11"/>
        <v>1754.7777741958823</v>
      </c>
      <c r="K71" s="12">
        <f t="shared" si="12"/>
        <v>1747.8908079939245</v>
      </c>
      <c r="L71" s="12"/>
      <c r="M71" s="12">
        <f t="shared" si="13"/>
        <v>1752.0964628527988</v>
      </c>
      <c r="O71" s="11">
        <f t="shared" si="14"/>
        <v>0.39246942280848085</v>
      </c>
    </row>
    <row r="72" spans="1:15" x14ac:dyDescent="0.3">
      <c r="A72" s="11">
        <v>71</v>
      </c>
      <c r="B72" s="11">
        <v>1996</v>
      </c>
      <c r="C72" s="11">
        <v>11</v>
      </c>
      <c r="D72" s="19">
        <f t="shared" si="15"/>
        <v>35370</v>
      </c>
      <c r="E72" s="11">
        <v>1759.9</v>
      </c>
      <c r="F72" s="12">
        <f t="shared" si="9"/>
        <v>1752.8249999999998</v>
      </c>
      <c r="G72" s="12">
        <f t="shared" ref="G72:G135" si="16">AVERAGE(F72,F73)</f>
        <v>1752.9916666666663</v>
      </c>
      <c r="H72" s="12">
        <f t="shared" ref="H72:H135" si="17">E72/G72</f>
        <v>1.0039408820159825</v>
      </c>
      <c r="I72" s="12">
        <f t="shared" si="10"/>
        <v>1.0029120731715033</v>
      </c>
      <c r="J72" s="12">
        <f t="shared" si="11"/>
        <v>1754.7899233426097</v>
      </c>
      <c r="K72" s="12">
        <f t="shared" si="12"/>
        <v>1748.2837235222034</v>
      </c>
      <c r="L72" s="12"/>
      <c r="M72" s="12">
        <f t="shared" si="13"/>
        <v>1753.3748536496485</v>
      </c>
      <c r="O72" s="11">
        <f t="shared" si="14"/>
        <v>0.37076801808918874</v>
      </c>
    </row>
    <row r="73" spans="1:15" x14ac:dyDescent="0.3">
      <c r="A73" s="11">
        <v>72</v>
      </c>
      <c r="B73" s="11">
        <v>1996</v>
      </c>
      <c r="C73" s="11">
        <v>12</v>
      </c>
      <c r="D73" s="19">
        <f t="shared" si="15"/>
        <v>35400</v>
      </c>
      <c r="E73" s="11">
        <v>1756.8</v>
      </c>
      <c r="F73" s="12">
        <f t="shared" si="9"/>
        <v>1753.1583333333331</v>
      </c>
      <c r="G73" s="12">
        <f t="shared" si="16"/>
        <v>1753.3249999999998</v>
      </c>
      <c r="H73" s="12">
        <f t="shared" si="17"/>
        <v>1.0019819485834058</v>
      </c>
      <c r="I73" s="12">
        <f t="shared" si="10"/>
        <v>1.0021569300827093</v>
      </c>
      <c r="J73" s="12">
        <f t="shared" si="11"/>
        <v>1753.0188608834037</v>
      </c>
      <c r="K73" s="12">
        <f t="shared" si="12"/>
        <v>1748.6766390504822</v>
      </c>
      <c r="L73" s="12"/>
      <c r="M73" s="12">
        <f t="shared" si="13"/>
        <v>1752.4484122981812</v>
      </c>
      <c r="O73" s="11">
        <f t="shared" si="14"/>
        <v>0.24769966426563891</v>
      </c>
    </row>
    <row r="74" spans="1:15" x14ac:dyDescent="0.3">
      <c r="A74" s="11">
        <v>73</v>
      </c>
      <c r="B74" s="11">
        <v>1997</v>
      </c>
      <c r="C74" s="11">
        <v>1</v>
      </c>
      <c r="D74" s="19">
        <f t="shared" si="15"/>
        <v>35431</v>
      </c>
      <c r="E74" s="11">
        <v>1753.3</v>
      </c>
      <c r="F74" s="12">
        <f t="shared" si="9"/>
        <v>1753.4916666666668</v>
      </c>
      <c r="G74" s="12">
        <f t="shared" si="16"/>
        <v>1753.6291666666666</v>
      </c>
      <c r="H74" s="12">
        <f t="shared" si="17"/>
        <v>0.99981229402833649</v>
      </c>
      <c r="I74" s="12">
        <f t="shared" si="10"/>
        <v>1.0009913241057902</v>
      </c>
      <c r="J74" s="12">
        <f t="shared" si="11"/>
        <v>1751.5636327480315</v>
      </c>
      <c r="K74" s="12">
        <f t="shared" si="12"/>
        <v>1749.069554578761</v>
      </c>
      <c r="L74" s="12"/>
      <c r="M74" s="12">
        <f t="shared" si="13"/>
        <v>1750.8034493909186</v>
      </c>
      <c r="O74" s="11">
        <f t="shared" si="14"/>
        <v>0.14239152507165895</v>
      </c>
    </row>
    <row r="75" spans="1:15" x14ac:dyDescent="0.3">
      <c r="A75" s="11">
        <v>74</v>
      </c>
      <c r="B75" s="11">
        <v>1997</v>
      </c>
      <c r="C75" s="11">
        <v>2</v>
      </c>
      <c r="D75" s="19">
        <f t="shared" si="15"/>
        <v>35462</v>
      </c>
      <c r="E75" s="11">
        <v>1753.8</v>
      </c>
      <c r="F75" s="12">
        <f t="shared" si="9"/>
        <v>1753.7666666666667</v>
      </c>
      <c r="G75" s="12">
        <f t="shared" si="16"/>
        <v>1753.8541666666665</v>
      </c>
      <c r="H75" s="12">
        <f t="shared" si="17"/>
        <v>0.99996911563817792</v>
      </c>
      <c r="I75" s="12">
        <f t="shared" si="10"/>
        <v>1.0004721479310004</v>
      </c>
      <c r="J75" s="12">
        <f t="shared" si="11"/>
        <v>1752.9723377376363</v>
      </c>
      <c r="K75" s="12">
        <f t="shared" si="12"/>
        <v>1749.46247010704</v>
      </c>
      <c r="L75" s="12"/>
      <c r="M75" s="12">
        <f t="shared" si="13"/>
        <v>1750.2884751926638</v>
      </c>
      <c r="O75" s="11">
        <f t="shared" si="14"/>
        <v>0.20022378876360888</v>
      </c>
    </row>
    <row r="76" spans="1:15" x14ac:dyDescent="0.3">
      <c r="A76" s="11">
        <v>75</v>
      </c>
      <c r="B76" s="11">
        <v>1997</v>
      </c>
      <c r="C76" s="11">
        <v>3</v>
      </c>
      <c r="D76" s="19">
        <f t="shared" si="15"/>
        <v>35490</v>
      </c>
      <c r="E76" s="11">
        <v>1755.6</v>
      </c>
      <c r="F76" s="12">
        <f>AVERAGE(E71:E82)</f>
        <v>1753.9416666666666</v>
      </c>
      <c r="G76" s="12">
        <f t="shared" si="16"/>
        <v>1753.9916666666668</v>
      </c>
      <c r="H76" s="12">
        <f t="shared" si="17"/>
        <v>1.0009169560858802</v>
      </c>
      <c r="I76" s="12">
        <f t="shared" si="10"/>
        <v>1.0005682734485155</v>
      </c>
      <c r="J76" s="12">
        <f t="shared" si="11"/>
        <v>1754.6029057559706</v>
      </c>
      <c r="K76" s="12">
        <f t="shared" si="12"/>
        <v>1749.8553856353187</v>
      </c>
      <c r="L76" s="12"/>
      <c r="M76" s="12">
        <f t="shared" si="13"/>
        <v>1750.8497819897173</v>
      </c>
      <c r="O76" s="11">
        <f t="shared" si="14"/>
        <v>0.27057518855563062</v>
      </c>
    </row>
    <row r="77" spans="1:15" x14ac:dyDescent="0.3">
      <c r="A77" s="11">
        <v>76</v>
      </c>
      <c r="B77" s="11">
        <v>1997</v>
      </c>
      <c r="C77" s="11">
        <v>4</v>
      </c>
      <c r="D77" s="19">
        <f t="shared" si="15"/>
        <v>35521</v>
      </c>
      <c r="E77" s="11">
        <v>1755.5</v>
      </c>
      <c r="F77" s="12">
        <f t="shared" ref="F77:F140" si="18">AVERAGE(E72:E83)</f>
        <v>1754.0416666666667</v>
      </c>
      <c r="G77" s="12">
        <f t="shared" si="16"/>
        <v>1754.1166666666668</v>
      </c>
      <c r="H77" s="12">
        <f t="shared" si="17"/>
        <v>1.0007886210533317</v>
      </c>
      <c r="I77" s="12">
        <f t="shared" si="10"/>
        <v>1.0004081528998261</v>
      </c>
      <c r="J77" s="12">
        <f t="shared" si="11"/>
        <v>1754.7837799116612</v>
      </c>
      <c r="K77" s="12">
        <f t="shared" si="12"/>
        <v>1750.2483011635975</v>
      </c>
      <c r="L77" s="12"/>
      <c r="M77" s="12">
        <f t="shared" si="13"/>
        <v>1750.9626700831332</v>
      </c>
      <c r="O77" s="11">
        <f t="shared" si="14"/>
        <v>0.25846368082408649</v>
      </c>
    </row>
    <row r="78" spans="1:15" x14ac:dyDescent="0.3">
      <c r="A78" s="11">
        <v>77</v>
      </c>
      <c r="B78" s="11">
        <v>1997</v>
      </c>
      <c r="C78" s="11">
        <v>5</v>
      </c>
      <c r="D78" s="19">
        <f t="shared" si="15"/>
        <v>35551</v>
      </c>
      <c r="E78" s="11">
        <v>1753.9</v>
      </c>
      <c r="F78" s="12">
        <f t="shared" si="18"/>
        <v>1754.1916666666668</v>
      </c>
      <c r="G78" s="12">
        <f t="shared" si="16"/>
        <v>1754.4041666666669</v>
      </c>
      <c r="H78" s="12">
        <f t="shared" si="17"/>
        <v>0.99971262798148464</v>
      </c>
      <c r="I78" s="12">
        <f t="shared" si="10"/>
        <v>0.99920320089495884</v>
      </c>
      <c r="J78" s="12">
        <f t="shared" si="11"/>
        <v>1755.2986203697908</v>
      </c>
      <c r="K78" s="12">
        <f t="shared" si="12"/>
        <v>1750.6412166918763</v>
      </c>
      <c r="L78" s="12"/>
      <c r="M78" s="12">
        <f t="shared" si="13"/>
        <v>1749.246307337168</v>
      </c>
      <c r="O78" s="11">
        <f t="shared" si="14"/>
        <v>0.26533397929369401</v>
      </c>
    </row>
    <row r="79" spans="1:15" x14ac:dyDescent="0.3">
      <c r="A79" s="11">
        <v>78</v>
      </c>
      <c r="B79" s="11">
        <v>1997</v>
      </c>
      <c r="C79" s="11">
        <v>6</v>
      </c>
      <c r="D79" s="19">
        <f t="shared" si="15"/>
        <v>35582</v>
      </c>
      <c r="E79" s="11">
        <v>1750.2</v>
      </c>
      <c r="F79" s="12">
        <f t="shared" si="18"/>
        <v>1754.616666666667</v>
      </c>
      <c r="G79" s="12">
        <f t="shared" si="16"/>
        <v>1754.9583333333335</v>
      </c>
      <c r="H79" s="12">
        <f t="shared" si="17"/>
        <v>0.99728863458296724</v>
      </c>
      <c r="I79" s="12">
        <f t="shared" si="10"/>
        <v>0.99669901136611105</v>
      </c>
      <c r="J79" s="12">
        <f t="shared" si="11"/>
        <v>1755.9965245687499</v>
      </c>
      <c r="K79" s="12">
        <f t="shared" si="12"/>
        <v>1751.0341322201552</v>
      </c>
      <c r="L79" s="12"/>
      <c r="M79" s="12">
        <f t="shared" si="13"/>
        <v>1745.253988452145</v>
      </c>
      <c r="O79" s="11">
        <f t="shared" si="14"/>
        <v>0.28259693451348705</v>
      </c>
    </row>
    <row r="80" spans="1:15" x14ac:dyDescent="0.3">
      <c r="A80" s="11">
        <v>79</v>
      </c>
      <c r="B80" s="11">
        <v>1997</v>
      </c>
      <c r="C80" s="11">
        <v>7</v>
      </c>
      <c r="D80" s="19">
        <f t="shared" si="15"/>
        <v>35612</v>
      </c>
      <c r="E80" s="11">
        <v>1746.2</v>
      </c>
      <c r="F80" s="12">
        <f t="shared" si="18"/>
        <v>1755.3000000000002</v>
      </c>
      <c r="G80" s="12">
        <f t="shared" si="16"/>
        <v>1755.6208333333334</v>
      </c>
      <c r="H80" s="12">
        <f t="shared" si="17"/>
        <v>0.99463390206218594</v>
      </c>
      <c r="I80" s="12">
        <f t="shared" si="10"/>
        <v>0.99476691762086744</v>
      </c>
      <c r="J80" s="12">
        <f t="shared" si="11"/>
        <v>1755.3860799636323</v>
      </c>
      <c r="K80" s="12">
        <f t="shared" si="12"/>
        <v>1751.427047748434</v>
      </c>
      <c r="L80" s="12"/>
      <c r="M80" s="12">
        <f t="shared" si="13"/>
        <v>1742.2616857265255</v>
      </c>
      <c r="O80" s="11">
        <f t="shared" si="14"/>
        <v>0.22553626580429439</v>
      </c>
    </row>
    <row r="81" spans="1:15" x14ac:dyDescent="0.3">
      <c r="A81" s="11">
        <v>80</v>
      </c>
      <c r="B81" s="11">
        <v>1997</v>
      </c>
      <c r="C81" s="11">
        <v>8</v>
      </c>
      <c r="D81" s="19">
        <f t="shared" si="15"/>
        <v>35643</v>
      </c>
      <c r="E81" s="11">
        <v>1748</v>
      </c>
      <c r="F81" s="12">
        <f t="shared" si="18"/>
        <v>1755.9416666666668</v>
      </c>
      <c r="G81" s="12">
        <f t="shared" si="16"/>
        <v>1756.25</v>
      </c>
      <c r="H81" s="12">
        <f t="shared" si="17"/>
        <v>0.9953024911032029</v>
      </c>
      <c r="I81" s="12">
        <f t="shared" si="10"/>
        <v>0.99624515116925449</v>
      </c>
      <c r="J81" s="12">
        <f t="shared" si="11"/>
        <v>1754.5882135019074</v>
      </c>
      <c r="K81" s="12">
        <f t="shared" si="12"/>
        <v>1751.8199632767128</v>
      </c>
      <c r="L81" s="12"/>
      <c r="M81" s="12">
        <f t="shared" si="13"/>
        <v>1745.2421441359265</v>
      </c>
      <c r="O81" s="11">
        <f t="shared" si="14"/>
        <v>0.15777207460374501</v>
      </c>
    </row>
    <row r="82" spans="1:15" x14ac:dyDescent="0.3">
      <c r="A82" s="11">
        <v>81</v>
      </c>
      <c r="B82" s="11">
        <v>1997</v>
      </c>
      <c r="C82" s="11">
        <v>9</v>
      </c>
      <c r="D82" s="19">
        <f t="shared" si="15"/>
        <v>35674</v>
      </c>
      <c r="E82" s="11">
        <v>1755.1</v>
      </c>
      <c r="F82" s="12">
        <f t="shared" si="18"/>
        <v>1756.5583333333334</v>
      </c>
      <c r="G82" s="12">
        <f t="shared" si="16"/>
        <v>1756.9416666666666</v>
      </c>
      <c r="H82" s="12">
        <f t="shared" si="17"/>
        <v>0.99895177699885684</v>
      </c>
      <c r="I82" s="12">
        <f t="shared" si="10"/>
        <v>0.9999184554447742</v>
      </c>
      <c r="J82" s="12">
        <f t="shared" si="11"/>
        <v>1755.2431305203913</v>
      </c>
      <c r="K82" s="12">
        <f t="shared" si="12"/>
        <v>1752.2128788049915</v>
      </c>
      <c r="L82" s="12"/>
      <c r="M82" s="12">
        <f t="shared" si="13"/>
        <v>1752.0699953851285</v>
      </c>
      <c r="O82" s="11">
        <f t="shared" si="14"/>
        <v>0.17263999856825019</v>
      </c>
    </row>
    <row r="83" spans="1:15" x14ac:dyDescent="0.3">
      <c r="A83" s="11">
        <v>82</v>
      </c>
      <c r="B83" s="11">
        <v>1997</v>
      </c>
      <c r="C83" s="11">
        <v>10</v>
      </c>
      <c r="D83" s="19">
        <f t="shared" si="15"/>
        <v>35704</v>
      </c>
      <c r="E83" s="11">
        <v>1760.2</v>
      </c>
      <c r="F83" s="12">
        <f t="shared" si="18"/>
        <v>1757.325</v>
      </c>
      <c r="G83" s="12">
        <f t="shared" si="16"/>
        <v>1757.7541666666668</v>
      </c>
      <c r="H83" s="12">
        <f t="shared" si="17"/>
        <v>1.0013914535830521</v>
      </c>
      <c r="I83" s="12">
        <f t="shared" si="10"/>
        <v>1.0024061313439261</v>
      </c>
      <c r="J83" s="12">
        <f t="shared" si="11"/>
        <v>1755.9748937689553</v>
      </c>
      <c r="K83" s="12">
        <f t="shared" si="12"/>
        <v>1752.6057943332705</v>
      </c>
      <c r="L83" s="12"/>
      <c r="M83" s="12">
        <f t="shared" si="13"/>
        <v>1756.8227940685622</v>
      </c>
      <c r="O83" s="11">
        <f t="shared" si="14"/>
        <v>0.19186489782058042</v>
      </c>
    </row>
    <row r="84" spans="1:15" x14ac:dyDescent="0.3">
      <c r="A84" s="11">
        <v>83</v>
      </c>
      <c r="B84" s="11">
        <v>1997</v>
      </c>
      <c r="C84" s="11">
        <v>11</v>
      </c>
      <c r="D84" s="19">
        <f t="shared" si="15"/>
        <v>35735</v>
      </c>
      <c r="E84" s="11">
        <v>1761.7</v>
      </c>
      <c r="F84" s="12">
        <f t="shared" si="18"/>
        <v>1758.1833333333336</v>
      </c>
      <c r="G84" s="12">
        <f t="shared" si="16"/>
        <v>1758.6041666666667</v>
      </c>
      <c r="H84" s="12">
        <f t="shared" si="17"/>
        <v>1.0017603923566276</v>
      </c>
      <c r="I84" s="12">
        <f t="shared" si="10"/>
        <v>1.0029120731715033</v>
      </c>
      <c r="J84" s="12">
        <f t="shared" si="11"/>
        <v>1756.5846968308856</v>
      </c>
      <c r="K84" s="12">
        <f t="shared" si="12"/>
        <v>1752.9987098615493</v>
      </c>
      <c r="L84" s="12"/>
      <c r="M84" s="12">
        <f t="shared" si="13"/>
        <v>1758.103570374217</v>
      </c>
      <c r="O84" s="11">
        <f t="shared" si="14"/>
        <v>0.20414540647005749</v>
      </c>
    </row>
    <row r="85" spans="1:15" x14ac:dyDescent="0.3">
      <c r="A85" s="11">
        <v>84</v>
      </c>
      <c r="B85" s="11">
        <v>1997</v>
      </c>
      <c r="C85" s="11">
        <v>12</v>
      </c>
      <c r="D85" s="19">
        <f t="shared" si="15"/>
        <v>35765</v>
      </c>
      <c r="E85" s="11">
        <v>1761.9</v>
      </c>
      <c r="F85" s="12">
        <f t="shared" si="18"/>
        <v>1759.0249999999999</v>
      </c>
      <c r="G85" s="12">
        <f t="shared" si="16"/>
        <v>1759.4374999999998</v>
      </c>
      <c r="H85" s="12">
        <f t="shared" si="17"/>
        <v>1.0013995950410288</v>
      </c>
      <c r="I85" s="12">
        <f t="shared" si="10"/>
        <v>1.0021569300827093</v>
      </c>
      <c r="J85" s="12">
        <f t="shared" si="11"/>
        <v>1758.1078842158863</v>
      </c>
      <c r="K85" s="12">
        <f t="shared" si="12"/>
        <v>1753.3916253898281</v>
      </c>
      <c r="L85" s="12"/>
      <c r="M85" s="12">
        <f t="shared" si="13"/>
        <v>1757.173568533402</v>
      </c>
      <c r="O85" s="11">
        <f t="shared" si="14"/>
        <v>0.26825764609785541</v>
      </c>
    </row>
    <row r="86" spans="1:15" x14ac:dyDescent="0.3">
      <c r="A86" s="11">
        <v>85</v>
      </c>
      <c r="B86" s="11">
        <v>1998</v>
      </c>
      <c r="C86" s="11">
        <v>1</v>
      </c>
      <c r="D86" s="19">
        <f t="shared" si="15"/>
        <v>35796</v>
      </c>
      <c r="E86" s="11">
        <v>1761.5</v>
      </c>
      <c r="F86" s="12">
        <f t="shared" si="18"/>
        <v>1759.8499999999997</v>
      </c>
      <c r="G86" s="12">
        <f t="shared" si="16"/>
        <v>1760.3541666666665</v>
      </c>
      <c r="H86" s="12">
        <f t="shared" si="17"/>
        <v>1.0006509106832195</v>
      </c>
      <c r="I86" s="12">
        <f t="shared" si="10"/>
        <v>1.0009913241057902</v>
      </c>
      <c r="J86" s="12">
        <f t="shared" si="11"/>
        <v>1759.7555119407161</v>
      </c>
      <c r="K86" s="12">
        <f t="shared" si="12"/>
        <v>1753.784540918107</v>
      </c>
      <c r="L86" s="12"/>
      <c r="M86" s="12">
        <f t="shared" si="13"/>
        <v>1755.5231098098814</v>
      </c>
      <c r="O86" s="11">
        <f t="shared" si="14"/>
        <v>0.3393068515537121</v>
      </c>
    </row>
    <row r="87" spans="1:15" x14ac:dyDescent="0.3">
      <c r="A87" s="11">
        <v>86</v>
      </c>
      <c r="B87" s="11">
        <v>1998</v>
      </c>
      <c r="C87" s="11">
        <v>2</v>
      </c>
      <c r="D87" s="19">
        <f t="shared" si="15"/>
        <v>35827</v>
      </c>
      <c r="E87" s="11">
        <v>1761.5</v>
      </c>
      <c r="F87" s="12">
        <f t="shared" si="18"/>
        <v>1760.8583333333333</v>
      </c>
      <c r="G87" s="12">
        <f t="shared" si="16"/>
        <v>1761.5</v>
      </c>
      <c r="H87" s="12">
        <f t="shared" si="17"/>
        <v>1</v>
      </c>
      <c r="I87" s="12">
        <f t="shared" si="10"/>
        <v>1.0004721479310004</v>
      </c>
      <c r="J87" s="12">
        <f t="shared" si="11"/>
        <v>1760.6687039142698</v>
      </c>
      <c r="K87" s="12">
        <f t="shared" si="12"/>
        <v>1754.1774564463858</v>
      </c>
      <c r="L87" s="12"/>
      <c r="M87" s="12">
        <f t="shared" si="13"/>
        <v>1755.0056877030545</v>
      </c>
      <c r="O87" s="11">
        <f t="shared" si="14"/>
        <v>0.36868080028075556</v>
      </c>
    </row>
    <row r="88" spans="1:15" x14ac:dyDescent="0.3">
      <c r="A88" s="11">
        <v>87</v>
      </c>
      <c r="B88" s="11">
        <v>1998</v>
      </c>
      <c r="C88" s="11">
        <v>3</v>
      </c>
      <c r="D88" s="19">
        <f t="shared" si="15"/>
        <v>35855</v>
      </c>
      <c r="E88" s="11">
        <v>1763</v>
      </c>
      <c r="F88" s="12">
        <f t="shared" si="18"/>
        <v>1762.1416666666664</v>
      </c>
      <c r="G88" s="12">
        <f t="shared" si="16"/>
        <v>1762.8083333333334</v>
      </c>
      <c r="H88" s="12">
        <f t="shared" si="17"/>
        <v>1.0001087280239391</v>
      </c>
      <c r="I88" s="12">
        <f t="shared" si="10"/>
        <v>1.0005682734485155</v>
      </c>
      <c r="J88" s="12">
        <f t="shared" si="11"/>
        <v>1761.9987029208114</v>
      </c>
      <c r="K88" s="12">
        <f t="shared" si="12"/>
        <v>1754.5703719746646</v>
      </c>
      <c r="L88" s="12"/>
      <c r="M88" s="12">
        <f t="shared" si="13"/>
        <v>1755.5674477306097</v>
      </c>
      <c r="O88" s="11">
        <f t="shared" si="14"/>
        <v>0.42158549457687305</v>
      </c>
    </row>
    <row r="89" spans="1:15" x14ac:dyDescent="0.3">
      <c r="A89" s="11">
        <v>88</v>
      </c>
      <c r="B89" s="11">
        <v>1998</v>
      </c>
      <c r="C89" s="11">
        <v>4</v>
      </c>
      <c r="D89" s="19">
        <f t="shared" si="15"/>
        <v>35886</v>
      </c>
      <c r="E89" s="11">
        <v>1764.7</v>
      </c>
      <c r="F89" s="12">
        <f t="shared" si="18"/>
        <v>1763.4750000000001</v>
      </c>
      <c r="G89" s="12">
        <f t="shared" si="16"/>
        <v>1764.0541666666668</v>
      </c>
      <c r="H89" s="12">
        <f t="shared" si="17"/>
        <v>1.0003661074277292</v>
      </c>
      <c r="I89" s="12">
        <f t="shared" si="10"/>
        <v>1.0004081528998261</v>
      </c>
      <c r="J89" s="12">
        <f t="shared" si="11"/>
        <v>1763.9800264369744</v>
      </c>
      <c r="K89" s="12">
        <f t="shared" si="12"/>
        <v>1754.9632875029433</v>
      </c>
      <c r="L89" s="12"/>
      <c r="M89" s="12">
        <f t="shared" si="13"/>
        <v>1755.6795808578261</v>
      </c>
      <c r="O89" s="11">
        <f t="shared" si="14"/>
        <v>0.51115878858582064</v>
      </c>
    </row>
    <row r="90" spans="1:15" x14ac:dyDescent="0.3">
      <c r="A90" s="11">
        <v>89</v>
      </c>
      <c r="B90" s="11">
        <v>1998</v>
      </c>
      <c r="C90" s="11">
        <v>5</v>
      </c>
      <c r="D90" s="19">
        <f t="shared" si="15"/>
        <v>35916</v>
      </c>
      <c r="E90" s="11">
        <v>1764.2</v>
      </c>
      <c r="F90" s="12">
        <f t="shared" si="18"/>
        <v>1764.6333333333334</v>
      </c>
      <c r="G90" s="12">
        <f t="shared" si="16"/>
        <v>1765.1458333333333</v>
      </c>
      <c r="H90" s="12">
        <f t="shared" si="17"/>
        <v>0.99946416136532634</v>
      </c>
      <c r="I90" s="12">
        <f t="shared" si="10"/>
        <v>0.99920320089495884</v>
      </c>
      <c r="J90" s="12">
        <f t="shared" si="11"/>
        <v>1765.6068339451422</v>
      </c>
      <c r="K90" s="12">
        <f t="shared" si="12"/>
        <v>1755.3562030312223</v>
      </c>
      <c r="L90" s="12"/>
      <c r="M90" s="12">
        <f t="shared" si="13"/>
        <v>1753.9575367796185</v>
      </c>
      <c r="O90" s="11">
        <f t="shared" si="14"/>
        <v>0.58057267998988349</v>
      </c>
    </row>
    <row r="91" spans="1:15" x14ac:dyDescent="0.3">
      <c r="A91" s="11">
        <v>90</v>
      </c>
      <c r="B91" s="11">
        <v>1998</v>
      </c>
      <c r="C91" s="11">
        <v>6</v>
      </c>
      <c r="D91" s="19">
        <f t="shared" si="15"/>
        <v>35947</v>
      </c>
      <c r="E91" s="11">
        <v>1760.3</v>
      </c>
      <c r="F91" s="12">
        <f t="shared" si="18"/>
        <v>1765.6583333333331</v>
      </c>
      <c r="G91" s="12">
        <f t="shared" si="16"/>
        <v>1766.1791666666666</v>
      </c>
      <c r="H91" s="12">
        <f t="shared" si="17"/>
        <v>0.99667125126508971</v>
      </c>
      <c r="I91" s="12">
        <f t="shared" si="10"/>
        <v>0.99669901136611105</v>
      </c>
      <c r="J91" s="12">
        <f t="shared" si="11"/>
        <v>1766.1299749733575</v>
      </c>
      <c r="K91" s="12">
        <f t="shared" si="12"/>
        <v>1755.7491185595011</v>
      </c>
      <c r="L91" s="12"/>
      <c r="M91" s="12">
        <f t="shared" si="13"/>
        <v>1749.9534106751757</v>
      </c>
      <c r="O91" s="11">
        <f t="shared" si="14"/>
        <v>0.58777420467103381</v>
      </c>
    </row>
    <row r="92" spans="1:15" x14ac:dyDescent="0.3">
      <c r="A92" s="11">
        <v>91</v>
      </c>
      <c r="B92" s="11">
        <v>1998</v>
      </c>
      <c r="C92" s="11">
        <v>7</v>
      </c>
      <c r="D92" s="19">
        <f t="shared" si="15"/>
        <v>35977</v>
      </c>
      <c r="E92" s="11">
        <v>1756.1</v>
      </c>
      <c r="F92" s="12">
        <f t="shared" si="18"/>
        <v>1766.7</v>
      </c>
      <c r="G92" s="12">
        <f t="shared" si="16"/>
        <v>1767.2249999999999</v>
      </c>
      <c r="H92" s="12">
        <f t="shared" si="17"/>
        <v>0.99370481970320701</v>
      </c>
      <c r="I92" s="12">
        <f t="shared" si="10"/>
        <v>0.99476691762086744</v>
      </c>
      <c r="J92" s="12">
        <f t="shared" si="11"/>
        <v>1765.3381600184025</v>
      </c>
      <c r="K92" s="12">
        <f t="shared" si="12"/>
        <v>1756.1420340877798</v>
      </c>
      <c r="L92" s="12"/>
      <c r="M92" s="12">
        <f t="shared" si="13"/>
        <v>1746.9519981539411</v>
      </c>
      <c r="O92" s="11">
        <f t="shared" si="14"/>
        <v>0.52092715939062884</v>
      </c>
    </row>
    <row r="93" spans="1:15" x14ac:dyDescent="0.3">
      <c r="A93" s="11">
        <v>92</v>
      </c>
      <c r="B93" s="11">
        <v>1998</v>
      </c>
      <c r="C93" s="11">
        <v>8</v>
      </c>
      <c r="D93" s="19">
        <f t="shared" si="15"/>
        <v>36008</v>
      </c>
      <c r="E93" s="11">
        <v>1760.1</v>
      </c>
      <c r="F93" s="12">
        <f t="shared" si="18"/>
        <v>1767.75</v>
      </c>
      <c r="G93" s="12">
        <f t="shared" si="16"/>
        <v>1768.2375000000002</v>
      </c>
      <c r="H93" s="12">
        <f t="shared" si="17"/>
        <v>0.99539795983288426</v>
      </c>
      <c r="I93" s="12">
        <f t="shared" si="10"/>
        <v>0.99624515116925449</v>
      </c>
      <c r="J93" s="12">
        <f t="shared" si="11"/>
        <v>1766.7338184123039</v>
      </c>
      <c r="K93" s="12">
        <f t="shared" si="12"/>
        <v>1756.5349496160588</v>
      </c>
      <c r="L93" s="12"/>
      <c r="M93" s="12">
        <f t="shared" si="13"/>
        <v>1749.9394264143293</v>
      </c>
      <c r="O93" s="11">
        <f t="shared" si="14"/>
        <v>0.57727251779277267</v>
      </c>
    </row>
    <row r="94" spans="1:15" x14ac:dyDescent="0.3">
      <c r="A94" s="11">
        <v>93</v>
      </c>
      <c r="B94" s="11">
        <v>1998</v>
      </c>
      <c r="C94" s="11">
        <v>9</v>
      </c>
      <c r="D94" s="19">
        <f t="shared" si="15"/>
        <v>36039</v>
      </c>
      <c r="E94" s="11">
        <v>1770.5</v>
      </c>
      <c r="F94" s="12">
        <f t="shared" si="18"/>
        <v>1768.7250000000001</v>
      </c>
      <c r="G94" s="12">
        <f t="shared" si="16"/>
        <v>1769.1541666666669</v>
      </c>
      <c r="H94" s="12">
        <f t="shared" si="17"/>
        <v>1.000760721342826</v>
      </c>
      <c r="I94" s="12">
        <f t="shared" si="10"/>
        <v>0.9999184554447742</v>
      </c>
      <c r="J94" s="12">
        <f t="shared" si="11"/>
        <v>1770.6443864089529</v>
      </c>
      <c r="K94" s="12">
        <f t="shared" si="12"/>
        <v>1756.9278651443376</v>
      </c>
      <c r="L94" s="12"/>
      <c r="M94" s="12">
        <f t="shared" si="13"/>
        <v>1756.7845972430107</v>
      </c>
      <c r="O94" s="11">
        <f t="shared" si="14"/>
        <v>0.77466268042865327</v>
      </c>
    </row>
    <row r="95" spans="1:15" x14ac:dyDescent="0.3">
      <c r="A95" s="11">
        <v>94</v>
      </c>
      <c r="B95" s="11">
        <v>1998</v>
      </c>
      <c r="C95" s="11">
        <v>10</v>
      </c>
      <c r="D95" s="19">
        <f t="shared" si="15"/>
        <v>36069</v>
      </c>
      <c r="E95" s="11">
        <v>1776.2</v>
      </c>
      <c r="F95" s="12">
        <f t="shared" si="18"/>
        <v>1769.5833333333337</v>
      </c>
      <c r="G95" s="12">
        <f t="shared" si="16"/>
        <v>1769.9375000000005</v>
      </c>
      <c r="H95" s="12">
        <f t="shared" si="17"/>
        <v>1.0035382605317982</v>
      </c>
      <c r="I95" s="12">
        <f t="shared" si="10"/>
        <v>1.0024061313439261</v>
      </c>
      <c r="J95" s="12">
        <f t="shared" si="11"/>
        <v>1771.9364880765927</v>
      </c>
      <c r="K95" s="12">
        <f t="shared" si="12"/>
        <v>1757.3207806726164</v>
      </c>
      <c r="L95" s="12"/>
      <c r="M95" s="12">
        <f t="shared" si="13"/>
        <v>1761.5491252843253</v>
      </c>
      <c r="O95" s="11">
        <f t="shared" si="14"/>
        <v>0.82484375158623569</v>
      </c>
    </row>
    <row r="96" spans="1:15" x14ac:dyDescent="0.3">
      <c r="A96" s="11">
        <v>95</v>
      </c>
      <c r="B96" s="11">
        <v>1998</v>
      </c>
      <c r="C96" s="11">
        <v>11</v>
      </c>
      <c r="D96" s="19">
        <f t="shared" si="15"/>
        <v>36100</v>
      </c>
      <c r="E96" s="11">
        <v>1775.6</v>
      </c>
      <c r="F96" s="12">
        <f t="shared" si="18"/>
        <v>1770.291666666667</v>
      </c>
      <c r="G96" s="12">
        <f t="shared" si="16"/>
        <v>1770.5875000000001</v>
      </c>
      <c r="H96" s="12">
        <f t="shared" si="17"/>
        <v>1.0028309812421017</v>
      </c>
      <c r="I96" s="12">
        <f t="shared" si="10"/>
        <v>1.0029120731715033</v>
      </c>
      <c r="J96" s="12">
        <f t="shared" si="11"/>
        <v>1770.4443365459047</v>
      </c>
      <c r="K96" s="12">
        <f t="shared" si="12"/>
        <v>1757.7136962008951</v>
      </c>
      <c r="L96" s="12"/>
      <c r="M96" s="12">
        <f t="shared" si="13"/>
        <v>1762.8322870987856</v>
      </c>
      <c r="O96" s="11">
        <f t="shared" si="14"/>
        <v>0.71906470495687547</v>
      </c>
    </row>
    <row r="97" spans="1:15" x14ac:dyDescent="0.3">
      <c r="A97" s="11">
        <v>96</v>
      </c>
      <c r="B97" s="11">
        <v>1998</v>
      </c>
      <c r="C97" s="11">
        <v>12</v>
      </c>
      <c r="D97" s="19">
        <f t="shared" si="15"/>
        <v>36130</v>
      </c>
      <c r="E97" s="11">
        <v>1774.2</v>
      </c>
      <c r="F97" s="12">
        <f t="shared" si="18"/>
        <v>1770.8833333333334</v>
      </c>
      <c r="G97" s="12">
        <f t="shared" si="16"/>
        <v>1771.1708333333336</v>
      </c>
      <c r="H97" s="12">
        <f t="shared" si="17"/>
        <v>1.0017102622794243</v>
      </c>
      <c r="I97" s="12">
        <f t="shared" si="10"/>
        <v>1.0021569300827093</v>
      </c>
      <c r="J97" s="12">
        <f t="shared" si="11"/>
        <v>1770.3814110765795</v>
      </c>
      <c r="K97" s="12">
        <f t="shared" si="12"/>
        <v>1758.1066117291741</v>
      </c>
      <c r="L97" s="12"/>
      <c r="M97" s="12">
        <f t="shared" si="13"/>
        <v>1761.898724768623</v>
      </c>
      <c r="O97" s="11">
        <f t="shared" si="14"/>
        <v>0.69334208270640718</v>
      </c>
    </row>
    <row r="98" spans="1:15" x14ac:dyDescent="0.3">
      <c r="A98" s="11">
        <v>97</v>
      </c>
      <c r="B98" s="11">
        <v>1999</v>
      </c>
      <c r="C98" s="11">
        <v>1</v>
      </c>
      <c r="D98" s="19">
        <f t="shared" si="15"/>
        <v>36161</v>
      </c>
      <c r="E98" s="11">
        <v>1774</v>
      </c>
      <c r="F98" s="12">
        <f t="shared" si="18"/>
        <v>1771.4583333333337</v>
      </c>
      <c r="G98" s="12">
        <f t="shared" si="16"/>
        <v>1771.6500000000003</v>
      </c>
      <c r="H98" s="12">
        <f t="shared" si="17"/>
        <v>1.0013264470973384</v>
      </c>
      <c r="I98" s="12">
        <f t="shared" si="10"/>
        <v>1.0009913241057902</v>
      </c>
      <c r="J98" s="12">
        <f t="shared" si="11"/>
        <v>1772.2431326612718</v>
      </c>
      <c r="K98" s="12">
        <f t="shared" si="12"/>
        <v>1758.4995272574529</v>
      </c>
      <c r="L98" s="12"/>
      <c r="M98" s="12">
        <f t="shared" si="13"/>
        <v>1760.2427702288437</v>
      </c>
      <c r="O98" s="11">
        <f t="shared" si="14"/>
        <v>0.77549209533011776</v>
      </c>
    </row>
    <row r="99" spans="1:15" x14ac:dyDescent="0.3">
      <c r="A99" s="11">
        <v>98</v>
      </c>
      <c r="B99" s="11">
        <v>1999</v>
      </c>
      <c r="C99" s="11">
        <v>2</v>
      </c>
      <c r="D99" s="19">
        <f t="shared" si="15"/>
        <v>36192</v>
      </c>
      <c r="E99" s="11">
        <v>1774.1</v>
      </c>
      <c r="F99" s="12">
        <f t="shared" si="18"/>
        <v>1771.8416666666669</v>
      </c>
      <c r="G99" s="12">
        <f t="shared" si="16"/>
        <v>1771.8708333333336</v>
      </c>
      <c r="H99" s="12">
        <f t="shared" si="17"/>
        <v>1.0012580864387686</v>
      </c>
      <c r="I99" s="12">
        <f t="shared" si="10"/>
        <v>1.0004721479310004</v>
      </c>
      <c r="J99" s="12">
        <f t="shared" si="11"/>
        <v>1773.2627576578518</v>
      </c>
      <c r="K99" s="12">
        <f t="shared" si="12"/>
        <v>1758.8924427857316</v>
      </c>
      <c r="L99" s="12"/>
      <c r="M99" s="12">
        <f t="shared" si="13"/>
        <v>1759.7229002134452</v>
      </c>
      <c r="O99" s="11">
        <f t="shared" si="14"/>
        <v>0.81038835390083475</v>
      </c>
    </row>
    <row r="100" spans="1:15" x14ac:dyDescent="0.3">
      <c r="A100" s="11">
        <v>99</v>
      </c>
      <c r="B100" s="11">
        <v>1999</v>
      </c>
      <c r="C100" s="11">
        <v>3</v>
      </c>
      <c r="D100" s="19">
        <f t="shared" si="15"/>
        <v>36220</v>
      </c>
      <c r="E100" s="11">
        <v>1774.7</v>
      </c>
      <c r="F100" s="12">
        <f t="shared" si="18"/>
        <v>1771.9000000000003</v>
      </c>
      <c r="G100" s="12">
        <f t="shared" si="16"/>
        <v>1771.9250000000002</v>
      </c>
      <c r="H100" s="12">
        <f t="shared" si="17"/>
        <v>1.0015660933730264</v>
      </c>
      <c r="I100" s="12">
        <f t="shared" si="10"/>
        <v>1.0005682734485155</v>
      </c>
      <c r="J100" s="12">
        <f t="shared" si="11"/>
        <v>1773.692057897654</v>
      </c>
      <c r="K100" s="12">
        <f t="shared" si="12"/>
        <v>1759.2853583140104</v>
      </c>
      <c r="L100" s="12"/>
      <c r="M100" s="12">
        <f t="shared" si="13"/>
        <v>1760.2851134715024</v>
      </c>
      <c r="O100" s="11">
        <f t="shared" si="14"/>
        <v>0.81224356389798946</v>
      </c>
    </row>
    <row r="101" spans="1:15" x14ac:dyDescent="0.3">
      <c r="A101" s="11">
        <v>100</v>
      </c>
      <c r="B101" s="11">
        <v>1999</v>
      </c>
      <c r="C101" s="11">
        <v>4</v>
      </c>
      <c r="D101" s="19">
        <f t="shared" si="15"/>
        <v>36251</v>
      </c>
      <c r="E101" s="11">
        <v>1775</v>
      </c>
      <c r="F101" s="12">
        <f t="shared" si="18"/>
        <v>1771.95</v>
      </c>
      <c r="G101" s="12">
        <f t="shared" si="16"/>
        <v>1772.0791666666667</v>
      </c>
      <c r="H101" s="12">
        <f t="shared" si="17"/>
        <v>1.0016482521708256</v>
      </c>
      <c r="I101" s="12">
        <f t="shared" si="10"/>
        <v>1.0004081528998261</v>
      </c>
      <c r="J101" s="12">
        <f t="shared" si="11"/>
        <v>1774.2758241772708</v>
      </c>
      <c r="K101" s="12">
        <f t="shared" si="12"/>
        <v>1759.6782738422894</v>
      </c>
      <c r="L101" s="12"/>
      <c r="M101" s="12">
        <f t="shared" si="13"/>
        <v>1760.3964916325192</v>
      </c>
      <c r="O101" s="11">
        <f t="shared" si="14"/>
        <v>0.82273286577356619</v>
      </c>
    </row>
    <row r="102" spans="1:15" x14ac:dyDescent="0.3">
      <c r="A102" s="11">
        <v>101</v>
      </c>
      <c r="B102" s="11">
        <v>1999</v>
      </c>
      <c r="C102" s="11">
        <v>5</v>
      </c>
      <c r="D102" s="19">
        <f t="shared" si="15"/>
        <v>36281</v>
      </c>
      <c r="E102" s="11">
        <v>1772.7</v>
      </c>
      <c r="F102" s="12">
        <f t="shared" si="18"/>
        <v>1772.2083333333333</v>
      </c>
      <c r="G102" s="12">
        <f t="shared" si="16"/>
        <v>1772.3375000000001</v>
      </c>
      <c r="H102" s="12">
        <f t="shared" si="17"/>
        <v>1.0002045321503381</v>
      </c>
      <c r="I102" s="12">
        <f t="shared" si="10"/>
        <v>0.99920320089495884</v>
      </c>
      <c r="J102" s="12">
        <f t="shared" si="11"/>
        <v>1774.1136121383934</v>
      </c>
      <c r="K102" s="12">
        <f t="shared" si="12"/>
        <v>1760.0711893705682</v>
      </c>
      <c r="L102" s="12"/>
      <c r="M102" s="12">
        <f t="shared" si="13"/>
        <v>1758.6687662220691</v>
      </c>
      <c r="O102" s="11">
        <f t="shared" si="14"/>
        <v>0.79151767236029735</v>
      </c>
    </row>
    <row r="103" spans="1:15" x14ac:dyDescent="0.3">
      <c r="A103" s="11">
        <v>102</v>
      </c>
      <c r="B103" s="11">
        <v>1999</v>
      </c>
      <c r="C103" s="11">
        <v>6</v>
      </c>
      <c r="D103" s="19">
        <f t="shared" si="15"/>
        <v>36312</v>
      </c>
      <c r="E103" s="11">
        <v>1767.4</v>
      </c>
      <c r="F103" s="12">
        <f t="shared" si="18"/>
        <v>1772.4666666666669</v>
      </c>
      <c r="G103" s="12">
        <f t="shared" si="16"/>
        <v>1772.5375000000001</v>
      </c>
      <c r="H103" s="12">
        <f t="shared" si="17"/>
        <v>0.99710161280085752</v>
      </c>
      <c r="I103" s="12">
        <f t="shared" si="10"/>
        <v>0.99669901136611105</v>
      </c>
      <c r="J103" s="12">
        <f t="shared" si="11"/>
        <v>1773.2534896142206</v>
      </c>
      <c r="K103" s="12">
        <f t="shared" si="12"/>
        <v>1760.4641048988469</v>
      </c>
      <c r="L103" s="12"/>
      <c r="M103" s="12">
        <f t="shared" si="13"/>
        <v>1754.6528328982063</v>
      </c>
      <c r="O103" s="11">
        <f t="shared" si="14"/>
        <v>0.72123837851045713</v>
      </c>
    </row>
    <row r="104" spans="1:15" x14ac:dyDescent="0.3">
      <c r="A104" s="11">
        <v>103</v>
      </c>
      <c r="B104" s="11">
        <v>1999</v>
      </c>
      <c r="C104" s="11">
        <v>7</v>
      </c>
      <c r="D104" s="19">
        <f t="shared" si="15"/>
        <v>36342</v>
      </c>
      <c r="E104" s="11">
        <v>1763</v>
      </c>
      <c r="F104" s="12">
        <f t="shared" si="18"/>
        <v>1772.6083333333333</v>
      </c>
      <c r="G104" s="12">
        <f t="shared" si="16"/>
        <v>1772.6833333333334</v>
      </c>
      <c r="H104" s="12">
        <f t="shared" si="17"/>
        <v>0.99453747144159976</v>
      </c>
      <c r="I104" s="12">
        <f t="shared" si="10"/>
        <v>0.99476691762086744</v>
      </c>
      <c r="J104" s="12">
        <f t="shared" si="11"/>
        <v>1772.2744582383941</v>
      </c>
      <c r="K104" s="12">
        <f t="shared" si="12"/>
        <v>1760.8570204271259</v>
      </c>
      <c r="L104" s="12"/>
      <c r="M104" s="12">
        <f t="shared" si="13"/>
        <v>1751.6423105813569</v>
      </c>
      <c r="O104" s="11">
        <f t="shared" si="14"/>
        <v>0.64422515136943137</v>
      </c>
    </row>
    <row r="105" spans="1:15" x14ac:dyDescent="0.3">
      <c r="A105" s="11">
        <v>104</v>
      </c>
      <c r="B105" s="11">
        <v>1999</v>
      </c>
      <c r="C105" s="11">
        <v>8</v>
      </c>
      <c r="D105" s="19">
        <f t="shared" si="15"/>
        <v>36373</v>
      </c>
      <c r="E105" s="11">
        <v>1764.7</v>
      </c>
      <c r="F105" s="12">
        <f t="shared" si="18"/>
        <v>1772.7583333333334</v>
      </c>
      <c r="G105" s="12">
        <f t="shared" si="16"/>
        <v>1772.8500000000001</v>
      </c>
      <c r="H105" s="12">
        <f t="shared" si="17"/>
        <v>0.99540288236455421</v>
      </c>
      <c r="I105" s="12">
        <f t="shared" si="10"/>
        <v>0.99624515116925449</v>
      </c>
      <c r="J105" s="12">
        <f t="shared" si="11"/>
        <v>1771.3511558162563</v>
      </c>
      <c r="K105" s="12">
        <f t="shared" si="12"/>
        <v>1761.2499359554047</v>
      </c>
      <c r="L105" s="12"/>
      <c r="M105" s="12">
        <f t="shared" si="13"/>
        <v>1754.6367086927319</v>
      </c>
      <c r="O105" s="11">
        <f t="shared" si="14"/>
        <v>0.57025507492877958</v>
      </c>
    </row>
    <row r="106" spans="1:15" x14ac:dyDescent="0.3">
      <c r="A106" s="11">
        <v>105</v>
      </c>
      <c r="B106" s="11">
        <v>1999</v>
      </c>
      <c r="C106" s="11">
        <v>9</v>
      </c>
      <c r="D106" s="19">
        <f t="shared" si="15"/>
        <v>36404</v>
      </c>
      <c r="E106" s="11">
        <v>1771.2</v>
      </c>
      <c r="F106" s="12">
        <f t="shared" si="18"/>
        <v>1772.9416666666668</v>
      </c>
      <c r="G106" s="12">
        <f t="shared" si="16"/>
        <v>1773.041666666667</v>
      </c>
      <c r="H106" s="12">
        <f t="shared" si="17"/>
        <v>0.99896129532582878</v>
      </c>
      <c r="I106" s="12">
        <f t="shared" si="10"/>
        <v>0.9999184554447742</v>
      </c>
      <c r="J106" s="12">
        <f t="shared" si="11"/>
        <v>1771.3444434947965</v>
      </c>
      <c r="K106" s="12">
        <f t="shared" si="12"/>
        <v>1761.6428514836834</v>
      </c>
      <c r="L106" s="12"/>
      <c r="M106" s="12">
        <f t="shared" si="13"/>
        <v>1761.4991991008926</v>
      </c>
      <c r="O106" s="11">
        <f t="shared" si="14"/>
        <v>0.54769652772738453</v>
      </c>
    </row>
    <row r="107" spans="1:15" x14ac:dyDescent="0.3">
      <c r="A107" s="11">
        <v>106</v>
      </c>
      <c r="B107" s="11">
        <v>1999</v>
      </c>
      <c r="C107" s="11">
        <v>10</v>
      </c>
      <c r="D107" s="19">
        <f t="shared" si="15"/>
        <v>36434</v>
      </c>
      <c r="E107" s="11">
        <v>1776.8</v>
      </c>
      <c r="F107" s="12">
        <f t="shared" si="18"/>
        <v>1773.1416666666671</v>
      </c>
      <c r="G107" s="12">
        <f t="shared" si="16"/>
        <v>1773.2208333333338</v>
      </c>
      <c r="H107" s="12">
        <f t="shared" si="17"/>
        <v>1.0020184551181581</v>
      </c>
      <c r="I107" s="12">
        <f t="shared" si="10"/>
        <v>1.0024061313439261</v>
      </c>
      <c r="J107" s="12">
        <f t="shared" si="11"/>
        <v>1772.535047863129</v>
      </c>
      <c r="K107" s="12">
        <f t="shared" si="12"/>
        <v>1762.0357670119622</v>
      </c>
      <c r="L107" s="12"/>
      <c r="M107" s="12">
        <f t="shared" si="13"/>
        <v>1766.2754565000885</v>
      </c>
      <c r="O107" s="11">
        <f t="shared" si="14"/>
        <v>0.59233135411478433</v>
      </c>
    </row>
    <row r="108" spans="1:15" x14ac:dyDescent="0.3">
      <c r="A108" s="11">
        <v>107</v>
      </c>
      <c r="B108" s="11">
        <v>1999</v>
      </c>
      <c r="C108" s="11">
        <v>11</v>
      </c>
      <c r="D108" s="19">
        <f t="shared" si="15"/>
        <v>36465</v>
      </c>
      <c r="E108" s="11">
        <v>1778.7</v>
      </c>
      <c r="F108" s="12">
        <f t="shared" si="18"/>
        <v>1773.3000000000002</v>
      </c>
      <c r="G108" s="12">
        <f t="shared" si="16"/>
        <v>1773.3333333333335</v>
      </c>
      <c r="H108" s="12">
        <f t="shared" si="17"/>
        <v>1.0030263157894737</v>
      </c>
      <c r="I108" s="12">
        <f t="shared" si="10"/>
        <v>1.0029120731715033</v>
      </c>
      <c r="J108" s="12">
        <f t="shared" si="11"/>
        <v>1773.5353353312687</v>
      </c>
      <c r="K108" s="12">
        <f t="shared" si="12"/>
        <v>1762.4286825402412</v>
      </c>
      <c r="L108" s="12"/>
      <c r="M108" s="12">
        <f t="shared" si="13"/>
        <v>1767.5610038233547</v>
      </c>
      <c r="O108" s="11">
        <f t="shared" si="14"/>
        <v>0.62624367103195466</v>
      </c>
    </row>
    <row r="109" spans="1:15" x14ac:dyDescent="0.3">
      <c r="A109" s="11">
        <v>108</v>
      </c>
      <c r="B109" s="11">
        <v>1999</v>
      </c>
      <c r="C109" s="11">
        <v>12</v>
      </c>
      <c r="D109" s="19">
        <f t="shared" si="15"/>
        <v>36495</v>
      </c>
      <c r="E109" s="11">
        <v>1777.3</v>
      </c>
      <c r="F109" s="12">
        <f t="shared" si="18"/>
        <v>1773.3666666666666</v>
      </c>
      <c r="G109" s="12">
        <f t="shared" si="16"/>
        <v>1773.3916666666664</v>
      </c>
      <c r="H109" s="12">
        <f t="shared" si="17"/>
        <v>1.0022038748725373</v>
      </c>
      <c r="I109" s="12">
        <f t="shared" si="10"/>
        <v>1.0021569300827093</v>
      </c>
      <c r="J109" s="12">
        <f t="shared" si="11"/>
        <v>1773.4747389845591</v>
      </c>
      <c r="K109" s="12">
        <f t="shared" si="12"/>
        <v>1762.82159806852</v>
      </c>
      <c r="L109" s="12"/>
      <c r="M109" s="12">
        <f t="shared" si="13"/>
        <v>1766.6238810038437</v>
      </c>
      <c r="O109" s="11">
        <f t="shared" si="14"/>
        <v>0.6006931298124244</v>
      </c>
    </row>
    <row r="110" spans="1:15" x14ac:dyDescent="0.3">
      <c r="A110" s="11">
        <v>109</v>
      </c>
      <c r="B110" s="11">
        <v>2000</v>
      </c>
      <c r="C110" s="11">
        <v>1</v>
      </c>
      <c r="D110" s="19">
        <f t="shared" si="15"/>
        <v>36526</v>
      </c>
      <c r="E110" s="11">
        <v>1775.7</v>
      </c>
      <c r="F110" s="12">
        <f t="shared" si="18"/>
        <v>1773.4166666666663</v>
      </c>
      <c r="G110" s="12">
        <f t="shared" si="16"/>
        <v>1773.458333333333</v>
      </c>
      <c r="H110" s="12">
        <f t="shared" si="17"/>
        <v>1.0012640086460074</v>
      </c>
      <c r="I110" s="12">
        <f t="shared" si="10"/>
        <v>1.0009913241057902</v>
      </c>
      <c r="J110" s="12">
        <f t="shared" si="11"/>
        <v>1773.9414490792674</v>
      </c>
      <c r="K110" s="12">
        <f t="shared" si="12"/>
        <v>1763.2145135967987</v>
      </c>
      <c r="L110" s="12"/>
      <c r="M110" s="12">
        <f t="shared" si="13"/>
        <v>1764.9624306478063</v>
      </c>
      <c r="O110" s="11">
        <f t="shared" si="14"/>
        <v>0.60469501335776077</v>
      </c>
    </row>
    <row r="111" spans="1:15" x14ac:dyDescent="0.3">
      <c r="A111" s="11">
        <v>110</v>
      </c>
      <c r="B111" s="11">
        <v>2000</v>
      </c>
      <c r="C111" s="11">
        <v>2</v>
      </c>
      <c r="D111" s="19">
        <f t="shared" si="15"/>
        <v>36557</v>
      </c>
      <c r="E111" s="11">
        <v>1775.9</v>
      </c>
      <c r="F111" s="12">
        <f t="shared" si="18"/>
        <v>1773.5</v>
      </c>
      <c r="G111" s="12">
        <f t="shared" si="16"/>
        <v>1773.5416666666665</v>
      </c>
      <c r="H111" s="12">
        <f t="shared" si="17"/>
        <v>1.0013297309996478</v>
      </c>
      <c r="I111" s="12">
        <f t="shared" si="10"/>
        <v>1.0004721479310004</v>
      </c>
      <c r="J111" s="12">
        <f t="shared" si="11"/>
        <v>1775.0619081926493</v>
      </c>
      <c r="K111" s="12">
        <f t="shared" si="12"/>
        <v>1763.6074291250777</v>
      </c>
      <c r="L111" s="12"/>
      <c r="M111" s="12">
        <f t="shared" si="13"/>
        <v>1764.4401127238359</v>
      </c>
      <c r="O111" s="11">
        <f t="shared" si="14"/>
        <v>0.64530025768141119</v>
      </c>
    </row>
    <row r="112" spans="1:15" x14ac:dyDescent="0.3">
      <c r="A112" s="11">
        <v>111</v>
      </c>
      <c r="B112" s="11">
        <v>2000</v>
      </c>
      <c r="C112" s="11">
        <v>3</v>
      </c>
      <c r="D112" s="19">
        <f t="shared" si="15"/>
        <v>36586</v>
      </c>
      <c r="E112" s="11">
        <v>1776.9</v>
      </c>
      <c r="F112" s="12">
        <f t="shared" si="18"/>
        <v>1773.5833333333333</v>
      </c>
      <c r="G112" s="12">
        <f t="shared" si="16"/>
        <v>1773.6</v>
      </c>
      <c r="H112" s="12">
        <f t="shared" si="17"/>
        <v>1.0018606224627877</v>
      </c>
      <c r="I112" s="12">
        <f t="shared" si="10"/>
        <v>1.0005682734485155</v>
      </c>
      <c r="J112" s="12">
        <f t="shared" si="11"/>
        <v>1775.8908084061202</v>
      </c>
      <c r="K112" s="12">
        <f t="shared" si="12"/>
        <v>1764.0003446533565</v>
      </c>
      <c r="L112" s="12"/>
      <c r="M112" s="12">
        <f t="shared" si="13"/>
        <v>1765.0027792123951</v>
      </c>
      <c r="O112" s="11">
        <f t="shared" si="14"/>
        <v>0.66954925924953379</v>
      </c>
    </row>
    <row r="113" spans="1:15" x14ac:dyDescent="0.3">
      <c r="A113" s="11">
        <v>112</v>
      </c>
      <c r="B113" s="11">
        <v>2000</v>
      </c>
      <c r="C113" s="11">
        <v>4</v>
      </c>
      <c r="D113" s="19">
        <f t="shared" si="15"/>
        <v>36617</v>
      </c>
      <c r="E113" s="11">
        <v>1777.4</v>
      </c>
      <c r="F113" s="12">
        <f t="shared" si="18"/>
        <v>1773.6166666666668</v>
      </c>
      <c r="G113" s="12">
        <f t="shared" si="16"/>
        <v>1773.5791666666669</v>
      </c>
      <c r="H113" s="12">
        <f t="shared" si="17"/>
        <v>1.002154306616329</v>
      </c>
      <c r="I113" s="12">
        <f t="shared" si="10"/>
        <v>1.0004081528998261</v>
      </c>
      <c r="J113" s="12">
        <f t="shared" si="11"/>
        <v>1776.6748450099612</v>
      </c>
      <c r="K113" s="12">
        <f t="shared" si="12"/>
        <v>1764.3932601816352</v>
      </c>
      <c r="L113" s="12"/>
      <c r="M113" s="12">
        <f t="shared" si="13"/>
        <v>1765.1134024072121</v>
      </c>
      <c r="O113" s="11">
        <f t="shared" si="14"/>
        <v>0.69126800904624641</v>
      </c>
    </row>
    <row r="114" spans="1:15" x14ac:dyDescent="0.3">
      <c r="A114" s="11">
        <v>113</v>
      </c>
      <c r="B114" s="11">
        <v>2000</v>
      </c>
      <c r="C114" s="11">
        <v>5</v>
      </c>
      <c r="D114" s="19">
        <f t="shared" si="15"/>
        <v>36647</v>
      </c>
      <c r="E114" s="11">
        <v>1774.6</v>
      </c>
      <c r="F114" s="12">
        <f t="shared" si="18"/>
        <v>1773.5416666666667</v>
      </c>
      <c r="G114" s="12">
        <f t="shared" si="16"/>
        <v>1773.4583333333335</v>
      </c>
      <c r="H114" s="12">
        <f t="shared" si="17"/>
        <v>1.0006437516152527</v>
      </c>
      <c r="I114" s="12">
        <f t="shared" si="10"/>
        <v>0.99920320089495884</v>
      </c>
      <c r="J114" s="12">
        <f t="shared" si="11"/>
        <v>1776.0151272639434</v>
      </c>
      <c r="K114" s="12">
        <f t="shared" si="12"/>
        <v>1764.786175709914</v>
      </c>
      <c r="L114" s="12"/>
      <c r="M114" s="12">
        <f t="shared" si="13"/>
        <v>1763.3799956645194</v>
      </c>
      <c r="O114" s="11">
        <f t="shared" si="14"/>
        <v>0.63225540039899431</v>
      </c>
    </row>
    <row r="115" spans="1:15" x14ac:dyDescent="0.3">
      <c r="A115" s="11">
        <v>114</v>
      </c>
      <c r="B115" s="11">
        <v>2000</v>
      </c>
      <c r="C115" s="11">
        <v>6</v>
      </c>
      <c r="D115" s="19">
        <f t="shared" si="15"/>
        <v>36678</v>
      </c>
      <c r="E115" s="11">
        <v>1768.2</v>
      </c>
      <c r="F115" s="12">
        <f t="shared" si="18"/>
        <v>1773.375</v>
      </c>
      <c r="G115" s="12">
        <f t="shared" si="16"/>
        <v>1773.2583333333337</v>
      </c>
      <c r="H115" s="12">
        <f t="shared" si="17"/>
        <v>0.99714743574681242</v>
      </c>
      <c r="I115" s="12">
        <f t="shared" si="10"/>
        <v>0.99669901136611105</v>
      </c>
      <c r="J115" s="12">
        <f t="shared" si="11"/>
        <v>1774.0561391512192</v>
      </c>
      <c r="K115" s="12">
        <f t="shared" si="12"/>
        <v>1765.179091238193</v>
      </c>
      <c r="L115" s="12"/>
      <c r="M115" s="12">
        <f t="shared" si="13"/>
        <v>1759.3522551212372</v>
      </c>
      <c r="O115" s="11">
        <f t="shared" si="14"/>
        <v>0.50038145451661553</v>
      </c>
    </row>
    <row r="116" spans="1:15" x14ac:dyDescent="0.3">
      <c r="A116" s="11">
        <v>115</v>
      </c>
      <c r="B116" s="11">
        <v>2000</v>
      </c>
      <c r="C116" s="11">
        <v>7</v>
      </c>
      <c r="D116" s="19">
        <f t="shared" si="15"/>
        <v>36708</v>
      </c>
      <c r="E116" s="11">
        <v>1763.6</v>
      </c>
      <c r="F116" s="12">
        <f t="shared" si="18"/>
        <v>1773.1416666666671</v>
      </c>
      <c r="G116" s="12">
        <f t="shared" si="16"/>
        <v>1773.0000000000005</v>
      </c>
      <c r="H116" s="12">
        <f t="shared" si="17"/>
        <v>0.99469825155104308</v>
      </c>
      <c r="I116" s="12">
        <f t="shared" si="10"/>
        <v>0.99476691762086744</v>
      </c>
      <c r="J116" s="12">
        <f t="shared" si="11"/>
        <v>1772.8776146053497</v>
      </c>
      <c r="K116" s="12">
        <f t="shared" si="12"/>
        <v>1765.5720067664718</v>
      </c>
      <c r="L116" s="12"/>
      <c r="M116" s="12">
        <f t="shared" si="13"/>
        <v>1756.3326230087723</v>
      </c>
      <c r="O116" s="11">
        <f t="shared" si="14"/>
        <v>0.41207626396164621</v>
      </c>
    </row>
    <row r="117" spans="1:15" x14ac:dyDescent="0.3">
      <c r="A117" s="11">
        <v>116</v>
      </c>
      <c r="B117" s="11">
        <v>2000</v>
      </c>
      <c r="C117" s="11">
        <v>8</v>
      </c>
      <c r="D117" s="19">
        <f t="shared" si="15"/>
        <v>36739</v>
      </c>
      <c r="E117" s="11">
        <v>1765.7</v>
      </c>
      <c r="F117" s="12">
        <f t="shared" si="18"/>
        <v>1772.8583333333336</v>
      </c>
      <c r="G117" s="12">
        <f t="shared" si="16"/>
        <v>1772.7250000000004</v>
      </c>
      <c r="H117" s="12">
        <f t="shared" si="17"/>
        <v>0.99603717440663364</v>
      </c>
      <c r="I117" s="12">
        <f t="shared" si="10"/>
        <v>0.99624515116925449</v>
      </c>
      <c r="J117" s="12">
        <f t="shared" si="11"/>
        <v>1772.3549248171157</v>
      </c>
      <c r="K117" s="12">
        <f t="shared" si="12"/>
        <v>1765.9649222947505</v>
      </c>
      <c r="L117" s="12"/>
      <c r="M117" s="12">
        <f t="shared" si="13"/>
        <v>1759.3339909711344</v>
      </c>
      <c r="O117" s="11">
        <f t="shared" si="14"/>
        <v>0.36053740889537406</v>
      </c>
    </row>
    <row r="118" spans="1:15" x14ac:dyDescent="0.3">
      <c r="A118" s="11">
        <v>117</v>
      </c>
      <c r="B118" s="11">
        <v>2000</v>
      </c>
      <c r="C118" s="11">
        <v>9</v>
      </c>
      <c r="D118" s="19">
        <f t="shared" si="15"/>
        <v>36770</v>
      </c>
      <c r="E118" s="11">
        <v>1772.2</v>
      </c>
      <c r="F118" s="12">
        <f t="shared" si="18"/>
        <v>1772.5916666666669</v>
      </c>
      <c r="G118" s="12">
        <f t="shared" si="16"/>
        <v>1772.4458333333337</v>
      </c>
      <c r="H118" s="12">
        <f t="shared" si="17"/>
        <v>0.99986130276665697</v>
      </c>
      <c r="I118" s="12">
        <f t="shared" si="10"/>
        <v>0.9999184554447742</v>
      </c>
      <c r="J118" s="12">
        <f t="shared" si="11"/>
        <v>1772.3445250460018</v>
      </c>
      <c r="K118" s="12">
        <f t="shared" si="12"/>
        <v>1766.3578378230293</v>
      </c>
      <c r="L118" s="12"/>
      <c r="M118" s="12">
        <f t="shared" si="13"/>
        <v>1766.2138009587743</v>
      </c>
      <c r="O118" s="11">
        <f t="shared" si="14"/>
        <v>0.33778349177439032</v>
      </c>
    </row>
    <row r="119" spans="1:15" x14ac:dyDescent="0.3">
      <c r="A119" s="11">
        <v>118</v>
      </c>
      <c r="B119" s="11">
        <v>2000</v>
      </c>
      <c r="C119" s="11">
        <v>10</v>
      </c>
      <c r="D119" s="19">
        <f t="shared" si="15"/>
        <v>36800</v>
      </c>
      <c r="E119" s="11">
        <v>1777.2</v>
      </c>
      <c r="F119" s="12">
        <f t="shared" si="18"/>
        <v>1772.3000000000002</v>
      </c>
      <c r="G119" s="12">
        <f t="shared" si="16"/>
        <v>1772.1416666666669</v>
      </c>
      <c r="H119" s="12">
        <f t="shared" si="17"/>
        <v>1.0028543617186361</v>
      </c>
      <c r="I119" s="12">
        <f t="shared" si="10"/>
        <v>1.0024061313439261</v>
      </c>
      <c r="J119" s="12">
        <f t="shared" si="11"/>
        <v>1772.9340877208199</v>
      </c>
      <c r="K119" s="12">
        <f t="shared" si="12"/>
        <v>1766.7507533513083</v>
      </c>
      <c r="L119" s="12"/>
      <c r="M119" s="12">
        <f t="shared" si="13"/>
        <v>1771.0017877158518</v>
      </c>
      <c r="O119" s="11">
        <f t="shared" si="14"/>
        <v>0.34876278888972612</v>
      </c>
    </row>
    <row r="120" spans="1:15" x14ac:dyDescent="0.3">
      <c r="A120" s="11">
        <v>119</v>
      </c>
      <c r="B120" s="11">
        <v>2000</v>
      </c>
      <c r="C120" s="11">
        <v>11</v>
      </c>
      <c r="D120" s="19">
        <f t="shared" si="15"/>
        <v>36831</v>
      </c>
      <c r="E120" s="11">
        <v>1777.8</v>
      </c>
      <c r="F120" s="12">
        <f t="shared" si="18"/>
        <v>1771.9833333333333</v>
      </c>
      <c r="G120" s="12">
        <f t="shared" si="16"/>
        <v>1771.8875</v>
      </c>
      <c r="H120" s="12">
        <f t="shared" si="17"/>
        <v>1.0033368371298967</v>
      </c>
      <c r="I120" s="12">
        <f t="shared" si="10"/>
        <v>1.0029120731715033</v>
      </c>
      <c r="J120" s="12">
        <f t="shared" si="11"/>
        <v>1772.6379485871307</v>
      </c>
      <c r="K120" s="12">
        <f t="shared" si="12"/>
        <v>1767.143668879587</v>
      </c>
      <c r="L120" s="12"/>
      <c r="M120" s="12">
        <f t="shared" si="13"/>
        <v>1772.2897205479233</v>
      </c>
      <c r="O120" s="11">
        <f t="shared" si="14"/>
        <v>0.3099493448125043</v>
      </c>
    </row>
    <row r="121" spans="1:15" x14ac:dyDescent="0.3">
      <c r="A121" s="11">
        <v>120</v>
      </c>
      <c r="B121" s="11">
        <v>2000</v>
      </c>
      <c r="C121" s="11">
        <v>12</v>
      </c>
      <c r="D121" s="19">
        <f t="shared" si="15"/>
        <v>36861</v>
      </c>
      <c r="E121" s="11">
        <v>1775.3</v>
      </c>
      <c r="F121" s="12">
        <f t="shared" si="18"/>
        <v>1771.7916666666667</v>
      </c>
      <c r="G121" s="12">
        <f t="shared" si="16"/>
        <v>1771.7583333333334</v>
      </c>
      <c r="H121" s="12">
        <f t="shared" si="17"/>
        <v>1.0019989558395379</v>
      </c>
      <c r="I121" s="12">
        <f t="shared" si="10"/>
        <v>1.0021569300827093</v>
      </c>
      <c r="J121" s="12">
        <f t="shared" si="11"/>
        <v>1771.4790435600562</v>
      </c>
      <c r="K121" s="12">
        <f t="shared" si="12"/>
        <v>1767.5365844078658</v>
      </c>
      <c r="L121" s="12"/>
      <c r="M121" s="12">
        <f t="shared" si="13"/>
        <v>1771.3490372390645</v>
      </c>
      <c r="O121" s="11">
        <f t="shared" si="14"/>
        <v>0.22255183692533398</v>
      </c>
    </row>
    <row r="122" spans="1:15" x14ac:dyDescent="0.3">
      <c r="A122" s="11">
        <v>121</v>
      </c>
      <c r="B122" s="11">
        <v>2001</v>
      </c>
      <c r="C122" s="11">
        <v>1</v>
      </c>
      <c r="D122" s="19">
        <f t="shared" si="15"/>
        <v>36892</v>
      </c>
      <c r="E122" s="11">
        <v>1772.9</v>
      </c>
      <c r="F122" s="12">
        <f t="shared" si="18"/>
        <v>1771.7250000000001</v>
      </c>
      <c r="G122" s="12">
        <f t="shared" si="16"/>
        <v>1771.6708333333336</v>
      </c>
      <c r="H122" s="12">
        <f t="shared" si="17"/>
        <v>1.0006937895254244</v>
      </c>
      <c r="I122" s="12">
        <f t="shared" si="10"/>
        <v>1.0009913241057902</v>
      </c>
      <c r="J122" s="12">
        <f t="shared" si="11"/>
        <v>1771.1442220378631</v>
      </c>
      <c r="K122" s="12">
        <f t="shared" si="12"/>
        <v>1767.9294999361448</v>
      </c>
      <c r="L122" s="12"/>
      <c r="M122" s="12">
        <f t="shared" si="13"/>
        <v>1769.6820910667691</v>
      </c>
      <c r="O122" s="11">
        <f t="shared" si="14"/>
        <v>0.18150538288854426</v>
      </c>
    </row>
    <row r="123" spans="1:15" x14ac:dyDescent="0.3">
      <c r="A123" s="11">
        <v>122</v>
      </c>
      <c r="B123" s="11">
        <v>2001</v>
      </c>
      <c r="C123" s="11">
        <v>2</v>
      </c>
      <c r="D123" s="19">
        <f t="shared" si="15"/>
        <v>36923</v>
      </c>
      <c r="E123" s="11">
        <v>1772.5</v>
      </c>
      <c r="F123" s="12">
        <f t="shared" si="18"/>
        <v>1771.6166666666668</v>
      </c>
      <c r="G123" s="12">
        <f t="shared" si="16"/>
        <v>1771.541666666667</v>
      </c>
      <c r="H123" s="12">
        <f t="shared" si="17"/>
        <v>1.0005409600865534</v>
      </c>
      <c r="I123" s="12">
        <f t="shared" si="10"/>
        <v>1.0004721479310004</v>
      </c>
      <c r="J123" s="12">
        <f t="shared" si="11"/>
        <v>1771.6635127380318</v>
      </c>
      <c r="K123" s="12">
        <f t="shared" si="12"/>
        <v>1768.3224154644236</v>
      </c>
      <c r="L123" s="12"/>
      <c r="M123" s="12">
        <f t="shared" si="13"/>
        <v>1769.1573252342266</v>
      </c>
      <c r="O123" s="11">
        <f t="shared" si="14"/>
        <v>0.18858531823827257</v>
      </c>
    </row>
    <row r="124" spans="1:15" x14ac:dyDescent="0.3">
      <c r="A124" s="11">
        <v>123</v>
      </c>
      <c r="B124" s="11">
        <v>2001</v>
      </c>
      <c r="C124" s="11">
        <v>3</v>
      </c>
      <c r="D124" s="19">
        <f t="shared" si="15"/>
        <v>36951</v>
      </c>
      <c r="E124" s="11">
        <v>1773.7</v>
      </c>
      <c r="F124" s="12">
        <f t="shared" si="18"/>
        <v>1771.4666666666669</v>
      </c>
      <c r="G124" s="12">
        <f t="shared" si="16"/>
        <v>1771.3958333333335</v>
      </c>
      <c r="H124" s="12">
        <f t="shared" si="17"/>
        <v>1.0013007632869559</v>
      </c>
      <c r="I124" s="12">
        <f t="shared" si="10"/>
        <v>1.0005682734485155</v>
      </c>
      <c r="J124" s="12">
        <f t="shared" si="11"/>
        <v>1772.6926258483511</v>
      </c>
      <c r="K124" s="12">
        <f t="shared" si="12"/>
        <v>1768.7153309927023</v>
      </c>
      <c r="L124" s="12"/>
      <c r="M124" s="12">
        <f t="shared" si="13"/>
        <v>1769.7204449532878</v>
      </c>
      <c r="O124" s="11">
        <f t="shared" si="14"/>
        <v>0.22436460769646618</v>
      </c>
    </row>
    <row r="125" spans="1:15" x14ac:dyDescent="0.3">
      <c r="A125" s="11">
        <v>124</v>
      </c>
      <c r="B125" s="11">
        <v>2001</v>
      </c>
      <c r="C125" s="11">
        <v>4</v>
      </c>
      <c r="D125" s="19">
        <f t="shared" si="15"/>
        <v>36982</v>
      </c>
      <c r="E125" s="11">
        <v>1773.9</v>
      </c>
      <c r="F125" s="12">
        <f t="shared" si="18"/>
        <v>1771.325</v>
      </c>
      <c r="G125" s="12">
        <f t="shared" si="16"/>
        <v>1771.2749999999999</v>
      </c>
      <c r="H125" s="12">
        <f t="shared" si="17"/>
        <v>1.0014819833171023</v>
      </c>
      <c r="I125" s="12">
        <f t="shared" si="10"/>
        <v>1.0004081528998261</v>
      </c>
      <c r="J125" s="12">
        <f t="shared" si="11"/>
        <v>1773.1762729622876</v>
      </c>
      <c r="K125" s="12">
        <f t="shared" si="12"/>
        <v>1769.1082465209811</v>
      </c>
      <c r="L125" s="12"/>
      <c r="M125" s="12">
        <f t="shared" si="13"/>
        <v>1769.8303131819048</v>
      </c>
      <c r="O125" s="11">
        <f t="shared" si="14"/>
        <v>0.22942030656154833</v>
      </c>
    </row>
    <row r="126" spans="1:15" x14ac:dyDescent="0.3">
      <c r="A126" s="11">
        <v>125</v>
      </c>
      <c r="B126" s="11">
        <v>2001</v>
      </c>
      <c r="C126" s="11">
        <v>5</v>
      </c>
      <c r="D126" s="19">
        <f t="shared" si="15"/>
        <v>37012</v>
      </c>
      <c r="E126" s="11">
        <v>1770.8</v>
      </c>
      <c r="F126" s="12">
        <f t="shared" si="18"/>
        <v>1771.2249999999997</v>
      </c>
      <c r="G126" s="12">
        <f t="shared" si="16"/>
        <v>1771.2499999999995</v>
      </c>
      <c r="H126" s="12">
        <f t="shared" si="17"/>
        <v>0.99974594213126344</v>
      </c>
      <c r="I126" s="12">
        <f t="shared" si="10"/>
        <v>0.99920320089495884</v>
      </c>
      <c r="J126" s="12">
        <f t="shared" si="11"/>
        <v>1772.2120970128428</v>
      </c>
      <c r="K126" s="12">
        <f t="shared" si="12"/>
        <v>1769.5011620492601</v>
      </c>
      <c r="L126" s="12"/>
      <c r="M126" s="12">
        <f t="shared" si="13"/>
        <v>1768.0912251069699</v>
      </c>
      <c r="O126" s="11">
        <f t="shared" si="14"/>
        <v>0.15296899102270542</v>
      </c>
    </row>
    <row r="127" spans="1:15" x14ac:dyDescent="0.3">
      <c r="A127" s="11">
        <v>126</v>
      </c>
      <c r="B127" s="11">
        <v>2001</v>
      </c>
      <c r="C127" s="11">
        <v>6</v>
      </c>
      <c r="D127" s="19">
        <f t="shared" si="15"/>
        <v>37043</v>
      </c>
      <c r="E127" s="11">
        <v>1765.9</v>
      </c>
      <c r="F127" s="12">
        <f t="shared" si="18"/>
        <v>1771.2749999999996</v>
      </c>
      <c r="G127" s="12">
        <f t="shared" si="16"/>
        <v>1771.3249999999998</v>
      </c>
      <c r="H127" s="12">
        <f t="shared" si="17"/>
        <v>0.99693732093207077</v>
      </c>
      <c r="I127" s="12">
        <f t="shared" si="10"/>
        <v>0.99669901136611105</v>
      </c>
      <c r="J127" s="12">
        <f t="shared" si="11"/>
        <v>1771.7485217323481</v>
      </c>
      <c r="K127" s="12">
        <f t="shared" si="12"/>
        <v>1769.8940775775388</v>
      </c>
      <c r="L127" s="12"/>
      <c r="M127" s="12">
        <f t="shared" si="13"/>
        <v>1764.051677344268</v>
      </c>
      <c r="O127" s="11">
        <f t="shared" si="14"/>
        <v>0.10466745884433379</v>
      </c>
    </row>
    <row r="128" spans="1:15" x14ac:dyDescent="0.3">
      <c r="A128" s="11">
        <v>127</v>
      </c>
      <c r="B128" s="11">
        <v>2001</v>
      </c>
      <c r="C128" s="11">
        <v>7</v>
      </c>
      <c r="D128" s="19">
        <f t="shared" si="15"/>
        <v>37073</v>
      </c>
      <c r="E128" s="11">
        <v>1762.8</v>
      </c>
      <c r="F128" s="12">
        <f t="shared" si="18"/>
        <v>1771.375</v>
      </c>
      <c r="G128" s="12">
        <f t="shared" si="16"/>
        <v>1771.3874999999998</v>
      </c>
      <c r="H128" s="12">
        <f t="shared" si="17"/>
        <v>0.99515210534115217</v>
      </c>
      <c r="I128" s="12">
        <f t="shared" si="10"/>
        <v>0.99476691762086744</v>
      </c>
      <c r="J128" s="12">
        <f t="shared" si="11"/>
        <v>1772.0734061160754</v>
      </c>
      <c r="K128" s="12">
        <f t="shared" si="12"/>
        <v>1770.2869931058176</v>
      </c>
      <c r="L128" s="12"/>
      <c r="M128" s="12">
        <f t="shared" si="13"/>
        <v>1761.0229354361879</v>
      </c>
      <c r="O128" s="11">
        <f t="shared" si="14"/>
        <v>0.10080919921783632</v>
      </c>
    </row>
    <row r="129" spans="1:15" x14ac:dyDescent="0.3">
      <c r="A129" s="11">
        <v>128</v>
      </c>
      <c r="B129" s="11">
        <v>2001</v>
      </c>
      <c r="C129" s="11">
        <v>8</v>
      </c>
      <c r="D129" s="19">
        <f t="shared" si="15"/>
        <v>37104</v>
      </c>
      <c r="E129" s="11">
        <v>1764.4</v>
      </c>
      <c r="F129" s="12">
        <f t="shared" si="18"/>
        <v>1771.3999999999999</v>
      </c>
      <c r="G129" s="12">
        <f t="shared" si="16"/>
        <v>1771.3874999999998</v>
      </c>
      <c r="H129" s="12">
        <f t="shared" si="17"/>
        <v>0.99605535208981677</v>
      </c>
      <c r="I129" s="12">
        <f t="shared" si="10"/>
        <v>0.99624515116925449</v>
      </c>
      <c r="J129" s="12">
        <f t="shared" si="11"/>
        <v>1771.0500251159988</v>
      </c>
      <c r="K129" s="12">
        <f t="shared" si="12"/>
        <v>1770.6799086340966</v>
      </c>
      <c r="L129" s="12"/>
      <c r="M129" s="12">
        <f t="shared" si="13"/>
        <v>1764.0312732495372</v>
      </c>
      <c r="O129" s="11">
        <f t="shared" si="14"/>
        <v>2.0898138203518674E-2</v>
      </c>
    </row>
    <row r="130" spans="1:15" x14ac:dyDescent="0.3">
      <c r="A130" s="11">
        <v>129</v>
      </c>
      <c r="B130" s="11">
        <v>2001</v>
      </c>
      <c r="C130" s="11">
        <v>9</v>
      </c>
      <c r="D130" s="19">
        <f t="shared" si="15"/>
        <v>37135</v>
      </c>
      <c r="E130" s="11">
        <v>1770.4</v>
      </c>
      <c r="F130" s="12">
        <f t="shared" si="18"/>
        <v>1771.375</v>
      </c>
      <c r="G130" s="12">
        <f t="shared" si="16"/>
        <v>1771.3250000000003</v>
      </c>
      <c r="H130" s="12">
        <f t="shared" si="17"/>
        <v>0.99947779204832532</v>
      </c>
      <c r="I130" s="12">
        <f t="shared" ref="I130:I193" si="19">VLOOKUP(C130,$Q$6:$R$17,2,FALSE)</f>
        <v>0.9999184554447742</v>
      </c>
      <c r="J130" s="12">
        <f t="shared" si="11"/>
        <v>1770.5443782538323</v>
      </c>
      <c r="K130" s="12">
        <f t="shared" si="12"/>
        <v>1771.0728241623754</v>
      </c>
      <c r="L130" s="12"/>
      <c r="M130" s="12">
        <f t="shared" si="13"/>
        <v>1770.9284028166564</v>
      </c>
      <c r="O130" s="11">
        <f t="shared" si="14"/>
        <v>2.9846521501149626E-2</v>
      </c>
    </row>
    <row r="131" spans="1:15" x14ac:dyDescent="0.3">
      <c r="A131" s="11">
        <v>130</v>
      </c>
      <c r="B131" s="11">
        <v>2001</v>
      </c>
      <c r="C131" s="11">
        <v>10</v>
      </c>
      <c r="D131" s="19">
        <f t="shared" si="15"/>
        <v>37165</v>
      </c>
      <c r="E131" s="11">
        <v>1775.5</v>
      </c>
      <c r="F131" s="12">
        <f t="shared" si="18"/>
        <v>1771.2750000000003</v>
      </c>
      <c r="G131" s="12">
        <f t="shared" si="16"/>
        <v>1771.2541666666668</v>
      </c>
      <c r="H131" s="12">
        <f t="shared" si="17"/>
        <v>1.0023970774004294</v>
      </c>
      <c r="I131" s="12">
        <f t="shared" si="19"/>
        <v>1.0024061313439261</v>
      </c>
      <c r="J131" s="12">
        <f t="shared" ref="J131:J194" si="20">E131/I131</f>
        <v>1771.2381683256335</v>
      </c>
      <c r="K131" s="12">
        <f t="shared" ref="K131:K194" si="21">$R$37+$R$38*A131</f>
        <v>1771.4657396906541</v>
      </c>
      <c r="L131" s="12"/>
      <c r="M131" s="12">
        <f t="shared" ref="M131:M194" si="22">I131*K131</f>
        <v>1775.728118931615</v>
      </c>
      <c r="O131" s="11">
        <f t="shared" ref="O131:O194" si="23">ABS(E131-M131)/E131*100</f>
        <v>1.2848151597576575E-2</v>
      </c>
    </row>
    <row r="132" spans="1:15" x14ac:dyDescent="0.3">
      <c r="A132" s="11">
        <v>131</v>
      </c>
      <c r="B132" s="11">
        <v>2001</v>
      </c>
      <c r="C132" s="11">
        <v>11</v>
      </c>
      <c r="D132" s="19">
        <f t="shared" ref="D132:D195" si="24">DATE(B132,C132,1)</f>
        <v>37196</v>
      </c>
      <c r="E132" s="11">
        <v>1776.6</v>
      </c>
      <c r="F132" s="12">
        <f t="shared" si="18"/>
        <v>1771.2333333333333</v>
      </c>
      <c r="G132" s="12">
        <f t="shared" si="16"/>
        <v>1771.2750000000001</v>
      </c>
      <c r="H132" s="12">
        <f t="shared" si="17"/>
        <v>1.0030063090146928</v>
      </c>
      <c r="I132" s="12">
        <f t="shared" si="19"/>
        <v>1.0029120731715033</v>
      </c>
      <c r="J132" s="12">
        <f t="shared" si="20"/>
        <v>1771.4414329282802</v>
      </c>
      <c r="K132" s="12">
        <f t="shared" si="21"/>
        <v>1771.8586552189329</v>
      </c>
      <c r="L132" s="12"/>
      <c r="M132" s="12">
        <f t="shared" si="22"/>
        <v>1777.0184372724918</v>
      </c>
      <c r="O132" s="11">
        <f t="shared" si="23"/>
        <v>2.3552700241581029E-2</v>
      </c>
    </row>
    <row r="133" spans="1:15" x14ac:dyDescent="0.3">
      <c r="A133" s="11">
        <v>132</v>
      </c>
      <c r="B133" s="11">
        <v>2001</v>
      </c>
      <c r="C133" s="11">
        <v>12</v>
      </c>
      <c r="D133" s="19">
        <f t="shared" si="24"/>
        <v>37226</v>
      </c>
      <c r="E133" s="11">
        <v>1775.9</v>
      </c>
      <c r="F133" s="12">
        <f t="shared" si="18"/>
        <v>1771.3166666666666</v>
      </c>
      <c r="G133" s="12">
        <f t="shared" si="16"/>
        <v>1771.3791666666666</v>
      </c>
      <c r="H133" s="12">
        <f t="shared" si="17"/>
        <v>1.0025521545123739</v>
      </c>
      <c r="I133" s="12">
        <f t="shared" si="19"/>
        <v>1.0021569300827093</v>
      </c>
      <c r="J133" s="12">
        <f t="shared" si="20"/>
        <v>1772.0777521874072</v>
      </c>
      <c r="K133" s="12">
        <f t="shared" si="21"/>
        <v>1772.2515707472119</v>
      </c>
      <c r="L133" s="12"/>
      <c r="M133" s="12">
        <f t="shared" si="22"/>
        <v>1776.0741934742855</v>
      </c>
      <c r="O133" s="11">
        <f t="shared" si="23"/>
        <v>9.8087434137847165E-3</v>
      </c>
    </row>
    <row r="134" spans="1:15" x14ac:dyDescent="0.3">
      <c r="A134" s="11">
        <v>133</v>
      </c>
      <c r="B134" s="11">
        <v>2002</v>
      </c>
      <c r="C134" s="11">
        <v>1</v>
      </c>
      <c r="D134" s="19">
        <f t="shared" si="24"/>
        <v>37257</v>
      </c>
      <c r="E134" s="11">
        <v>1774.1</v>
      </c>
      <c r="F134" s="12">
        <f t="shared" si="18"/>
        <v>1771.4416666666666</v>
      </c>
      <c r="G134" s="12">
        <f t="shared" si="16"/>
        <v>1771.5541666666663</v>
      </c>
      <c r="H134" s="12">
        <f t="shared" si="17"/>
        <v>1.0014370620900199</v>
      </c>
      <c r="I134" s="12">
        <f t="shared" si="19"/>
        <v>1.0009913241057902</v>
      </c>
      <c r="J134" s="12">
        <f t="shared" si="20"/>
        <v>1772.3430336270362</v>
      </c>
      <c r="K134" s="12">
        <f t="shared" si="21"/>
        <v>1772.6444862754906</v>
      </c>
      <c r="L134" s="12"/>
      <c r="M134" s="12">
        <f t="shared" si="22"/>
        <v>1774.4017514857317</v>
      </c>
      <c r="O134" s="11">
        <f t="shared" si="23"/>
        <v>1.7008707836748575E-2</v>
      </c>
    </row>
    <row r="135" spans="1:15" x14ac:dyDescent="0.3">
      <c r="A135" s="11">
        <v>134</v>
      </c>
      <c r="B135" s="11">
        <v>2002</v>
      </c>
      <c r="C135" s="11">
        <v>2</v>
      </c>
      <c r="D135" s="19">
        <f t="shared" si="24"/>
        <v>37288</v>
      </c>
      <c r="E135" s="11">
        <v>1772.8</v>
      </c>
      <c r="F135" s="12">
        <f t="shared" si="18"/>
        <v>1771.6666666666663</v>
      </c>
      <c r="G135" s="12">
        <f t="shared" si="16"/>
        <v>1771.8083333333329</v>
      </c>
      <c r="H135" s="12">
        <f t="shared" si="17"/>
        <v>1.0005596918402575</v>
      </c>
      <c r="I135" s="12">
        <f t="shared" si="19"/>
        <v>1.0004721479310004</v>
      </c>
      <c r="J135" s="12">
        <f t="shared" si="20"/>
        <v>1771.9633711604981</v>
      </c>
      <c r="K135" s="12">
        <f t="shared" si="21"/>
        <v>1773.0374018037694</v>
      </c>
      <c r="L135" s="12"/>
      <c r="M135" s="12">
        <f t="shared" si="22"/>
        <v>1773.8745377446173</v>
      </c>
      <c r="O135" s="11">
        <f t="shared" si="23"/>
        <v>6.0612463031214654E-2</v>
      </c>
    </row>
    <row r="136" spans="1:15" x14ac:dyDescent="0.3">
      <c r="A136" s="11">
        <v>135</v>
      </c>
      <c r="B136" s="11">
        <v>2002</v>
      </c>
      <c r="C136" s="11">
        <v>3</v>
      </c>
      <c r="D136" s="19">
        <f t="shared" si="24"/>
        <v>37316</v>
      </c>
      <c r="E136" s="11">
        <v>1773.4</v>
      </c>
      <c r="F136" s="12">
        <f t="shared" si="18"/>
        <v>1771.9499999999998</v>
      </c>
      <c r="G136" s="12">
        <f t="shared" ref="G136:G199" si="25">AVERAGE(F136,F137)</f>
        <v>1772.0625</v>
      </c>
      <c r="H136" s="12">
        <f t="shared" ref="H136:H199" si="26">E136/G136</f>
        <v>1.000754770218319</v>
      </c>
      <c r="I136" s="12">
        <f t="shared" si="19"/>
        <v>1.0005682734485155</v>
      </c>
      <c r="J136" s="12">
        <f t="shared" si="20"/>
        <v>1772.3927962335604</v>
      </c>
      <c r="K136" s="12">
        <f t="shared" si="21"/>
        <v>1773.4303173320482</v>
      </c>
      <c r="L136" s="12"/>
      <c r="M136" s="12">
        <f t="shared" si="22"/>
        <v>1774.4381106941803</v>
      </c>
      <c r="O136" s="11">
        <f t="shared" si="23"/>
        <v>5.8537876067452609E-2</v>
      </c>
    </row>
    <row r="137" spans="1:15" x14ac:dyDescent="0.3">
      <c r="A137" s="11">
        <v>136</v>
      </c>
      <c r="B137" s="11">
        <v>2002</v>
      </c>
      <c r="C137" s="11">
        <v>4</v>
      </c>
      <c r="D137" s="19">
        <f t="shared" si="24"/>
        <v>37347</v>
      </c>
      <c r="E137" s="11">
        <v>1772.7</v>
      </c>
      <c r="F137" s="12">
        <f t="shared" si="18"/>
        <v>1772.175</v>
      </c>
      <c r="G137" s="12">
        <f t="shared" si="25"/>
        <v>1772.3</v>
      </c>
      <c r="H137" s="12">
        <f t="shared" si="26"/>
        <v>1.0002256954240254</v>
      </c>
      <c r="I137" s="12">
        <f t="shared" si="19"/>
        <v>1.0004081528998261</v>
      </c>
      <c r="J137" s="12">
        <f t="shared" si="20"/>
        <v>1771.9767625459424</v>
      </c>
      <c r="K137" s="12">
        <f t="shared" si="21"/>
        <v>1773.8232328603272</v>
      </c>
      <c r="L137" s="12"/>
      <c r="M137" s="12">
        <f t="shared" si="22"/>
        <v>1774.5472239565979</v>
      </c>
      <c r="O137" s="11">
        <f t="shared" si="23"/>
        <v>0.10420398017701091</v>
      </c>
    </row>
    <row r="138" spans="1:15" x14ac:dyDescent="0.3">
      <c r="A138" s="11">
        <v>137</v>
      </c>
      <c r="B138" s="11">
        <v>2002</v>
      </c>
      <c r="C138" s="11">
        <v>5</v>
      </c>
      <c r="D138" s="19">
        <f t="shared" si="24"/>
        <v>37377</v>
      </c>
      <c r="E138" s="11">
        <v>1770.3</v>
      </c>
      <c r="F138" s="12">
        <f t="shared" si="18"/>
        <v>1772.425</v>
      </c>
      <c r="G138" s="12">
        <f t="shared" si="25"/>
        <v>1772.5833333333333</v>
      </c>
      <c r="H138" s="12">
        <f t="shared" si="26"/>
        <v>0.99871186121950073</v>
      </c>
      <c r="I138" s="12">
        <f t="shared" si="19"/>
        <v>0.99920320089495884</v>
      </c>
      <c r="J138" s="12">
        <f t="shared" si="20"/>
        <v>1771.7116982955929</v>
      </c>
      <c r="K138" s="12">
        <f t="shared" si="21"/>
        <v>1774.2161483886059</v>
      </c>
      <c r="L138" s="12"/>
      <c r="M138" s="12">
        <f t="shared" si="22"/>
        <v>1772.8024545494204</v>
      </c>
      <c r="O138" s="11">
        <f t="shared" si="23"/>
        <v>0.141357654037195</v>
      </c>
    </row>
    <row r="139" spans="1:15" x14ac:dyDescent="0.3">
      <c r="A139" s="11">
        <v>138</v>
      </c>
      <c r="B139" s="11">
        <v>2002</v>
      </c>
      <c r="C139" s="11">
        <v>6</v>
      </c>
      <c r="D139" s="19">
        <f t="shared" si="24"/>
        <v>37408</v>
      </c>
      <c r="E139" s="11">
        <v>1766.9</v>
      </c>
      <c r="F139" s="12">
        <f t="shared" si="18"/>
        <v>1772.7416666666666</v>
      </c>
      <c r="G139" s="12">
        <f t="shared" si="25"/>
        <v>1772.8874999999998</v>
      </c>
      <c r="H139" s="12">
        <f t="shared" si="26"/>
        <v>0.9966227411496783</v>
      </c>
      <c r="I139" s="12">
        <f t="shared" si="19"/>
        <v>0.99669901136611105</v>
      </c>
      <c r="J139" s="12">
        <f t="shared" si="20"/>
        <v>1772.7518336535963</v>
      </c>
      <c r="K139" s="12">
        <f t="shared" si="21"/>
        <v>1774.6090639168847</v>
      </c>
      <c r="L139" s="12"/>
      <c r="M139" s="12">
        <f t="shared" si="22"/>
        <v>1768.7510995672988</v>
      </c>
      <c r="O139" s="11">
        <f t="shared" si="23"/>
        <v>0.10476538385300022</v>
      </c>
    </row>
    <row r="140" spans="1:15" x14ac:dyDescent="0.3">
      <c r="A140" s="11">
        <v>139</v>
      </c>
      <c r="B140" s="11">
        <v>2002</v>
      </c>
      <c r="C140" s="11">
        <v>7</v>
      </c>
      <c r="D140" s="19">
        <f t="shared" si="24"/>
        <v>37438</v>
      </c>
      <c r="E140" s="11">
        <v>1764.3</v>
      </c>
      <c r="F140" s="12">
        <f t="shared" si="18"/>
        <v>1773.0333333333331</v>
      </c>
      <c r="G140" s="12">
        <f t="shared" si="25"/>
        <v>1773.1208333333332</v>
      </c>
      <c r="H140" s="12">
        <f t="shared" si="26"/>
        <v>0.99502524973622319</v>
      </c>
      <c r="I140" s="12">
        <f t="shared" si="19"/>
        <v>0.99476691762086744</v>
      </c>
      <c r="J140" s="12">
        <f t="shared" si="20"/>
        <v>1773.5812970334648</v>
      </c>
      <c r="K140" s="12">
        <f t="shared" si="21"/>
        <v>1775.0019794451637</v>
      </c>
      <c r="L140" s="12"/>
      <c r="M140" s="12">
        <f t="shared" si="22"/>
        <v>1765.7132478636038</v>
      </c>
      <c r="O140" s="11">
        <f t="shared" si="23"/>
        <v>8.0102469172126545E-2</v>
      </c>
    </row>
    <row r="141" spans="1:15" x14ac:dyDescent="0.3">
      <c r="A141" s="11">
        <v>140</v>
      </c>
      <c r="B141" s="11">
        <v>2002</v>
      </c>
      <c r="C141" s="11">
        <v>8</v>
      </c>
      <c r="D141" s="19">
        <f t="shared" si="24"/>
        <v>37469</v>
      </c>
      <c r="E141" s="11">
        <v>1767.1</v>
      </c>
      <c r="F141" s="12">
        <f t="shared" ref="F141:F204" si="27">AVERAGE(E136:E147)</f>
        <v>1773.2083333333333</v>
      </c>
      <c r="G141" s="12">
        <f t="shared" si="25"/>
        <v>1773.2708333333335</v>
      </c>
      <c r="H141" s="12">
        <f t="shared" si="26"/>
        <v>0.99652008411950599</v>
      </c>
      <c r="I141" s="12">
        <f t="shared" si="19"/>
        <v>0.99624515116925449</v>
      </c>
      <c r="J141" s="12">
        <f t="shared" si="20"/>
        <v>1773.7602014183185</v>
      </c>
      <c r="K141" s="12">
        <f t="shared" si="21"/>
        <v>1775.3948949734424</v>
      </c>
      <c r="L141" s="12"/>
      <c r="M141" s="12">
        <f t="shared" si="22"/>
        <v>1768.7285555279398</v>
      </c>
      <c r="O141" s="11">
        <f t="shared" si="23"/>
        <v>9.2159783144126095E-2</v>
      </c>
    </row>
    <row r="142" spans="1:15" x14ac:dyDescent="0.3">
      <c r="A142" s="11">
        <v>141</v>
      </c>
      <c r="B142" s="11">
        <v>2002</v>
      </c>
      <c r="C142" s="11">
        <v>9</v>
      </c>
      <c r="D142" s="19">
        <f t="shared" si="24"/>
        <v>37500</v>
      </c>
      <c r="E142" s="11">
        <v>1773.8</v>
      </c>
      <c r="F142" s="12">
        <f t="shared" si="27"/>
        <v>1773.3333333333337</v>
      </c>
      <c r="G142" s="12">
        <f t="shared" si="25"/>
        <v>1773.4583333333337</v>
      </c>
      <c r="H142" s="12">
        <f t="shared" si="26"/>
        <v>1.0001926555928855</v>
      </c>
      <c r="I142" s="12">
        <f t="shared" si="19"/>
        <v>0.9999184554447742</v>
      </c>
      <c r="J142" s="12">
        <f t="shared" si="20"/>
        <v>1773.9446555279301</v>
      </c>
      <c r="K142" s="12">
        <f t="shared" si="21"/>
        <v>1775.7878105017212</v>
      </c>
      <c r="L142" s="12"/>
      <c r="M142" s="12">
        <f t="shared" si="22"/>
        <v>1775.6430046745384</v>
      </c>
      <c r="O142" s="11">
        <f t="shared" si="23"/>
        <v>0.10390149253232642</v>
      </c>
    </row>
    <row r="143" spans="1:15" x14ac:dyDescent="0.3">
      <c r="A143" s="11">
        <v>142</v>
      </c>
      <c r="B143" s="11">
        <v>2002</v>
      </c>
      <c r="C143" s="11">
        <v>10</v>
      </c>
      <c r="D143" s="19">
        <f t="shared" si="24"/>
        <v>37530</v>
      </c>
      <c r="E143" s="11">
        <v>1778.2</v>
      </c>
      <c r="F143" s="12">
        <f t="shared" si="27"/>
        <v>1773.5833333333337</v>
      </c>
      <c r="G143" s="12">
        <f t="shared" si="25"/>
        <v>1773.7541666666671</v>
      </c>
      <c r="H143" s="12">
        <f t="shared" si="26"/>
        <v>1.0025064540604789</v>
      </c>
      <c r="I143" s="12">
        <f t="shared" si="19"/>
        <v>1.0024061313439261</v>
      </c>
      <c r="J143" s="12">
        <f t="shared" si="20"/>
        <v>1773.9316873650473</v>
      </c>
      <c r="K143" s="12">
        <f t="shared" si="21"/>
        <v>1776.18072603</v>
      </c>
      <c r="L143" s="12"/>
      <c r="M143" s="12">
        <f t="shared" si="22"/>
        <v>1780.4544501473781</v>
      </c>
      <c r="O143" s="11">
        <f t="shared" si="23"/>
        <v>0.1267827098964158</v>
      </c>
    </row>
    <row r="144" spans="1:15" x14ac:dyDescent="0.3">
      <c r="A144" s="11">
        <v>143</v>
      </c>
      <c r="B144" s="11">
        <v>2002</v>
      </c>
      <c r="C144" s="11">
        <v>11</v>
      </c>
      <c r="D144" s="19">
        <f t="shared" si="24"/>
        <v>37561</v>
      </c>
      <c r="E144" s="11">
        <v>1779.6</v>
      </c>
      <c r="F144" s="12">
        <f t="shared" si="27"/>
        <v>1773.9250000000002</v>
      </c>
      <c r="G144" s="12">
        <f t="shared" si="25"/>
        <v>1774.1291666666666</v>
      </c>
      <c r="H144" s="12">
        <f t="shared" si="26"/>
        <v>1.0030836725059946</v>
      </c>
      <c r="I144" s="12">
        <f t="shared" si="19"/>
        <v>1.0029120731715033</v>
      </c>
      <c r="J144" s="12">
        <f t="shared" si="20"/>
        <v>1774.4327220754064</v>
      </c>
      <c r="K144" s="12">
        <f t="shared" si="21"/>
        <v>1776.573641558279</v>
      </c>
      <c r="L144" s="12"/>
      <c r="M144" s="12">
        <f t="shared" si="22"/>
        <v>1781.7471539970609</v>
      </c>
      <c r="O144" s="11">
        <f t="shared" si="23"/>
        <v>0.12065374224887437</v>
      </c>
    </row>
    <row r="145" spans="1:15" x14ac:dyDescent="0.3">
      <c r="A145" s="11">
        <v>144</v>
      </c>
      <c r="B145" s="11">
        <v>2002</v>
      </c>
      <c r="C145" s="11">
        <v>12</v>
      </c>
      <c r="D145" s="19">
        <f t="shared" si="24"/>
        <v>37591</v>
      </c>
      <c r="E145" s="11">
        <v>1779.7</v>
      </c>
      <c r="F145" s="12">
        <f t="shared" si="27"/>
        <v>1774.3333333333333</v>
      </c>
      <c r="G145" s="12">
        <f t="shared" si="25"/>
        <v>1774.6041666666665</v>
      </c>
      <c r="H145" s="12">
        <f t="shared" si="26"/>
        <v>1.0028715323839825</v>
      </c>
      <c r="I145" s="12">
        <f t="shared" si="19"/>
        <v>1.0021569300827093</v>
      </c>
      <c r="J145" s="12">
        <f t="shared" si="20"/>
        <v>1775.8695734939627</v>
      </c>
      <c r="K145" s="12">
        <f t="shared" si="21"/>
        <v>1776.9665570865577</v>
      </c>
      <c r="L145" s="12"/>
      <c r="M145" s="12">
        <f t="shared" si="22"/>
        <v>1780.7993497095063</v>
      </c>
      <c r="O145" s="11">
        <f t="shared" si="23"/>
        <v>6.1771630584155413E-2</v>
      </c>
    </row>
    <row r="146" spans="1:15" x14ac:dyDescent="0.3">
      <c r="A146" s="11">
        <v>145</v>
      </c>
      <c r="B146" s="11">
        <v>2003</v>
      </c>
      <c r="C146" s="11">
        <v>1</v>
      </c>
      <c r="D146" s="19">
        <f t="shared" si="24"/>
        <v>37622</v>
      </c>
      <c r="E146" s="11">
        <v>1777.6</v>
      </c>
      <c r="F146" s="12">
        <f t="shared" si="27"/>
        <v>1774.875</v>
      </c>
      <c r="G146" s="12">
        <f t="shared" si="25"/>
        <v>1775.1791666666668</v>
      </c>
      <c r="H146" s="12">
        <f t="shared" si="26"/>
        <v>1.0013637121135659</v>
      </c>
      <c r="I146" s="12">
        <f t="shared" si="19"/>
        <v>1.0009913241057902</v>
      </c>
      <c r="J146" s="12">
        <f t="shared" si="20"/>
        <v>1775.8395674287917</v>
      </c>
      <c r="K146" s="12">
        <f t="shared" si="21"/>
        <v>1777.3594726148365</v>
      </c>
      <c r="L146" s="12"/>
      <c r="M146" s="12">
        <f t="shared" si="22"/>
        <v>1779.121411904694</v>
      </c>
      <c r="O146" s="11">
        <f t="shared" si="23"/>
        <v>8.5587978436887105E-2</v>
      </c>
    </row>
    <row r="147" spans="1:15" x14ac:dyDescent="0.3">
      <c r="A147" s="11">
        <v>146</v>
      </c>
      <c r="B147" s="11">
        <v>2003</v>
      </c>
      <c r="C147" s="11">
        <v>2</v>
      </c>
      <c r="D147" s="19">
        <f t="shared" si="24"/>
        <v>37653</v>
      </c>
      <c r="E147" s="11">
        <v>1774.9</v>
      </c>
      <c r="F147" s="12">
        <f t="shared" si="27"/>
        <v>1775.4833333333333</v>
      </c>
      <c r="G147" s="12">
        <f t="shared" si="25"/>
        <v>1775.7708333333335</v>
      </c>
      <c r="H147" s="12">
        <f t="shared" si="26"/>
        <v>0.99950960263735233</v>
      </c>
      <c r="I147" s="12">
        <f t="shared" si="19"/>
        <v>1.0004721479310004</v>
      </c>
      <c r="J147" s="12">
        <f t="shared" si="20"/>
        <v>1774.0623801177619</v>
      </c>
      <c r="K147" s="12">
        <f t="shared" si="21"/>
        <v>1777.7523881431155</v>
      </c>
      <c r="L147" s="12"/>
      <c r="M147" s="12">
        <f t="shared" si="22"/>
        <v>1778.5917502550083</v>
      </c>
      <c r="O147" s="11">
        <f t="shared" si="23"/>
        <v>0.20799764803696963</v>
      </c>
    </row>
    <row r="148" spans="1:15" x14ac:dyDescent="0.3">
      <c r="A148" s="11">
        <v>147</v>
      </c>
      <c r="B148" s="11">
        <v>2003</v>
      </c>
      <c r="C148" s="11">
        <v>3</v>
      </c>
      <c r="D148" s="19">
        <f t="shared" si="24"/>
        <v>37681</v>
      </c>
      <c r="E148" s="11">
        <v>1774.9</v>
      </c>
      <c r="F148" s="12">
        <f t="shared" si="27"/>
        <v>1776.0583333333334</v>
      </c>
      <c r="G148" s="12">
        <f t="shared" si="25"/>
        <v>1776.3291666666669</v>
      </c>
      <c r="H148" s="12">
        <f t="shared" si="26"/>
        <v>0.99919543815781131</v>
      </c>
      <c r="I148" s="12">
        <f t="shared" si="19"/>
        <v>1.0005682734485155</v>
      </c>
      <c r="J148" s="12">
        <f t="shared" si="20"/>
        <v>1773.8919443075147</v>
      </c>
      <c r="K148" s="12">
        <f t="shared" si="21"/>
        <v>1778.1453036713942</v>
      </c>
      <c r="L148" s="12"/>
      <c r="M148" s="12">
        <f t="shared" si="22"/>
        <v>1779.1557764350732</v>
      </c>
      <c r="O148" s="11">
        <f t="shared" si="23"/>
        <v>0.23977556116249535</v>
      </c>
    </row>
    <row r="149" spans="1:15" x14ac:dyDescent="0.3">
      <c r="A149" s="11">
        <v>148</v>
      </c>
      <c r="B149" s="11">
        <v>2003</v>
      </c>
      <c r="C149" s="11">
        <v>4</v>
      </c>
      <c r="D149" s="19">
        <f t="shared" si="24"/>
        <v>37712</v>
      </c>
      <c r="E149" s="11">
        <v>1775.7</v>
      </c>
      <c r="F149" s="12">
        <f t="shared" si="27"/>
        <v>1776.6000000000001</v>
      </c>
      <c r="G149" s="12">
        <f t="shared" si="25"/>
        <v>1776.8375000000001</v>
      </c>
      <c r="H149" s="12">
        <f t="shared" si="26"/>
        <v>0.99935981765355575</v>
      </c>
      <c r="I149" s="12">
        <f t="shared" si="19"/>
        <v>1.0004081528998261</v>
      </c>
      <c r="J149" s="12">
        <f t="shared" si="20"/>
        <v>1774.9755385868054</v>
      </c>
      <c r="K149" s="12">
        <f t="shared" si="21"/>
        <v>1778.538219199673</v>
      </c>
      <c r="L149" s="12"/>
      <c r="M149" s="12">
        <f t="shared" si="22"/>
        <v>1779.2641347312908</v>
      </c>
      <c r="O149" s="11">
        <f t="shared" si="23"/>
        <v>0.20071716682383162</v>
      </c>
    </row>
    <row r="150" spans="1:15" x14ac:dyDescent="0.3">
      <c r="A150" s="11">
        <v>149</v>
      </c>
      <c r="B150" s="11">
        <v>2003</v>
      </c>
      <c r="C150" s="11">
        <v>5</v>
      </c>
      <c r="D150" s="19">
        <f t="shared" si="24"/>
        <v>37742</v>
      </c>
      <c r="E150" s="11">
        <v>1774.4</v>
      </c>
      <c r="F150" s="12">
        <f t="shared" si="27"/>
        <v>1777.0749999999998</v>
      </c>
      <c r="G150" s="12">
        <f t="shared" si="25"/>
        <v>1777.2374999999997</v>
      </c>
      <c r="H150" s="12">
        <f t="shared" si="26"/>
        <v>0.9984034210396755</v>
      </c>
      <c r="I150" s="12">
        <f t="shared" si="19"/>
        <v>0.99920320089495884</v>
      </c>
      <c r="J150" s="12">
        <f t="shared" si="20"/>
        <v>1775.8149677770434</v>
      </c>
      <c r="K150" s="12">
        <f t="shared" si="21"/>
        <v>1778.9311347279518</v>
      </c>
      <c r="L150" s="12"/>
      <c r="M150" s="12">
        <f t="shared" si="22"/>
        <v>1777.5136839918707</v>
      </c>
      <c r="O150" s="11">
        <f t="shared" si="23"/>
        <v>0.1754781329954142</v>
      </c>
    </row>
    <row r="151" spans="1:15" x14ac:dyDescent="0.3">
      <c r="A151" s="11">
        <v>150</v>
      </c>
      <c r="B151" s="11">
        <v>2003</v>
      </c>
      <c r="C151" s="11">
        <v>6</v>
      </c>
      <c r="D151" s="19">
        <f t="shared" si="24"/>
        <v>37773</v>
      </c>
      <c r="E151" s="11">
        <v>1771.8</v>
      </c>
      <c r="F151" s="12">
        <f t="shared" si="27"/>
        <v>1777.3999999999996</v>
      </c>
      <c r="G151" s="12">
        <f t="shared" si="25"/>
        <v>1777.5374999999999</v>
      </c>
      <c r="H151" s="12">
        <f t="shared" si="26"/>
        <v>0.99677221999535881</v>
      </c>
      <c r="I151" s="12">
        <f t="shared" si="19"/>
        <v>0.99669901136611105</v>
      </c>
      <c r="J151" s="12">
        <f t="shared" si="20"/>
        <v>1777.6680620677128</v>
      </c>
      <c r="K151" s="12">
        <f t="shared" si="21"/>
        <v>1779.3240502562307</v>
      </c>
      <c r="L151" s="12"/>
      <c r="M151" s="12">
        <f t="shared" si="22"/>
        <v>1773.4505217903297</v>
      </c>
      <c r="O151" s="11">
        <f t="shared" si="23"/>
        <v>9.3155084678280639E-2</v>
      </c>
    </row>
    <row r="152" spans="1:15" x14ac:dyDescent="0.3">
      <c r="A152" s="11">
        <v>151</v>
      </c>
      <c r="B152" s="11">
        <v>2003</v>
      </c>
      <c r="C152" s="11">
        <v>7</v>
      </c>
      <c r="D152" s="19">
        <f t="shared" si="24"/>
        <v>37803</v>
      </c>
      <c r="E152" s="11">
        <v>1770.8</v>
      </c>
      <c r="F152" s="12">
        <f t="shared" si="27"/>
        <v>1777.675</v>
      </c>
      <c r="G152" s="12">
        <f t="shared" si="25"/>
        <v>1777.8833333333334</v>
      </c>
      <c r="H152" s="12">
        <f t="shared" si="26"/>
        <v>0.99601586155821986</v>
      </c>
      <c r="I152" s="12">
        <f t="shared" si="19"/>
        <v>0.99476691762086744</v>
      </c>
      <c r="J152" s="12">
        <f t="shared" si="20"/>
        <v>1780.1154910088192</v>
      </c>
      <c r="K152" s="12">
        <f t="shared" si="21"/>
        <v>1779.7169657845095</v>
      </c>
      <c r="L152" s="12"/>
      <c r="M152" s="12">
        <f t="shared" si="22"/>
        <v>1770.4035602910194</v>
      </c>
      <c r="O152" s="11">
        <f t="shared" si="23"/>
        <v>2.2387604979701353E-2</v>
      </c>
    </row>
    <row r="153" spans="1:15" x14ac:dyDescent="0.3">
      <c r="A153" s="11">
        <v>152</v>
      </c>
      <c r="B153" s="11">
        <v>2003</v>
      </c>
      <c r="C153" s="11">
        <v>8</v>
      </c>
      <c r="D153" s="19">
        <f t="shared" si="24"/>
        <v>37834</v>
      </c>
      <c r="E153" s="11">
        <v>1774.4</v>
      </c>
      <c r="F153" s="12">
        <f t="shared" si="27"/>
        <v>1778.0916666666669</v>
      </c>
      <c r="G153" s="12">
        <f t="shared" si="25"/>
        <v>1778.3458333333338</v>
      </c>
      <c r="H153" s="12">
        <f t="shared" si="26"/>
        <v>0.9977811777330523</v>
      </c>
      <c r="I153" s="12">
        <f t="shared" si="19"/>
        <v>0.99624515116925449</v>
      </c>
      <c r="J153" s="12">
        <f t="shared" si="20"/>
        <v>1781.0877151245909</v>
      </c>
      <c r="K153" s="12">
        <f t="shared" si="21"/>
        <v>1780.1098813127883</v>
      </c>
      <c r="L153" s="12"/>
      <c r="M153" s="12">
        <f t="shared" si="22"/>
        <v>1773.4258378063425</v>
      </c>
      <c r="O153" s="11">
        <f t="shared" si="23"/>
        <v>5.4900935170060207E-2</v>
      </c>
    </row>
    <row r="154" spans="1:15" x14ac:dyDescent="0.3">
      <c r="A154" s="11">
        <v>153</v>
      </c>
      <c r="B154" s="11">
        <v>2003</v>
      </c>
      <c r="C154" s="11">
        <v>9</v>
      </c>
      <c r="D154" s="19">
        <f t="shared" si="24"/>
        <v>37865</v>
      </c>
      <c r="E154" s="11">
        <v>1780.7</v>
      </c>
      <c r="F154" s="12">
        <f t="shared" si="27"/>
        <v>1778.6000000000004</v>
      </c>
      <c r="G154" s="12">
        <f t="shared" si="25"/>
        <v>1778.8083333333334</v>
      </c>
      <c r="H154" s="12">
        <f t="shared" si="26"/>
        <v>1.0010634460336274</v>
      </c>
      <c r="I154" s="12">
        <f t="shared" si="19"/>
        <v>0.9999184554447742</v>
      </c>
      <c r="J154" s="12">
        <f t="shared" si="20"/>
        <v>1780.8452182312467</v>
      </c>
      <c r="K154" s="12">
        <f t="shared" si="21"/>
        <v>1780.502796841067</v>
      </c>
      <c r="L154" s="12"/>
      <c r="M154" s="12">
        <f t="shared" si="22"/>
        <v>1780.3576065324203</v>
      </c>
      <c r="O154" s="11">
        <f t="shared" si="23"/>
        <v>1.9228026482830805E-2</v>
      </c>
    </row>
    <row r="155" spans="1:15" x14ac:dyDescent="0.3">
      <c r="A155" s="11">
        <v>154</v>
      </c>
      <c r="B155" s="11">
        <v>2003</v>
      </c>
      <c r="C155" s="11">
        <v>10</v>
      </c>
      <c r="D155" s="19">
        <f t="shared" si="24"/>
        <v>37895</v>
      </c>
      <c r="E155" s="11">
        <v>1784.7</v>
      </c>
      <c r="F155" s="12">
        <f t="shared" si="27"/>
        <v>1779.0166666666667</v>
      </c>
      <c r="G155" s="12">
        <f t="shared" si="25"/>
        <v>1779.1499999999999</v>
      </c>
      <c r="H155" s="12">
        <f t="shared" si="26"/>
        <v>1.0031194671612851</v>
      </c>
      <c r="I155" s="12">
        <f t="shared" si="19"/>
        <v>1.0024061313439261</v>
      </c>
      <c r="J155" s="12">
        <f t="shared" si="20"/>
        <v>1780.416085052525</v>
      </c>
      <c r="K155" s="12">
        <f t="shared" si="21"/>
        <v>1780.895712369346</v>
      </c>
      <c r="L155" s="12"/>
      <c r="M155" s="12">
        <f t="shared" si="22"/>
        <v>1785.1807813631415</v>
      </c>
      <c r="O155" s="11">
        <f t="shared" si="23"/>
        <v>2.6939057720705546E-2</v>
      </c>
    </row>
    <row r="156" spans="1:15" x14ac:dyDescent="0.3">
      <c r="A156" s="11">
        <v>155</v>
      </c>
      <c r="B156" s="11">
        <v>2003</v>
      </c>
      <c r="C156" s="11">
        <v>11</v>
      </c>
      <c r="D156" s="19">
        <f t="shared" si="24"/>
        <v>37926</v>
      </c>
      <c r="E156" s="11">
        <v>1785.3</v>
      </c>
      <c r="F156" s="12">
        <f t="shared" si="27"/>
        <v>1779.2833333333331</v>
      </c>
      <c r="G156" s="12">
        <f t="shared" si="25"/>
        <v>1779.3041666666663</v>
      </c>
      <c r="H156" s="12">
        <f t="shared" si="26"/>
        <v>1.0033697629925558</v>
      </c>
      <c r="I156" s="12">
        <f t="shared" si="19"/>
        <v>1.0029120731715033</v>
      </c>
      <c r="J156" s="12">
        <f t="shared" si="20"/>
        <v>1780.1161714549469</v>
      </c>
      <c r="K156" s="12">
        <f t="shared" si="21"/>
        <v>1781.2886278976248</v>
      </c>
      <c r="L156" s="12"/>
      <c r="M156" s="12">
        <f t="shared" si="22"/>
        <v>1786.4758707216295</v>
      </c>
      <c r="O156" s="11">
        <f t="shared" si="23"/>
        <v>6.5864040868733986E-2</v>
      </c>
    </row>
    <row r="157" spans="1:15" x14ac:dyDescent="0.3">
      <c r="A157" s="11">
        <v>156</v>
      </c>
      <c r="B157" s="11">
        <v>2003</v>
      </c>
      <c r="C157" s="11">
        <v>12</v>
      </c>
      <c r="D157" s="19">
        <f t="shared" si="24"/>
        <v>37956</v>
      </c>
      <c r="E157" s="11">
        <v>1783.6</v>
      </c>
      <c r="F157" s="12">
        <f t="shared" si="27"/>
        <v>1779.3249999999998</v>
      </c>
      <c r="G157" s="12">
        <f t="shared" si="25"/>
        <v>1779.208333333333</v>
      </c>
      <c r="H157" s="12">
        <f t="shared" si="26"/>
        <v>1.0024683262687057</v>
      </c>
      <c r="I157" s="12">
        <f t="shared" si="19"/>
        <v>1.0021569300827093</v>
      </c>
      <c r="J157" s="12">
        <f t="shared" si="20"/>
        <v>1779.7611795717432</v>
      </c>
      <c r="K157" s="12">
        <f t="shared" si="21"/>
        <v>1781.6815434259036</v>
      </c>
      <c r="L157" s="12"/>
      <c r="M157" s="12">
        <f t="shared" si="22"/>
        <v>1785.5245059447268</v>
      </c>
      <c r="O157" s="11">
        <f t="shared" si="23"/>
        <v>0.10790008660724874</v>
      </c>
    </row>
    <row r="158" spans="1:15" x14ac:dyDescent="0.3">
      <c r="A158" s="11">
        <v>157</v>
      </c>
      <c r="B158" s="11">
        <v>2004</v>
      </c>
      <c r="C158" s="11">
        <v>1</v>
      </c>
      <c r="D158" s="19">
        <f t="shared" si="24"/>
        <v>37987</v>
      </c>
      <c r="E158" s="11">
        <v>1780.9</v>
      </c>
      <c r="F158" s="12">
        <f t="shared" si="27"/>
        <v>1779.0916666666665</v>
      </c>
      <c r="G158" s="12">
        <f t="shared" si="25"/>
        <v>1778.8958333333333</v>
      </c>
      <c r="H158" s="12">
        <f t="shared" si="26"/>
        <v>1.00112663520208</v>
      </c>
      <c r="I158" s="12">
        <f t="shared" si="19"/>
        <v>1.0009913241057902</v>
      </c>
      <c r="J158" s="12">
        <f t="shared" si="20"/>
        <v>1779.1362992990187</v>
      </c>
      <c r="K158" s="12">
        <f t="shared" si="21"/>
        <v>1782.0744589541825</v>
      </c>
      <c r="L158" s="12"/>
      <c r="M158" s="12">
        <f t="shared" si="22"/>
        <v>1783.8410723236568</v>
      </c>
      <c r="O158" s="11">
        <f t="shared" si="23"/>
        <v>0.16514528180452168</v>
      </c>
    </row>
    <row r="159" spans="1:15" x14ac:dyDescent="0.3">
      <c r="A159" s="11">
        <v>158</v>
      </c>
      <c r="B159" s="11">
        <v>2004</v>
      </c>
      <c r="C159" s="11">
        <v>2</v>
      </c>
      <c r="D159" s="19">
        <f t="shared" si="24"/>
        <v>38018</v>
      </c>
      <c r="E159" s="11">
        <v>1779.9</v>
      </c>
      <c r="F159" s="12">
        <f t="shared" si="27"/>
        <v>1778.7</v>
      </c>
      <c r="G159" s="12">
        <f t="shared" si="25"/>
        <v>1778.4833333333333</v>
      </c>
      <c r="H159" s="12">
        <f t="shared" si="26"/>
        <v>1.0007965588657002</v>
      </c>
      <c r="I159" s="12">
        <f t="shared" si="19"/>
        <v>1.0004721479310004</v>
      </c>
      <c r="J159" s="12">
        <f t="shared" si="20"/>
        <v>1779.0600204921993</v>
      </c>
      <c r="K159" s="12">
        <f t="shared" si="21"/>
        <v>1782.4673744824613</v>
      </c>
      <c r="L159" s="12"/>
      <c r="M159" s="12">
        <f t="shared" si="22"/>
        <v>1783.3089627653987</v>
      </c>
      <c r="O159" s="11">
        <f t="shared" si="23"/>
        <v>0.19152552196183242</v>
      </c>
    </row>
    <row r="160" spans="1:15" x14ac:dyDescent="0.3">
      <c r="A160" s="11">
        <v>159</v>
      </c>
      <c r="B160" s="11">
        <v>2004</v>
      </c>
      <c r="C160" s="11">
        <v>3</v>
      </c>
      <c r="D160" s="19">
        <f t="shared" si="24"/>
        <v>38047</v>
      </c>
      <c r="E160" s="11">
        <v>1781</v>
      </c>
      <c r="F160" s="12">
        <f t="shared" si="27"/>
        <v>1778.2666666666667</v>
      </c>
      <c r="G160" s="12">
        <f t="shared" si="25"/>
        <v>1778.0583333333334</v>
      </c>
      <c r="H160" s="12">
        <f t="shared" si="26"/>
        <v>1.001654426410832</v>
      </c>
      <c r="I160" s="12">
        <f t="shared" si="19"/>
        <v>1.0005682734485155</v>
      </c>
      <c r="J160" s="12">
        <f t="shared" si="20"/>
        <v>1779.9884798082614</v>
      </c>
      <c r="K160" s="12">
        <f t="shared" si="21"/>
        <v>1782.8602900107401</v>
      </c>
      <c r="L160" s="12"/>
      <c r="M160" s="12">
        <f t="shared" si="22"/>
        <v>1783.8734421759659</v>
      </c>
      <c r="O160" s="11">
        <f t="shared" si="23"/>
        <v>0.16133869601156203</v>
      </c>
    </row>
    <row r="161" spans="1:15" x14ac:dyDescent="0.3">
      <c r="A161" s="11">
        <v>160</v>
      </c>
      <c r="B161" s="11">
        <v>2004</v>
      </c>
      <c r="C161" s="11">
        <v>4</v>
      </c>
      <c r="D161" s="19">
        <f t="shared" si="24"/>
        <v>38078</v>
      </c>
      <c r="E161" s="11">
        <v>1780.7</v>
      </c>
      <c r="F161" s="12">
        <f t="shared" si="27"/>
        <v>1777.8500000000001</v>
      </c>
      <c r="G161" s="12">
        <f t="shared" si="25"/>
        <v>1777.65</v>
      </c>
      <c r="H161" s="12">
        <f t="shared" si="26"/>
        <v>1.0017157483194103</v>
      </c>
      <c r="I161" s="12">
        <f t="shared" si="19"/>
        <v>1.0004081528998261</v>
      </c>
      <c r="J161" s="12">
        <f t="shared" si="20"/>
        <v>1779.9734986549104</v>
      </c>
      <c r="K161" s="12">
        <f t="shared" si="21"/>
        <v>1783.2532055390188</v>
      </c>
      <c r="L161" s="12"/>
      <c r="M161" s="12">
        <f t="shared" si="22"/>
        <v>1783.9810455059837</v>
      </c>
      <c r="O161" s="11">
        <f t="shared" si="23"/>
        <v>0.18425593901183152</v>
      </c>
    </row>
    <row r="162" spans="1:15" x14ac:dyDescent="0.3">
      <c r="A162" s="11">
        <v>161</v>
      </c>
      <c r="B162" s="11">
        <v>2004</v>
      </c>
      <c r="C162" s="11">
        <v>5</v>
      </c>
      <c r="D162" s="19">
        <f t="shared" si="24"/>
        <v>38108</v>
      </c>
      <c r="E162" s="11">
        <v>1777.6</v>
      </c>
      <c r="F162" s="12">
        <f t="shared" si="27"/>
        <v>1777.45</v>
      </c>
      <c r="G162" s="12">
        <f t="shared" si="25"/>
        <v>1777.2291666666665</v>
      </c>
      <c r="H162" s="12">
        <f t="shared" si="26"/>
        <v>1.000208658140598</v>
      </c>
      <c r="I162" s="12">
        <f t="shared" si="19"/>
        <v>0.99920320089495884</v>
      </c>
      <c r="J162" s="12">
        <f t="shared" si="20"/>
        <v>1779.0175195674437</v>
      </c>
      <c r="K162" s="12">
        <f t="shared" si="21"/>
        <v>1783.6461210672978</v>
      </c>
      <c r="L162" s="12"/>
      <c r="M162" s="12">
        <f t="shared" si="22"/>
        <v>1782.2249134343213</v>
      </c>
      <c r="O162" s="11">
        <f t="shared" si="23"/>
        <v>0.26017739842041759</v>
      </c>
    </row>
    <row r="163" spans="1:15" x14ac:dyDescent="0.3">
      <c r="A163" s="11">
        <v>162</v>
      </c>
      <c r="B163" s="11">
        <v>2004</v>
      </c>
      <c r="C163" s="11">
        <v>6</v>
      </c>
      <c r="D163" s="19">
        <f t="shared" si="24"/>
        <v>38139</v>
      </c>
      <c r="E163" s="11">
        <v>1772.3</v>
      </c>
      <c r="F163" s="12">
        <f t="shared" si="27"/>
        <v>1777.0083333333332</v>
      </c>
      <c r="G163" s="12">
        <f t="shared" si="25"/>
        <v>1776.8041666666668</v>
      </c>
      <c r="H163" s="12">
        <f t="shared" si="26"/>
        <v>0.99746501795123721</v>
      </c>
      <c r="I163" s="12">
        <f t="shared" si="19"/>
        <v>0.99669901136611105</v>
      </c>
      <c r="J163" s="12">
        <f t="shared" si="20"/>
        <v>1778.169718028337</v>
      </c>
      <c r="K163" s="12">
        <f t="shared" si="21"/>
        <v>1784.0390365955766</v>
      </c>
      <c r="L163" s="12"/>
      <c r="M163" s="12">
        <f t="shared" si="22"/>
        <v>1778.1499440133605</v>
      </c>
      <c r="O163" s="11">
        <f t="shared" si="23"/>
        <v>0.33007639865488503</v>
      </c>
    </row>
    <row r="164" spans="1:15" x14ac:dyDescent="0.3">
      <c r="A164" s="11">
        <v>163</v>
      </c>
      <c r="B164" s="11">
        <v>2004</v>
      </c>
      <c r="C164" s="11">
        <v>7</v>
      </c>
      <c r="D164" s="19">
        <f t="shared" si="24"/>
        <v>38169</v>
      </c>
      <c r="E164" s="11">
        <v>1768</v>
      </c>
      <c r="F164" s="12">
        <f t="shared" si="27"/>
        <v>1776.6000000000001</v>
      </c>
      <c r="G164" s="12">
        <f t="shared" si="25"/>
        <v>1776.4208333333333</v>
      </c>
      <c r="H164" s="12">
        <f t="shared" si="26"/>
        <v>0.9952596630396795</v>
      </c>
      <c r="I164" s="12">
        <f t="shared" si="19"/>
        <v>0.99476691762086744</v>
      </c>
      <c r="J164" s="12">
        <f t="shared" si="20"/>
        <v>1777.3007612963588</v>
      </c>
      <c r="K164" s="12">
        <f t="shared" si="21"/>
        <v>1784.4319521238554</v>
      </c>
      <c r="L164" s="12"/>
      <c r="M164" s="12">
        <f t="shared" si="22"/>
        <v>1775.0938727184348</v>
      </c>
      <c r="O164" s="11">
        <f t="shared" si="23"/>
        <v>0.40123714470785043</v>
      </c>
    </row>
    <row r="165" spans="1:15" x14ac:dyDescent="0.3">
      <c r="A165" s="11">
        <v>164</v>
      </c>
      <c r="B165" s="11">
        <v>2004</v>
      </c>
      <c r="C165" s="11">
        <v>8</v>
      </c>
      <c r="D165" s="19">
        <f t="shared" si="24"/>
        <v>38200</v>
      </c>
      <c r="E165" s="11">
        <v>1769.7</v>
      </c>
      <c r="F165" s="12">
        <f t="shared" si="27"/>
        <v>1776.2416666666666</v>
      </c>
      <c r="G165" s="12">
        <f t="shared" si="25"/>
        <v>1776.0125</v>
      </c>
      <c r="H165" s="12">
        <f t="shared" si="26"/>
        <v>0.99644568943067691</v>
      </c>
      <c r="I165" s="12">
        <f t="shared" si="19"/>
        <v>0.99624515116925449</v>
      </c>
      <c r="J165" s="12">
        <f t="shared" si="20"/>
        <v>1776.3700008205524</v>
      </c>
      <c r="K165" s="12">
        <f t="shared" si="21"/>
        <v>1784.8248676521343</v>
      </c>
      <c r="L165" s="12"/>
      <c r="M165" s="12">
        <f t="shared" si="22"/>
        <v>1778.1231200847453</v>
      </c>
      <c r="O165" s="11">
        <f t="shared" si="23"/>
        <v>0.47596316238601333</v>
      </c>
    </row>
    <row r="166" spans="1:15" x14ac:dyDescent="0.3">
      <c r="A166" s="11">
        <v>165</v>
      </c>
      <c r="B166" s="11">
        <v>2004</v>
      </c>
      <c r="C166" s="11">
        <v>9</v>
      </c>
      <c r="D166" s="19">
        <f t="shared" si="24"/>
        <v>38231</v>
      </c>
      <c r="E166" s="11">
        <v>1775.5</v>
      </c>
      <c r="F166" s="12">
        <f t="shared" si="27"/>
        <v>1775.7833333333335</v>
      </c>
      <c r="G166" s="12">
        <f t="shared" si="25"/>
        <v>1775.5333333333333</v>
      </c>
      <c r="H166" s="12">
        <f t="shared" si="26"/>
        <v>0.99998122629820152</v>
      </c>
      <c r="I166" s="12">
        <f t="shared" si="19"/>
        <v>0.9999184554447742</v>
      </c>
      <c r="J166" s="12">
        <f t="shared" si="20"/>
        <v>1775.6447941649792</v>
      </c>
      <c r="K166" s="12">
        <f t="shared" si="21"/>
        <v>1785.2177831804131</v>
      </c>
      <c r="L166" s="12"/>
      <c r="M166" s="12">
        <f t="shared" si="22"/>
        <v>1785.0722083903024</v>
      </c>
      <c r="O166" s="11">
        <f t="shared" si="23"/>
        <v>0.5391274790370274</v>
      </c>
    </row>
    <row r="167" spans="1:15" x14ac:dyDescent="0.3">
      <c r="A167" s="11">
        <v>166</v>
      </c>
      <c r="B167" s="11">
        <v>2004</v>
      </c>
      <c r="C167" s="11">
        <v>10</v>
      </c>
      <c r="D167" s="19">
        <f t="shared" si="24"/>
        <v>38261</v>
      </c>
      <c r="E167" s="11">
        <v>1779.7</v>
      </c>
      <c r="F167" s="12">
        <f t="shared" si="27"/>
        <v>1775.2833333333331</v>
      </c>
      <c r="G167" s="12">
        <f t="shared" si="25"/>
        <v>1775.0666666666666</v>
      </c>
      <c r="H167" s="12">
        <f t="shared" si="26"/>
        <v>1.0026102306016675</v>
      </c>
      <c r="I167" s="12">
        <f t="shared" si="19"/>
        <v>1.0024061313439261</v>
      </c>
      <c r="J167" s="12">
        <f t="shared" si="20"/>
        <v>1775.4280868313883</v>
      </c>
      <c r="K167" s="12">
        <f t="shared" si="21"/>
        <v>1785.6106987086919</v>
      </c>
      <c r="L167" s="12"/>
      <c r="M167" s="12">
        <f t="shared" si="22"/>
        <v>1789.9071125789046</v>
      </c>
      <c r="O167" s="11">
        <f t="shared" si="23"/>
        <v>0.57352995330137491</v>
      </c>
    </row>
    <row r="168" spans="1:15" x14ac:dyDescent="0.3">
      <c r="A168" s="11">
        <v>167</v>
      </c>
      <c r="B168" s="11">
        <v>2004</v>
      </c>
      <c r="C168" s="11">
        <v>11</v>
      </c>
      <c r="D168" s="19">
        <f t="shared" si="24"/>
        <v>38292</v>
      </c>
      <c r="E168" s="11">
        <v>1780.5</v>
      </c>
      <c r="F168" s="12">
        <f t="shared" si="27"/>
        <v>1774.8500000000001</v>
      </c>
      <c r="G168" s="12">
        <f t="shared" si="25"/>
        <v>1774.7041666666669</v>
      </c>
      <c r="H168" s="12">
        <f t="shared" si="26"/>
        <v>1.0032658025163816</v>
      </c>
      <c r="I168" s="12">
        <f t="shared" si="19"/>
        <v>1.0029120731715033</v>
      </c>
      <c r="J168" s="12">
        <f t="shared" si="20"/>
        <v>1775.3301088195444</v>
      </c>
      <c r="K168" s="12">
        <f t="shared" si="21"/>
        <v>1786.0036142369706</v>
      </c>
      <c r="L168" s="12"/>
      <c r="M168" s="12">
        <f t="shared" si="22"/>
        <v>1791.204587446198</v>
      </c>
      <c r="O168" s="11">
        <f t="shared" si="23"/>
        <v>0.60121243730401841</v>
      </c>
    </row>
    <row r="169" spans="1:15" x14ac:dyDescent="0.3">
      <c r="A169" s="11">
        <v>168</v>
      </c>
      <c r="B169" s="11">
        <v>2004</v>
      </c>
      <c r="C169" s="11">
        <v>12</v>
      </c>
      <c r="D169" s="19">
        <f t="shared" si="24"/>
        <v>38322</v>
      </c>
      <c r="E169" s="11">
        <v>1778.3</v>
      </c>
      <c r="F169" s="12">
        <f t="shared" si="27"/>
        <v>1774.5583333333334</v>
      </c>
      <c r="G169" s="12">
        <f t="shared" si="25"/>
        <v>1774.4875000000002</v>
      </c>
      <c r="H169" s="12">
        <f t="shared" si="26"/>
        <v>1.0021485076677068</v>
      </c>
      <c r="I169" s="12">
        <f t="shared" si="19"/>
        <v>1.0021569300827093</v>
      </c>
      <c r="J169" s="12">
        <f t="shared" si="20"/>
        <v>1774.4725866968106</v>
      </c>
      <c r="K169" s="12">
        <f t="shared" si="21"/>
        <v>1786.3965297652496</v>
      </c>
      <c r="L169" s="12"/>
      <c r="M169" s="12">
        <f t="shared" si="22"/>
        <v>1790.2496621799478</v>
      </c>
      <c r="O169" s="11">
        <f t="shared" si="23"/>
        <v>0.67197110610964605</v>
      </c>
    </row>
    <row r="170" spans="1:15" x14ac:dyDescent="0.3">
      <c r="A170" s="11">
        <v>169</v>
      </c>
      <c r="B170" s="11">
        <v>2005</v>
      </c>
      <c r="C170" s="11">
        <v>1</v>
      </c>
      <c r="D170" s="19">
        <f t="shared" si="24"/>
        <v>38353</v>
      </c>
      <c r="E170" s="11">
        <v>1776</v>
      </c>
      <c r="F170" s="12">
        <f t="shared" si="27"/>
        <v>1774.4166666666667</v>
      </c>
      <c r="G170" s="12">
        <f t="shared" si="25"/>
        <v>1774.3458333333333</v>
      </c>
      <c r="H170" s="12">
        <f t="shared" si="26"/>
        <v>1.0009322684651385</v>
      </c>
      <c r="I170" s="12">
        <f t="shared" si="19"/>
        <v>1.0009913241057902</v>
      </c>
      <c r="J170" s="12">
        <f t="shared" si="20"/>
        <v>1774.2411519765608</v>
      </c>
      <c r="K170" s="12">
        <f t="shared" si="21"/>
        <v>1786.7894452935284</v>
      </c>
      <c r="L170" s="12"/>
      <c r="M170" s="12">
        <f t="shared" si="22"/>
        <v>1788.5607327426194</v>
      </c>
      <c r="O170" s="11">
        <f t="shared" si="23"/>
        <v>0.70724846523757845</v>
      </c>
    </row>
    <row r="171" spans="1:15" x14ac:dyDescent="0.3">
      <c r="A171" s="11">
        <v>170</v>
      </c>
      <c r="B171" s="11">
        <v>2005</v>
      </c>
      <c r="C171" s="11">
        <v>2</v>
      </c>
      <c r="D171" s="19">
        <f t="shared" si="24"/>
        <v>38384</v>
      </c>
      <c r="E171" s="11">
        <v>1775.6</v>
      </c>
      <c r="F171" s="12">
        <f t="shared" si="27"/>
        <v>1774.2749999999999</v>
      </c>
      <c r="G171" s="12">
        <f t="shared" si="25"/>
        <v>1774.1791666666666</v>
      </c>
      <c r="H171" s="12">
        <f t="shared" si="26"/>
        <v>1.0008008398249895</v>
      </c>
      <c r="I171" s="12">
        <f t="shared" si="19"/>
        <v>1.0004721479310004</v>
      </c>
      <c r="J171" s="12">
        <f t="shared" si="20"/>
        <v>1774.762049770183</v>
      </c>
      <c r="K171" s="12">
        <f t="shared" si="21"/>
        <v>1787.1823608218072</v>
      </c>
      <c r="L171" s="12"/>
      <c r="M171" s="12">
        <f t="shared" si="22"/>
        <v>1788.0261752757895</v>
      </c>
      <c r="O171" s="11">
        <f t="shared" si="23"/>
        <v>0.6998296505851288</v>
      </c>
    </row>
    <row r="172" spans="1:15" x14ac:dyDescent="0.3">
      <c r="A172" s="11">
        <v>171</v>
      </c>
      <c r="B172" s="11">
        <v>2005</v>
      </c>
      <c r="C172" s="11">
        <v>3</v>
      </c>
      <c r="D172" s="19">
        <f t="shared" si="24"/>
        <v>38412</v>
      </c>
      <c r="E172" s="11">
        <v>1775.5</v>
      </c>
      <c r="F172" s="12">
        <f t="shared" si="27"/>
        <v>1774.0833333333333</v>
      </c>
      <c r="G172" s="12">
        <f t="shared" si="25"/>
        <v>1774.0374999999999</v>
      </c>
      <c r="H172" s="12">
        <f t="shared" si="26"/>
        <v>1.0008243906907268</v>
      </c>
      <c r="I172" s="12">
        <f t="shared" si="19"/>
        <v>1.0005682734485155</v>
      </c>
      <c r="J172" s="12">
        <f t="shared" si="20"/>
        <v>1774.4916035370961</v>
      </c>
      <c r="K172" s="12">
        <f t="shared" si="21"/>
        <v>1787.5752763500859</v>
      </c>
      <c r="L172" s="12"/>
      <c r="M172" s="12">
        <f t="shared" si="22"/>
        <v>1788.5911079168584</v>
      </c>
      <c r="O172" s="11">
        <f t="shared" si="23"/>
        <v>0.73731951094668491</v>
      </c>
    </row>
    <row r="173" spans="1:15" x14ac:dyDescent="0.3">
      <c r="A173" s="11">
        <v>172</v>
      </c>
      <c r="B173" s="11">
        <v>2005</v>
      </c>
      <c r="C173" s="11">
        <v>4</v>
      </c>
      <c r="D173" s="19">
        <f t="shared" si="24"/>
        <v>38443</v>
      </c>
      <c r="E173" s="11">
        <v>1774.7</v>
      </c>
      <c r="F173" s="12">
        <f t="shared" si="27"/>
        <v>1773.9916666666666</v>
      </c>
      <c r="G173" s="12">
        <f t="shared" si="25"/>
        <v>1774.0166666666664</v>
      </c>
      <c r="H173" s="12">
        <f t="shared" si="26"/>
        <v>1.0003851899174192</v>
      </c>
      <c r="I173" s="12">
        <f t="shared" si="19"/>
        <v>1.0004081528998261</v>
      </c>
      <c r="J173" s="12">
        <f t="shared" si="20"/>
        <v>1773.9759465731845</v>
      </c>
      <c r="K173" s="12">
        <f t="shared" si="21"/>
        <v>1787.9681918783649</v>
      </c>
      <c r="L173" s="12"/>
      <c r="M173" s="12">
        <f t="shared" si="22"/>
        <v>1788.6979562806769</v>
      </c>
      <c r="O173" s="11">
        <f t="shared" si="23"/>
        <v>0.78875056520408049</v>
      </c>
    </row>
    <row r="174" spans="1:15" x14ac:dyDescent="0.3">
      <c r="A174" s="11">
        <v>173</v>
      </c>
      <c r="B174" s="11">
        <v>2005</v>
      </c>
      <c r="C174" s="11">
        <v>5</v>
      </c>
      <c r="D174" s="19">
        <f t="shared" si="24"/>
        <v>38473</v>
      </c>
      <c r="E174" s="11">
        <v>1772.4</v>
      </c>
      <c r="F174" s="12">
        <f t="shared" si="27"/>
        <v>1774.0416666666663</v>
      </c>
      <c r="G174" s="12">
        <f t="shared" si="25"/>
        <v>1774.1166666666663</v>
      </c>
      <c r="H174" s="12">
        <f t="shared" si="26"/>
        <v>0.99903238231232472</v>
      </c>
      <c r="I174" s="12">
        <f t="shared" si="19"/>
        <v>0.99920320089495884</v>
      </c>
      <c r="J174" s="12">
        <f t="shared" si="20"/>
        <v>1773.8133729080432</v>
      </c>
      <c r="K174" s="12">
        <f t="shared" si="21"/>
        <v>1788.3611074066437</v>
      </c>
      <c r="L174" s="12"/>
      <c r="M174" s="12">
        <f t="shared" si="22"/>
        <v>1786.9361428767716</v>
      </c>
      <c r="O174" s="11">
        <f t="shared" si="23"/>
        <v>0.82013895716381535</v>
      </c>
    </row>
    <row r="175" spans="1:15" x14ac:dyDescent="0.3">
      <c r="A175" s="11">
        <v>174</v>
      </c>
      <c r="B175" s="11">
        <v>2005</v>
      </c>
      <c r="C175" s="11">
        <v>6</v>
      </c>
      <c r="D175" s="19">
        <f t="shared" si="24"/>
        <v>38504</v>
      </c>
      <c r="E175" s="11">
        <v>1768.8</v>
      </c>
      <c r="F175" s="12">
        <f>AVERAGE(E170:E181)</f>
        <v>1774.1916666666664</v>
      </c>
      <c r="G175" s="12">
        <f t="shared" si="25"/>
        <v>1774.3374999999999</v>
      </c>
      <c r="H175" s="12">
        <f t="shared" si="26"/>
        <v>0.99687911685347352</v>
      </c>
      <c r="I175" s="12">
        <f t="shared" si="19"/>
        <v>0.99669901136611105</v>
      </c>
      <c r="J175" s="12">
        <f t="shared" si="20"/>
        <v>1774.6581263039679</v>
      </c>
      <c r="K175" s="12">
        <f t="shared" si="21"/>
        <v>1788.7540229349224</v>
      </c>
      <c r="L175" s="12"/>
      <c r="M175" s="12">
        <f t="shared" si="22"/>
        <v>1782.8493662363912</v>
      </c>
      <c r="O175" s="11">
        <f t="shared" si="23"/>
        <v>0.79428800522338761</v>
      </c>
    </row>
    <row r="176" spans="1:15" x14ac:dyDescent="0.3">
      <c r="A176" s="11">
        <v>175</v>
      </c>
      <c r="B176" s="11">
        <v>2005</v>
      </c>
      <c r="C176" s="11">
        <v>7</v>
      </c>
      <c r="D176" s="19">
        <f t="shared" si="24"/>
        <v>38534</v>
      </c>
      <c r="E176" s="11">
        <v>1766.3</v>
      </c>
      <c r="F176" s="12">
        <f t="shared" si="27"/>
        <v>1774.4833333333333</v>
      </c>
      <c r="G176" s="12">
        <f t="shared" si="25"/>
        <v>1774.65</v>
      </c>
      <c r="H176" s="12">
        <f t="shared" si="26"/>
        <v>0.99529484687121395</v>
      </c>
      <c r="I176" s="12">
        <f t="shared" si="19"/>
        <v>0.99476691762086744</v>
      </c>
      <c r="J176" s="12">
        <f t="shared" si="20"/>
        <v>1775.5918182566509</v>
      </c>
      <c r="K176" s="12">
        <f t="shared" si="21"/>
        <v>1789.1469384632014</v>
      </c>
      <c r="L176" s="12"/>
      <c r="M176" s="12">
        <f t="shared" si="22"/>
        <v>1779.7841851458506</v>
      </c>
      <c r="O176" s="11">
        <f t="shared" si="23"/>
        <v>0.76341420743082655</v>
      </c>
    </row>
    <row r="177" spans="1:15" x14ac:dyDescent="0.3">
      <c r="A177" s="11">
        <v>176</v>
      </c>
      <c r="B177" s="11">
        <v>2005</v>
      </c>
      <c r="C177" s="11">
        <v>8</v>
      </c>
      <c r="D177" s="19">
        <f t="shared" si="24"/>
        <v>38565</v>
      </c>
      <c r="E177" s="11">
        <v>1768</v>
      </c>
      <c r="F177" s="12">
        <f t="shared" si="27"/>
        <v>1774.8166666666666</v>
      </c>
      <c r="G177" s="12">
        <f t="shared" si="25"/>
        <v>1774.9</v>
      </c>
      <c r="H177" s="12">
        <f t="shared" si="26"/>
        <v>0.9961124570398332</v>
      </c>
      <c r="I177" s="12">
        <f t="shared" si="19"/>
        <v>0.99624515116925449</v>
      </c>
      <c r="J177" s="12">
        <f t="shared" si="20"/>
        <v>1774.6635935190918</v>
      </c>
      <c r="K177" s="12">
        <f t="shared" si="21"/>
        <v>1789.5398539914802</v>
      </c>
      <c r="L177" s="12"/>
      <c r="M177" s="12">
        <f t="shared" si="22"/>
        <v>1782.8204023631479</v>
      </c>
      <c r="O177" s="11">
        <f t="shared" si="23"/>
        <v>0.83825805221424654</v>
      </c>
    </row>
    <row r="178" spans="1:15" x14ac:dyDescent="0.3">
      <c r="A178" s="11">
        <v>177</v>
      </c>
      <c r="B178" s="11">
        <v>2005</v>
      </c>
      <c r="C178" s="11">
        <v>9</v>
      </c>
      <c r="D178" s="19">
        <f t="shared" si="24"/>
        <v>38596</v>
      </c>
      <c r="E178" s="11">
        <v>1773.2</v>
      </c>
      <c r="F178" s="12">
        <f t="shared" si="27"/>
        <v>1774.9833333333336</v>
      </c>
      <c r="G178" s="12">
        <f t="shared" si="25"/>
        <v>1775.041666666667</v>
      </c>
      <c r="H178" s="12">
        <f t="shared" si="26"/>
        <v>0.99896246566981983</v>
      </c>
      <c r="I178" s="12">
        <f t="shared" si="19"/>
        <v>0.9999184554447742</v>
      </c>
      <c r="J178" s="12">
        <f t="shared" si="20"/>
        <v>1773.3446065972071</v>
      </c>
      <c r="K178" s="12">
        <f t="shared" si="21"/>
        <v>1789.9327695197589</v>
      </c>
      <c r="L178" s="12"/>
      <c r="M178" s="12">
        <f t="shared" si="22"/>
        <v>1789.7868102481843</v>
      </c>
      <c r="O178" s="11">
        <f t="shared" si="23"/>
        <v>0.93541677465510331</v>
      </c>
    </row>
    <row r="179" spans="1:15" x14ac:dyDescent="0.3">
      <c r="A179" s="11">
        <v>178</v>
      </c>
      <c r="B179" s="11">
        <v>2005</v>
      </c>
      <c r="C179" s="11">
        <v>10</v>
      </c>
      <c r="D179" s="19">
        <f t="shared" si="24"/>
        <v>38626</v>
      </c>
      <c r="E179" s="11">
        <v>1778.6</v>
      </c>
      <c r="F179" s="12">
        <f t="shared" si="27"/>
        <v>1775.1000000000001</v>
      </c>
      <c r="G179" s="12">
        <f t="shared" si="25"/>
        <v>1775.2083333333335</v>
      </c>
      <c r="H179" s="12">
        <f t="shared" si="26"/>
        <v>1.0019105738763054</v>
      </c>
      <c r="I179" s="12">
        <f t="shared" si="19"/>
        <v>1.0024061313439261</v>
      </c>
      <c r="J179" s="12">
        <f t="shared" si="20"/>
        <v>1774.330727222738</v>
      </c>
      <c r="K179" s="12">
        <f t="shared" si="21"/>
        <v>1790.3256850480377</v>
      </c>
      <c r="L179" s="12"/>
      <c r="M179" s="12">
        <f t="shared" si="22"/>
        <v>1794.6334437946678</v>
      </c>
      <c r="O179" s="11">
        <f t="shared" si="23"/>
        <v>0.90146428621769081</v>
      </c>
    </row>
    <row r="180" spans="1:15" x14ac:dyDescent="0.3">
      <c r="A180" s="11">
        <v>179</v>
      </c>
      <c r="B180" s="11">
        <v>2005</v>
      </c>
      <c r="C180" s="11">
        <v>11</v>
      </c>
      <c r="D180" s="19">
        <f t="shared" si="24"/>
        <v>38657</v>
      </c>
      <c r="E180" s="11">
        <v>1781.1</v>
      </c>
      <c r="F180" s="12">
        <f t="shared" si="27"/>
        <v>1775.3166666666666</v>
      </c>
      <c r="G180" s="12">
        <f t="shared" si="25"/>
        <v>1775.3375000000001</v>
      </c>
      <c r="H180" s="12">
        <f t="shared" si="26"/>
        <v>1.0032458617023523</v>
      </c>
      <c r="I180" s="12">
        <f t="shared" si="19"/>
        <v>1.0029120731715033</v>
      </c>
      <c r="J180" s="12">
        <f t="shared" si="20"/>
        <v>1775.9283666489698</v>
      </c>
      <c r="K180" s="12">
        <f t="shared" si="21"/>
        <v>1790.7186005763167</v>
      </c>
      <c r="L180" s="12"/>
      <c r="M180" s="12">
        <f t="shared" si="22"/>
        <v>1795.9333041707671</v>
      </c>
      <c r="O180" s="11">
        <f t="shared" si="23"/>
        <v>0.83281703277565433</v>
      </c>
    </row>
    <row r="181" spans="1:15" x14ac:dyDescent="0.3">
      <c r="A181" s="11">
        <v>180</v>
      </c>
      <c r="B181" s="11">
        <v>2005</v>
      </c>
      <c r="C181" s="11">
        <v>12</v>
      </c>
      <c r="D181" s="19">
        <f t="shared" si="24"/>
        <v>38687</v>
      </c>
      <c r="E181" s="11">
        <v>1780.1</v>
      </c>
      <c r="F181" s="12">
        <f t="shared" si="27"/>
        <v>1775.3583333333333</v>
      </c>
      <c r="G181" s="12">
        <f t="shared" si="25"/>
        <v>1775.2625</v>
      </c>
      <c r="H181" s="12">
        <f t="shared" si="26"/>
        <v>1.0027249491272416</v>
      </c>
      <c r="I181" s="12">
        <f t="shared" si="19"/>
        <v>1.0021569300827093</v>
      </c>
      <c r="J181" s="12">
        <f t="shared" si="20"/>
        <v>1776.2687125788632</v>
      </c>
      <c r="K181" s="12">
        <f t="shared" si="21"/>
        <v>1791.1115161045955</v>
      </c>
      <c r="L181" s="12"/>
      <c r="M181" s="12">
        <f t="shared" si="22"/>
        <v>1794.9748184151686</v>
      </c>
      <c r="O181" s="11">
        <f t="shared" si="23"/>
        <v>0.8356170111324448</v>
      </c>
    </row>
    <row r="182" spans="1:15" x14ac:dyDescent="0.3">
      <c r="A182" s="11">
        <v>181</v>
      </c>
      <c r="B182" s="11">
        <v>2006</v>
      </c>
      <c r="C182" s="11">
        <v>1</v>
      </c>
      <c r="D182" s="19">
        <f t="shared" si="24"/>
        <v>38718</v>
      </c>
      <c r="E182" s="11">
        <v>1779.5</v>
      </c>
      <c r="F182" s="12">
        <f t="shared" si="27"/>
        <v>1775.1666666666667</v>
      </c>
      <c r="G182" s="12">
        <f t="shared" si="25"/>
        <v>1775.1291666666666</v>
      </c>
      <c r="H182" s="12">
        <f t="shared" si="26"/>
        <v>1.0024622621358541</v>
      </c>
      <c r="I182" s="12">
        <f t="shared" si="19"/>
        <v>1.0009913241057902</v>
      </c>
      <c r="J182" s="12">
        <f t="shared" si="20"/>
        <v>1777.7376857783163</v>
      </c>
      <c r="K182" s="12">
        <f t="shared" si="21"/>
        <v>1791.5044316328742</v>
      </c>
      <c r="L182" s="12"/>
      <c r="M182" s="12">
        <f t="shared" si="22"/>
        <v>1793.2803931615817</v>
      </c>
      <c r="O182" s="11">
        <f t="shared" si="23"/>
        <v>0.77439691832434632</v>
      </c>
    </row>
    <row r="183" spans="1:15" x14ac:dyDescent="0.3">
      <c r="A183" s="11">
        <v>182</v>
      </c>
      <c r="B183" s="11">
        <v>2006</v>
      </c>
      <c r="C183" s="11">
        <v>2</v>
      </c>
      <c r="D183" s="19">
        <f t="shared" si="24"/>
        <v>38749</v>
      </c>
      <c r="E183" s="11">
        <v>1779.6</v>
      </c>
      <c r="F183" s="12">
        <f t="shared" si="27"/>
        <v>1775.0916666666665</v>
      </c>
      <c r="G183" s="12">
        <f t="shared" si="25"/>
        <v>1775.1541666666665</v>
      </c>
      <c r="H183" s="12">
        <f t="shared" si="26"/>
        <v>1.0025044773106562</v>
      </c>
      <c r="I183" s="12">
        <f t="shared" si="19"/>
        <v>1.0004721479310004</v>
      </c>
      <c r="J183" s="12">
        <f t="shared" si="20"/>
        <v>1778.7601620697328</v>
      </c>
      <c r="K183" s="12">
        <f t="shared" si="21"/>
        <v>1791.897347161153</v>
      </c>
      <c r="L183" s="12"/>
      <c r="M183" s="12">
        <f t="shared" si="22"/>
        <v>1792.7433877861802</v>
      </c>
      <c r="O183" s="11">
        <f t="shared" si="23"/>
        <v>0.7385585404686591</v>
      </c>
    </row>
    <row r="184" spans="1:15" x14ac:dyDescent="0.3">
      <c r="A184" s="11">
        <v>183</v>
      </c>
      <c r="B184" s="11">
        <v>2006</v>
      </c>
      <c r="C184" s="11">
        <v>3</v>
      </c>
      <c r="D184" s="19">
        <f t="shared" si="24"/>
        <v>38777</v>
      </c>
      <c r="E184" s="11">
        <v>1777.5</v>
      </c>
      <c r="F184" s="12">
        <f t="shared" si="27"/>
        <v>1775.2166666666665</v>
      </c>
      <c r="G184" s="12">
        <f t="shared" si="25"/>
        <v>1775.2041666666664</v>
      </c>
      <c r="H184" s="12">
        <f t="shared" si="26"/>
        <v>1.001293278472664</v>
      </c>
      <c r="I184" s="12">
        <f t="shared" si="19"/>
        <v>1.0005682734485155</v>
      </c>
      <c r="J184" s="12">
        <f t="shared" si="20"/>
        <v>1776.4904676357016</v>
      </c>
      <c r="K184" s="12">
        <f t="shared" si="21"/>
        <v>1792.290262689432</v>
      </c>
      <c r="L184" s="12"/>
      <c r="M184" s="12">
        <f t="shared" si="22"/>
        <v>1793.3087736577513</v>
      </c>
      <c r="O184" s="11">
        <f t="shared" si="23"/>
        <v>0.88938248426167743</v>
      </c>
    </row>
    <row r="185" spans="1:15" x14ac:dyDescent="0.3">
      <c r="A185" s="11">
        <v>184</v>
      </c>
      <c r="B185" s="11">
        <v>2006</v>
      </c>
      <c r="C185" s="11">
        <v>4</v>
      </c>
      <c r="D185" s="19">
        <f t="shared" si="24"/>
        <v>38808</v>
      </c>
      <c r="E185" s="11">
        <v>1776.1</v>
      </c>
      <c r="F185" s="12">
        <f>AVERAGE(E180:E191)</f>
        <v>1775.1916666666666</v>
      </c>
      <c r="G185" s="12">
        <f t="shared" si="25"/>
        <v>1775.1124999999997</v>
      </c>
      <c r="H185" s="12">
        <f t="shared" si="26"/>
        <v>1.0005563027695428</v>
      </c>
      <c r="I185" s="12">
        <f t="shared" si="19"/>
        <v>1.0004081528998261</v>
      </c>
      <c r="J185" s="12">
        <f t="shared" si="20"/>
        <v>1775.3753753922538</v>
      </c>
      <c r="K185" s="12">
        <f t="shared" si="21"/>
        <v>1792.6831782177107</v>
      </c>
      <c r="L185" s="12"/>
      <c r="M185" s="12">
        <f t="shared" si="22"/>
        <v>1793.4148670553698</v>
      </c>
      <c r="O185" s="11">
        <f t="shared" si="23"/>
        <v>0.97488131610663031</v>
      </c>
    </row>
    <row r="186" spans="1:15" x14ac:dyDescent="0.3">
      <c r="A186" s="11">
        <v>185</v>
      </c>
      <c r="B186" s="11">
        <v>2006</v>
      </c>
      <c r="C186" s="11">
        <v>5</v>
      </c>
      <c r="D186" s="19">
        <f t="shared" si="24"/>
        <v>38838</v>
      </c>
      <c r="E186" s="11">
        <v>1775</v>
      </c>
      <c r="F186" s="12">
        <f t="shared" si="27"/>
        <v>1775.0333333333331</v>
      </c>
      <c r="G186" s="12">
        <f t="shared" si="25"/>
        <v>1775.0333333333333</v>
      </c>
      <c r="H186" s="12">
        <f t="shared" si="26"/>
        <v>0.99998122100993414</v>
      </c>
      <c r="I186" s="12">
        <f t="shared" si="19"/>
        <v>0.99920320089495884</v>
      </c>
      <c r="J186" s="12">
        <f t="shared" si="20"/>
        <v>1776.4154462377435</v>
      </c>
      <c r="K186" s="12">
        <f t="shared" si="21"/>
        <v>1793.0760937459895</v>
      </c>
      <c r="L186" s="12"/>
      <c r="M186" s="12">
        <f t="shared" si="22"/>
        <v>1791.6473723192221</v>
      </c>
      <c r="O186" s="11">
        <f t="shared" si="23"/>
        <v>0.9378801306603991</v>
      </c>
    </row>
    <row r="187" spans="1:15" x14ac:dyDescent="0.3">
      <c r="A187" s="11">
        <v>186</v>
      </c>
      <c r="B187" s="11">
        <v>2006</v>
      </c>
      <c r="C187" s="11">
        <v>6</v>
      </c>
      <c r="D187" s="19">
        <f t="shared" si="24"/>
        <v>38869</v>
      </c>
      <c r="E187" s="11">
        <v>1769.3</v>
      </c>
      <c r="F187" s="12">
        <f>AVERAGE(E182:E193)</f>
        <v>1775.0333333333335</v>
      </c>
      <c r="G187" s="12">
        <f t="shared" si="25"/>
        <v>1775.0250000000001</v>
      </c>
      <c r="H187" s="12">
        <f t="shared" si="26"/>
        <v>0.99677469331417856</v>
      </c>
      <c r="I187" s="12">
        <f t="shared" si="19"/>
        <v>0.99669901136611105</v>
      </c>
      <c r="J187" s="12">
        <f t="shared" si="20"/>
        <v>1775.1597822645922</v>
      </c>
      <c r="K187" s="12">
        <f t="shared" si="21"/>
        <v>1793.4690092742685</v>
      </c>
      <c r="L187" s="12"/>
      <c r="M187" s="12">
        <f t="shared" si="22"/>
        <v>1787.548788459422</v>
      </c>
      <c r="O187" s="11">
        <f t="shared" si="23"/>
        <v>1.03141290111468</v>
      </c>
    </row>
    <row r="188" spans="1:15" x14ac:dyDescent="0.3">
      <c r="A188" s="11">
        <v>187</v>
      </c>
      <c r="B188" s="11">
        <v>2006</v>
      </c>
      <c r="C188" s="11">
        <v>7</v>
      </c>
      <c r="D188" s="19">
        <f t="shared" si="24"/>
        <v>38899</v>
      </c>
      <c r="E188" s="11">
        <v>1764</v>
      </c>
      <c r="F188" s="12">
        <f t="shared" si="27"/>
        <v>1775.0166666666664</v>
      </c>
      <c r="G188" s="12">
        <f t="shared" si="25"/>
        <v>1774.9791666666665</v>
      </c>
      <c r="H188" s="12">
        <f t="shared" si="26"/>
        <v>0.99381448139062678</v>
      </c>
      <c r="I188" s="12">
        <f t="shared" si="19"/>
        <v>0.99476691762086744</v>
      </c>
      <c r="J188" s="12">
        <f t="shared" si="20"/>
        <v>1773.2797188499869</v>
      </c>
      <c r="K188" s="12">
        <f t="shared" si="21"/>
        <v>1793.8619248025473</v>
      </c>
      <c r="L188" s="12"/>
      <c r="M188" s="12">
        <f t="shared" si="22"/>
        <v>1784.4744975732663</v>
      </c>
      <c r="O188" s="11">
        <f t="shared" si="23"/>
        <v>1.1606858034731442</v>
      </c>
    </row>
    <row r="189" spans="1:15" x14ac:dyDescent="0.3">
      <c r="A189" s="11">
        <v>188</v>
      </c>
      <c r="B189" s="11">
        <v>2006</v>
      </c>
      <c r="C189" s="11">
        <v>8</v>
      </c>
      <c r="D189" s="19">
        <f t="shared" si="24"/>
        <v>38930</v>
      </c>
      <c r="E189" s="11">
        <v>1767.1</v>
      </c>
      <c r="F189" s="12">
        <f t="shared" si="27"/>
        <v>1774.9416666666668</v>
      </c>
      <c r="G189" s="12">
        <f t="shared" si="25"/>
        <v>1775.0625000000002</v>
      </c>
      <c r="H189" s="12">
        <f t="shared" si="26"/>
        <v>0.99551424245625131</v>
      </c>
      <c r="I189" s="12">
        <f t="shared" si="19"/>
        <v>0.99624515116925449</v>
      </c>
      <c r="J189" s="12">
        <f t="shared" si="20"/>
        <v>1773.7602014183185</v>
      </c>
      <c r="K189" s="12">
        <f t="shared" si="21"/>
        <v>1794.254840330826</v>
      </c>
      <c r="L189" s="12"/>
      <c r="M189" s="12">
        <f t="shared" si="22"/>
        <v>1787.5176846415504</v>
      </c>
      <c r="O189" s="11">
        <f t="shared" si="23"/>
        <v>1.1554345900939689</v>
      </c>
    </row>
    <row r="190" spans="1:15" x14ac:dyDescent="0.3">
      <c r="A190" s="11">
        <v>189</v>
      </c>
      <c r="B190" s="11">
        <v>2006</v>
      </c>
      <c r="C190" s="11">
        <v>9</v>
      </c>
      <c r="D190" s="19">
        <f t="shared" si="24"/>
        <v>38961</v>
      </c>
      <c r="E190" s="11">
        <v>1774.7</v>
      </c>
      <c r="F190" s="12">
        <f t="shared" si="27"/>
        <v>1775.1833333333336</v>
      </c>
      <c r="G190" s="12">
        <f t="shared" si="25"/>
        <v>1775.3916666666669</v>
      </c>
      <c r="H190" s="12">
        <f t="shared" si="26"/>
        <v>0.99961041460335032</v>
      </c>
      <c r="I190" s="12">
        <f t="shared" si="19"/>
        <v>0.9999184554447742</v>
      </c>
      <c r="J190" s="12">
        <f t="shared" si="20"/>
        <v>1774.844728924015</v>
      </c>
      <c r="K190" s="12">
        <f t="shared" si="21"/>
        <v>1794.6477558591048</v>
      </c>
      <c r="L190" s="12"/>
      <c r="M190" s="12">
        <f t="shared" si="22"/>
        <v>1794.5014121060663</v>
      </c>
      <c r="O190" s="11">
        <f t="shared" si="23"/>
        <v>1.115761092357368</v>
      </c>
    </row>
    <row r="191" spans="1:15" x14ac:dyDescent="0.3">
      <c r="A191" s="11">
        <v>190</v>
      </c>
      <c r="B191" s="11">
        <v>2006</v>
      </c>
      <c r="C191" s="11">
        <v>10</v>
      </c>
      <c r="D191" s="19">
        <f t="shared" si="24"/>
        <v>38991</v>
      </c>
      <c r="E191" s="11">
        <v>1778.3</v>
      </c>
      <c r="F191" s="12">
        <f t="shared" si="27"/>
        <v>1775.6000000000001</v>
      </c>
      <c r="G191" s="12">
        <f t="shared" si="25"/>
        <v>1775.7875000000001</v>
      </c>
      <c r="H191" s="12">
        <f t="shared" si="26"/>
        <v>1.0014148652358459</v>
      </c>
      <c r="I191" s="12">
        <f t="shared" si="19"/>
        <v>1.0024061313439261</v>
      </c>
      <c r="J191" s="12">
        <f t="shared" si="20"/>
        <v>1774.03144732947</v>
      </c>
      <c r="K191" s="12">
        <f t="shared" si="21"/>
        <v>1795.0406713873838</v>
      </c>
      <c r="L191" s="12"/>
      <c r="M191" s="12">
        <f t="shared" si="22"/>
        <v>1799.3597750104311</v>
      </c>
      <c r="O191" s="11">
        <f t="shared" si="23"/>
        <v>1.1842644666496749</v>
      </c>
    </row>
    <row r="192" spans="1:15" x14ac:dyDescent="0.3">
      <c r="A192" s="11">
        <v>191</v>
      </c>
      <c r="B192" s="11">
        <v>2006</v>
      </c>
      <c r="C192" s="11">
        <v>11</v>
      </c>
      <c r="D192" s="19">
        <f t="shared" si="24"/>
        <v>39022</v>
      </c>
      <c r="E192" s="11">
        <v>1779.2</v>
      </c>
      <c r="F192" s="12">
        <f t="shared" si="27"/>
        <v>1775.9750000000001</v>
      </c>
      <c r="G192" s="12">
        <f t="shared" si="25"/>
        <v>1776.2375000000002</v>
      </c>
      <c r="H192" s="12">
        <f t="shared" si="26"/>
        <v>1.0016678512867789</v>
      </c>
      <c r="I192" s="12">
        <f t="shared" si="19"/>
        <v>1.0029120731715033</v>
      </c>
      <c r="J192" s="12">
        <f t="shared" si="20"/>
        <v>1774.0338835224563</v>
      </c>
      <c r="K192" s="12">
        <f t="shared" si="21"/>
        <v>1795.4335869156625</v>
      </c>
      <c r="L192" s="12"/>
      <c r="M192" s="12">
        <f t="shared" si="22"/>
        <v>1800.6620208953357</v>
      </c>
      <c r="O192" s="11">
        <f t="shared" si="23"/>
        <v>1.206273656437479</v>
      </c>
    </row>
    <row r="193" spans="1:15" x14ac:dyDescent="0.3">
      <c r="A193" s="11">
        <v>192</v>
      </c>
      <c r="B193" s="11">
        <v>2006</v>
      </c>
      <c r="C193" s="11">
        <v>12</v>
      </c>
      <c r="D193" s="19">
        <f t="shared" si="24"/>
        <v>39052</v>
      </c>
      <c r="E193" s="11">
        <v>1780.1</v>
      </c>
      <c r="F193" s="12">
        <f t="shared" si="27"/>
        <v>1776.5</v>
      </c>
      <c r="G193" s="12">
        <f t="shared" si="25"/>
        <v>1776.8583333333331</v>
      </c>
      <c r="H193" s="12">
        <f t="shared" si="26"/>
        <v>1.0018243810470728</v>
      </c>
      <c r="I193" s="12">
        <f t="shared" si="19"/>
        <v>1.0021569300827093</v>
      </c>
      <c r="J193" s="12">
        <f t="shared" si="20"/>
        <v>1776.2687125788632</v>
      </c>
      <c r="K193" s="12">
        <f t="shared" si="21"/>
        <v>1795.8265024439413</v>
      </c>
      <c r="L193" s="12"/>
      <c r="M193" s="12">
        <f t="shared" si="22"/>
        <v>1799.6999746503893</v>
      </c>
      <c r="O193" s="11">
        <f t="shared" si="23"/>
        <v>1.1010603140491779</v>
      </c>
    </row>
    <row r="194" spans="1:15" x14ac:dyDescent="0.3">
      <c r="A194" s="11">
        <v>193</v>
      </c>
      <c r="B194" s="11">
        <v>2007</v>
      </c>
      <c r="C194" s="11">
        <v>1</v>
      </c>
      <c r="D194" s="19">
        <f t="shared" si="24"/>
        <v>39083</v>
      </c>
      <c r="E194" s="11">
        <v>1779.3</v>
      </c>
      <c r="F194" s="12">
        <f t="shared" si="27"/>
        <v>1777.2166666666665</v>
      </c>
      <c r="G194" s="12">
        <f t="shared" si="25"/>
        <v>1777.6416666666664</v>
      </c>
      <c r="H194" s="12">
        <f t="shared" si="26"/>
        <v>1.0009328839239255</v>
      </c>
      <c r="I194" s="12">
        <f t="shared" ref="I194:I257" si="28">VLOOKUP(C194,$Q$6:$R$17,2,FALSE)</f>
        <v>1.0009913241057902</v>
      </c>
      <c r="J194" s="12">
        <f t="shared" si="20"/>
        <v>1777.5378838467873</v>
      </c>
      <c r="K194" s="12">
        <f t="shared" si="21"/>
        <v>1796.2194179722203</v>
      </c>
      <c r="L194" s="12"/>
      <c r="M194" s="12">
        <f t="shared" si="22"/>
        <v>1798.0000535805445</v>
      </c>
      <c r="O194" s="11">
        <f t="shared" si="23"/>
        <v>1.05097811389561</v>
      </c>
    </row>
    <row r="195" spans="1:15" x14ac:dyDescent="0.3">
      <c r="A195" s="11">
        <v>194</v>
      </c>
      <c r="B195" s="11">
        <v>2007</v>
      </c>
      <c r="C195" s="11">
        <v>2</v>
      </c>
      <c r="D195" s="19">
        <f t="shared" si="24"/>
        <v>39114</v>
      </c>
      <c r="E195" s="11">
        <v>1778.7</v>
      </c>
      <c r="F195" s="12">
        <f t="shared" si="27"/>
        <v>1778.0666666666664</v>
      </c>
      <c r="G195" s="12">
        <f t="shared" si="25"/>
        <v>1778.5374999999999</v>
      </c>
      <c r="H195" s="12">
        <f t="shared" si="26"/>
        <v>1.0000913672047962</v>
      </c>
      <c r="I195" s="12">
        <f t="shared" si="28"/>
        <v>1.0004721479310004</v>
      </c>
      <c r="J195" s="12">
        <f t="shared" ref="J195:J258" si="29">E195/I195</f>
        <v>1777.8605868023342</v>
      </c>
      <c r="K195" s="12">
        <f t="shared" ref="K195:K258" si="30">$R$37+$R$38*A195</f>
        <v>1796.6123335004991</v>
      </c>
      <c r="L195" s="12"/>
      <c r="M195" s="12">
        <f t="shared" ref="M195:M258" si="31">I195*K195</f>
        <v>1797.4606002965711</v>
      </c>
      <c r="O195" s="11">
        <f t="shared" ref="O195:O258" si="32">ABS(E195-M195)/E195*100</f>
        <v>1.0547366220594285</v>
      </c>
    </row>
    <row r="196" spans="1:15" x14ac:dyDescent="0.3">
      <c r="A196" s="11">
        <v>195</v>
      </c>
      <c r="B196" s="11">
        <v>2007</v>
      </c>
      <c r="C196" s="11">
        <v>3</v>
      </c>
      <c r="D196" s="19">
        <f t="shared" ref="D196:D259" si="33">DATE(B196,C196,1)</f>
        <v>39142</v>
      </c>
      <c r="E196" s="11">
        <v>1780.4</v>
      </c>
      <c r="F196" s="12">
        <f t="shared" si="27"/>
        <v>1779.0083333333332</v>
      </c>
      <c r="G196" s="12">
        <f t="shared" si="25"/>
        <v>1779.4916666666668</v>
      </c>
      <c r="H196" s="12">
        <f t="shared" si="26"/>
        <v>1.0005104453987328</v>
      </c>
      <c r="I196" s="12">
        <f t="shared" si="28"/>
        <v>1.0005682734485155</v>
      </c>
      <c r="J196" s="12">
        <f t="shared" si="29"/>
        <v>1779.38882057868</v>
      </c>
      <c r="K196" s="12">
        <f t="shared" si="30"/>
        <v>1797.0052490287778</v>
      </c>
      <c r="L196" s="12"/>
      <c r="M196" s="12">
        <f t="shared" si="31"/>
        <v>1798.0264393986438</v>
      </c>
      <c r="O196" s="11">
        <f t="shared" si="32"/>
        <v>0.9900269264571836</v>
      </c>
    </row>
    <row r="197" spans="1:15" x14ac:dyDescent="0.3">
      <c r="A197" s="11">
        <v>196</v>
      </c>
      <c r="B197" s="11">
        <v>2007</v>
      </c>
      <c r="C197" s="11">
        <v>4</v>
      </c>
      <c r="D197" s="19">
        <f t="shared" si="33"/>
        <v>39173</v>
      </c>
      <c r="E197" s="11">
        <v>1781.1</v>
      </c>
      <c r="F197" s="12">
        <f t="shared" si="27"/>
        <v>1779.9750000000004</v>
      </c>
      <c r="G197" s="12">
        <f t="shared" si="25"/>
        <v>1780.4083333333333</v>
      </c>
      <c r="H197" s="12">
        <f t="shared" si="26"/>
        <v>1.000388487659666</v>
      </c>
      <c r="I197" s="12">
        <f t="shared" si="28"/>
        <v>1.0004081528998261</v>
      </c>
      <c r="J197" s="12">
        <f t="shared" si="29"/>
        <v>1780.3733354603587</v>
      </c>
      <c r="K197" s="12">
        <f t="shared" si="30"/>
        <v>1797.3981645570566</v>
      </c>
      <c r="L197" s="12"/>
      <c r="M197" s="12">
        <f t="shared" si="31"/>
        <v>1798.1317778300627</v>
      </c>
      <c r="O197" s="11">
        <f t="shared" si="32"/>
        <v>0.95625050980084025</v>
      </c>
    </row>
    <row r="198" spans="1:15" x14ac:dyDescent="0.3">
      <c r="A198" s="11">
        <v>197</v>
      </c>
      <c r="B198" s="11">
        <v>2007</v>
      </c>
      <c r="C198" s="11">
        <v>5</v>
      </c>
      <c r="D198" s="19">
        <f t="shared" si="33"/>
        <v>39203</v>
      </c>
      <c r="E198" s="11">
        <v>1779.5</v>
      </c>
      <c r="F198" s="12">
        <f t="shared" si="27"/>
        <v>1780.8416666666665</v>
      </c>
      <c r="G198" s="12">
        <f t="shared" si="25"/>
        <v>1781.1833333333332</v>
      </c>
      <c r="H198" s="12">
        <f t="shared" si="26"/>
        <v>0.99905493538939483</v>
      </c>
      <c r="I198" s="12">
        <f t="shared" si="28"/>
        <v>0.99920320089495884</v>
      </c>
      <c r="J198" s="12">
        <f t="shared" si="29"/>
        <v>1780.919034692994</v>
      </c>
      <c r="K198" s="12">
        <f t="shared" si="30"/>
        <v>1797.7910800853356</v>
      </c>
      <c r="L198" s="12"/>
      <c r="M198" s="12">
        <f t="shared" si="31"/>
        <v>1796.3586017616726</v>
      </c>
      <c r="O198" s="11">
        <f t="shared" si="32"/>
        <v>0.9473785760984893</v>
      </c>
    </row>
    <row r="199" spans="1:15" x14ac:dyDescent="0.3">
      <c r="A199" s="11">
        <v>198</v>
      </c>
      <c r="B199" s="11">
        <v>2007</v>
      </c>
      <c r="C199" s="11">
        <v>6</v>
      </c>
      <c r="D199" s="19">
        <f t="shared" si="33"/>
        <v>39234</v>
      </c>
      <c r="E199" s="11">
        <v>1775.6</v>
      </c>
      <c r="F199" s="12">
        <f t="shared" si="27"/>
        <v>1781.5249999999999</v>
      </c>
      <c r="G199" s="12">
        <f t="shared" si="25"/>
        <v>1781.8374999999999</v>
      </c>
      <c r="H199" s="12">
        <f t="shared" si="26"/>
        <v>0.99649940019782957</v>
      </c>
      <c r="I199" s="12">
        <f t="shared" si="28"/>
        <v>0.99669901136611105</v>
      </c>
      <c r="J199" s="12">
        <f t="shared" si="29"/>
        <v>1781.4806473684564</v>
      </c>
      <c r="K199" s="12">
        <f t="shared" si="30"/>
        <v>1798.1839956136143</v>
      </c>
      <c r="L199" s="12"/>
      <c r="M199" s="12">
        <f t="shared" si="31"/>
        <v>1792.2482106824527</v>
      </c>
      <c r="O199" s="11">
        <f t="shared" si="32"/>
        <v>0.93761042365695135</v>
      </c>
    </row>
    <row r="200" spans="1:15" x14ac:dyDescent="0.3">
      <c r="A200" s="11">
        <v>199</v>
      </c>
      <c r="B200" s="11">
        <v>2007</v>
      </c>
      <c r="C200" s="11">
        <v>7</v>
      </c>
      <c r="D200" s="19">
        <f t="shared" si="33"/>
        <v>39264</v>
      </c>
      <c r="E200" s="11">
        <v>1772.6</v>
      </c>
      <c r="F200" s="12">
        <f t="shared" si="27"/>
        <v>1782.1499999999999</v>
      </c>
      <c r="G200" s="12">
        <f t="shared" ref="G200:G263" si="34">AVERAGE(F200,F201)</f>
        <v>1782.4458333333332</v>
      </c>
      <c r="H200" s="12">
        <f t="shared" ref="H200:H263" si="35">E200/G200</f>
        <v>0.99447622298012794</v>
      </c>
      <c r="I200" s="12">
        <f t="shared" si="28"/>
        <v>0.99476691762086744</v>
      </c>
      <c r="J200" s="12">
        <f t="shared" si="29"/>
        <v>1781.9249601096865</v>
      </c>
      <c r="K200" s="12">
        <f t="shared" si="30"/>
        <v>1798.5769111418931</v>
      </c>
      <c r="L200" s="12"/>
      <c r="M200" s="12">
        <f t="shared" si="31"/>
        <v>1789.1648100006819</v>
      </c>
      <c r="O200" s="11">
        <f t="shared" si="32"/>
        <v>0.93449227127845957</v>
      </c>
    </row>
    <row r="201" spans="1:15" x14ac:dyDescent="0.3">
      <c r="A201" s="11">
        <v>200</v>
      </c>
      <c r="B201" s="11">
        <v>2007</v>
      </c>
      <c r="C201" s="11">
        <v>8</v>
      </c>
      <c r="D201" s="19">
        <f t="shared" si="33"/>
        <v>39295</v>
      </c>
      <c r="E201" s="11">
        <v>1777.3</v>
      </c>
      <c r="F201" s="12">
        <f t="shared" si="27"/>
        <v>1782.7416666666666</v>
      </c>
      <c r="G201" s="12">
        <f t="shared" si="34"/>
        <v>1782.9791666666665</v>
      </c>
      <c r="H201" s="12">
        <f t="shared" si="35"/>
        <v>0.99681478798359491</v>
      </c>
      <c r="I201" s="12">
        <f t="shared" si="28"/>
        <v>0.99624515116925449</v>
      </c>
      <c r="J201" s="12">
        <f t="shared" si="29"/>
        <v>1783.9986452270825</v>
      </c>
      <c r="K201" s="12">
        <f t="shared" si="30"/>
        <v>1798.9698266701721</v>
      </c>
      <c r="L201" s="12"/>
      <c r="M201" s="12">
        <f t="shared" si="31"/>
        <v>1792.2149669199532</v>
      </c>
      <c r="O201" s="11">
        <f t="shared" si="32"/>
        <v>0.83919242221084001</v>
      </c>
    </row>
    <row r="202" spans="1:15" x14ac:dyDescent="0.3">
      <c r="A202" s="11">
        <v>201</v>
      </c>
      <c r="B202" s="11">
        <v>2007</v>
      </c>
      <c r="C202" s="11">
        <v>9</v>
      </c>
      <c r="D202" s="19">
        <f t="shared" si="33"/>
        <v>39326</v>
      </c>
      <c r="E202" s="11">
        <v>1786</v>
      </c>
      <c r="F202" s="12">
        <f t="shared" si="27"/>
        <v>1783.2166666666662</v>
      </c>
      <c r="G202" s="12">
        <f t="shared" si="34"/>
        <v>1783.4541666666664</v>
      </c>
      <c r="H202" s="12">
        <f t="shared" si="35"/>
        <v>1.0014274733721316</v>
      </c>
      <c r="I202" s="12">
        <f t="shared" si="28"/>
        <v>0.9999184554447742</v>
      </c>
      <c r="J202" s="12">
        <f t="shared" si="29"/>
        <v>1786.1456504526348</v>
      </c>
      <c r="K202" s="12">
        <f t="shared" si="30"/>
        <v>1799.3627421984509</v>
      </c>
      <c r="L202" s="12"/>
      <c r="M202" s="12">
        <f t="shared" si="31"/>
        <v>1799.2160139639484</v>
      </c>
      <c r="O202" s="11">
        <f t="shared" si="32"/>
        <v>0.73997838543943995</v>
      </c>
    </row>
    <row r="203" spans="1:15" x14ac:dyDescent="0.3">
      <c r="A203" s="11">
        <v>202</v>
      </c>
      <c r="B203" s="11">
        <v>2007</v>
      </c>
      <c r="C203" s="11">
        <v>10</v>
      </c>
      <c r="D203" s="19">
        <f t="shared" si="33"/>
        <v>39356</v>
      </c>
      <c r="E203" s="11">
        <v>1789.9</v>
      </c>
      <c r="F203" s="12">
        <f t="shared" si="27"/>
        <v>1783.6916666666664</v>
      </c>
      <c r="G203" s="12">
        <f t="shared" si="34"/>
        <v>1783.9249999999997</v>
      </c>
      <c r="H203" s="12">
        <f t="shared" si="35"/>
        <v>1.003349356054767</v>
      </c>
      <c r="I203" s="12">
        <f t="shared" si="28"/>
        <v>1.0024061313439261</v>
      </c>
      <c r="J203" s="12">
        <f t="shared" si="29"/>
        <v>1785.6036032025072</v>
      </c>
      <c r="K203" s="12">
        <f t="shared" si="30"/>
        <v>1799.7556577267296</v>
      </c>
      <c r="L203" s="12"/>
      <c r="M203" s="12">
        <f t="shared" si="31"/>
        <v>1804.0861062261943</v>
      </c>
      <c r="O203" s="11">
        <f t="shared" si="32"/>
        <v>0.79256417823309511</v>
      </c>
    </row>
    <row r="204" spans="1:15" x14ac:dyDescent="0.3">
      <c r="A204" s="11">
        <v>203</v>
      </c>
      <c r="B204" s="11">
        <v>2007</v>
      </c>
      <c r="C204" s="11">
        <v>11</v>
      </c>
      <c r="D204" s="19">
        <f t="shared" si="33"/>
        <v>39387</v>
      </c>
      <c r="E204" s="11">
        <v>1789.6</v>
      </c>
      <c r="F204" s="12">
        <f t="shared" si="27"/>
        <v>1784.1583333333328</v>
      </c>
      <c r="G204" s="12">
        <f t="shared" si="34"/>
        <v>1784.3583333333331</v>
      </c>
      <c r="H204" s="12">
        <f t="shared" si="35"/>
        <v>1.0029375639235394</v>
      </c>
      <c r="I204" s="12">
        <f t="shared" si="28"/>
        <v>1.0029120731715033</v>
      </c>
      <c r="J204" s="12">
        <f t="shared" si="29"/>
        <v>1784.4036858991612</v>
      </c>
      <c r="K204" s="12">
        <f t="shared" si="30"/>
        <v>1800.1485732550084</v>
      </c>
      <c r="L204" s="12"/>
      <c r="M204" s="12">
        <f t="shared" si="31"/>
        <v>1805.3907376199043</v>
      </c>
      <c r="O204" s="11">
        <f t="shared" si="32"/>
        <v>0.88236128855075713</v>
      </c>
    </row>
    <row r="205" spans="1:15" x14ac:dyDescent="0.3">
      <c r="A205" s="11">
        <v>204</v>
      </c>
      <c r="B205" s="11">
        <v>2007</v>
      </c>
      <c r="C205" s="11">
        <v>12</v>
      </c>
      <c r="D205" s="19">
        <f t="shared" si="33"/>
        <v>39417</v>
      </c>
      <c r="E205" s="11">
        <v>1788.3</v>
      </c>
      <c r="F205" s="12">
        <f t="shared" ref="F205:F268" si="36">AVERAGE(E200:E211)</f>
        <v>1784.5583333333332</v>
      </c>
      <c r="G205" s="12">
        <f t="shared" si="34"/>
        <v>1784.7666666666664</v>
      </c>
      <c r="H205" s="12">
        <f t="shared" si="35"/>
        <v>1.0019797172366136</v>
      </c>
      <c r="I205" s="12">
        <f t="shared" si="28"/>
        <v>1.0021569300827093</v>
      </c>
      <c r="J205" s="12">
        <f t="shared" si="29"/>
        <v>1784.4510638193253</v>
      </c>
      <c r="K205" s="12">
        <f t="shared" si="30"/>
        <v>1800.5414887832874</v>
      </c>
      <c r="L205" s="12"/>
      <c r="M205" s="12">
        <f t="shared" si="31"/>
        <v>1804.4251308856103</v>
      </c>
      <c r="O205" s="11">
        <f t="shared" si="32"/>
        <v>0.90170166558241682</v>
      </c>
    </row>
    <row r="206" spans="1:15" x14ac:dyDescent="0.3">
      <c r="A206" s="11">
        <v>205</v>
      </c>
      <c r="B206" s="11">
        <v>2008</v>
      </c>
      <c r="C206" s="11">
        <v>1</v>
      </c>
      <c r="D206" s="19">
        <f t="shared" si="33"/>
        <v>39448</v>
      </c>
      <c r="E206" s="11">
        <v>1786.8</v>
      </c>
      <c r="F206" s="12">
        <f t="shared" si="36"/>
        <v>1784.9749999999997</v>
      </c>
      <c r="G206" s="12">
        <f t="shared" si="34"/>
        <v>1785.1291666666664</v>
      </c>
      <c r="H206" s="12">
        <f t="shared" si="35"/>
        <v>1.0009359733539358</v>
      </c>
      <c r="I206" s="12">
        <f t="shared" si="28"/>
        <v>1.0009913241057902</v>
      </c>
      <c r="J206" s="12">
        <f t="shared" si="29"/>
        <v>1785.0304562791209</v>
      </c>
      <c r="K206" s="12">
        <f t="shared" si="30"/>
        <v>1800.9344043115661</v>
      </c>
      <c r="L206" s="12"/>
      <c r="M206" s="12">
        <f t="shared" si="31"/>
        <v>1802.7197139995071</v>
      </c>
      <c r="O206" s="11">
        <f t="shared" si="32"/>
        <v>0.89096227890682589</v>
      </c>
    </row>
    <row r="207" spans="1:15" x14ac:dyDescent="0.3">
      <c r="A207" s="11">
        <v>206</v>
      </c>
      <c r="B207" s="11">
        <v>2008</v>
      </c>
      <c r="C207" s="11">
        <v>2</v>
      </c>
      <c r="D207" s="19">
        <f t="shared" si="33"/>
        <v>39479</v>
      </c>
      <c r="E207" s="11">
        <v>1785.8</v>
      </c>
      <c r="F207" s="12">
        <f t="shared" si="36"/>
        <v>1785.2833333333331</v>
      </c>
      <c r="G207" s="12">
        <f t="shared" si="34"/>
        <v>1785.3541666666665</v>
      </c>
      <c r="H207" s="12">
        <f t="shared" si="35"/>
        <v>1.000249717026267</v>
      </c>
      <c r="I207" s="12">
        <f t="shared" si="28"/>
        <v>1.0004721479310004</v>
      </c>
      <c r="J207" s="12">
        <f t="shared" si="29"/>
        <v>1784.9572361340352</v>
      </c>
      <c r="K207" s="12">
        <f t="shared" si="30"/>
        <v>1801.3273198398449</v>
      </c>
      <c r="L207" s="12"/>
      <c r="M207" s="12">
        <f t="shared" si="31"/>
        <v>1802.1778128069618</v>
      </c>
      <c r="O207" s="11">
        <f t="shared" si="32"/>
        <v>0.91711349574206835</v>
      </c>
    </row>
    <row r="208" spans="1:15" x14ac:dyDescent="0.3">
      <c r="A208" s="11">
        <v>207</v>
      </c>
      <c r="B208" s="11">
        <v>2008</v>
      </c>
      <c r="C208" s="11">
        <v>3</v>
      </c>
      <c r="D208" s="19">
        <f t="shared" si="33"/>
        <v>39508</v>
      </c>
      <c r="E208" s="11">
        <v>1786.1</v>
      </c>
      <c r="F208" s="12">
        <f t="shared" si="36"/>
        <v>1785.425</v>
      </c>
      <c r="G208" s="12">
        <f t="shared" si="34"/>
        <v>1785.5833333333335</v>
      </c>
      <c r="H208" s="12">
        <f t="shared" si="35"/>
        <v>1.000289354552667</v>
      </c>
      <c r="I208" s="12">
        <f t="shared" si="28"/>
        <v>1.0005682734485155</v>
      </c>
      <c r="J208" s="12">
        <f t="shared" si="29"/>
        <v>1785.0855832597056</v>
      </c>
      <c r="K208" s="12">
        <f t="shared" si="30"/>
        <v>1801.7202353681237</v>
      </c>
      <c r="L208" s="12"/>
      <c r="M208" s="12">
        <f t="shared" si="31"/>
        <v>1802.7441051395365</v>
      </c>
      <c r="O208" s="11">
        <f t="shared" si="32"/>
        <v>0.93186860419554218</v>
      </c>
    </row>
    <row r="209" spans="1:15" x14ac:dyDescent="0.3">
      <c r="A209" s="11">
        <v>208</v>
      </c>
      <c r="B209" s="11">
        <v>2008</v>
      </c>
      <c r="C209" s="11">
        <v>4</v>
      </c>
      <c r="D209" s="19">
        <f t="shared" si="33"/>
        <v>39539</v>
      </c>
      <c r="E209" s="11">
        <v>1786.8</v>
      </c>
      <c r="F209" s="12">
        <f t="shared" si="36"/>
        <v>1785.7416666666668</v>
      </c>
      <c r="G209" s="12">
        <f t="shared" si="34"/>
        <v>1786.0666666666666</v>
      </c>
      <c r="H209" s="12">
        <f t="shared" si="35"/>
        <v>1.0004105856444327</v>
      </c>
      <c r="I209" s="12">
        <f t="shared" si="28"/>
        <v>1.0004081528998261</v>
      </c>
      <c r="J209" s="12">
        <f t="shared" si="29"/>
        <v>1786.0710099379985</v>
      </c>
      <c r="K209" s="12">
        <f t="shared" si="30"/>
        <v>1802.1131508964027</v>
      </c>
      <c r="L209" s="12"/>
      <c r="M209" s="12">
        <f t="shared" si="31"/>
        <v>1802.8486886047558</v>
      </c>
      <c r="O209" s="11">
        <f t="shared" si="32"/>
        <v>0.89818046814169761</v>
      </c>
    </row>
    <row r="210" spans="1:15" x14ac:dyDescent="0.3">
      <c r="A210" s="11">
        <v>209</v>
      </c>
      <c r="B210" s="11">
        <v>2008</v>
      </c>
      <c r="C210" s="11">
        <v>5</v>
      </c>
      <c r="D210" s="19">
        <f t="shared" si="33"/>
        <v>39569</v>
      </c>
      <c r="E210" s="11">
        <v>1785.1</v>
      </c>
      <c r="F210" s="12">
        <f t="shared" si="36"/>
        <v>1786.3916666666667</v>
      </c>
      <c r="G210" s="12">
        <f t="shared" si="34"/>
        <v>1786.7416666666668</v>
      </c>
      <c r="H210" s="12">
        <f t="shared" si="35"/>
        <v>0.99908119528564554</v>
      </c>
      <c r="I210" s="12">
        <f t="shared" si="28"/>
        <v>0.99920320089495884</v>
      </c>
      <c r="J210" s="12">
        <f t="shared" si="29"/>
        <v>1786.5235003261948</v>
      </c>
      <c r="K210" s="12">
        <f t="shared" si="30"/>
        <v>1802.5060664246814</v>
      </c>
      <c r="L210" s="12"/>
      <c r="M210" s="12">
        <f t="shared" si="31"/>
        <v>1801.0698312041229</v>
      </c>
      <c r="O210" s="11">
        <f t="shared" si="32"/>
        <v>0.89461829612475563</v>
      </c>
    </row>
    <row r="211" spans="1:15" x14ac:dyDescent="0.3">
      <c r="A211" s="11">
        <v>210</v>
      </c>
      <c r="B211" s="11">
        <v>2008</v>
      </c>
      <c r="C211" s="11">
        <v>6</v>
      </c>
      <c r="D211" s="19">
        <f t="shared" si="33"/>
        <v>39600</v>
      </c>
      <c r="E211" s="11">
        <v>1780.4</v>
      </c>
      <c r="F211" s="12">
        <f t="shared" si="36"/>
        <v>1787.0916666666669</v>
      </c>
      <c r="G211" s="12">
        <f t="shared" si="34"/>
        <v>1787.4416666666671</v>
      </c>
      <c r="H211" s="12">
        <f t="shared" si="35"/>
        <v>0.99606047749810001</v>
      </c>
      <c r="I211" s="12">
        <f t="shared" si="28"/>
        <v>0.99669901136611105</v>
      </c>
      <c r="J211" s="12">
        <f t="shared" si="29"/>
        <v>1786.2965445904483</v>
      </c>
      <c r="K211" s="12">
        <f t="shared" si="30"/>
        <v>1802.8989819529602</v>
      </c>
      <c r="L211" s="12"/>
      <c r="M211" s="12">
        <f t="shared" si="31"/>
        <v>1796.9476329054835</v>
      </c>
      <c r="O211" s="11">
        <f t="shared" si="32"/>
        <v>0.92943343661443467</v>
      </c>
    </row>
    <row r="212" spans="1:15" x14ac:dyDescent="0.3">
      <c r="A212" s="11">
        <v>211</v>
      </c>
      <c r="B212" s="11">
        <v>2008</v>
      </c>
      <c r="C212" s="11">
        <v>7</v>
      </c>
      <c r="D212" s="19">
        <f t="shared" si="33"/>
        <v>39630</v>
      </c>
      <c r="E212" s="11">
        <v>1777.6</v>
      </c>
      <c r="F212" s="12">
        <f t="shared" si="36"/>
        <v>1787.791666666667</v>
      </c>
      <c r="G212" s="12">
        <f t="shared" si="34"/>
        <v>1788.2041666666669</v>
      </c>
      <c r="H212" s="12">
        <f t="shared" si="35"/>
        <v>0.99406993515375042</v>
      </c>
      <c r="I212" s="12">
        <f t="shared" si="28"/>
        <v>0.99476691762086744</v>
      </c>
      <c r="J212" s="12">
        <f t="shared" si="29"/>
        <v>1786.9512631676512</v>
      </c>
      <c r="K212" s="12">
        <f t="shared" si="30"/>
        <v>1803.2918974812392</v>
      </c>
      <c r="L212" s="12"/>
      <c r="M212" s="12">
        <f t="shared" si="31"/>
        <v>1793.8551224280975</v>
      </c>
      <c r="O212" s="11">
        <f t="shared" si="32"/>
        <v>0.91444208078856859</v>
      </c>
    </row>
    <row r="213" spans="1:15" x14ac:dyDescent="0.3">
      <c r="A213" s="11">
        <v>212</v>
      </c>
      <c r="B213" s="11">
        <v>2008</v>
      </c>
      <c r="C213" s="11">
        <v>8</v>
      </c>
      <c r="D213" s="19">
        <f t="shared" si="33"/>
        <v>39661</v>
      </c>
      <c r="E213" s="11">
        <v>1781</v>
      </c>
      <c r="F213" s="12">
        <f t="shared" si="36"/>
        <v>1788.6166666666668</v>
      </c>
      <c r="G213" s="12">
        <f t="shared" si="34"/>
        <v>1789.0291666666667</v>
      </c>
      <c r="H213" s="12">
        <f t="shared" si="35"/>
        <v>0.99551199789457501</v>
      </c>
      <c r="I213" s="12">
        <f t="shared" si="28"/>
        <v>0.99624515116925449</v>
      </c>
      <c r="J213" s="12">
        <f t="shared" si="29"/>
        <v>1787.7125905302617</v>
      </c>
      <c r="K213" s="12">
        <f t="shared" si="30"/>
        <v>1803.6848130095179</v>
      </c>
      <c r="L213" s="12"/>
      <c r="M213" s="12">
        <f t="shared" si="31"/>
        <v>1796.9122491983558</v>
      </c>
      <c r="O213" s="11">
        <f t="shared" si="32"/>
        <v>0.89344464898123332</v>
      </c>
    </row>
    <row r="214" spans="1:15" x14ac:dyDescent="0.3">
      <c r="A214" s="11">
        <v>213</v>
      </c>
      <c r="B214" s="11">
        <v>2008</v>
      </c>
      <c r="C214" s="11">
        <v>9</v>
      </c>
      <c r="D214" s="19">
        <f t="shared" si="33"/>
        <v>39692</v>
      </c>
      <c r="E214" s="11">
        <v>1787.7</v>
      </c>
      <c r="F214" s="12">
        <f t="shared" si="36"/>
        <v>1789.4416666666668</v>
      </c>
      <c r="G214" s="12">
        <f t="shared" si="34"/>
        <v>1789.8083333333334</v>
      </c>
      <c r="H214" s="12">
        <f t="shared" si="35"/>
        <v>0.9988220340166778</v>
      </c>
      <c r="I214" s="12">
        <f t="shared" si="28"/>
        <v>0.9999184554447742</v>
      </c>
      <c r="J214" s="12">
        <f t="shared" si="29"/>
        <v>1787.8457890896836</v>
      </c>
      <c r="K214" s="12">
        <f t="shared" si="30"/>
        <v>1804.0777285377967</v>
      </c>
      <c r="L214" s="12"/>
      <c r="M214" s="12">
        <f t="shared" si="31"/>
        <v>1803.9306158218303</v>
      </c>
      <c r="O214" s="11">
        <f t="shared" si="32"/>
        <v>0.90790489577838951</v>
      </c>
    </row>
    <row r="215" spans="1:15" x14ac:dyDescent="0.3">
      <c r="A215" s="11">
        <v>214</v>
      </c>
      <c r="B215" s="11">
        <v>2008</v>
      </c>
      <c r="C215" s="11">
        <v>10</v>
      </c>
      <c r="D215" s="19">
        <f t="shared" si="33"/>
        <v>39722</v>
      </c>
      <c r="E215" s="11">
        <v>1793.7</v>
      </c>
      <c r="F215" s="12">
        <f t="shared" si="36"/>
        <v>1790.1750000000002</v>
      </c>
      <c r="G215" s="12">
        <f t="shared" si="34"/>
        <v>1790.4749999999999</v>
      </c>
      <c r="H215" s="12">
        <f t="shared" si="35"/>
        <v>1.0018011980061157</v>
      </c>
      <c r="I215" s="12">
        <f t="shared" si="28"/>
        <v>1.0024061313439261</v>
      </c>
      <c r="J215" s="12">
        <f t="shared" si="29"/>
        <v>1789.3944818505711</v>
      </c>
      <c r="K215" s="12">
        <f t="shared" si="30"/>
        <v>1804.4706440660755</v>
      </c>
      <c r="L215" s="12"/>
      <c r="M215" s="12">
        <f t="shared" si="31"/>
        <v>1808.8124374419574</v>
      </c>
      <c r="O215" s="11">
        <f t="shared" si="32"/>
        <v>0.84252870836579985</v>
      </c>
    </row>
    <row r="216" spans="1:15" x14ac:dyDescent="0.3">
      <c r="A216" s="11">
        <v>215</v>
      </c>
      <c r="B216" s="11">
        <v>2008</v>
      </c>
      <c r="C216" s="11">
        <v>11</v>
      </c>
      <c r="D216" s="19">
        <f t="shared" si="33"/>
        <v>39753</v>
      </c>
      <c r="E216" s="11">
        <v>1797.4</v>
      </c>
      <c r="F216" s="12">
        <f t="shared" si="36"/>
        <v>1790.7749999999999</v>
      </c>
      <c r="G216" s="12">
        <f t="shared" si="34"/>
        <v>1791.0458333333333</v>
      </c>
      <c r="H216" s="12">
        <f t="shared" si="35"/>
        <v>1.0035477409614029</v>
      </c>
      <c r="I216" s="12">
        <f t="shared" si="28"/>
        <v>1.0029120731715033</v>
      </c>
      <c r="J216" s="12">
        <f t="shared" si="29"/>
        <v>1792.1810376816902</v>
      </c>
      <c r="K216" s="12">
        <f t="shared" si="30"/>
        <v>1804.8635595943545</v>
      </c>
      <c r="L216" s="12"/>
      <c r="M216" s="12">
        <f t="shared" si="31"/>
        <v>1810.1194543444731</v>
      </c>
      <c r="O216" s="11">
        <f t="shared" si="32"/>
        <v>0.70765852589701672</v>
      </c>
    </row>
    <row r="217" spans="1:15" x14ac:dyDescent="0.3">
      <c r="A217" s="11">
        <v>216</v>
      </c>
      <c r="B217" s="11">
        <v>2008</v>
      </c>
      <c r="C217" s="11">
        <v>12</v>
      </c>
      <c r="D217" s="19">
        <f t="shared" si="33"/>
        <v>39783</v>
      </c>
      <c r="E217" s="11">
        <v>1796.7</v>
      </c>
      <c r="F217" s="12">
        <f t="shared" si="36"/>
        <v>1791.3166666666668</v>
      </c>
      <c r="G217" s="12">
        <f t="shared" si="34"/>
        <v>1791.6250000000002</v>
      </c>
      <c r="H217" s="12">
        <f t="shared" si="35"/>
        <v>1.0028326240145118</v>
      </c>
      <c r="I217" s="12">
        <f t="shared" si="28"/>
        <v>1.0021569300827093</v>
      </c>
      <c r="J217" s="12">
        <f t="shared" si="29"/>
        <v>1792.832984602238</v>
      </c>
      <c r="K217" s="12">
        <f t="shared" si="30"/>
        <v>1805.2564751226332</v>
      </c>
      <c r="L217" s="12"/>
      <c r="M217" s="12">
        <f t="shared" si="31"/>
        <v>1809.1502871208311</v>
      </c>
      <c r="O217" s="11">
        <f t="shared" si="32"/>
        <v>0.69295303171542466</v>
      </c>
    </row>
    <row r="218" spans="1:15" x14ac:dyDescent="0.3">
      <c r="A218" s="11">
        <v>217</v>
      </c>
      <c r="B218" s="11">
        <v>2009</v>
      </c>
      <c r="C218" s="11">
        <v>1</v>
      </c>
      <c r="D218" s="19">
        <f t="shared" si="33"/>
        <v>39814</v>
      </c>
      <c r="E218" s="11">
        <v>1795.2</v>
      </c>
      <c r="F218" s="12">
        <f t="shared" si="36"/>
        <v>1791.9333333333336</v>
      </c>
      <c r="G218" s="12">
        <f t="shared" si="34"/>
        <v>1792.2625000000003</v>
      </c>
      <c r="H218" s="12">
        <f t="shared" si="35"/>
        <v>1.0016389898243141</v>
      </c>
      <c r="I218" s="12">
        <f t="shared" si="28"/>
        <v>1.0009913241057902</v>
      </c>
      <c r="J218" s="12">
        <f t="shared" si="29"/>
        <v>1793.4221374033343</v>
      </c>
      <c r="K218" s="12">
        <f t="shared" si="30"/>
        <v>1805.649390650912</v>
      </c>
      <c r="L218" s="12"/>
      <c r="M218" s="12">
        <f t="shared" si="31"/>
        <v>1807.4393744184695</v>
      </c>
      <c r="O218" s="11">
        <f t="shared" si="32"/>
        <v>0.68178333436215599</v>
      </c>
    </row>
    <row r="219" spans="1:15" x14ac:dyDescent="0.3">
      <c r="A219" s="11">
        <v>218</v>
      </c>
      <c r="B219" s="11">
        <v>2009</v>
      </c>
      <c r="C219" s="11">
        <v>2</v>
      </c>
      <c r="D219" s="19">
        <f t="shared" si="33"/>
        <v>39845</v>
      </c>
      <c r="E219" s="11">
        <v>1795.7</v>
      </c>
      <c r="F219" s="12">
        <f t="shared" si="36"/>
        <v>1792.5916666666669</v>
      </c>
      <c r="G219" s="12">
        <f t="shared" si="34"/>
        <v>1792.8916666666669</v>
      </c>
      <c r="H219" s="12">
        <f t="shared" si="35"/>
        <v>1.0015663708998963</v>
      </c>
      <c r="I219" s="12">
        <f t="shared" si="28"/>
        <v>1.0004721479310004</v>
      </c>
      <c r="J219" s="12">
        <f t="shared" si="29"/>
        <v>1794.8525640754212</v>
      </c>
      <c r="K219" s="12">
        <f t="shared" si="30"/>
        <v>1806.0423061791907</v>
      </c>
      <c r="L219" s="12"/>
      <c r="M219" s="12">
        <f t="shared" si="31"/>
        <v>1806.8950253173523</v>
      </c>
      <c r="O219" s="11">
        <f t="shared" si="32"/>
        <v>0.62343516831053325</v>
      </c>
    </row>
    <row r="220" spans="1:15" x14ac:dyDescent="0.3">
      <c r="A220" s="11">
        <v>219</v>
      </c>
      <c r="B220" s="11">
        <v>2009</v>
      </c>
      <c r="C220" s="11">
        <v>3</v>
      </c>
      <c r="D220" s="19">
        <f t="shared" si="33"/>
        <v>39873</v>
      </c>
      <c r="E220" s="11">
        <v>1796</v>
      </c>
      <c r="F220" s="12">
        <f t="shared" si="36"/>
        <v>1793.1916666666668</v>
      </c>
      <c r="G220" s="12">
        <f t="shared" si="34"/>
        <v>1793.375</v>
      </c>
      <c r="H220" s="12">
        <f t="shared" si="35"/>
        <v>1.0014637206384609</v>
      </c>
      <c r="I220" s="12">
        <f t="shared" si="28"/>
        <v>1.0005682734485155</v>
      </c>
      <c r="J220" s="12">
        <f t="shared" si="29"/>
        <v>1794.9799605478033</v>
      </c>
      <c r="K220" s="12">
        <f t="shared" si="30"/>
        <v>1806.4352217074697</v>
      </c>
      <c r="L220" s="12"/>
      <c r="M220" s="12">
        <f t="shared" si="31"/>
        <v>1807.4617708804294</v>
      </c>
      <c r="O220" s="11">
        <f t="shared" si="32"/>
        <v>0.63818323387691611</v>
      </c>
    </row>
    <row r="221" spans="1:15" x14ac:dyDescent="0.3">
      <c r="A221" s="11">
        <v>220</v>
      </c>
      <c r="B221" s="11">
        <v>2009</v>
      </c>
      <c r="C221" s="11">
        <v>4</v>
      </c>
      <c r="D221" s="19">
        <f t="shared" si="33"/>
        <v>39904</v>
      </c>
      <c r="E221" s="11">
        <v>1795.6</v>
      </c>
      <c r="F221" s="12">
        <f t="shared" si="36"/>
        <v>1793.5583333333334</v>
      </c>
      <c r="G221" s="12">
        <f t="shared" si="34"/>
        <v>1793.5791666666669</v>
      </c>
      <c r="H221" s="12">
        <f t="shared" si="35"/>
        <v>1.0011267042854255</v>
      </c>
      <c r="I221" s="12">
        <f t="shared" si="28"/>
        <v>1.0004081528998261</v>
      </c>
      <c r="J221" s="12">
        <f t="shared" si="29"/>
        <v>1794.8674196578631</v>
      </c>
      <c r="K221" s="12">
        <f t="shared" si="30"/>
        <v>1806.8281372357485</v>
      </c>
      <c r="L221" s="12"/>
      <c r="M221" s="12">
        <f t="shared" si="31"/>
        <v>1807.5655993794487</v>
      </c>
      <c r="O221" s="11">
        <f t="shared" si="32"/>
        <v>0.66638446087373604</v>
      </c>
    </row>
    <row r="222" spans="1:15" x14ac:dyDescent="0.3">
      <c r="A222" s="11">
        <v>221</v>
      </c>
      <c r="B222" s="11">
        <v>2009</v>
      </c>
      <c r="C222" s="11">
        <v>5</v>
      </c>
      <c r="D222" s="19">
        <f t="shared" si="33"/>
        <v>39934</v>
      </c>
      <c r="E222" s="11">
        <v>1792.3</v>
      </c>
      <c r="F222" s="12">
        <f t="shared" si="36"/>
        <v>1793.6000000000001</v>
      </c>
      <c r="G222" s="12">
        <f t="shared" si="34"/>
        <v>1793.6000000000001</v>
      </c>
      <c r="H222" s="12">
        <f t="shared" si="35"/>
        <v>0.99927520071364839</v>
      </c>
      <c r="I222" s="12">
        <f t="shared" si="28"/>
        <v>0.99920320089495884</v>
      </c>
      <c r="J222" s="12">
        <f t="shared" si="29"/>
        <v>1793.7292418545958</v>
      </c>
      <c r="K222" s="12">
        <f t="shared" si="30"/>
        <v>1807.2210527640273</v>
      </c>
      <c r="L222" s="12"/>
      <c r="M222" s="12">
        <f t="shared" si="31"/>
        <v>1805.7810606465735</v>
      </c>
      <c r="O222" s="11">
        <f t="shared" si="32"/>
        <v>0.75216541017538896</v>
      </c>
    </row>
    <row r="223" spans="1:15" x14ac:dyDescent="0.3">
      <c r="A223" s="11">
        <v>222</v>
      </c>
      <c r="B223" s="11">
        <v>2009</v>
      </c>
      <c r="C223" s="11">
        <v>6</v>
      </c>
      <c r="D223" s="19">
        <f t="shared" si="33"/>
        <v>39965</v>
      </c>
      <c r="E223" s="11">
        <v>1786.9</v>
      </c>
      <c r="F223" s="12">
        <f t="shared" si="36"/>
        <v>1793.6000000000001</v>
      </c>
      <c r="G223" s="12">
        <f t="shared" si="34"/>
        <v>1793.6791666666668</v>
      </c>
      <c r="H223" s="12">
        <f t="shared" si="35"/>
        <v>0.99622052438772257</v>
      </c>
      <c r="I223" s="12">
        <f t="shared" si="28"/>
        <v>0.99669901136611105</v>
      </c>
      <c r="J223" s="12">
        <f t="shared" si="29"/>
        <v>1792.8180720785622</v>
      </c>
      <c r="K223" s="12">
        <f t="shared" si="30"/>
        <v>1807.6139682923063</v>
      </c>
      <c r="L223" s="12"/>
      <c r="M223" s="12">
        <f t="shared" si="31"/>
        <v>1801.6470551285145</v>
      </c>
      <c r="O223" s="11">
        <f t="shared" si="32"/>
        <v>0.82528709656468602</v>
      </c>
    </row>
    <row r="224" spans="1:15" x14ac:dyDescent="0.3">
      <c r="A224" s="11">
        <v>223</v>
      </c>
      <c r="B224" s="11">
        <v>2009</v>
      </c>
      <c r="C224" s="11">
        <v>7</v>
      </c>
      <c r="D224" s="19">
        <f t="shared" si="33"/>
        <v>39995</v>
      </c>
      <c r="E224" s="11">
        <v>1785</v>
      </c>
      <c r="F224" s="12">
        <f t="shared" si="36"/>
        <v>1793.7583333333332</v>
      </c>
      <c r="G224" s="12">
        <f t="shared" si="34"/>
        <v>1793.8874999999998</v>
      </c>
      <c r="H224" s="12">
        <f t="shared" si="35"/>
        <v>0.99504567594121718</v>
      </c>
      <c r="I224" s="12">
        <f t="shared" si="28"/>
        <v>0.99476691762086744</v>
      </c>
      <c r="J224" s="12">
        <f t="shared" si="29"/>
        <v>1794.3901916934392</v>
      </c>
      <c r="K224" s="12">
        <f t="shared" si="30"/>
        <v>1808.006883820585</v>
      </c>
      <c r="L224" s="12"/>
      <c r="M224" s="12">
        <f t="shared" si="31"/>
        <v>1798.5454348555131</v>
      </c>
      <c r="O224" s="11">
        <f t="shared" si="32"/>
        <v>0.75884789106516093</v>
      </c>
    </row>
    <row r="225" spans="1:15" x14ac:dyDescent="0.3">
      <c r="A225" s="11">
        <v>224</v>
      </c>
      <c r="B225" s="11">
        <v>2009</v>
      </c>
      <c r="C225" s="11">
        <v>8</v>
      </c>
      <c r="D225" s="19">
        <f t="shared" si="33"/>
        <v>40026</v>
      </c>
      <c r="E225" s="11">
        <v>1788.9</v>
      </c>
      <c r="F225" s="12">
        <f t="shared" si="36"/>
        <v>1794.0166666666664</v>
      </c>
      <c r="G225" s="12">
        <f t="shared" si="34"/>
        <v>1794.1624999999999</v>
      </c>
      <c r="H225" s="12">
        <f t="shared" si="35"/>
        <v>0.99706687660677351</v>
      </c>
      <c r="I225" s="12">
        <f t="shared" si="28"/>
        <v>0.99624515116925449</v>
      </c>
      <c r="J225" s="12">
        <f t="shared" si="29"/>
        <v>1795.6423656370494</v>
      </c>
      <c r="K225" s="12">
        <f t="shared" si="30"/>
        <v>1808.3997993488638</v>
      </c>
      <c r="L225" s="12"/>
      <c r="M225" s="12">
        <f t="shared" si="31"/>
        <v>1801.6095314767583</v>
      </c>
      <c r="O225" s="11">
        <f t="shared" si="32"/>
        <v>0.71046629083561008</v>
      </c>
    </row>
    <row r="226" spans="1:15" x14ac:dyDescent="0.3">
      <c r="A226" s="11">
        <v>225</v>
      </c>
      <c r="B226" s="11">
        <v>2009</v>
      </c>
      <c r="C226" s="11">
        <v>9</v>
      </c>
      <c r="D226" s="19">
        <f t="shared" si="33"/>
        <v>40057</v>
      </c>
      <c r="E226" s="11">
        <v>1794.9</v>
      </c>
      <c r="F226" s="12">
        <f t="shared" si="36"/>
        <v>1794.3083333333332</v>
      </c>
      <c r="G226" s="12">
        <f t="shared" si="34"/>
        <v>1794.4749999999999</v>
      </c>
      <c r="H226" s="12">
        <f t="shared" si="35"/>
        <v>1.0002368380724169</v>
      </c>
      <c r="I226" s="12">
        <f t="shared" si="28"/>
        <v>0.9999184554447742</v>
      </c>
      <c r="J226" s="12">
        <f t="shared" si="29"/>
        <v>1795.0463762583618</v>
      </c>
      <c r="K226" s="12">
        <f t="shared" si="30"/>
        <v>1808.7927148771425</v>
      </c>
      <c r="L226" s="12"/>
      <c r="M226" s="12">
        <f t="shared" si="31"/>
        <v>1808.6452176797122</v>
      </c>
      <c r="O226" s="11">
        <f t="shared" si="32"/>
        <v>0.76579295112330159</v>
      </c>
    </row>
    <row r="227" spans="1:15" x14ac:dyDescent="0.3">
      <c r="A227" s="11">
        <v>226</v>
      </c>
      <c r="B227" s="11">
        <v>2009</v>
      </c>
      <c r="C227" s="11">
        <v>10</v>
      </c>
      <c r="D227" s="19">
        <f t="shared" si="33"/>
        <v>40087</v>
      </c>
      <c r="E227" s="11">
        <v>1798.1</v>
      </c>
      <c r="F227" s="12">
        <f t="shared" si="36"/>
        <v>1794.6416666666667</v>
      </c>
      <c r="G227" s="12">
        <f t="shared" si="34"/>
        <v>1794.8708333333334</v>
      </c>
      <c r="H227" s="12">
        <f t="shared" si="35"/>
        <v>1.0017991081066651</v>
      </c>
      <c r="I227" s="12">
        <f t="shared" si="28"/>
        <v>1.0024061313439261</v>
      </c>
      <c r="J227" s="12">
        <f t="shared" si="29"/>
        <v>1793.7839202851712</v>
      </c>
      <c r="K227" s="12">
        <f t="shared" si="30"/>
        <v>1809.1856304054215</v>
      </c>
      <c r="L227" s="12"/>
      <c r="M227" s="12">
        <f t="shared" si="31"/>
        <v>1813.5387686577208</v>
      </c>
      <c r="O227" s="11">
        <f t="shared" si="32"/>
        <v>0.85861568643128061</v>
      </c>
    </row>
    <row r="228" spans="1:15" x14ac:dyDescent="0.3">
      <c r="A228" s="11">
        <v>227</v>
      </c>
      <c r="B228" s="11">
        <v>2009</v>
      </c>
      <c r="C228" s="11">
        <v>11</v>
      </c>
      <c r="D228" s="19">
        <f t="shared" si="33"/>
        <v>40118</v>
      </c>
      <c r="E228" s="11">
        <v>1797.9</v>
      </c>
      <c r="F228" s="12">
        <f t="shared" si="36"/>
        <v>1795.1000000000001</v>
      </c>
      <c r="G228" s="12">
        <f t="shared" si="34"/>
        <v>1795.3416666666667</v>
      </c>
      <c r="H228" s="12">
        <f t="shared" si="35"/>
        <v>1.0014249841023761</v>
      </c>
      <c r="I228" s="12">
        <f t="shared" si="28"/>
        <v>1.0029120731715033</v>
      </c>
      <c r="J228" s="12">
        <f t="shared" si="29"/>
        <v>1792.6795858728781</v>
      </c>
      <c r="K228" s="12">
        <f t="shared" si="30"/>
        <v>1809.5785459337003</v>
      </c>
      <c r="L228" s="12"/>
      <c r="M228" s="12">
        <f t="shared" si="31"/>
        <v>1814.8481710690419</v>
      </c>
      <c r="O228" s="11">
        <f t="shared" si="32"/>
        <v>0.94266483503208132</v>
      </c>
    </row>
    <row r="229" spans="1:15" x14ac:dyDescent="0.3">
      <c r="A229" s="11">
        <v>228</v>
      </c>
      <c r="B229" s="11">
        <v>2009</v>
      </c>
      <c r="C229" s="11">
        <v>12</v>
      </c>
      <c r="D229" s="19">
        <f t="shared" si="33"/>
        <v>40148</v>
      </c>
      <c r="E229" s="11">
        <v>1796.7</v>
      </c>
      <c r="F229" s="12">
        <f t="shared" si="36"/>
        <v>1795.5833333333333</v>
      </c>
      <c r="G229" s="12">
        <f t="shared" si="34"/>
        <v>1795.7708333333333</v>
      </c>
      <c r="H229" s="12">
        <f t="shared" si="35"/>
        <v>1.0005174193997473</v>
      </c>
      <c r="I229" s="12">
        <f t="shared" si="28"/>
        <v>1.0021569300827093</v>
      </c>
      <c r="J229" s="12">
        <f t="shared" si="29"/>
        <v>1792.832984602238</v>
      </c>
      <c r="K229" s="12">
        <f t="shared" si="30"/>
        <v>1809.9714614619791</v>
      </c>
      <c r="L229" s="12"/>
      <c r="M229" s="12">
        <f t="shared" si="31"/>
        <v>1813.8754433560518</v>
      </c>
      <c r="O229" s="11">
        <f t="shared" si="32"/>
        <v>0.95594386130415754</v>
      </c>
    </row>
    <row r="230" spans="1:15" x14ac:dyDescent="0.3">
      <c r="A230" s="11">
        <v>229</v>
      </c>
      <c r="B230" s="11">
        <v>2010</v>
      </c>
      <c r="C230" s="11">
        <v>1</v>
      </c>
      <c r="D230" s="19">
        <f t="shared" si="33"/>
        <v>40179</v>
      </c>
      <c r="E230" s="11">
        <v>1797.1</v>
      </c>
      <c r="F230" s="12">
        <f t="shared" si="36"/>
        <v>1795.9583333333333</v>
      </c>
      <c r="G230" s="12">
        <f t="shared" si="34"/>
        <v>1796.1749999999997</v>
      </c>
      <c r="H230" s="12">
        <f t="shared" si="35"/>
        <v>1.0005149832282489</v>
      </c>
      <c r="I230" s="12">
        <f t="shared" si="28"/>
        <v>1.0009913241057902</v>
      </c>
      <c r="J230" s="12">
        <f t="shared" si="29"/>
        <v>1795.3202557528587</v>
      </c>
      <c r="K230" s="12">
        <f t="shared" si="30"/>
        <v>1810.3643769902581</v>
      </c>
      <c r="L230" s="12"/>
      <c r="M230" s="12">
        <f t="shared" si="31"/>
        <v>1812.1590348374323</v>
      </c>
      <c r="O230" s="11">
        <f t="shared" si="32"/>
        <v>0.83796309818220271</v>
      </c>
    </row>
    <row r="231" spans="1:15" x14ac:dyDescent="0.3">
      <c r="A231" s="11">
        <v>230</v>
      </c>
      <c r="B231" s="11">
        <v>2010</v>
      </c>
      <c r="C231" s="11">
        <v>2</v>
      </c>
      <c r="D231" s="19">
        <f t="shared" si="33"/>
        <v>40210</v>
      </c>
      <c r="E231" s="11">
        <v>1798.8</v>
      </c>
      <c r="F231" s="12">
        <f t="shared" si="36"/>
        <v>1796.3916666666664</v>
      </c>
      <c r="G231" s="12">
        <f t="shared" si="34"/>
        <v>1796.6833333333329</v>
      </c>
      <c r="H231" s="12">
        <f t="shared" si="35"/>
        <v>1.0011780966781385</v>
      </c>
      <c r="I231" s="12">
        <f t="shared" si="28"/>
        <v>1.0004721479310004</v>
      </c>
      <c r="J231" s="12">
        <f t="shared" si="29"/>
        <v>1797.9511011075722</v>
      </c>
      <c r="K231" s="12">
        <f t="shared" si="30"/>
        <v>1810.7572925185368</v>
      </c>
      <c r="L231" s="12"/>
      <c r="M231" s="12">
        <f t="shared" si="31"/>
        <v>1811.6122378277432</v>
      </c>
      <c r="O231" s="11">
        <f t="shared" si="32"/>
        <v>0.71226583431972845</v>
      </c>
    </row>
    <row r="232" spans="1:15" x14ac:dyDescent="0.3">
      <c r="A232" s="11">
        <v>231</v>
      </c>
      <c r="B232" s="11">
        <v>2010</v>
      </c>
      <c r="C232" s="11">
        <v>3</v>
      </c>
      <c r="D232" s="19">
        <f t="shared" si="33"/>
        <v>40238</v>
      </c>
      <c r="E232" s="11">
        <v>1799.5</v>
      </c>
      <c r="F232" s="12">
        <f t="shared" si="36"/>
        <v>1796.9749999999997</v>
      </c>
      <c r="G232" s="12">
        <f t="shared" si="34"/>
        <v>1797.3249999999998</v>
      </c>
      <c r="H232" s="12">
        <f t="shared" si="35"/>
        <v>1.0012101317235338</v>
      </c>
      <c r="I232" s="12">
        <f t="shared" si="28"/>
        <v>1.0005682734485155</v>
      </c>
      <c r="J232" s="12">
        <f t="shared" si="29"/>
        <v>1798.4779727203629</v>
      </c>
      <c r="K232" s="12">
        <f t="shared" si="30"/>
        <v>1811.1502080468156</v>
      </c>
      <c r="L232" s="12"/>
      <c r="M232" s="12">
        <f t="shared" si="31"/>
        <v>1812.1794366213219</v>
      </c>
      <c r="O232" s="11">
        <f t="shared" si="32"/>
        <v>0.70460887031519215</v>
      </c>
    </row>
    <row r="233" spans="1:15" x14ac:dyDescent="0.3">
      <c r="A233" s="11">
        <v>232</v>
      </c>
      <c r="B233" s="11">
        <v>2010</v>
      </c>
      <c r="C233" s="11">
        <v>4</v>
      </c>
      <c r="D233" s="19">
        <f t="shared" si="33"/>
        <v>40269</v>
      </c>
      <c r="E233" s="11">
        <v>1799.6</v>
      </c>
      <c r="F233" s="12">
        <f t="shared" si="36"/>
        <v>1797.6750000000002</v>
      </c>
      <c r="G233" s="12">
        <f t="shared" si="34"/>
        <v>1798.0541666666668</v>
      </c>
      <c r="H233" s="12">
        <f t="shared" si="35"/>
        <v>1.0008597256756724</v>
      </c>
      <c r="I233" s="12">
        <f t="shared" si="28"/>
        <v>1.0004081528998261</v>
      </c>
      <c r="J233" s="12">
        <f t="shared" si="29"/>
        <v>1798.8657877123471</v>
      </c>
      <c r="K233" s="12">
        <f t="shared" si="30"/>
        <v>1811.5431235750943</v>
      </c>
      <c r="L233" s="12"/>
      <c r="M233" s="12">
        <f t="shared" si="31"/>
        <v>1812.2825101541416</v>
      </c>
      <c r="O233" s="11">
        <f t="shared" si="32"/>
        <v>0.70474050645375141</v>
      </c>
    </row>
    <row r="234" spans="1:15" x14ac:dyDescent="0.3">
      <c r="A234" s="11">
        <v>233</v>
      </c>
      <c r="B234" s="11">
        <v>2010</v>
      </c>
      <c r="C234" s="11">
        <v>5</v>
      </c>
      <c r="D234" s="19">
        <f t="shared" si="33"/>
        <v>40299</v>
      </c>
      <c r="E234" s="11">
        <v>1797.8</v>
      </c>
      <c r="F234" s="12">
        <f t="shared" si="36"/>
        <v>1798.4333333333334</v>
      </c>
      <c r="G234" s="12">
        <f t="shared" si="34"/>
        <v>1798.7208333333333</v>
      </c>
      <c r="H234" s="12">
        <f t="shared" si="35"/>
        <v>0.99948806211821828</v>
      </c>
      <c r="I234" s="12">
        <f t="shared" si="28"/>
        <v>0.99920320089495884</v>
      </c>
      <c r="J234" s="12">
        <f t="shared" si="29"/>
        <v>1799.2336277443467</v>
      </c>
      <c r="K234" s="12">
        <f t="shared" si="30"/>
        <v>1811.9360391033733</v>
      </c>
      <c r="L234" s="12"/>
      <c r="M234" s="12">
        <f t="shared" si="31"/>
        <v>1810.492290089024</v>
      </c>
      <c r="O234" s="11">
        <f t="shared" si="32"/>
        <v>0.70599010396173256</v>
      </c>
    </row>
    <row r="235" spans="1:15" x14ac:dyDescent="0.3">
      <c r="A235" s="11">
        <v>234</v>
      </c>
      <c r="B235" s="11">
        <v>2010</v>
      </c>
      <c r="C235" s="11">
        <v>6</v>
      </c>
      <c r="D235" s="19">
        <f t="shared" si="33"/>
        <v>40330</v>
      </c>
      <c r="E235" s="11">
        <v>1792.7</v>
      </c>
      <c r="F235" s="12">
        <f t="shared" si="36"/>
        <v>1799.0083333333332</v>
      </c>
      <c r="G235" s="12">
        <f t="shared" si="34"/>
        <v>1799.15</v>
      </c>
      <c r="H235" s="12">
        <f t="shared" si="35"/>
        <v>0.99641497373759824</v>
      </c>
      <c r="I235" s="12">
        <f t="shared" si="28"/>
        <v>0.99669901136611105</v>
      </c>
      <c r="J235" s="12">
        <f t="shared" si="29"/>
        <v>1798.6372812218021</v>
      </c>
      <c r="K235" s="12">
        <f t="shared" si="30"/>
        <v>1812.3289546316521</v>
      </c>
      <c r="L235" s="12"/>
      <c r="M235" s="12">
        <f t="shared" si="31"/>
        <v>1806.3464773515452</v>
      </c>
      <c r="O235" s="11">
        <f t="shared" si="32"/>
        <v>0.76122482018994653</v>
      </c>
    </row>
    <row r="236" spans="1:15" x14ac:dyDescent="0.3">
      <c r="A236" s="11">
        <v>235</v>
      </c>
      <c r="B236" s="11">
        <v>2010</v>
      </c>
      <c r="C236" s="11">
        <v>7</v>
      </c>
      <c r="D236" s="19">
        <f t="shared" si="33"/>
        <v>40360</v>
      </c>
      <c r="E236" s="11">
        <v>1789.5</v>
      </c>
      <c r="F236" s="12">
        <f>AVERAGE(E231:E242)</f>
        <v>1799.2916666666667</v>
      </c>
      <c r="G236" s="12">
        <f t="shared" si="34"/>
        <v>1799.35</v>
      </c>
      <c r="H236" s="12">
        <f t="shared" si="35"/>
        <v>0.99452580098368859</v>
      </c>
      <c r="I236" s="12">
        <f t="shared" si="28"/>
        <v>0.99476691762086744</v>
      </c>
      <c r="J236" s="12">
        <f t="shared" si="29"/>
        <v>1798.9138644456075</v>
      </c>
      <c r="K236" s="12">
        <f t="shared" si="30"/>
        <v>1812.7218701599309</v>
      </c>
      <c r="L236" s="12"/>
      <c r="M236" s="12">
        <f t="shared" si="31"/>
        <v>1803.2357472829287</v>
      </c>
      <c r="O236" s="11">
        <f t="shared" si="32"/>
        <v>0.76757458971381631</v>
      </c>
    </row>
    <row r="237" spans="1:15" x14ac:dyDescent="0.3">
      <c r="A237" s="11">
        <v>236</v>
      </c>
      <c r="B237" s="11">
        <v>2010</v>
      </c>
      <c r="C237" s="11">
        <v>8</v>
      </c>
      <c r="D237" s="19">
        <f t="shared" si="33"/>
        <v>40391</v>
      </c>
      <c r="E237" s="11">
        <v>1794.1</v>
      </c>
      <c r="F237" s="12">
        <f t="shared" si="36"/>
        <v>1799.4083333333331</v>
      </c>
      <c r="G237" s="12">
        <f t="shared" si="34"/>
        <v>1799.4708333333331</v>
      </c>
      <c r="H237" s="12">
        <f t="shared" si="35"/>
        <v>0.99701532626489742</v>
      </c>
      <c r="I237" s="12">
        <f t="shared" si="28"/>
        <v>0.99624515116925449</v>
      </c>
      <c r="J237" s="12">
        <f t="shared" si="29"/>
        <v>1800.8619644415171</v>
      </c>
      <c r="K237" s="12">
        <f t="shared" si="30"/>
        <v>1813.1147856882098</v>
      </c>
      <c r="L237" s="12"/>
      <c r="M237" s="12">
        <f t="shared" si="31"/>
        <v>1806.3068137551611</v>
      </c>
      <c r="O237" s="11">
        <f t="shared" si="32"/>
        <v>0.68038647540054586</v>
      </c>
    </row>
    <row r="238" spans="1:15" x14ac:dyDescent="0.3">
      <c r="A238" s="11">
        <v>237</v>
      </c>
      <c r="B238" s="11">
        <v>2010</v>
      </c>
      <c r="C238" s="11">
        <v>9</v>
      </c>
      <c r="D238" s="19">
        <f t="shared" si="33"/>
        <v>40422</v>
      </c>
      <c r="E238" s="11">
        <v>1801.9</v>
      </c>
      <c r="F238" s="12">
        <f t="shared" si="36"/>
        <v>1799.5333333333331</v>
      </c>
      <c r="G238" s="12">
        <f t="shared" si="34"/>
        <v>1799.6708333333331</v>
      </c>
      <c r="H238" s="12">
        <f t="shared" si="35"/>
        <v>1.0012386524387564</v>
      </c>
      <c r="I238" s="12">
        <f t="shared" si="28"/>
        <v>0.9999184554447742</v>
      </c>
      <c r="J238" s="12">
        <f t="shared" si="29"/>
        <v>1802.0469471167987</v>
      </c>
      <c r="K238" s="12">
        <f t="shared" si="30"/>
        <v>1813.5077012164886</v>
      </c>
      <c r="L238" s="12"/>
      <c r="M238" s="12">
        <f t="shared" si="31"/>
        <v>1813.3598195375944</v>
      </c>
      <c r="O238" s="11">
        <f t="shared" si="32"/>
        <v>0.63598532313637191</v>
      </c>
    </row>
    <row r="239" spans="1:15" x14ac:dyDescent="0.3">
      <c r="A239" s="11">
        <v>238</v>
      </c>
      <c r="B239" s="11">
        <v>2010</v>
      </c>
      <c r="C239" s="11">
        <v>10</v>
      </c>
      <c r="D239" s="19">
        <f t="shared" si="33"/>
        <v>40452</v>
      </c>
      <c r="E239" s="11">
        <v>1806.5</v>
      </c>
      <c r="F239" s="12">
        <f t="shared" si="36"/>
        <v>1799.8083333333334</v>
      </c>
      <c r="G239" s="12">
        <f t="shared" si="34"/>
        <v>1800.0374999999999</v>
      </c>
      <c r="H239" s="12">
        <f t="shared" si="35"/>
        <v>1.0035902029818824</v>
      </c>
      <c r="I239" s="12">
        <f t="shared" si="28"/>
        <v>1.0024061313439261</v>
      </c>
      <c r="J239" s="12">
        <f t="shared" si="29"/>
        <v>1802.1637572966808</v>
      </c>
      <c r="K239" s="12">
        <f t="shared" si="30"/>
        <v>1813.9006167447674</v>
      </c>
      <c r="L239" s="12"/>
      <c r="M239" s="12">
        <f t="shared" si="31"/>
        <v>1818.2650998734839</v>
      </c>
      <c r="O239" s="11">
        <f t="shared" si="32"/>
        <v>0.65126486983027432</v>
      </c>
    </row>
    <row r="240" spans="1:15" x14ac:dyDescent="0.3">
      <c r="A240" s="11">
        <v>239</v>
      </c>
      <c r="B240" s="11">
        <v>2010</v>
      </c>
      <c r="C240" s="11">
        <v>11</v>
      </c>
      <c r="D240" s="19">
        <f t="shared" si="33"/>
        <v>40483</v>
      </c>
      <c r="E240" s="11">
        <v>1807</v>
      </c>
      <c r="F240" s="12">
        <f t="shared" si="36"/>
        <v>1800.2666666666667</v>
      </c>
      <c r="G240" s="12">
        <f t="shared" si="34"/>
        <v>1800.5374999999999</v>
      </c>
      <c r="H240" s="12">
        <f t="shared" si="35"/>
        <v>1.0035892060009859</v>
      </c>
      <c r="I240" s="12">
        <f t="shared" si="28"/>
        <v>1.0029120731715033</v>
      </c>
      <c r="J240" s="12">
        <f t="shared" si="29"/>
        <v>1801.7531629524947</v>
      </c>
      <c r="K240" s="12">
        <f t="shared" si="30"/>
        <v>1814.2935322730461</v>
      </c>
      <c r="L240" s="12"/>
      <c r="M240" s="12">
        <f t="shared" si="31"/>
        <v>1819.5768877936105</v>
      </c>
      <c r="O240" s="11">
        <f t="shared" si="32"/>
        <v>0.69600928575597487</v>
      </c>
    </row>
    <row r="241" spans="1:15" x14ac:dyDescent="0.3">
      <c r="A241" s="11">
        <v>240</v>
      </c>
      <c r="B241" s="11">
        <v>2010</v>
      </c>
      <c r="C241" s="11">
        <v>12</v>
      </c>
      <c r="D241" s="19">
        <f t="shared" si="33"/>
        <v>40513</v>
      </c>
      <c r="E241" s="11">
        <v>1803.6</v>
      </c>
      <c r="F241" s="12">
        <f t="shared" si="36"/>
        <v>1800.8083333333334</v>
      </c>
      <c r="G241" s="12">
        <f t="shared" si="34"/>
        <v>1801.0833333333335</v>
      </c>
      <c r="H241" s="12">
        <f t="shared" si="35"/>
        <v>1.0013973071762363</v>
      </c>
      <c r="I241" s="12">
        <f t="shared" si="28"/>
        <v>1.0021569300827093</v>
      </c>
      <c r="J241" s="12">
        <f t="shared" si="29"/>
        <v>1799.7181338167729</v>
      </c>
      <c r="K241" s="12">
        <f t="shared" si="30"/>
        <v>1814.6864478013251</v>
      </c>
      <c r="L241" s="12"/>
      <c r="M241" s="12">
        <f t="shared" si="31"/>
        <v>1818.6005995912728</v>
      </c>
      <c r="O241" s="11">
        <f t="shared" si="32"/>
        <v>0.83170323748463804</v>
      </c>
    </row>
    <row r="242" spans="1:15" x14ac:dyDescent="0.3">
      <c r="A242" s="11">
        <v>241</v>
      </c>
      <c r="B242" s="11">
        <v>2011</v>
      </c>
      <c r="C242" s="11">
        <v>1</v>
      </c>
      <c r="D242" s="19">
        <f t="shared" si="33"/>
        <v>40544</v>
      </c>
      <c r="E242" s="11">
        <v>1800.5</v>
      </c>
      <c r="F242" s="12">
        <f t="shared" si="36"/>
        <v>1801.3583333333333</v>
      </c>
      <c r="G242" s="12">
        <f t="shared" si="34"/>
        <v>1801.5625</v>
      </c>
      <c r="H242" s="12">
        <f t="shared" si="35"/>
        <v>0.99941023417172592</v>
      </c>
      <c r="I242" s="12">
        <f t="shared" si="28"/>
        <v>1.0009913241057902</v>
      </c>
      <c r="J242" s="12">
        <f t="shared" si="29"/>
        <v>1798.71688858885</v>
      </c>
      <c r="K242" s="12">
        <f t="shared" si="30"/>
        <v>1815.0793633296039</v>
      </c>
      <c r="L242" s="12"/>
      <c r="M242" s="12">
        <f t="shared" si="31"/>
        <v>1816.8786952563948</v>
      </c>
      <c r="O242" s="11">
        <f t="shared" si="32"/>
        <v>0.90967482679227152</v>
      </c>
    </row>
    <row r="243" spans="1:15" x14ac:dyDescent="0.3">
      <c r="A243" s="11">
        <v>242</v>
      </c>
      <c r="B243" s="11">
        <v>2011</v>
      </c>
      <c r="C243" s="11">
        <v>2</v>
      </c>
      <c r="D243" s="19">
        <f t="shared" si="33"/>
        <v>40575</v>
      </c>
      <c r="E243" s="11">
        <v>1800.2</v>
      </c>
      <c r="F243" s="12">
        <f t="shared" si="36"/>
        <v>1801.7666666666664</v>
      </c>
      <c r="G243" s="12">
        <f t="shared" si="34"/>
        <v>1801.8541666666665</v>
      </c>
      <c r="H243" s="12">
        <f t="shared" si="35"/>
        <v>0.99908196418041617</v>
      </c>
      <c r="I243" s="12">
        <f t="shared" si="28"/>
        <v>1.0004721479310004</v>
      </c>
      <c r="J243" s="12">
        <f t="shared" si="29"/>
        <v>1799.3504404124146</v>
      </c>
      <c r="K243" s="12">
        <f t="shared" si="30"/>
        <v>1815.4722788578827</v>
      </c>
      <c r="L243" s="12"/>
      <c r="M243" s="12">
        <f t="shared" si="31"/>
        <v>1816.3294503381339</v>
      </c>
      <c r="O243" s="11">
        <f t="shared" si="32"/>
        <v>0.89598102089400578</v>
      </c>
    </row>
    <row r="244" spans="1:15" x14ac:dyDescent="0.3">
      <c r="A244" s="11">
        <v>243</v>
      </c>
      <c r="B244" s="11">
        <v>2011</v>
      </c>
      <c r="C244" s="11">
        <v>3</v>
      </c>
      <c r="D244" s="19">
        <f t="shared" si="33"/>
        <v>40603</v>
      </c>
      <c r="E244" s="11">
        <v>1801</v>
      </c>
      <c r="F244" s="12">
        <f t="shared" si="36"/>
        <v>1801.9416666666666</v>
      </c>
      <c r="G244" s="12">
        <f t="shared" si="34"/>
        <v>1802.0666666666666</v>
      </c>
      <c r="H244" s="12">
        <f t="shared" si="35"/>
        <v>0.99940808701120942</v>
      </c>
      <c r="I244" s="12">
        <f t="shared" si="28"/>
        <v>1.0005682734485155</v>
      </c>
      <c r="J244" s="12">
        <f t="shared" si="29"/>
        <v>1799.9771207943172</v>
      </c>
      <c r="K244" s="12">
        <f t="shared" si="30"/>
        <v>1815.8651943861614</v>
      </c>
      <c r="L244" s="12"/>
      <c r="M244" s="12">
        <f t="shared" si="31"/>
        <v>1816.8971023622146</v>
      </c>
      <c r="O244" s="11">
        <f t="shared" si="32"/>
        <v>0.88268197458159814</v>
      </c>
    </row>
    <row r="245" spans="1:15" x14ac:dyDescent="0.3">
      <c r="A245" s="11">
        <v>244</v>
      </c>
      <c r="B245" s="11">
        <v>2011</v>
      </c>
      <c r="C245" s="11">
        <v>4</v>
      </c>
      <c r="D245" s="19">
        <f t="shared" si="33"/>
        <v>40634</v>
      </c>
      <c r="E245" s="11">
        <v>1802.9</v>
      </c>
      <c r="F245" s="12">
        <f t="shared" si="36"/>
        <v>1802.1916666666666</v>
      </c>
      <c r="G245" s="12">
        <f t="shared" si="34"/>
        <v>1802.4124999999999</v>
      </c>
      <c r="H245" s="12">
        <f t="shared" si="35"/>
        <v>1.000270470827294</v>
      </c>
      <c r="I245" s="12">
        <f t="shared" si="28"/>
        <v>1.0004081528998261</v>
      </c>
      <c r="J245" s="12">
        <f t="shared" si="29"/>
        <v>1802.1644413572967</v>
      </c>
      <c r="K245" s="12">
        <f t="shared" si="30"/>
        <v>1816.2581099144404</v>
      </c>
      <c r="L245" s="12"/>
      <c r="M245" s="12">
        <f t="shared" si="31"/>
        <v>1816.9994209288348</v>
      </c>
      <c r="O245" s="11">
        <f t="shared" si="32"/>
        <v>0.78204120743439243</v>
      </c>
    </row>
    <row r="246" spans="1:15" x14ac:dyDescent="0.3">
      <c r="A246" s="11">
        <v>245</v>
      </c>
      <c r="B246" s="11">
        <v>2011</v>
      </c>
      <c r="C246" s="11">
        <v>5</v>
      </c>
      <c r="D246" s="19">
        <f t="shared" si="33"/>
        <v>40664</v>
      </c>
      <c r="E246" s="11">
        <v>1803.3</v>
      </c>
      <c r="F246" s="12">
        <f t="shared" si="36"/>
        <v>1802.6333333333334</v>
      </c>
      <c r="G246" s="12">
        <f t="shared" si="34"/>
        <v>1802.9</v>
      </c>
      <c r="H246" s="12">
        <f t="shared" si="35"/>
        <v>1.0002218647734205</v>
      </c>
      <c r="I246" s="12">
        <f t="shared" si="28"/>
        <v>0.99920320089495884</v>
      </c>
      <c r="J246" s="12">
        <f t="shared" si="29"/>
        <v>1804.7380136340973</v>
      </c>
      <c r="K246" s="12">
        <f t="shared" si="30"/>
        <v>1816.6510254427192</v>
      </c>
      <c r="L246" s="12"/>
      <c r="M246" s="12">
        <f t="shared" si="31"/>
        <v>1815.2035195314743</v>
      </c>
      <c r="O246" s="11">
        <f t="shared" si="32"/>
        <v>0.66009646378718634</v>
      </c>
    </row>
    <row r="247" spans="1:15" x14ac:dyDescent="0.3">
      <c r="A247" s="11">
        <v>246</v>
      </c>
      <c r="B247" s="11">
        <v>2011</v>
      </c>
      <c r="C247" s="11">
        <v>6</v>
      </c>
      <c r="D247" s="19">
        <f t="shared" si="33"/>
        <v>40695</v>
      </c>
      <c r="E247" s="11">
        <v>1799.2</v>
      </c>
      <c r="F247" s="12">
        <f t="shared" si="36"/>
        <v>1803.1666666666667</v>
      </c>
      <c r="G247" s="12">
        <f t="shared" si="34"/>
        <v>1803.45</v>
      </c>
      <c r="H247" s="12">
        <f t="shared" si="35"/>
        <v>0.99764340569464083</v>
      </c>
      <c r="I247" s="12">
        <f t="shared" si="28"/>
        <v>0.99669901136611105</v>
      </c>
      <c r="J247" s="12">
        <f t="shared" si="29"/>
        <v>1805.158808709916</v>
      </c>
      <c r="K247" s="12">
        <f t="shared" si="30"/>
        <v>1817.0439409709979</v>
      </c>
      <c r="L247" s="12"/>
      <c r="M247" s="12">
        <f t="shared" si="31"/>
        <v>1811.045899574576</v>
      </c>
      <c r="O247" s="11">
        <f t="shared" si="32"/>
        <v>0.65839815332236129</v>
      </c>
    </row>
    <row r="248" spans="1:15" x14ac:dyDescent="0.3">
      <c r="A248" s="11">
        <v>247</v>
      </c>
      <c r="B248" s="11">
        <v>2011</v>
      </c>
      <c r="C248" s="11">
        <v>7</v>
      </c>
      <c r="D248" s="19">
        <f t="shared" si="33"/>
        <v>40725</v>
      </c>
      <c r="E248" s="11">
        <v>1796.1</v>
      </c>
      <c r="F248" s="12">
        <f t="shared" si="36"/>
        <v>1803.7333333333333</v>
      </c>
      <c r="G248" s="12">
        <f t="shared" si="34"/>
        <v>1804.0666666666666</v>
      </c>
      <c r="H248" s="12">
        <f t="shared" si="35"/>
        <v>0.99558405084808399</v>
      </c>
      <c r="I248" s="12">
        <f t="shared" si="28"/>
        <v>0.99476691762086744</v>
      </c>
      <c r="J248" s="12">
        <f t="shared" si="29"/>
        <v>1805.548584482121</v>
      </c>
      <c r="K248" s="12">
        <f t="shared" si="30"/>
        <v>1817.4368564992769</v>
      </c>
      <c r="L248" s="12"/>
      <c r="M248" s="12">
        <f t="shared" si="31"/>
        <v>1807.9260597103446</v>
      </c>
      <c r="O248" s="11">
        <f t="shared" si="32"/>
        <v>0.65842991539138584</v>
      </c>
    </row>
    <row r="249" spans="1:15" x14ac:dyDescent="0.3">
      <c r="A249" s="11">
        <v>248</v>
      </c>
      <c r="B249" s="11">
        <v>2011</v>
      </c>
      <c r="C249" s="11">
        <v>8</v>
      </c>
      <c r="D249" s="19">
        <f t="shared" si="33"/>
        <v>40756</v>
      </c>
      <c r="E249" s="11">
        <v>1799</v>
      </c>
      <c r="F249" s="12">
        <f t="shared" si="36"/>
        <v>1804.3999999999999</v>
      </c>
      <c r="G249" s="12">
        <f t="shared" si="34"/>
        <v>1804.7749999999999</v>
      </c>
      <c r="H249" s="12">
        <f t="shared" si="35"/>
        <v>0.99680015514399312</v>
      </c>
      <c r="I249" s="12">
        <f t="shared" si="28"/>
        <v>0.99624515116925449</v>
      </c>
      <c r="J249" s="12">
        <f t="shared" si="29"/>
        <v>1805.7804325457275</v>
      </c>
      <c r="K249" s="12">
        <f t="shared" si="30"/>
        <v>1817.8297720275557</v>
      </c>
      <c r="L249" s="12"/>
      <c r="M249" s="12">
        <f t="shared" si="31"/>
        <v>1811.0040960335637</v>
      </c>
      <c r="O249" s="11">
        <f t="shared" si="32"/>
        <v>0.66726492682399419</v>
      </c>
    </row>
    <row r="250" spans="1:15" x14ac:dyDescent="0.3">
      <c r="A250" s="11">
        <v>249</v>
      </c>
      <c r="B250" s="11">
        <v>2011</v>
      </c>
      <c r="C250" s="11">
        <v>9</v>
      </c>
      <c r="D250" s="19">
        <f t="shared" si="33"/>
        <v>40787</v>
      </c>
      <c r="E250" s="11">
        <v>1804</v>
      </c>
      <c r="F250" s="12">
        <f t="shared" si="36"/>
        <v>1805.1499999999999</v>
      </c>
      <c r="G250" s="12">
        <f t="shared" si="34"/>
        <v>1805.3791666666666</v>
      </c>
      <c r="H250" s="12">
        <f t="shared" si="35"/>
        <v>0.99923607921696966</v>
      </c>
      <c r="I250" s="12">
        <f t="shared" si="28"/>
        <v>0.9999184554447742</v>
      </c>
      <c r="J250" s="12">
        <f t="shared" si="29"/>
        <v>1804.1471183743297</v>
      </c>
      <c r="K250" s="12">
        <f t="shared" si="30"/>
        <v>1818.2226875558345</v>
      </c>
      <c r="L250" s="12"/>
      <c r="M250" s="12">
        <f t="shared" si="31"/>
        <v>1818.0744213954763</v>
      </c>
      <c r="O250" s="11">
        <f t="shared" si="32"/>
        <v>0.78017856959402954</v>
      </c>
    </row>
    <row r="251" spans="1:15" x14ac:dyDescent="0.3">
      <c r="A251" s="11">
        <v>250</v>
      </c>
      <c r="B251" s="11">
        <v>2011</v>
      </c>
      <c r="C251" s="11">
        <v>10</v>
      </c>
      <c r="D251" s="19">
        <f t="shared" si="33"/>
        <v>40817</v>
      </c>
      <c r="E251" s="11">
        <v>1809.5</v>
      </c>
      <c r="F251" s="12">
        <f t="shared" si="36"/>
        <v>1805.6083333333333</v>
      </c>
      <c r="G251" s="12">
        <f t="shared" si="34"/>
        <v>1805.6666666666667</v>
      </c>
      <c r="H251" s="12">
        <f t="shared" si="35"/>
        <v>1.0021229462802288</v>
      </c>
      <c r="I251" s="12">
        <f t="shared" si="28"/>
        <v>1.0024061313439261</v>
      </c>
      <c r="J251" s="12">
        <f t="shared" si="29"/>
        <v>1805.1565562293629</v>
      </c>
      <c r="K251" s="12">
        <f t="shared" si="30"/>
        <v>1818.6156030841132</v>
      </c>
      <c r="L251" s="12"/>
      <c r="M251" s="12">
        <f t="shared" si="31"/>
        <v>1822.991431089247</v>
      </c>
      <c r="O251" s="11">
        <f t="shared" si="32"/>
        <v>0.74558889689124308</v>
      </c>
    </row>
    <row r="252" spans="1:15" x14ac:dyDescent="0.3">
      <c r="A252" s="11">
        <v>251</v>
      </c>
      <c r="B252" s="11">
        <v>2011</v>
      </c>
      <c r="C252" s="11">
        <v>11</v>
      </c>
      <c r="D252" s="19">
        <f t="shared" si="33"/>
        <v>40848</v>
      </c>
      <c r="E252" s="11">
        <v>1812.3</v>
      </c>
      <c r="F252" s="12">
        <f t="shared" si="36"/>
        <v>1805.7250000000001</v>
      </c>
      <c r="G252" s="12">
        <f t="shared" si="34"/>
        <v>1805.8000000000002</v>
      </c>
      <c r="H252" s="12">
        <f t="shared" si="35"/>
        <v>1.0035995126813599</v>
      </c>
      <c r="I252" s="12">
        <f t="shared" si="28"/>
        <v>1.0029120731715033</v>
      </c>
      <c r="J252" s="12">
        <f t="shared" si="29"/>
        <v>1807.0377737790848</v>
      </c>
      <c r="K252" s="12">
        <f t="shared" si="30"/>
        <v>1819.0085186123922</v>
      </c>
      <c r="L252" s="12"/>
      <c r="M252" s="12">
        <f t="shared" si="31"/>
        <v>1824.3056045181793</v>
      </c>
      <c r="O252" s="11">
        <f t="shared" si="32"/>
        <v>0.66245127838543982</v>
      </c>
    </row>
    <row r="253" spans="1:15" x14ac:dyDescent="0.3">
      <c r="A253" s="11">
        <v>252</v>
      </c>
      <c r="B253" s="11">
        <v>2011</v>
      </c>
      <c r="C253" s="11">
        <v>12</v>
      </c>
      <c r="D253" s="19">
        <f t="shared" si="33"/>
        <v>40878</v>
      </c>
      <c r="E253" s="11">
        <v>1810</v>
      </c>
      <c r="F253" s="12">
        <f t="shared" si="36"/>
        <v>1805.875</v>
      </c>
      <c r="G253" s="12">
        <f t="shared" si="34"/>
        <v>1806.0083333333332</v>
      </c>
      <c r="H253" s="12">
        <f t="shared" si="35"/>
        <v>1.0022102149768597</v>
      </c>
      <c r="I253" s="12">
        <f t="shared" si="28"/>
        <v>1.0021569300827093</v>
      </c>
      <c r="J253" s="12">
        <f t="shared" si="29"/>
        <v>1806.1043591751825</v>
      </c>
      <c r="K253" s="12">
        <f t="shared" si="30"/>
        <v>1819.401434140671</v>
      </c>
      <c r="L253" s="12"/>
      <c r="M253" s="12">
        <f t="shared" si="31"/>
        <v>1823.3257558264936</v>
      </c>
      <c r="O253" s="11">
        <f t="shared" si="32"/>
        <v>0.73622960367367984</v>
      </c>
    </row>
    <row r="254" spans="1:15" x14ac:dyDescent="0.3">
      <c r="A254" s="11">
        <v>253</v>
      </c>
      <c r="B254" s="11">
        <v>2012</v>
      </c>
      <c r="C254" s="11">
        <v>1</v>
      </c>
      <c r="D254" s="19">
        <f t="shared" si="33"/>
        <v>40909</v>
      </c>
      <c r="E254" s="11">
        <v>1807.3</v>
      </c>
      <c r="F254" s="12">
        <f t="shared" si="36"/>
        <v>1806.1416666666664</v>
      </c>
      <c r="G254" s="12">
        <f t="shared" si="34"/>
        <v>1806.3166666666666</v>
      </c>
      <c r="H254" s="12">
        <f t="shared" si="35"/>
        <v>1.0005443859050185</v>
      </c>
      <c r="I254" s="12">
        <f t="shared" si="28"/>
        <v>1.0009913241057902</v>
      </c>
      <c r="J254" s="12">
        <f t="shared" si="29"/>
        <v>1805.5101542608322</v>
      </c>
      <c r="K254" s="12">
        <f t="shared" si="30"/>
        <v>1819.7943496689497</v>
      </c>
      <c r="L254" s="12"/>
      <c r="M254" s="12">
        <f t="shared" si="31"/>
        <v>1821.5983556753572</v>
      </c>
      <c r="O254" s="11">
        <f t="shared" si="32"/>
        <v>0.79114456235031494</v>
      </c>
    </row>
    <row r="255" spans="1:15" x14ac:dyDescent="0.3">
      <c r="A255" s="11">
        <v>254</v>
      </c>
      <c r="B255" s="11">
        <v>2012</v>
      </c>
      <c r="C255" s="11">
        <v>2</v>
      </c>
      <c r="D255" s="19">
        <f t="shared" si="33"/>
        <v>40940</v>
      </c>
      <c r="E255" s="11">
        <v>1808.2</v>
      </c>
      <c r="F255" s="12">
        <f t="shared" si="36"/>
        <v>1806.4916666666668</v>
      </c>
      <c r="G255" s="12">
        <f t="shared" si="34"/>
        <v>1806.7458333333334</v>
      </c>
      <c r="H255" s="12">
        <f t="shared" si="35"/>
        <v>1.0008048540308427</v>
      </c>
      <c r="I255" s="12">
        <f t="shared" si="28"/>
        <v>1.0004721479310004</v>
      </c>
      <c r="J255" s="12">
        <f t="shared" si="29"/>
        <v>1807.3466650115145</v>
      </c>
      <c r="K255" s="12">
        <f t="shared" si="30"/>
        <v>1820.1872651972285</v>
      </c>
      <c r="L255" s="12"/>
      <c r="M255" s="12">
        <f t="shared" si="31"/>
        <v>1821.0466628485246</v>
      </c>
      <c r="O255" s="11">
        <f t="shared" si="32"/>
        <v>0.71046692005998247</v>
      </c>
    </row>
    <row r="256" spans="1:15" x14ac:dyDescent="0.3">
      <c r="A256" s="11">
        <v>255</v>
      </c>
      <c r="B256" s="11">
        <v>2012</v>
      </c>
      <c r="C256" s="11">
        <v>3</v>
      </c>
      <c r="D256" s="19">
        <f t="shared" si="33"/>
        <v>40969</v>
      </c>
      <c r="E256" s="11">
        <v>1810</v>
      </c>
      <c r="F256" s="12">
        <f t="shared" si="36"/>
        <v>1807</v>
      </c>
      <c r="G256" s="12">
        <f t="shared" si="34"/>
        <v>1807.2166666666667</v>
      </c>
      <c r="H256" s="12">
        <f t="shared" si="35"/>
        <v>1.0015401215497126</v>
      </c>
      <c r="I256" s="12">
        <f t="shared" si="28"/>
        <v>1.0005682734485155</v>
      </c>
      <c r="J256" s="12">
        <f t="shared" si="29"/>
        <v>1808.9720092380423</v>
      </c>
      <c r="K256" s="12">
        <f t="shared" si="30"/>
        <v>1820.5801807255075</v>
      </c>
      <c r="L256" s="12"/>
      <c r="M256" s="12">
        <f t="shared" si="31"/>
        <v>1821.6147681031073</v>
      </c>
      <c r="O256" s="11">
        <f t="shared" si="32"/>
        <v>0.64169989519929727</v>
      </c>
    </row>
    <row r="257" spans="1:15" x14ac:dyDescent="0.3">
      <c r="A257" s="11">
        <v>256</v>
      </c>
      <c r="B257" s="11">
        <v>2012</v>
      </c>
      <c r="C257" s="11">
        <v>4</v>
      </c>
      <c r="D257" s="19">
        <f t="shared" si="33"/>
        <v>41000</v>
      </c>
      <c r="E257" s="11">
        <v>1808.4</v>
      </c>
      <c r="F257" s="12">
        <f t="shared" si="36"/>
        <v>1807.4333333333332</v>
      </c>
      <c r="G257" s="12">
        <f t="shared" si="34"/>
        <v>1807.5833333333335</v>
      </c>
      <c r="H257" s="12">
        <f t="shared" si="35"/>
        <v>1.0004518002858327</v>
      </c>
      <c r="I257" s="12">
        <f t="shared" si="28"/>
        <v>1.0004081528998261</v>
      </c>
      <c r="J257" s="12">
        <f t="shared" si="29"/>
        <v>1807.6621974322122</v>
      </c>
      <c r="K257" s="12">
        <f t="shared" si="30"/>
        <v>1820.9730962537863</v>
      </c>
      <c r="L257" s="12"/>
      <c r="M257" s="12">
        <f t="shared" si="31"/>
        <v>1821.7163317035274</v>
      </c>
      <c r="O257" s="11">
        <f t="shared" si="32"/>
        <v>0.73635985973940166</v>
      </c>
    </row>
    <row r="258" spans="1:15" x14ac:dyDescent="0.3">
      <c r="A258" s="11">
        <v>257</v>
      </c>
      <c r="B258" s="11">
        <v>2012</v>
      </c>
      <c r="C258" s="11">
        <v>5</v>
      </c>
      <c r="D258" s="19">
        <f t="shared" si="33"/>
        <v>41030</v>
      </c>
      <c r="E258" s="11">
        <v>1804.7</v>
      </c>
      <c r="F258" s="12">
        <f t="shared" si="36"/>
        <v>1807.7333333333336</v>
      </c>
      <c r="G258" s="12">
        <f t="shared" si="34"/>
        <v>1807.9250000000002</v>
      </c>
      <c r="H258" s="12">
        <f t="shared" si="35"/>
        <v>0.99821618706528192</v>
      </c>
      <c r="I258" s="12">
        <f t="shared" ref="I258:I321" si="37">VLOOKUP(C258,$Q$6:$R$17,2,FALSE)</f>
        <v>0.99920320089495884</v>
      </c>
      <c r="J258" s="12">
        <f t="shared" si="29"/>
        <v>1806.1391300423977</v>
      </c>
      <c r="K258" s="12">
        <f t="shared" si="30"/>
        <v>1821.366011782065</v>
      </c>
      <c r="L258" s="12"/>
      <c r="M258" s="12">
        <f t="shared" si="31"/>
        <v>1819.9147489739246</v>
      </c>
      <c r="O258" s="11">
        <f t="shared" si="32"/>
        <v>0.84306250201831556</v>
      </c>
    </row>
    <row r="259" spans="1:15" x14ac:dyDescent="0.3">
      <c r="A259" s="11">
        <v>258</v>
      </c>
      <c r="B259" s="11">
        <v>2012</v>
      </c>
      <c r="C259" s="11">
        <v>6</v>
      </c>
      <c r="D259" s="19">
        <f t="shared" si="33"/>
        <v>41061</v>
      </c>
      <c r="E259" s="11">
        <v>1801</v>
      </c>
      <c r="F259" s="12">
        <f t="shared" si="36"/>
        <v>1808.1166666666668</v>
      </c>
      <c r="G259" s="12">
        <f t="shared" si="34"/>
        <v>1808.4</v>
      </c>
      <c r="H259" s="12">
        <f t="shared" si="35"/>
        <v>0.99590798495907984</v>
      </c>
      <c r="I259" s="12">
        <f t="shared" si="37"/>
        <v>0.99669901136611105</v>
      </c>
      <c r="J259" s="12">
        <f t="shared" ref="J259:J322" si="38">E259/I259</f>
        <v>1806.9647701681629</v>
      </c>
      <c r="K259" s="12">
        <f t="shared" ref="K259:K322" si="39">$R$37+$R$38*A259</f>
        <v>1821.758927310344</v>
      </c>
      <c r="L259" s="12"/>
      <c r="M259" s="12">
        <f t="shared" ref="M259:M322" si="40">I259*K259</f>
        <v>1815.7453217976069</v>
      </c>
      <c r="O259" s="11">
        <f t="shared" ref="O259:O322" si="41">ABS(E259-M259)/E259*100</f>
        <v>0.81872969448122979</v>
      </c>
    </row>
    <row r="260" spans="1:15" x14ac:dyDescent="0.3">
      <c r="A260" s="11">
        <v>259</v>
      </c>
      <c r="B260" s="11">
        <v>2012</v>
      </c>
      <c r="C260" s="11">
        <v>7</v>
      </c>
      <c r="D260" s="19">
        <f t="shared" ref="D260:D323" si="42">DATE(B260,C260,1)</f>
        <v>41091</v>
      </c>
      <c r="E260" s="11">
        <v>1799.3</v>
      </c>
      <c r="F260" s="12">
        <f t="shared" si="36"/>
        <v>1808.6833333333332</v>
      </c>
      <c r="G260" s="12">
        <f t="shared" si="34"/>
        <v>1808.9333333333334</v>
      </c>
      <c r="H260" s="12">
        <f t="shared" si="35"/>
        <v>0.99467457802019599</v>
      </c>
      <c r="I260" s="12">
        <f t="shared" si="37"/>
        <v>0.99476691762086744</v>
      </c>
      <c r="J260" s="12">
        <f t="shared" si="38"/>
        <v>1808.7654184392186</v>
      </c>
      <c r="K260" s="12">
        <f t="shared" si="39"/>
        <v>1822.1518428386228</v>
      </c>
      <c r="L260" s="12"/>
      <c r="M260" s="12">
        <f t="shared" si="40"/>
        <v>1812.61637213776</v>
      </c>
      <c r="O260" s="11">
        <f t="shared" si="41"/>
        <v>0.74008626342244355</v>
      </c>
    </row>
    <row r="261" spans="1:15" x14ac:dyDescent="0.3">
      <c r="A261" s="11">
        <v>260</v>
      </c>
      <c r="B261" s="11">
        <v>2012</v>
      </c>
      <c r="C261" s="11">
        <v>8</v>
      </c>
      <c r="D261" s="19">
        <f t="shared" si="42"/>
        <v>41122</v>
      </c>
      <c r="E261" s="11">
        <v>1803.2</v>
      </c>
      <c r="F261" s="12">
        <f t="shared" si="36"/>
        <v>1809.1833333333334</v>
      </c>
      <c r="G261" s="12">
        <f t="shared" si="34"/>
        <v>1809.3208333333332</v>
      </c>
      <c r="H261" s="12">
        <f t="shared" si="35"/>
        <v>0.9966170547419958</v>
      </c>
      <c r="I261" s="12">
        <f t="shared" si="37"/>
        <v>0.99624515116925449</v>
      </c>
      <c r="J261" s="12">
        <f t="shared" si="38"/>
        <v>1809.9962623493361</v>
      </c>
      <c r="K261" s="12">
        <f t="shared" si="39"/>
        <v>1822.5447583669015</v>
      </c>
      <c r="L261" s="12"/>
      <c r="M261" s="12">
        <f t="shared" si="40"/>
        <v>1815.7013783119662</v>
      </c>
      <c r="O261" s="11">
        <f t="shared" si="41"/>
        <v>0.69328850443468082</v>
      </c>
    </row>
    <row r="262" spans="1:15" x14ac:dyDescent="0.3">
      <c r="A262" s="11">
        <v>261</v>
      </c>
      <c r="B262" s="11">
        <v>2012</v>
      </c>
      <c r="C262" s="11">
        <v>9</v>
      </c>
      <c r="D262" s="19">
        <f t="shared" si="42"/>
        <v>41153</v>
      </c>
      <c r="E262" s="11">
        <v>1810.1</v>
      </c>
      <c r="F262" s="12">
        <f t="shared" si="36"/>
        <v>1809.4583333333333</v>
      </c>
      <c r="G262" s="12">
        <f t="shared" si="34"/>
        <v>1809.6416666666664</v>
      </c>
      <c r="H262" s="12">
        <f t="shared" si="35"/>
        <v>1.0002532729776155</v>
      </c>
      <c r="I262" s="12">
        <f t="shared" si="37"/>
        <v>0.9999184554447742</v>
      </c>
      <c r="J262" s="12">
        <f t="shared" si="38"/>
        <v>1810.2476158366819</v>
      </c>
      <c r="K262" s="12">
        <f t="shared" si="39"/>
        <v>1822.9376738951803</v>
      </c>
      <c r="L262" s="12"/>
      <c r="M262" s="12">
        <f t="shared" si="40"/>
        <v>1822.7890232533582</v>
      </c>
      <c r="O262" s="11">
        <f t="shared" si="41"/>
        <v>0.70101227851269543</v>
      </c>
    </row>
    <row r="263" spans="1:15" x14ac:dyDescent="0.3">
      <c r="A263" s="11">
        <v>262</v>
      </c>
      <c r="B263" s="11">
        <v>2012</v>
      </c>
      <c r="C263" s="11">
        <v>10</v>
      </c>
      <c r="D263" s="19">
        <f t="shared" si="42"/>
        <v>41183</v>
      </c>
      <c r="E263" s="11">
        <v>1814.7</v>
      </c>
      <c r="F263" s="12">
        <f t="shared" si="36"/>
        <v>1809.8249999999998</v>
      </c>
      <c r="G263" s="12">
        <f t="shared" si="34"/>
        <v>1810.125</v>
      </c>
      <c r="H263" s="12">
        <f t="shared" si="35"/>
        <v>1.0025274497617569</v>
      </c>
      <c r="I263" s="12">
        <f t="shared" si="37"/>
        <v>1.0024061313439261</v>
      </c>
      <c r="J263" s="12">
        <f t="shared" si="38"/>
        <v>1810.3440743793451</v>
      </c>
      <c r="K263" s="12">
        <f t="shared" si="39"/>
        <v>1823.3305894234593</v>
      </c>
      <c r="L263" s="12"/>
      <c r="M263" s="12">
        <f t="shared" si="40"/>
        <v>1827.7177623050104</v>
      </c>
      <c r="O263" s="11">
        <f t="shared" si="41"/>
        <v>0.71735065327659475</v>
      </c>
    </row>
    <row r="264" spans="1:15" x14ac:dyDescent="0.3">
      <c r="A264" s="11">
        <v>263</v>
      </c>
      <c r="B264" s="11">
        <v>2012</v>
      </c>
      <c r="C264" s="11">
        <v>11</v>
      </c>
      <c r="D264" s="19">
        <f t="shared" si="42"/>
        <v>41214</v>
      </c>
      <c r="E264" s="11">
        <v>1815.9</v>
      </c>
      <c r="F264" s="12">
        <f t="shared" si="36"/>
        <v>1810.4250000000002</v>
      </c>
      <c r="G264" s="12">
        <f t="shared" ref="G264:G327" si="43">AVERAGE(F264,F265)</f>
        <v>1810.7333333333336</v>
      </c>
      <c r="H264" s="12">
        <f t="shared" ref="H264:H327" si="44">E264/G264</f>
        <v>1.0028533559147306</v>
      </c>
      <c r="I264" s="12">
        <f t="shared" si="37"/>
        <v>1.0029120731715033</v>
      </c>
      <c r="J264" s="12">
        <f t="shared" si="38"/>
        <v>1810.6273207556367</v>
      </c>
      <c r="K264" s="12">
        <f t="shared" si="39"/>
        <v>1823.7235049517381</v>
      </c>
      <c r="L264" s="12"/>
      <c r="M264" s="12">
        <f t="shared" si="40"/>
        <v>1829.0343212427481</v>
      </c>
      <c r="O264" s="11">
        <f t="shared" si="41"/>
        <v>0.72329540408326454</v>
      </c>
    </row>
    <row r="265" spans="1:15" x14ac:dyDescent="0.3">
      <c r="A265" s="11">
        <v>264</v>
      </c>
      <c r="B265" s="11">
        <v>2012</v>
      </c>
      <c r="C265" s="11">
        <v>12</v>
      </c>
      <c r="D265" s="19">
        <f t="shared" si="42"/>
        <v>41244</v>
      </c>
      <c r="E265" s="11">
        <v>1814.6</v>
      </c>
      <c r="F265" s="12">
        <f t="shared" si="36"/>
        <v>1811.041666666667</v>
      </c>
      <c r="G265" s="12">
        <f t="shared" si="43"/>
        <v>1811.3083333333334</v>
      </c>
      <c r="H265" s="12">
        <f t="shared" si="44"/>
        <v>1.0018172867678519</v>
      </c>
      <c r="I265" s="12">
        <f t="shared" si="37"/>
        <v>1.0021569300827093</v>
      </c>
      <c r="J265" s="12">
        <f t="shared" si="38"/>
        <v>1810.6944586515392</v>
      </c>
      <c r="K265" s="12">
        <f t="shared" si="39"/>
        <v>1824.1164204800168</v>
      </c>
      <c r="L265" s="12"/>
      <c r="M265" s="12">
        <f t="shared" si="40"/>
        <v>1828.0509120617141</v>
      </c>
      <c r="O265" s="11">
        <f t="shared" si="41"/>
        <v>0.74126044647383638</v>
      </c>
    </row>
    <row r="266" spans="1:15" x14ac:dyDescent="0.3">
      <c r="A266" s="11">
        <v>265</v>
      </c>
      <c r="B266" s="11">
        <v>2013</v>
      </c>
      <c r="C266" s="11">
        <v>1</v>
      </c>
      <c r="D266" s="19">
        <f t="shared" si="42"/>
        <v>41275</v>
      </c>
      <c r="E266" s="11">
        <v>1814.1</v>
      </c>
      <c r="F266" s="12">
        <f t="shared" si="36"/>
        <v>1811.575</v>
      </c>
      <c r="G266" s="12">
        <f t="shared" si="43"/>
        <v>1811.7916666666667</v>
      </c>
      <c r="H266" s="12">
        <f t="shared" si="44"/>
        <v>1.001274061127337</v>
      </c>
      <c r="I266" s="12">
        <f t="shared" si="37"/>
        <v>1.0009913241057902</v>
      </c>
      <c r="J266" s="12">
        <f t="shared" si="38"/>
        <v>1812.3034199328144</v>
      </c>
      <c r="K266" s="12">
        <f t="shared" si="39"/>
        <v>1824.5093360082958</v>
      </c>
      <c r="L266" s="12"/>
      <c r="M266" s="12">
        <f t="shared" si="40"/>
        <v>1826.31801609432</v>
      </c>
      <c r="O266" s="11">
        <f t="shared" si="41"/>
        <v>0.6735028991963008</v>
      </c>
    </row>
    <row r="267" spans="1:15" x14ac:dyDescent="0.3">
      <c r="A267" s="11">
        <v>266</v>
      </c>
      <c r="B267" s="11">
        <v>2013</v>
      </c>
      <c r="C267" s="11">
        <v>2</v>
      </c>
      <c r="D267" s="19">
        <f t="shared" si="42"/>
        <v>41306</v>
      </c>
      <c r="E267" s="11">
        <v>1814.2</v>
      </c>
      <c r="F267" s="12">
        <f t="shared" si="36"/>
        <v>1812.0083333333334</v>
      </c>
      <c r="G267" s="12">
        <f t="shared" si="43"/>
        <v>1812.1833333333334</v>
      </c>
      <c r="H267" s="12">
        <f t="shared" si="44"/>
        <v>1.0011128381050483</v>
      </c>
      <c r="I267" s="12">
        <f t="shared" si="37"/>
        <v>1.0004721479310004</v>
      </c>
      <c r="J267" s="12">
        <f t="shared" si="38"/>
        <v>1813.3438334608393</v>
      </c>
      <c r="K267" s="12">
        <f t="shared" si="39"/>
        <v>1824.9022515365746</v>
      </c>
      <c r="L267" s="12"/>
      <c r="M267" s="12">
        <f t="shared" si="40"/>
        <v>1825.7638753589156</v>
      </c>
      <c r="O267" s="11">
        <f t="shared" si="41"/>
        <v>0.63740907060497953</v>
      </c>
    </row>
    <row r="268" spans="1:15" x14ac:dyDescent="0.3">
      <c r="A268" s="11">
        <v>267</v>
      </c>
      <c r="B268" s="11">
        <v>2013</v>
      </c>
      <c r="C268" s="11">
        <v>3</v>
      </c>
      <c r="D268" s="19">
        <f t="shared" si="42"/>
        <v>41334</v>
      </c>
      <c r="E268" s="11">
        <v>1813.3</v>
      </c>
      <c r="F268" s="12">
        <f t="shared" si="36"/>
        <v>1812.3583333333333</v>
      </c>
      <c r="G268" s="12">
        <f t="shared" si="43"/>
        <v>1812.5166666666667</v>
      </c>
      <c r="H268" s="12">
        <f t="shared" si="44"/>
        <v>1.0004321799339777</v>
      </c>
      <c r="I268" s="12">
        <f t="shared" si="37"/>
        <v>1.0005682734485155</v>
      </c>
      <c r="J268" s="12">
        <f t="shared" si="38"/>
        <v>1812.2701350007414</v>
      </c>
      <c r="K268" s="12">
        <f t="shared" si="39"/>
        <v>1825.2951670648533</v>
      </c>
      <c r="L268" s="12"/>
      <c r="M268" s="12">
        <f t="shared" si="40"/>
        <v>1826.332433844</v>
      </c>
      <c r="O268" s="11">
        <f t="shared" si="41"/>
        <v>0.71871360745602075</v>
      </c>
    </row>
    <row r="269" spans="1:15" x14ac:dyDescent="0.3">
      <c r="A269" s="11">
        <v>268</v>
      </c>
      <c r="B269" s="11">
        <v>2013</v>
      </c>
      <c r="C269" s="11">
        <v>4</v>
      </c>
      <c r="D269" s="19">
        <f t="shared" si="42"/>
        <v>41365</v>
      </c>
      <c r="E269" s="11">
        <v>1812.8</v>
      </c>
      <c r="F269" s="12">
        <f t="shared" ref="F269:F332" si="45">AVERAGE(E264:E275)</f>
        <v>1812.675</v>
      </c>
      <c r="G269" s="12">
        <f t="shared" si="43"/>
        <v>1812.8625000000002</v>
      </c>
      <c r="H269" s="12">
        <f t="shared" si="44"/>
        <v>0.99996552413655182</v>
      </c>
      <c r="I269" s="12">
        <f t="shared" si="37"/>
        <v>1.0004081528998261</v>
      </c>
      <c r="J269" s="12">
        <f t="shared" si="38"/>
        <v>1812.0604022921443</v>
      </c>
      <c r="K269" s="12">
        <f t="shared" si="39"/>
        <v>1825.6880825931321</v>
      </c>
      <c r="L269" s="12"/>
      <c r="M269" s="12">
        <f t="shared" si="40"/>
        <v>1826.4332424782203</v>
      </c>
      <c r="O269" s="11">
        <f t="shared" si="41"/>
        <v>0.75205441737755852</v>
      </c>
    </row>
    <row r="270" spans="1:15" x14ac:dyDescent="0.3">
      <c r="A270" s="11">
        <v>269</v>
      </c>
      <c r="B270" s="11">
        <v>2013</v>
      </c>
      <c r="C270" s="11">
        <v>5</v>
      </c>
      <c r="D270" s="19">
        <f t="shared" si="42"/>
        <v>41395</v>
      </c>
      <c r="E270" s="11">
        <v>1811.9</v>
      </c>
      <c r="F270" s="12">
        <f t="shared" si="45"/>
        <v>1813.0500000000002</v>
      </c>
      <c r="G270" s="12">
        <f t="shared" si="43"/>
        <v>1813.25</v>
      </c>
      <c r="H270" s="12">
        <f t="shared" si="44"/>
        <v>0.99925548049083146</v>
      </c>
      <c r="I270" s="12">
        <f t="shared" si="37"/>
        <v>0.99920320089495884</v>
      </c>
      <c r="J270" s="12">
        <f t="shared" si="38"/>
        <v>1813.3448715707987</v>
      </c>
      <c r="K270" s="12">
        <f t="shared" si="39"/>
        <v>1826.0809981214111</v>
      </c>
      <c r="L270" s="12"/>
      <c r="M270" s="12">
        <f t="shared" si="40"/>
        <v>1824.6259784163753</v>
      </c>
      <c r="O270" s="11">
        <f t="shared" si="41"/>
        <v>0.70235545098378793</v>
      </c>
    </row>
    <row r="271" spans="1:15" x14ac:dyDescent="0.3">
      <c r="A271" s="11">
        <v>270</v>
      </c>
      <c r="B271" s="11">
        <v>2013</v>
      </c>
      <c r="C271" s="11">
        <v>6</v>
      </c>
      <c r="D271" s="19">
        <f t="shared" si="42"/>
        <v>41426</v>
      </c>
      <c r="E271" s="11">
        <v>1808.4</v>
      </c>
      <c r="F271" s="12">
        <f t="shared" si="45"/>
        <v>1813.45</v>
      </c>
      <c r="G271" s="12">
        <f t="shared" si="43"/>
        <v>1813.5666666666668</v>
      </c>
      <c r="H271" s="12">
        <f t="shared" si="44"/>
        <v>0.99715110188027267</v>
      </c>
      <c r="I271" s="12">
        <f t="shared" si="37"/>
        <v>0.99669901136611105</v>
      </c>
      <c r="J271" s="12">
        <f t="shared" si="38"/>
        <v>1814.3892783854003</v>
      </c>
      <c r="K271" s="12">
        <f t="shared" si="39"/>
        <v>1826.4739136496898</v>
      </c>
      <c r="L271" s="12"/>
      <c r="M271" s="12">
        <f t="shared" si="40"/>
        <v>1820.4447440206375</v>
      </c>
      <c r="O271" s="11">
        <f t="shared" si="41"/>
        <v>0.66604423914163791</v>
      </c>
    </row>
    <row r="272" spans="1:15" x14ac:dyDescent="0.3">
      <c r="A272" s="11">
        <v>271</v>
      </c>
      <c r="B272" s="11">
        <v>2013</v>
      </c>
      <c r="C272" s="11">
        <v>7</v>
      </c>
      <c r="D272" s="19">
        <f t="shared" si="42"/>
        <v>41456</v>
      </c>
      <c r="E272" s="11">
        <v>1805.7</v>
      </c>
      <c r="F272" s="12">
        <f t="shared" si="45"/>
        <v>1813.6833333333336</v>
      </c>
      <c r="G272" s="12">
        <f t="shared" si="43"/>
        <v>1813.7750000000001</v>
      </c>
      <c r="H272" s="12">
        <f t="shared" si="44"/>
        <v>0.99554795936651452</v>
      </c>
      <c r="I272" s="12">
        <f t="shared" si="37"/>
        <v>0.99476691762086744</v>
      </c>
      <c r="J272" s="12">
        <f t="shared" si="38"/>
        <v>1815.1990863534136</v>
      </c>
      <c r="K272" s="12">
        <f t="shared" si="39"/>
        <v>1826.8668291779686</v>
      </c>
      <c r="L272" s="12"/>
      <c r="M272" s="12">
        <f t="shared" si="40"/>
        <v>1817.3066845651756</v>
      </c>
      <c r="O272" s="11">
        <f t="shared" si="41"/>
        <v>0.64278033810575153</v>
      </c>
    </row>
    <row r="273" spans="1:15" x14ac:dyDescent="0.3">
      <c r="A273" s="11">
        <v>272</v>
      </c>
      <c r="B273" s="11">
        <v>2013</v>
      </c>
      <c r="C273" s="11">
        <v>8</v>
      </c>
      <c r="D273" s="19">
        <f t="shared" si="42"/>
        <v>41487</v>
      </c>
      <c r="E273" s="11">
        <v>1808.4</v>
      </c>
      <c r="F273" s="12">
        <f t="shared" si="45"/>
        <v>1813.8666666666668</v>
      </c>
      <c r="G273" s="12">
        <f t="shared" si="43"/>
        <v>1814.0666666666666</v>
      </c>
      <c r="H273" s="12">
        <f t="shared" si="44"/>
        <v>0.99687626327588119</v>
      </c>
      <c r="I273" s="12">
        <f t="shared" si="37"/>
        <v>0.99624515116925449</v>
      </c>
      <c r="J273" s="12">
        <f t="shared" si="38"/>
        <v>1815.2158611538041</v>
      </c>
      <c r="K273" s="12">
        <f t="shared" si="39"/>
        <v>1827.2597447062476</v>
      </c>
      <c r="L273" s="12"/>
      <c r="M273" s="12">
        <f t="shared" si="40"/>
        <v>1820.398660590369</v>
      </c>
      <c r="O273" s="11">
        <f t="shared" si="41"/>
        <v>0.66349594063088357</v>
      </c>
    </row>
    <row r="274" spans="1:15" x14ac:dyDescent="0.3">
      <c r="A274" s="11">
        <v>273</v>
      </c>
      <c r="B274" s="11">
        <v>2013</v>
      </c>
      <c r="C274" s="11">
        <v>9</v>
      </c>
      <c r="D274" s="19">
        <f t="shared" si="42"/>
        <v>41518</v>
      </c>
      <c r="E274" s="11">
        <v>1814.3</v>
      </c>
      <c r="F274" s="12">
        <f t="shared" si="45"/>
        <v>1814.2666666666667</v>
      </c>
      <c r="G274" s="12">
        <f t="shared" si="43"/>
        <v>1814.6041666666665</v>
      </c>
      <c r="H274" s="12">
        <f t="shared" si="44"/>
        <v>0.99983237850311713</v>
      </c>
      <c r="I274" s="12">
        <f t="shared" si="37"/>
        <v>0.9999184554447742</v>
      </c>
      <c r="J274" s="12">
        <f t="shared" si="38"/>
        <v>1814.4479583517441</v>
      </c>
      <c r="K274" s="12">
        <f t="shared" si="39"/>
        <v>1827.6526602345264</v>
      </c>
      <c r="L274" s="12"/>
      <c r="M274" s="12">
        <f t="shared" si="40"/>
        <v>1827.5036251112404</v>
      </c>
      <c r="O274" s="11">
        <f t="shared" si="41"/>
        <v>0.72775313405943887</v>
      </c>
    </row>
    <row r="275" spans="1:15" x14ac:dyDescent="0.3">
      <c r="A275" s="11">
        <v>274</v>
      </c>
      <c r="B275" s="11">
        <v>2013</v>
      </c>
      <c r="C275" s="11">
        <v>10</v>
      </c>
      <c r="D275" s="19">
        <f t="shared" si="42"/>
        <v>41548</v>
      </c>
      <c r="E275" s="11">
        <v>1818.5</v>
      </c>
      <c r="F275" s="12">
        <f t="shared" si="45"/>
        <v>1814.9416666666666</v>
      </c>
      <c r="G275" s="12">
        <f t="shared" si="43"/>
        <v>1815.3583333333331</v>
      </c>
      <c r="H275" s="12">
        <f t="shared" si="44"/>
        <v>1.0017306041506957</v>
      </c>
      <c r="I275" s="12">
        <f t="shared" si="37"/>
        <v>1.0024061313439261</v>
      </c>
      <c r="J275" s="12">
        <f t="shared" si="38"/>
        <v>1814.134953027409</v>
      </c>
      <c r="K275" s="12">
        <f t="shared" si="39"/>
        <v>1828.0455757628051</v>
      </c>
      <c r="L275" s="12"/>
      <c r="M275" s="12">
        <f t="shared" si="40"/>
        <v>1832.4440935207733</v>
      </c>
      <c r="O275" s="11">
        <f t="shared" si="41"/>
        <v>0.76679095522536822</v>
      </c>
    </row>
    <row r="276" spans="1:15" x14ac:dyDescent="0.3">
      <c r="A276" s="11">
        <v>275</v>
      </c>
      <c r="B276" s="11">
        <v>2013</v>
      </c>
      <c r="C276" s="11">
        <v>11</v>
      </c>
      <c r="D276" s="19">
        <f t="shared" si="42"/>
        <v>41579</v>
      </c>
      <c r="E276" s="11">
        <v>1820.4</v>
      </c>
      <c r="F276" s="12">
        <f t="shared" si="45"/>
        <v>1815.7749999999999</v>
      </c>
      <c r="G276" s="12">
        <f t="shared" si="43"/>
        <v>1816.1916666666666</v>
      </c>
      <c r="H276" s="12">
        <f t="shared" si="44"/>
        <v>1.0023171196138441</v>
      </c>
      <c r="I276" s="12">
        <f t="shared" si="37"/>
        <v>1.0029120731715033</v>
      </c>
      <c r="J276" s="12">
        <f t="shared" si="38"/>
        <v>1815.1142544763263</v>
      </c>
      <c r="K276" s="12">
        <f t="shared" si="39"/>
        <v>1828.4384912910839</v>
      </c>
      <c r="L276" s="12"/>
      <c r="M276" s="12">
        <f t="shared" si="40"/>
        <v>1833.7630379673167</v>
      </c>
      <c r="O276" s="11">
        <f t="shared" si="41"/>
        <v>0.73407152094685701</v>
      </c>
    </row>
    <row r="277" spans="1:15" x14ac:dyDescent="0.3">
      <c r="A277" s="11">
        <v>276</v>
      </c>
      <c r="B277" s="11">
        <v>2013</v>
      </c>
      <c r="C277" s="11">
        <v>12</v>
      </c>
      <c r="D277" s="19">
        <f t="shared" si="42"/>
        <v>41609</v>
      </c>
      <c r="E277" s="11">
        <v>1819.4</v>
      </c>
      <c r="F277" s="12">
        <f t="shared" si="45"/>
        <v>1816.6083333333336</v>
      </c>
      <c r="G277" s="12">
        <f t="shared" si="43"/>
        <v>1817.0208333333335</v>
      </c>
      <c r="H277" s="12">
        <f t="shared" si="44"/>
        <v>1.001309377758923</v>
      </c>
      <c r="I277" s="12">
        <f t="shared" si="37"/>
        <v>1.0021569300827093</v>
      </c>
      <c r="J277" s="12">
        <f t="shared" si="38"/>
        <v>1815.4841276703467</v>
      </c>
      <c r="K277" s="12">
        <f t="shared" si="39"/>
        <v>1828.8314068193629</v>
      </c>
      <c r="L277" s="12"/>
      <c r="M277" s="12">
        <f t="shared" si="40"/>
        <v>1832.7760682969351</v>
      </c>
      <c r="O277" s="11">
        <f t="shared" si="41"/>
        <v>0.73519117824200531</v>
      </c>
    </row>
    <row r="278" spans="1:15" x14ac:dyDescent="0.3">
      <c r="A278" s="11">
        <v>277</v>
      </c>
      <c r="B278" s="11">
        <v>2014</v>
      </c>
      <c r="C278" s="11">
        <v>1</v>
      </c>
      <c r="D278" s="19">
        <f t="shared" si="42"/>
        <v>41640</v>
      </c>
      <c r="E278" s="11">
        <v>1816.9</v>
      </c>
      <c r="F278" s="12">
        <f t="shared" si="45"/>
        <v>1817.4333333333334</v>
      </c>
      <c r="G278" s="12">
        <f t="shared" si="43"/>
        <v>1817.9083333333333</v>
      </c>
      <c r="H278" s="12">
        <f t="shared" si="44"/>
        <v>0.99944533323554097</v>
      </c>
      <c r="I278" s="12">
        <f t="shared" si="37"/>
        <v>1.0009913241057902</v>
      </c>
      <c r="J278" s="12">
        <f t="shared" si="38"/>
        <v>1815.1006469742192</v>
      </c>
      <c r="K278" s="12">
        <f t="shared" si="39"/>
        <v>1829.2243223476416</v>
      </c>
      <c r="L278" s="12"/>
      <c r="M278" s="12">
        <f t="shared" si="40"/>
        <v>1831.0376765132826</v>
      </c>
      <c r="O278" s="11">
        <f t="shared" si="41"/>
        <v>0.77812078338282153</v>
      </c>
    </row>
    <row r="279" spans="1:15" x14ac:dyDescent="0.3">
      <c r="A279" s="11">
        <v>278</v>
      </c>
      <c r="B279" s="11">
        <v>2014</v>
      </c>
      <c r="C279" s="11">
        <v>2</v>
      </c>
      <c r="D279" s="19">
        <f t="shared" si="42"/>
        <v>41671</v>
      </c>
      <c r="E279" s="11">
        <v>1816.4</v>
      </c>
      <c r="F279" s="12">
        <f t="shared" si="45"/>
        <v>1818.3833333333332</v>
      </c>
      <c r="G279" s="12">
        <f t="shared" si="43"/>
        <v>1818.9124999999999</v>
      </c>
      <c r="H279" s="12">
        <f t="shared" si="44"/>
        <v>0.99861868011792776</v>
      </c>
      <c r="I279" s="12">
        <f t="shared" si="37"/>
        <v>1.0004721479310004</v>
      </c>
      <c r="J279" s="12">
        <f t="shared" si="38"/>
        <v>1815.5427952255918</v>
      </c>
      <c r="K279" s="12">
        <f t="shared" si="39"/>
        <v>1829.6172378759204</v>
      </c>
      <c r="L279" s="12"/>
      <c r="M279" s="12">
        <f t="shared" si="40"/>
        <v>1830.4810878693061</v>
      </c>
      <c r="O279" s="11">
        <f t="shared" si="41"/>
        <v>0.77521954796883796</v>
      </c>
    </row>
    <row r="280" spans="1:15" x14ac:dyDescent="0.3">
      <c r="A280" s="11">
        <v>279</v>
      </c>
      <c r="B280" s="11">
        <v>2014</v>
      </c>
      <c r="C280" s="11">
        <v>3</v>
      </c>
      <c r="D280" s="19">
        <f t="shared" si="42"/>
        <v>41699</v>
      </c>
      <c r="E280" s="11">
        <v>1818.1</v>
      </c>
      <c r="F280" s="12">
        <f t="shared" si="45"/>
        <v>1819.4416666666666</v>
      </c>
      <c r="G280" s="12">
        <f t="shared" si="43"/>
        <v>1819.9749999999999</v>
      </c>
      <c r="H280" s="12">
        <f t="shared" si="44"/>
        <v>0.99896976606821519</v>
      </c>
      <c r="I280" s="12">
        <f t="shared" si="37"/>
        <v>1.0005682734485155</v>
      </c>
      <c r="J280" s="12">
        <f t="shared" si="38"/>
        <v>1817.0674088373949</v>
      </c>
      <c r="K280" s="12">
        <f t="shared" si="39"/>
        <v>1830.0101534041992</v>
      </c>
      <c r="L280" s="12"/>
      <c r="M280" s="12">
        <f t="shared" si="40"/>
        <v>1831.0500995848927</v>
      </c>
      <c r="O280" s="11">
        <f t="shared" si="41"/>
        <v>0.7122875301079572</v>
      </c>
    </row>
    <row r="281" spans="1:15" x14ac:dyDescent="0.3">
      <c r="A281" s="11">
        <v>280</v>
      </c>
      <c r="B281" s="11">
        <v>2014</v>
      </c>
      <c r="C281" s="11">
        <v>4</v>
      </c>
      <c r="D281" s="19">
        <f t="shared" si="42"/>
        <v>41730</v>
      </c>
      <c r="E281" s="11">
        <v>1820.9</v>
      </c>
      <c r="F281" s="12">
        <f t="shared" si="45"/>
        <v>1820.5083333333332</v>
      </c>
      <c r="G281" s="12">
        <f t="shared" si="43"/>
        <v>1821.0374999999999</v>
      </c>
      <c r="H281" s="12">
        <f t="shared" si="44"/>
        <v>0.99992449359225177</v>
      </c>
      <c r="I281" s="12">
        <f t="shared" si="37"/>
        <v>1.0004081528998261</v>
      </c>
      <c r="J281" s="12">
        <f t="shared" si="38"/>
        <v>1820.1570976024746</v>
      </c>
      <c r="K281" s="12">
        <f t="shared" si="39"/>
        <v>1830.4030689324782</v>
      </c>
      <c r="L281" s="12"/>
      <c r="M281" s="12">
        <f t="shared" si="40"/>
        <v>1831.1501532529135</v>
      </c>
      <c r="O281" s="11">
        <f t="shared" si="41"/>
        <v>0.56291686819228826</v>
      </c>
    </row>
    <row r="282" spans="1:15" x14ac:dyDescent="0.3">
      <c r="A282" s="11">
        <v>281</v>
      </c>
      <c r="B282" s="11">
        <v>2014</v>
      </c>
      <c r="C282" s="11">
        <v>5</v>
      </c>
      <c r="D282" s="19">
        <f t="shared" si="42"/>
        <v>41760</v>
      </c>
      <c r="E282" s="11">
        <v>1821.9</v>
      </c>
      <c r="F282" s="12">
        <f t="shared" si="45"/>
        <v>1821.5666666666666</v>
      </c>
      <c r="G282" s="12">
        <f t="shared" si="43"/>
        <v>1822.1541666666667</v>
      </c>
      <c r="H282" s="12">
        <f t="shared" si="44"/>
        <v>0.9998605130831868</v>
      </c>
      <c r="I282" s="12">
        <f t="shared" si="37"/>
        <v>0.99920320089495884</v>
      </c>
      <c r="J282" s="12">
        <f t="shared" si="38"/>
        <v>1823.3528459158001</v>
      </c>
      <c r="K282" s="12">
        <f t="shared" si="39"/>
        <v>1830.7959844607569</v>
      </c>
      <c r="L282" s="12"/>
      <c r="M282" s="12">
        <f t="shared" si="40"/>
        <v>1829.3372078588256</v>
      </c>
      <c r="O282" s="11">
        <f t="shared" si="41"/>
        <v>0.40821163943276573</v>
      </c>
    </row>
    <row r="283" spans="1:15" x14ac:dyDescent="0.3">
      <c r="A283" s="11">
        <v>282</v>
      </c>
      <c r="B283" s="11">
        <v>2014</v>
      </c>
      <c r="C283" s="11">
        <v>6</v>
      </c>
      <c r="D283" s="19">
        <f t="shared" si="42"/>
        <v>41791</v>
      </c>
      <c r="E283" s="11">
        <v>1818.4</v>
      </c>
      <c r="F283" s="12">
        <f t="shared" si="45"/>
        <v>1822.7416666666666</v>
      </c>
      <c r="G283" s="12">
        <f t="shared" si="43"/>
        <v>1823.4083333333333</v>
      </c>
      <c r="H283" s="12">
        <f t="shared" si="44"/>
        <v>0.9972533122494962</v>
      </c>
      <c r="I283" s="12">
        <f t="shared" si="37"/>
        <v>0.99669901136611105</v>
      </c>
      <c r="J283" s="12">
        <f t="shared" si="38"/>
        <v>1824.4223975978832</v>
      </c>
      <c r="K283" s="12">
        <f t="shared" si="39"/>
        <v>1831.1888999890357</v>
      </c>
      <c r="L283" s="12"/>
      <c r="M283" s="12">
        <f t="shared" si="40"/>
        <v>1825.1441662436682</v>
      </c>
      <c r="O283" s="11">
        <f t="shared" si="41"/>
        <v>0.37088463724527782</v>
      </c>
    </row>
    <row r="284" spans="1:15" x14ac:dyDescent="0.3">
      <c r="A284" s="11">
        <v>283</v>
      </c>
      <c r="B284" s="11">
        <v>2014</v>
      </c>
      <c r="C284" s="11">
        <v>7</v>
      </c>
      <c r="D284" s="19">
        <f t="shared" si="42"/>
        <v>41821</v>
      </c>
      <c r="E284" s="11">
        <v>1815.6</v>
      </c>
      <c r="F284" s="12">
        <f t="shared" si="45"/>
        <v>1824.0749999999998</v>
      </c>
      <c r="G284" s="12">
        <f t="shared" si="43"/>
        <v>1824.7541666666666</v>
      </c>
      <c r="H284" s="12">
        <f t="shared" si="44"/>
        <v>0.99498334250504061</v>
      </c>
      <c r="I284" s="12">
        <f t="shared" si="37"/>
        <v>0.99476691762086744</v>
      </c>
      <c r="J284" s="12">
        <f t="shared" si="38"/>
        <v>1825.1511664081838</v>
      </c>
      <c r="K284" s="12">
        <f t="shared" si="39"/>
        <v>1831.5818155173147</v>
      </c>
      <c r="L284" s="12"/>
      <c r="M284" s="12">
        <f t="shared" si="40"/>
        <v>1821.9969969925914</v>
      </c>
      <c r="O284" s="11">
        <f t="shared" si="41"/>
        <v>0.35233515050625358</v>
      </c>
    </row>
    <row r="285" spans="1:15" x14ac:dyDescent="0.3">
      <c r="A285" s="11">
        <v>284</v>
      </c>
      <c r="B285" s="11">
        <v>2014</v>
      </c>
      <c r="C285" s="11">
        <v>8</v>
      </c>
      <c r="D285" s="19">
        <f t="shared" si="42"/>
        <v>41852</v>
      </c>
      <c r="E285" s="11">
        <v>1819.8</v>
      </c>
      <c r="F285" s="12">
        <f t="shared" si="45"/>
        <v>1825.4333333333334</v>
      </c>
      <c r="G285" s="12">
        <f t="shared" si="43"/>
        <v>1826.0583333333334</v>
      </c>
      <c r="H285" s="12">
        <f t="shared" si="44"/>
        <v>0.99657276373974901</v>
      </c>
      <c r="I285" s="12">
        <f t="shared" si="37"/>
        <v>0.99624515116925449</v>
      </c>
      <c r="J285" s="12">
        <f t="shared" si="38"/>
        <v>1826.658827763599</v>
      </c>
      <c r="K285" s="12">
        <f t="shared" si="39"/>
        <v>1831.9747310455934</v>
      </c>
      <c r="L285" s="12"/>
      <c r="M285" s="12">
        <f t="shared" si="40"/>
        <v>1825.0959428687715</v>
      </c>
      <c r="O285" s="11">
        <f t="shared" si="41"/>
        <v>0.29101785189425156</v>
      </c>
    </row>
    <row r="286" spans="1:15" x14ac:dyDescent="0.3">
      <c r="A286" s="11">
        <v>285</v>
      </c>
      <c r="B286" s="11">
        <v>2014</v>
      </c>
      <c r="C286" s="11">
        <v>9</v>
      </c>
      <c r="D286" s="19">
        <f t="shared" si="42"/>
        <v>41883</v>
      </c>
      <c r="E286" s="11">
        <v>1827</v>
      </c>
      <c r="F286" s="12">
        <f t="shared" si="45"/>
        <v>1826.6833333333334</v>
      </c>
      <c r="G286" s="12">
        <f t="shared" si="43"/>
        <v>1827.1958333333332</v>
      </c>
      <c r="H286" s="12">
        <f t="shared" si="44"/>
        <v>0.99989282301887916</v>
      </c>
      <c r="I286" s="12">
        <f t="shared" si="37"/>
        <v>0.9999184554447742</v>
      </c>
      <c r="J286" s="12">
        <f t="shared" si="38"/>
        <v>1827.1489940520512</v>
      </c>
      <c r="K286" s="12">
        <f t="shared" si="39"/>
        <v>1832.3676465738722</v>
      </c>
      <c r="L286" s="12"/>
      <c r="M286" s="12">
        <f t="shared" si="40"/>
        <v>1832.2182269691223</v>
      </c>
      <c r="O286" s="11">
        <f t="shared" si="41"/>
        <v>0.28561723968923208</v>
      </c>
    </row>
    <row r="287" spans="1:15" x14ac:dyDescent="0.3">
      <c r="A287" s="11">
        <v>286</v>
      </c>
      <c r="B287" s="11">
        <v>2014</v>
      </c>
      <c r="C287" s="11">
        <v>10</v>
      </c>
      <c r="D287" s="19">
        <f t="shared" si="42"/>
        <v>41913</v>
      </c>
      <c r="E287" s="11">
        <v>1831.3</v>
      </c>
      <c r="F287" s="12">
        <f t="shared" si="45"/>
        <v>1827.7083333333333</v>
      </c>
      <c r="G287" s="12">
        <f t="shared" si="43"/>
        <v>1828.1208333333332</v>
      </c>
      <c r="H287" s="12">
        <f t="shared" si="44"/>
        <v>1.0017390353026445</v>
      </c>
      <c r="I287" s="12">
        <f t="shared" si="37"/>
        <v>1.0024061313439261</v>
      </c>
      <c r="J287" s="12">
        <f t="shared" si="38"/>
        <v>1826.9042284735187</v>
      </c>
      <c r="K287" s="12">
        <f t="shared" si="39"/>
        <v>1832.760562102151</v>
      </c>
      <c r="L287" s="12"/>
      <c r="M287" s="12">
        <f t="shared" si="40"/>
        <v>1837.1704247365365</v>
      </c>
      <c r="O287" s="11">
        <f t="shared" si="41"/>
        <v>0.32056051638379873</v>
      </c>
    </row>
    <row r="288" spans="1:15" x14ac:dyDescent="0.3">
      <c r="A288" s="11">
        <v>287</v>
      </c>
      <c r="B288" s="11">
        <v>2014</v>
      </c>
      <c r="C288" s="11">
        <v>11</v>
      </c>
      <c r="D288" s="19">
        <f t="shared" si="42"/>
        <v>41944</v>
      </c>
      <c r="E288" s="11">
        <v>1833.1</v>
      </c>
      <c r="F288" s="12">
        <f t="shared" si="45"/>
        <v>1828.5333333333331</v>
      </c>
      <c r="G288" s="12">
        <f t="shared" si="43"/>
        <v>1828.9083333333333</v>
      </c>
      <c r="H288" s="12">
        <f t="shared" si="44"/>
        <v>1.0022918954385358</v>
      </c>
      <c r="I288" s="12">
        <f t="shared" si="37"/>
        <v>1.0029120731715033</v>
      </c>
      <c r="J288" s="12">
        <f t="shared" si="38"/>
        <v>1827.7773785324948</v>
      </c>
      <c r="K288" s="12">
        <f t="shared" si="39"/>
        <v>1833.15347763043</v>
      </c>
      <c r="L288" s="12"/>
      <c r="M288" s="12">
        <f t="shared" si="40"/>
        <v>1838.4917546918855</v>
      </c>
      <c r="O288" s="11">
        <f t="shared" si="41"/>
        <v>0.2941331455941073</v>
      </c>
    </row>
    <row r="289" spans="1:15" x14ac:dyDescent="0.3">
      <c r="A289" s="11">
        <v>288</v>
      </c>
      <c r="B289" s="11">
        <v>2014</v>
      </c>
      <c r="C289" s="11">
        <v>12</v>
      </c>
      <c r="D289" s="19">
        <f t="shared" si="42"/>
        <v>41974</v>
      </c>
      <c r="E289" s="11">
        <v>1833.5</v>
      </c>
      <c r="F289" s="12">
        <f t="shared" si="45"/>
        <v>1829.2833333333335</v>
      </c>
      <c r="G289" s="12">
        <f t="shared" si="43"/>
        <v>1829.666666666667</v>
      </c>
      <c r="H289" s="12">
        <f t="shared" si="44"/>
        <v>1.0020950992894879</v>
      </c>
      <c r="I289" s="12">
        <f t="shared" si="37"/>
        <v>1.0021569300827093</v>
      </c>
      <c r="J289" s="12">
        <f t="shared" si="38"/>
        <v>1829.5537804130925</v>
      </c>
      <c r="K289" s="12">
        <f t="shared" si="39"/>
        <v>1833.5463931587087</v>
      </c>
      <c r="L289" s="12"/>
      <c r="M289" s="12">
        <f t="shared" si="40"/>
        <v>1837.5012245321559</v>
      </c>
      <c r="O289" s="11">
        <f t="shared" si="41"/>
        <v>0.21822877186560688</v>
      </c>
    </row>
    <row r="290" spans="1:15" x14ac:dyDescent="0.3">
      <c r="A290" s="11">
        <v>289</v>
      </c>
      <c r="B290" s="11">
        <v>2015</v>
      </c>
      <c r="C290" s="11">
        <v>1</v>
      </c>
      <c r="D290" s="19">
        <f t="shared" si="42"/>
        <v>42005</v>
      </c>
      <c r="E290" s="11">
        <v>1832.9</v>
      </c>
      <c r="F290" s="12">
        <f t="shared" si="45"/>
        <v>1830.0500000000002</v>
      </c>
      <c r="G290" s="12">
        <f t="shared" si="43"/>
        <v>1830.4416666666671</v>
      </c>
      <c r="H290" s="12">
        <f t="shared" si="44"/>
        <v>1.001343027411417</v>
      </c>
      <c r="I290" s="12">
        <f t="shared" si="37"/>
        <v>1.0009913241057902</v>
      </c>
      <c r="J290" s="12">
        <f t="shared" si="38"/>
        <v>1831.0848014965306</v>
      </c>
      <c r="K290" s="12">
        <f t="shared" si="39"/>
        <v>1833.9393086869875</v>
      </c>
      <c r="L290" s="12"/>
      <c r="M290" s="12">
        <f t="shared" si="40"/>
        <v>1835.7573369322452</v>
      </c>
      <c r="O290" s="11">
        <f t="shared" si="41"/>
        <v>0.15589158886164339</v>
      </c>
    </row>
    <row r="291" spans="1:15" x14ac:dyDescent="0.3">
      <c r="A291" s="11">
        <v>290</v>
      </c>
      <c r="B291" s="11">
        <v>2015</v>
      </c>
      <c r="C291" s="11">
        <v>2</v>
      </c>
      <c r="D291" s="19">
        <f t="shared" si="42"/>
        <v>42036</v>
      </c>
      <c r="E291" s="11">
        <v>1832.7</v>
      </c>
      <c r="F291" s="12">
        <f t="shared" si="45"/>
        <v>1830.8333333333337</v>
      </c>
      <c r="G291" s="12">
        <f t="shared" si="43"/>
        <v>1831.2166666666669</v>
      </c>
      <c r="H291" s="12">
        <f t="shared" si="44"/>
        <v>1.0008100261210668</v>
      </c>
      <c r="I291" s="12">
        <f t="shared" si="37"/>
        <v>1.0004721479310004</v>
      </c>
      <c r="J291" s="12">
        <f t="shared" si="38"/>
        <v>1831.8351028462573</v>
      </c>
      <c r="K291" s="12">
        <f t="shared" si="39"/>
        <v>1834.3322242152663</v>
      </c>
      <c r="L291" s="12"/>
      <c r="M291" s="12">
        <f t="shared" si="40"/>
        <v>1835.1983003796968</v>
      </c>
      <c r="O291" s="11">
        <f t="shared" si="41"/>
        <v>0.13631802148178804</v>
      </c>
    </row>
    <row r="292" spans="1:15" x14ac:dyDescent="0.3">
      <c r="A292" s="11">
        <v>291</v>
      </c>
      <c r="B292" s="11">
        <v>2015</v>
      </c>
      <c r="C292" s="11">
        <v>3</v>
      </c>
      <c r="D292" s="19">
        <f t="shared" si="42"/>
        <v>42064</v>
      </c>
      <c r="E292" s="11">
        <v>1833.1</v>
      </c>
      <c r="F292" s="12">
        <f t="shared" si="45"/>
        <v>1831.6000000000001</v>
      </c>
      <c r="G292" s="12">
        <f t="shared" si="43"/>
        <v>1832.0250000000001</v>
      </c>
      <c r="H292" s="12">
        <f t="shared" si="44"/>
        <v>1.0005867823856114</v>
      </c>
      <c r="I292" s="12">
        <f t="shared" si="37"/>
        <v>1.0005682734485155</v>
      </c>
      <c r="J292" s="12">
        <f t="shared" si="38"/>
        <v>1832.0588895769365</v>
      </c>
      <c r="K292" s="12">
        <f t="shared" si="39"/>
        <v>1834.7251397435452</v>
      </c>
      <c r="L292" s="12"/>
      <c r="M292" s="12">
        <f t="shared" si="40"/>
        <v>1835.7677653257854</v>
      </c>
      <c r="O292" s="11">
        <f t="shared" si="41"/>
        <v>0.14553299469671416</v>
      </c>
    </row>
    <row r="293" spans="1:15" x14ac:dyDescent="0.3">
      <c r="A293" s="11">
        <v>292</v>
      </c>
      <c r="B293" s="11">
        <v>2015</v>
      </c>
      <c r="C293" s="11">
        <v>4</v>
      </c>
      <c r="D293" s="19">
        <f t="shared" si="42"/>
        <v>42095</v>
      </c>
      <c r="E293" s="11">
        <v>1833.2</v>
      </c>
      <c r="F293" s="12">
        <f t="shared" si="45"/>
        <v>1832.45</v>
      </c>
      <c r="G293" s="12">
        <f t="shared" si="43"/>
        <v>1832.9333333333334</v>
      </c>
      <c r="H293" s="12">
        <f t="shared" si="44"/>
        <v>1.0001454862879173</v>
      </c>
      <c r="I293" s="12">
        <f t="shared" si="37"/>
        <v>1.0004081528998261</v>
      </c>
      <c r="J293" s="12">
        <f t="shared" si="38"/>
        <v>1832.4520793700128</v>
      </c>
      <c r="K293" s="12">
        <f t="shared" si="39"/>
        <v>1835.118055271824</v>
      </c>
      <c r="L293" s="12"/>
      <c r="M293" s="12">
        <f t="shared" si="40"/>
        <v>1835.8670640276064</v>
      </c>
      <c r="O293" s="11">
        <f t="shared" si="41"/>
        <v>0.14548680054583948</v>
      </c>
    </row>
    <row r="294" spans="1:15" x14ac:dyDescent="0.3">
      <c r="A294" s="11">
        <v>293</v>
      </c>
      <c r="B294" s="11">
        <v>2015</v>
      </c>
      <c r="C294" s="11">
        <v>5</v>
      </c>
      <c r="D294" s="19">
        <f t="shared" si="42"/>
        <v>42125</v>
      </c>
      <c r="E294" s="11">
        <v>1831.8</v>
      </c>
      <c r="F294" s="12">
        <f t="shared" si="45"/>
        <v>1833.4166666666667</v>
      </c>
      <c r="G294" s="12">
        <f t="shared" si="43"/>
        <v>1833.8916666666669</v>
      </c>
      <c r="H294" s="12">
        <f t="shared" si="44"/>
        <v>0.99885943826198376</v>
      </c>
      <c r="I294" s="12">
        <f t="shared" si="37"/>
        <v>0.99920320089495884</v>
      </c>
      <c r="J294" s="12">
        <f t="shared" si="38"/>
        <v>1833.2607405173512</v>
      </c>
      <c r="K294" s="12">
        <f t="shared" si="39"/>
        <v>1835.5109708001028</v>
      </c>
      <c r="L294" s="12"/>
      <c r="M294" s="12">
        <f t="shared" si="40"/>
        <v>1834.048437301276</v>
      </c>
      <c r="O294" s="11">
        <f t="shared" si="41"/>
        <v>0.12274469381351671</v>
      </c>
    </row>
    <row r="295" spans="1:15" x14ac:dyDescent="0.3">
      <c r="A295" s="11">
        <v>294</v>
      </c>
      <c r="B295" s="11">
        <v>2015</v>
      </c>
      <c r="C295" s="11">
        <v>6</v>
      </c>
      <c r="D295" s="19">
        <f t="shared" si="42"/>
        <v>42156</v>
      </c>
      <c r="E295" s="11">
        <v>1827.4</v>
      </c>
      <c r="F295" s="12">
        <f t="shared" si="45"/>
        <v>1834.3666666666668</v>
      </c>
      <c r="G295" s="12">
        <f t="shared" si="43"/>
        <v>1834.7666666666669</v>
      </c>
      <c r="H295" s="12">
        <f t="shared" si="44"/>
        <v>0.99598495721526803</v>
      </c>
      <c r="I295" s="12">
        <f t="shared" si="37"/>
        <v>0.99669901136611105</v>
      </c>
      <c r="J295" s="12">
        <f t="shared" si="38"/>
        <v>1833.4522048891176</v>
      </c>
      <c r="K295" s="12">
        <f t="shared" si="39"/>
        <v>1835.9038863283818</v>
      </c>
      <c r="L295" s="12"/>
      <c r="M295" s="12">
        <f t="shared" si="40"/>
        <v>1829.8435884666992</v>
      </c>
      <c r="O295" s="11">
        <f t="shared" si="41"/>
        <v>0.13371940826852968</v>
      </c>
    </row>
    <row r="296" spans="1:15" x14ac:dyDescent="0.3">
      <c r="A296" s="11">
        <v>295</v>
      </c>
      <c r="B296" s="11">
        <v>2015</v>
      </c>
      <c r="C296" s="11">
        <v>7</v>
      </c>
      <c r="D296" s="19">
        <f t="shared" si="42"/>
        <v>42186</v>
      </c>
      <c r="E296" s="11">
        <v>1824.8</v>
      </c>
      <c r="F296" s="12">
        <f t="shared" si="45"/>
        <v>1835.166666666667</v>
      </c>
      <c r="G296" s="12">
        <f t="shared" si="43"/>
        <v>1835.5375000000004</v>
      </c>
      <c r="H296" s="12">
        <f t="shared" si="44"/>
        <v>0.9941502148553214</v>
      </c>
      <c r="I296" s="12">
        <f t="shared" si="37"/>
        <v>0.99476691762086744</v>
      </c>
      <c r="J296" s="12">
        <f t="shared" si="38"/>
        <v>1834.3995640348392</v>
      </c>
      <c r="K296" s="12">
        <f t="shared" si="39"/>
        <v>1836.2968018566605</v>
      </c>
      <c r="L296" s="12"/>
      <c r="M296" s="12">
        <f t="shared" si="40"/>
        <v>1826.6873094200071</v>
      </c>
      <c r="O296" s="11">
        <f t="shared" si="41"/>
        <v>0.10342554910166121</v>
      </c>
    </row>
    <row r="297" spans="1:15" x14ac:dyDescent="0.3">
      <c r="A297" s="11">
        <v>296</v>
      </c>
      <c r="B297" s="11">
        <v>2015</v>
      </c>
      <c r="C297" s="11">
        <v>8</v>
      </c>
      <c r="D297" s="19">
        <f t="shared" si="42"/>
        <v>42217</v>
      </c>
      <c r="E297" s="11">
        <v>1829.2</v>
      </c>
      <c r="F297" s="12">
        <f t="shared" si="45"/>
        <v>1835.9083333333335</v>
      </c>
      <c r="G297" s="12">
        <f t="shared" si="43"/>
        <v>1836.3208333333334</v>
      </c>
      <c r="H297" s="12">
        <f t="shared" si="44"/>
        <v>0.9961222280964882</v>
      </c>
      <c r="I297" s="12">
        <f t="shared" si="37"/>
        <v>0.99624515116925449</v>
      </c>
      <c r="J297" s="12">
        <f t="shared" si="38"/>
        <v>1836.0942563716758</v>
      </c>
      <c r="K297" s="12">
        <f t="shared" si="39"/>
        <v>1836.6897173849393</v>
      </c>
      <c r="L297" s="12"/>
      <c r="M297" s="12">
        <f t="shared" si="40"/>
        <v>1829.7932251471741</v>
      </c>
      <c r="O297" s="11">
        <f t="shared" si="41"/>
        <v>3.2430852130661096E-2</v>
      </c>
    </row>
    <row r="298" spans="1:15" x14ac:dyDescent="0.3">
      <c r="A298" s="11">
        <v>297</v>
      </c>
      <c r="B298" s="11">
        <v>2015</v>
      </c>
      <c r="C298" s="11">
        <v>9</v>
      </c>
      <c r="D298" s="19">
        <f t="shared" si="42"/>
        <v>42248</v>
      </c>
      <c r="E298" s="11">
        <v>1836.2</v>
      </c>
      <c r="F298" s="12">
        <f t="shared" si="45"/>
        <v>1836.7333333333333</v>
      </c>
      <c r="G298" s="12">
        <f t="shared" si="43"/>
        <v>1837.1708333333333</v>
      </c>
      <c r="H298" s="12">
        <f t="shared" si="44"/>
        <v>0.99947156066506249</v>
      </c>
      <c r="I298" s="12">
        <f t="shared" si="37"/>
        <v>0.9999184554447742</v>
      </c>
      <c r="J298" s="12">
        <f t="shared" si="38"/>
        <v>1836.3497443231399</v>
      </c>
      <c r="K298" s="12">
        <f t="shared" si="39"/>
        <v>1837.082632913218</v>
      </c>
      <c r="L298" s="12"/>
      <c r="M298" s="12">
        <f t="shared" si="40"/>
        <v>1836.9328288270042</v>
      </c>
      <c r="O298" s="11">
        <f t="shared" si="41"/>
        <v>3.9910076625865439E-2</v>
      </c>
    </row>
    <row r="299" spans="1:15" x14ac:dyDescent="0.3">
      <c r="A299" s="11">
        <v>298</v>
      </c>
      <c r="B299" s="11">
        <v>2015</v>
      </c>
      <c r="C299" s="11">
        <v>10</v>
      </c>
      <c r="D299" s="19">
        <f t="shared" si="42"/>
        <v>42278</v>
      </c>
      <c r="E299" s="11">
        <v>1841.5</v>
      </c>
      <c r="F299" s="12">
        <f t="shared" si="45"/>
        <v>1837.6083333333333</v>
      </c>
      <c r="G299" s="12">
        <f t="shared" si="43"/>
        <v>1838.0374999999999</v>
      </c>
      <c r="H299" s="12">
        <f t="shared" si="44"/>
        <v>1.0018838026971704</v>
      </c>
      <c r="I299" s="12">
        <f t="shared" si="37"/>
        <v>1.0024061313439261</v>
      </c>
      <c r="J299" s="12">
        <f t="shared" si="38"/>
        <v>1837.0797448446376</v>
      </c>
      <c r="K299" s="12">
        <f t="shared" si="39"/>
        <v>1837.475548441497</v>
      </c>
      <c r="L299" s="12"/>
      <c r="M299" s="12">
        <f t="shared" si="40"/>
        <v>1841.8967559522998</v>
      </c>
      <c r="O299" s="11">
        <f t="shared" si="41"/>
        <v>2.1545259424372912E-2</v>
      </c>
    </row>
    <row r="300" spans="1:15" x14ac:dyDescent="0.3">
      <c r="A300" s="11">
        <v>299</v>
      </c>
      <c r="B300" s="11">
        <v>2015</v>
      </c>
      <c r="C300" s="11">
        <v>11</v>
      </c>
      <c r="D300" s="19">
        <f t="shared" si="42"/>
        <v>42309</v>
      </c>
      <c r="E300" s="11">
        <v>1844.7</v>
      </c>
      <c r="F300" s="12">
        <f t="shared" si="45"/>
        <v>1838.4666666666665</v>
      </c>
      <c r="G300" s="12">
        <f t="shared" si="43"/>
        <v>1838.9041666666667</v>
      </c>
      <c r="H300" s="12">
        <f t="shared" si="44"/>
        <v>1.0031517865032844</v>
      </c>
      <c r="I300" s="12">
        <f t="shared" si="37"/>
        <v>1.0029120731715033</v>
      </c>
      <c r="J300" s="12">
        <f t="shared" si="38"/>
        <v>1839.3436965680505</v>
      </c>
      <c r="K300" s="12">
        <f t="shared" si="39"/>
        <v>1837.8684639697758</v>
      </c>
      <c r="L300" s="12"/>
      <c r="M300" s="12">
        <f t="shared" si="40"/>
        <v>1843.2204714164543</v>
      </c>
      <c r="O300" s="11">
        <f t="shared" si="41"/>
        <v>8.0204292489062898E-2</v>
      </c>
    </row>
    <row r="301" spans="1:15" x14ac:dyDescent="0.3">
      <c r="A301" s="11">
        <v>300</v>
      </c>
      <c r="B301" s="11">
        <v>2015</v>
      </c>
      <c r="C301" s="11">
        <v>12</v>
      </c>
      <c r="D301" s="19">
        <f t="shared" si="42"/>
        <v>42339</v>
      </c>
      <c r="E301" s="11">
        <v>1844.9</v>
      </c>
      <c r="F301" s="12">
        <f t="shared" si="45"/>
        <v>1839.3416666666669</v>
      </c>
      <c r="G301" s="12">
        <f t="shared" si="43"/>
        <v>1839.7333333333336</v>
      </c>
      <c r="H301" s="12">
        <f t="shared" si="44"/>
        <v>1.0028083780258008</v>
      </c>
      <c r="I301" s="12">
        <f t="shared" si="37"/>
        <v>1.0021569300827093</v>
      </c>
      <c r="J301" s="12">
        <f t="shared" si="38"/>
        <v>1840.9292443327595</v>
      </c>
      <c r="K301" s="12">
        <f t="shared" si="39"/>
        <v>1838.2613794980546</v>
      </c>
      <c r="L301" s="12"/>
      <c r="M301" s="12">
        <f t="shared" si="40"/>
        <v>1842.2263807673767</v>
      </c>
      <c r="O301" s="11">
        <f t="shared" si="41"/>
        <v>0.14491946623792201</v>
      </c>
    </row>
    <row r="302" spans="1:15" x14ac:dyDescent="0.3">
      <c r="A302" s="11">
        <v>301</v>
      </c>
      <c r="B302" s="11">
        <v>2016</v>
      </c>
      <c r="C302" s="11">
        <v>1</v>
      </c>
      <c r="D302" s="19">
        <f t="shared" si="42"/>
        <v>42370</v>
      </c>
      <c r="E302" s="11">
        <v>1842.5</v>
      </c>
      <c r="F302" s="12">
        <f t="shared" si="45"/>
        <v>1840.125</v>
      </c>
      <c r="G302" s="12">
        <f t="shared" si="43"/>
        <v>1840.4416666666666</v>
      </c>
      <c r="H302" s="12">
        <f t="shared" si="44"/>
        <v>1.0011183909659367</v>
      </c>
      <c r="I302" s="12">
        <f t="shared" si="37"/>
        <v>1.0009913241057902</v>
      </c>
      <c r="J302" s="12">
        <f t="shared" si="38"/>
        <v>1840.6752942099172</v>
      </c>
      <c r="K302" s="12">
        <f t="shared" si="39"/>
        <v>1838.6542950263336</v>
      </c>
      <c r="L302" s="12"/>
      <c r="M302" s="12">
        <f t="shared" si="40"/>
        <v>1840.4769973512077</v>
      </c>
      <c r="O302" s="11">
        <f t="shared" si="41"/>
        <v>0.10979661594530646</v>
      </c>
    </row>
    <row r="303" spans="1:15" x14ac:dyDescent="0.3">
      <c r="A303" s="11">
        <v>302</v>
      </c>
      <c r="B303" s="11">
        <v>2016</v>
      </c>
      <c r="C303" s="11">
        <v>2</v>
      </c>
      <c r="D303" s="19">
        <f t="shared" si="42"/>
        <v>42401</v>
      </c>
      <c r="E303" s="11">
        <v>1841.6</v>
      </c>
      <c r="F303" s="12">
        <f t="shared" si="45"/>
        <v>1840.7583333333334</v>
      </c>
      <c r="G303" s="12">
        <f t="shared" si="43"/>
        <v>1841.0958333333333</v>
      </c>
      <c r="H303" s="12">
        <f t="shared" si="44"/>
        <v>1.0002738405342833</v>
      </c>
      <c r="I303" s="12">
        <f t="shared" si="37"/>
        <v>1.0004721479310004</v>
      </c>
      <c r="J303" s="12">
        <f t="shared" si="38"/>
        <v>1840.7309027127556</v>
      </c>
      <c r="K303" s="12">
        <f t="shared" si="39"/>
        <v>1839.0472105546123</v>
      </c>
      <c r="L303" s="12"/>
      <c r="M303" s="12">
        <f t="shared" si="40"/>
        <v>1839.9155128900877</v>
      </c>
      <c r="O303" s="11">
        <f t="shared" si="41"/>
        <v>9.1468674517386911E-2</v>
      </c>
    </row>
    <row r="304" spans="1:15" x14ac:dyDescent="0.3">
      <c r="A304" s="11">
        <v>303</v>
      </c>
      <c r="B304" s="11">
        <v>2016</v>
      </c>
      <c r="C304" s="11">
        <v>3</v>
      </c>
      <c r="D304" s="19">
        <f t="shared" si="42"/>
        <v>42430</v>
      </c>
      <c r="E304" s="11">
        <v>1843</v>
      </c>
      <c r="F304" s="12">
        <f t="shared" si="45"/>
        <v>1841.4333333333334</v>
      </c>
      <c r="G304" s="12">
        <f t="shared" si="43"/>
        <v>1841.7874999999999</v>
      </c>
      <c r="H304" s="12">
        <f t="shared" si="44"/>
        <v>1.000658327847268</v>
      </c>
      <c r="I304" s="12">
        <f t="shared" si="37"/>
        <v>1.0005682734485155</v>
      </c>
      <c r="J304" s="12">
        <f t="shared" si="38"/>
        <v>1841.9532668650343</v>
      </c>
      <c r="K304" s="12">
        <f t="shared" si="39"/>
        <v>1839.4401260828911</v>
      </c>
      <c r="L304" s="12"/>
      <c r="M304" s="12">
        <f t="shared" si="40"/>
        <v>1840.4854310666781</v>
      </c>
      <c r="O304" s="11">
        <f t="shared" si="41"/>
        <v>0.13643890034302361</v>
      </c>
    </row>
    <row r="305" spans="1:15" x14ac:dyDescent="0.3">
      <c r="A305" s="11">
        <v>304</v>
      </c>
      <c r="B305" s="11">
        <v>2016</v>
      </c>
      <c r="C305" s="11">
        <v>4</v>
      </c>
      <c r="D305" s="19">
        <f t="shared" si="42"/>
        <v>42461</v>
      </c>
      <c r="E305" s="11">
        <v>1843.7</v>
      </c>
      <c r="F305" s="12">
        <f t="shared" si="45"/>
        <v>1842.1416666666667</v>
      </c>
      <c r="G305" s="12">
        <f t="shared" si="43"/>
        <v>1842.425</v>
      </c>
      <c r="H305" s="12">
        <f t="shared" si="44"/>
        <v>1.0006920227417671</v>
      </c>
      <c r="I305" s="12">
        <f t="shared" si="37"/>
        <v>1.0004081528998261</v>
      </c>
      <c r="J305" s="12">
        <f t="shared" si="38"/>
        <v>1842.9477955130333</v>
      </c>
      <c r="K305" s="12">
        <f t="shared" si="39"/>
        <v>1839.8330416111698</v>
      </c>
      <c r="L305" s="12"/>
      <c r="M305" s="12">
        <f t="shared" si="40"/>
        <v>1840.5839748022993</v>
      </c>
      <c r="O305" s="11">
        <f t="shared" si="41"/>
        <v>0.16900933978959509</v>
      </c>
    </row>
    <row r="306" spans="1:15" x14ac:dyDescent="0.3">
      <c r="A306" s="11">
        <v>305</v>
      </c>
      <c r="B306" s="11">
        <v>2016</v>
      </c>
      <c r="C306" s="11">
        <v>5</v>
      </c>
      <c r="D306" s="19">
        <f t="shared" si="42"/>
        <v>42491</v>
      </c>
      <c r="E306" s="11">
        <v>1842.1</v>
      </c>
      <c r="F306" s="12">
        <f t="shared" si="45"/>
        <v>1842.7083333333333</v>
      </c>
      <c r="G306" s="12">
        <f t="shared" si="43"/>
        <v>1842.9666666666665</v>
      </c>
      <c r="H306" s="12">
        <f t="shared" si="44"/>
        <v>0.99952974371032222</v>
      </c>
      <c r="I306" s="12">
        <f t="shared" si="37"/>
        <v>0.99920320089495884</v>
      </c>
      <c r="J306" s="12">
        <f t="shared" si="38"/>
        <v>1843.5689540927026</v>
      </c>
      <c r="K306" s="12">
        <f t="shared" si="39"/>
        <v>1840.2259571394488</v>
      </c>
      <c r="L306" s="12"/>
      <c r="M306" s="12">
        <f t="shared" si="40"/>
        <v>1838.7596667437267</v>
      </c>
      <c r="O306" s="11">
        <f t="shared" si="41"/>
        <v>0.18133289486310175</v>
      </c>
    </row>
    <row r="307" spans="1:15" x14ac:dyDescent="0.3">
      <c r="A307" s="11">
        <v>306</v>
      </c>
      <c r="B307" s="11">
        <v>2016</v>
      </c>
      <c r="C307" s="11">
        <v>6</v>
      </c>
      <c r="D307" s="19">
        <f t="shared" si="42"/>
        <v>42522</v>
      </c>
      <c r="E307" s="11">
        <v>1837.9</v>
      </c>
      <c r="F307" s="12">
        <f t="shared" si="45"/>
        <v>1843.2249999999997</v>
      </c>
      <c r="G307" s="12">
        <f t="shared" si="43"/>
        <v>1843.5291666666662</v>
      </c>
      <c r="H307" s="12">
        <f t="shared" si="44"/>
        <v>0.99694652692864938</v>
      </c>
      <c r="I307" s="12">
        <f t="shared" si="37"/>
        <v>0.99669901136611105</v>
      </c>
      <c r="J307" s="12">
        <f t="shared" si="38"/>
        <v>1843.9869800622248</v>
      </c>
      <c r="K307" s="12">
        <f t="shared" si="39"/>
        <v>1840.6188726677276</v>
      </c>
      <c r="L307" s="12"/>
      <c r="M307" s="12">
        <f t="shared" si="40"/>
        <v>1834.54301068973</v>
      </c>
      <c r="O307" s="11">
        <f t="shared" si="41"/>
        <v>0.18265353448338523</v>
      </c>
    </row>
    <row r="308" spans="1:15" x14ac:dyDescent="0.3">
      <c r="A308" s="11">
        <v>307</v>
      </c>
      <c r="B308" s="11">
        <v>2016</v>
      </c>
      <c r="C308" s="11">
        <v>7</v>
      </c>
      <c r="D308" s="19">
        <f t="shared" si="42"/>
        <v>42552</v>
      </c>
      <c r="E308" s="11">
        <v>1834.2</v>
      </c>
      <c r="F308" s="12">
        <f t="shared" si="45"/>
        <v>1843.833333333333</v>
      </c>
      <c r="G308" s="12">
        <f t="shared" si="43"/>
        <v>1844.1249999999995</v>
      </c>
      <c r="H308" s="12">
        <f t="shared" si="44"/>
        <v>0.99461804378770446</v>
      </c>
      <c r="I308" s="12">
        <f t="shared" si="37"/>
        <v>0.99476691762086744</v>
      </c>
      <c r="J308" s="12">
        <f t="shared" si="38"/>
        <v>1843.849013783813</v>
      </c>
      <c r="K308" s="12">
        <f t="shared" si="39"/>
        <v>1841.0117881960064</v>
      </c>
      <c r="L308" s="12"/>
      <c r="M308" s="12">
        <f t="shared" si="40"/>
        <v>1831.3776218474225</v>
      </c>
      <c r="O308" s="11">
        <f t="shared" si="41"/>
        <v>0.15387515824760575</v>
      </c>
    </row>
    <row r="309" spans="1:15" x14ac:dyDescent="0.3">
      <c r="A309" s="11">
        <v>308</v>
      </c>
      <c r="B309" s="11">
        <v>2016</v>
      </c>
      <c r="C309" s="11">
        <v>8</v>
      </c>
      <c r="D309" s="19">
        <f t="shared" si="42"/>
        <v>42583</v>
      </c>
      <c r="E309" s="11">
        <v>1836.8</v>
      </c>
      <c r="F309" s="12">
        <f t="shared" si="45"/>
        <v>1844.4166666666663</v>
      </c>
      <c r="G309" s="12">
        <f t="shared" si="43"/>
        <v>1844.6374999999996</v>
      </c>
      <c r="H309" s="12">
        <f t="shared" si="44"/>
        <v>0.99575119772855125</v>
      </c>
      <c r="I309" s="12">
        <f t="shared" si="37"/>
        <v>0.99624515116925449</v>
      </c>
      <c r="J309" s="12">
        <f t="shared" si="38"/>
        <v>1843.7229007782057</v>
      </c>
      <c r="K309" s="12">
        <f t="shared" si="39"/>
        <v>1841.4047037242854</v>
      </c>
      <c r="L309" s="12"/>
      <c r="M309" s="12">
        <f t="shared" si="40"/>
        <v>1834.4905074255769</v>
      </c>
      <c r="O309" s="11">
        <f t="shared" si="41"/>
        <v>0.1257345696005594</v>
      </c>
    </row>
    <row r="310" spans="1:15" x14ac:dyDescent="0.3">
      <c r="A310" s="11">
        <v>309</v>
      </c>
      <c r="B310" s="11">
        <v>2016</v>
      </c>
      <c r="C310" s="11">
        <v>9</v>
      </c>
      <c r="D310" s="19">
        <f t="shared" si="42"/>
        <v>42614</v>
      </c>
      <c r="E310" s="11">
        <v>1844.3</v>
      </c>
      <c r="F310" s="12">
        <f t="shared" si="45"/>
        <v>1844.8583333333329</v>
      </c>
      <c r="G310" s="12">
        <f t="shared" si="43"/>
        <v>1845.0624999999995</v>
      </c>
      <c r="H310" s="12">
        <f t="shared" si="44"/>
        <v>0.99958673486670524</v>
      </c>
      <c r="I310" s="12">
        <f t="shared" si="37"/>
        <v>0.9999184554447742</v>
      </c>
      <c r="J310" s="12">
        <f t="shared" si="38"/>
        <v>1844.4504048879026</v>
      </c>
      <c r="K310" s="12">
        <f t="shared" si="39"/>
        <v>1841.7976192525641</v>
      </c>
      <c r="L310" s="12"/>
      <c r="M310" s="12">
        <f t="shared" si="40"/>
        <v>1841.6474306848863</v>
      </c>
      <c r="O310" s="11">
        <f t="shared" si="41"/>
        <v>0.14382526243635113</v>
      </c>
    </row>
    <row r="311" spans="1:15" x14ac:dyDescent="0.3">
      <c r="A311" s="11">
        <v>310</v>
      </c>
      <c r="B311" s="11">
        <v>2016</v>
      </c>
      <c r="C311" s="11">
        <v>10</v>
      </c>
      <c r="D311" s="19">
        <f t="shared" si="42"/>
        <v>42644</v>
      </c>
      <c r="E311" s="11">
        <v>1850</v>
      </c>
      <c r="F311" s="12">
        <f t="shared" si="45"/>
        <v>1845.2666666666664</v>
      </c>
      <c r="G311" s="12">
        <f t="shared" si="43"/>
        <v>1845.4791666666665</v>
      </c>
      <c r="H311" s="12">
        <f t="shared" si="44"/>
        <v>1.0024496799611664</v>
      </c>
      <c r="I311" s="12">
        <f t="shared" si="37"/>
        <v>1.0024061313439261</v>
      </c>
      <c r="J311" s="12">
        <f t="shared" si="38"/>
        <v>1845.5593418205699</v>
      </c>
      <c r="K311" s="12">
        <f t="shared" si="39"/>
        <v>1842.1905347808429</v>
      </c>
      <c r="L311" s="12"/>
      <c r="M311" s="12">
        <f t="shared" si="40"/>
        <v>1846.623087168063</v>
      </c>
      <c r="O311" s="11">
        <f t="shared" si="41"/>
        <v>0.18253582875335317</v>
      </c>
    </row>
    <row r="312" spans="1:15" x14ac:dyDescent="0.3">
      <c r="A312" s="11">
        <v>311</v>
      </c>
      <c r="B312" s="11">
        <v>2016</v>
      </c>
      <c r="C312" s="11">
        <v>11</v>
      </c>
      <c r="D312" s="19">
        <f t="shared" si="42"/>
        <v>42675</v>
      </c>
      <c r="E312" s="11">
        <v>1851.5</v>
      </c>
      <c r="F312" s="12">
        <f t="shared" si="45"/>
        <v>1845.6916666666666</v>
      </c>
      <c r="G312" s="12">
        <f t="shared" si="43"/>
        <v>1845.9041666666667</v>
      </c>
      <c r="H312" s="12">
        <f t="shared" si="44"/>
        <v>1.0030314863763692</v>
      </c>
      <c r="I312" s="12">
        <f t="shared" si="37"/>
        <v>1.0029120731715033</v>
      </c>
      <c r="J312" s="12">
        <f t="shared" si="38"/>
        <v>1846.1239519682038</v>
      </c>
      <c r="K312" s="12">
        <f t="shared" si="39"/>
        <v>1842.5834503091216</v>
      </c>
      <c r="L312" s="12"/>
      <c r="M312" s="12">
        <f t="shared" si="40"/>
        <v>1847.9491881410229</v>
      </c>
      <c r="O312" s="11">
        <f t="shared" si="41"/>
        <v>0.19178027863770525</v>
      </c>
    </row>
    <row r="313" spans="1:15" x14ac:dyDescent="0.3">
      <c r="A313" s="11">
        <v>312</v>
      </c>
      <c r="B313" s="11">
        <v>2016</v>
      </c>
      <c r="C313" s="11">
        <v>12</v>
      </c>
      <c r="D313" s="19">
        <f t="shared" si="42"/>
        <v>42705</v>
      </c>
      <c r="E313" s="11">
        <v>1851.1</v>
      </c>
      <c r="F313" s="12">
        <f t="shared" si="45"/>
        <v>1846.1166666666666</v>
      </c>
      <c r="G313" s="12">
        <f t="shared" si="43"/>
        <v>1846.375</v>
      </c>
      <c r="H313" s="12">
        <f t="shared" si="44"/>
        <v>1.0025590684449259</v>
      </c>
      <c r="I313" s="12">
        <f t="shared" si="37"/>
        <v>1.0021569300827093</v>
      </c>
      <c r="J313" s="12">
        <f t="shared" si="38"/>
        <v>1847.1159001487183</v>
      </c>
      <c r="K313" s="12">
        <f t="shared" si="39"/>
        <v>1842.9763658374006</v>
      </c>
      <c r="L313" s="12"/>
      <c r="M313" s="12">
        <f t="shared" si="40"/>
        <v>1846.9515370025977</v>
      </c>
      <c r="O313" s="11">
        <f t="shared" si="41"/>
        <v>0.22410798970354104</v>
      </c>
    </row>
    <row r="314" spans="1:15" x14ac:dyDescent="0.3">
      <c r="A314" s="11">
        <v>313</v>
      </c>
      <c r="B314" s="11">
        <v>2017</v>
      </c>
      <c r="C314" s="11">
        <v>1</v>
      </c>
      <c r="D314" s="19">
        <f t="shared" si="42"/>
        <v>42736</v>
      </c>
      <c r="E314" s="11">
        <v>1849.8</v>
      </c>
      <c r="F314" s="12">
        <f t="shared" si="45"/>
        <v>1846.6333333333334</v>
      </c>
      <c r="G314" s="12">
        <f t="shared" si="43"/>
        <v>1846.9625000000001</v>
      </c>
      <c r="H314" s="12">
        <f t="shared" si="44"/>
        <v>1.0015363062325304</v>
      </c>
      <c r="I314" s="12">
        <f t="shared" si="37"/>
        <v>1.0009913241057902</v>
      </c>
      <c r="J314" s="12">
        <f t="shared" si="38"/>
        <v>1847.9680647107218</v>
      </c>
      <c r="K314" s="12">
        <f t="shared" si="39"/>
        <v>1843.3692813656794</v>
      </c>
      <c r="L314" s="12"/>
      <c r="M314" s="12">
        <f t="shared" si="40"/>
        <v>1845.1966577701703</v>
      </c>
      <c r="O314" s="11">
        <f t="shared" si="41"/>
        <v>0.24885621309491029</v>
      </c>
    </row>
    <row r="315" spans="1:15" x14ac:dyDescent="0.3">
      <c r="A315" s="11">
        <v>314</v>
      </c>
      <c r="B315" s="11">
        <v>2017</v>
      </c>
      <c r="C315" s="11">
        <v>2</v>
      </c>
      <c r="D315" s="19">
        <f t="shared" si="42"/>
        <v>42767</v>
      </c>
      <c r="E315" s="11">
        <v>1848.6</v>
      </c>
      <c r="F315" s="12">
        <f t="shared" si="45"/>
        <v>1847.2916666666667</v>
      </c>
      <c r="G315" s="12">
        <f t="shared" si="43"/>
        <v>1847.6458333333335</v>
      </c>
      <c r="H315" s="12">
        <f t="shared" si="44"/>
        <v>1.0005164229255696</v>
      </c>
      <c r="I315" s="12">
        <f t="shared" si="37"/>
        <v>1.0004721479310004</v>
      </c>
      <c r="J315" s="12">
        <f t="shared" si="38"/>
        <v>1847.727599236968</v>
      </c>
      <c r="K315" s="12">
        <f t="shared" si="39"/>
        <v>1843.7621968939582</v>
      </c>
      <c r="L315" s="12"/>
      <c r="M315" s="12">
        <f t="shared" si="40"/>
        <v>1844.6327254004784</v>
      </c>
      <c r="O315" s="11">
        <f t="shared" si="41"/>
        <v>0.2146096829774688</v>
      </c>
    </row>
    <row r="316" spans="1:15" x14ac:dyDescent="0.3">
      <c r="A316" s="11">
        <v>315</v>
      </c>
      <c r="B316" s="11">
        <v>2017</v>
      </c>
      <c r="C316" s="11">
        <v>3</v>
      </c>
      <c r="D316" s="19">
        <f t="shared" si="42"/>
        <v>42795</v>
      </c>
      <c r="E316" s="11">
        <v>1848.3</v>
      </c>
      <c r="F316" s="12">
        <f t="shared" si="45"/>
        <v>1848</v>
      </c>
      <c r="G316" s="12">
        <f t="shared" si="43"/>
        <v>1848.3375000000001</v>
      </c>
      <c r="H316" s="12">
        <f t="shared" si="44"/>
        <v>0.99997971149749432</v>
      </c>
      <c r="I316" s="12">
        <f t="shared" si="37"/>
        <v>1.0005682734485155</v>
      </c>
      <c r="J316" s="12">
        <f t="shared" si="38"/>
        <v>1847.2502567263389</v>
      </c>
      <c r="K316" s="12">
        <f t="shared" si="39"/>
        <v>1844.1551124222369</v>
      </c>
      <c r="L316" s="12"/>
      <c r="M316" s="12">
        <f t="shared" si="40"/>
        <v>1845.2030968075705</v>
      </c>
      <c r="O316" s="11">
        <f t="shared" si="41"/>
        <v>0.16755414123407503</v>
      </c>
    </row>
    <row r="317" spans="1:15" x14ac:dyDescent="0.3">
      <c r="A317" s="11">
        <v>316</v>
      </c>
      <c r="B317" s="11">
        <v>2017</v>
      </c>
      <c r="C317" s="11">
        <v>4</v>
      </c>
      <c r="D317" s="19">
        <f t="shared" si="42"/>
        <v>42826</v>
      </c>
      <c r="E317" s="11">
        <v>1848.6</v>
      </c>
      <c r="F317" s="12">
        <f t="shared" si="45"/>
        <v>1848.675</v>
      </c>
      <c r="G317" s="12">
        <f t="shared" si="43"/>
        <v>1848.9749999999999</v>
      </c>
      <c r="H317" s="12">
        <f t="shared" si="44"/>
        <v>0.99979718492678371</v>
      </c>
      <c r="I317" s="12">
        <f t="shared" si="37"/>
        <v>1.0004081528998261</v>
      </c>
      <c r="J317" s="12">
        <f t="shared" si="38"/>
        <v>1847.8457963797759</v>
      </c>
      <c r="K317" s="12">
        <f t="shared" si="39"/>
        <v>1844.5480279505159</v>
      </c>
      <c r="L317" s="12"/>
      <c r="M317" s="12">
        <f t="shared" si="40"/>
        <v>1845.3008855769924</v>
      </c>
      <c r="O317" s="11">
        <f t="shared" si="41"/>
        <v>0.17846556437344452</v>
      </c>
    </row>
    <row r="318" spans="1:15" x14ac:dyDescent="0.3">
      <c r="A318" s="11">
        <v>317</v>
      </c>
      <c r="B318" s="11">
        <v>2017</v>
      </c>
      <c r="C318" s="11">
        <v>5</v>
      </c>
      <c r="D318" s="19">
        <f t="shared" si="42"/>
        <v>42856</v>
      </c>
      <c r="E318" s="11">
        <v>1847.2</v>
      </c>
      <c r="F318" s="12">
        <f t="shared" si="45"/>
        <v>1849.2749999999999</v>
      </c>
      <c r="G318" s="12">
        <f t="shared" si="43"/>
        <v>1849.5083333333332</v>
      </c>
      <c r="H318" s="12">
        <f t="shared" si="44"/>
        <v>0.99875192055546302</v>
      </c>
      <c r="I318" s="12">
        <f t="shared" si="37"/>
        <v>0.99920320089495884</v>
      </c>
      <c r="J318" s="12">
        <f t="shared" si="38"/>
        <v>1848.6730210086534</v>
      </c>
      <c r="K318" s="12">
        <f t="shared" si="39"/>
        <v>1844.9409434787947</v>
      </c>
      <c r="L318" s="12"/>
      <c r="M318" s="12">
        <f t="shared" si="40"/>
        <v>1843.470896186177</v>
      </c>
      <c r="O318" s="11">
        <f t="shared" si="41"/>
        <v>0.20187872530440831</v>
      </c>
    </row>
    <row r="319" spans="1:15" x14ac:dyDescent="0.3">
      <c r="A319" s="11">
        <v>318</v>
      </c>
      <c r="B319" s="11">
        <v>2017</v>
      </c>
      <c r="C319" s="11">
        <v>6</v>
      </c>
      <c r="D319" s="19">
        <f t="shared" si="42"/>
        <v>42887</v>
      </c>
      <c r="E319" s="11">
        <v>1843</v>
      </c>
      <c r="F319" s="12">
        <f t="shared" si="45"/>
        <v>1849.7416666666668</v>
      </c>
      <c r="G319" s="12">
        <f t="shared" si="43"/>
        <v>1849.9375</v>
      </c>
      <c r="H319" s="12">
        <f t="shared" si="44"/>
        <v>0.99624987330653059</v>
      </c>
      <c r="I319" s="12">
        <f t="shared" si="37"/>
        <v>0.99669901136611105</v>
      </c>
      <c r="J319" s="12">
        <f t="shared" si="38"/>
        <v>1849.1038708605909</v>
      </c>
      <c r="K319" s="12">
        <f t="shared" si="39"/>
        <v>1845.3338590070734</v>
      </c>
      <c r="L319" s="12"/>
      <c r="M319" s="12">
        <f t="shared" si="40"/>
        <v>1839.2424329127607</v>
      </c>
      <c r="O319" s="11">
        <f t="shared" si="41"/>
        <v>0.20388318433202901</v>
      </c>
    </row>
    <row r="320" spans="1:15" x14ac:dyDescent="0.3">
      <c r="A320" s="11">
        <v>319</v>
      </c>
      <c r="B320" s="11">
        <v>2017</v>
      </c>
      <c r="C320" s="11">
        <v>7</v>
      </c>
      <c r="D320" s="19">
        <f t="shared" si="42"/>
        <v>42917</v>
      </c>
      <c r="E320" s="11">
        <v>1840.4</v>
      </c>
      <c r="F320" s="12">
        <f t="shared" si="45"/>
        <v>1850.1333333333334</v>
      </c>
      <c r="G320" s="12">
        <f t="shared" si="43"/>
        <v>1850.4</v>
      </c>
      <c r="H320" s="12">
        <f t="shared" si="44"/>
        <v>0.99459576307825337</v>
      </c>
      <c r="I320" s="12">
        <f t="shared" si="37"/>
        <v>0.99476691762086744</v>
      </c>
      <c r="J320" s="12">
        <f t="shared" si="38"/>
        <v>1850.0816295756895</v>
      </c>
      <c r="K320" s="12">
        <f t="shared" si="39"/>
        <v>1845.7267745353524</v>
      </c>
      <c r="L320" s="12"/>
      <c r="M320" s="12">
        <f t="shared" si="40"/>
        <v>1836.0679342748383</v>
      </c>
      <c r="O320" s="11">
        <f t="shared" si="41"/>
        <v>0.23538718350150961</v>
      </c>
    </row>
    <row r="321" spans="1:15" x14ac:dyDescent="0.3">
      <c r="A321" s="11">
        <v>320</v>
      </c>
      <c r="B321" s="11">
        <v>2017</v>
      </c>
      <c r="C321" s="11">
        <v>8</v>
      </c>
      <c r="D321" s="19">
        <f t="shared" si="42"/>
        <v>42948</v>
      </c>
      <c r="E321" s="11">
        <v>1844.7</v>
      </c>
      <c r="F321" s="12">
        <f t="shared" si="45"/>
        <v>1850.6666666666667</v>
      </c>
      <c r="G321" s="12">
        <f t="shared" si="43"/>
        <v>1851.0250000000001</v>
      </c>
      <c r="H321" s="12">
        <f t="shared" si="44"/>
        <v>0.996582974298024</v>
      </c>
      <c r="I321" s="12">
        <f t="shared" si="37"/>
        <v>0.99624515116925449</v>
      </c>
      <c r="J321" s="12">
        <f t="shared" si="38"/>
        <v>1851.6526758849936</v>
      </c>
      <c r="K321" s="12">
        <f t="shared" si="39"/>
        <v>1846.1196900636312</v>
      </c>
      <c r="L321" s="12"/>
      <c r="M321" s="12">
        <f t="shared" si="40"/>
        <v>1839.1877897039794</v>
      </c>
      <c r="O321" s="11">
        <f t="shared" si="41"/>
        <v>0.29881337323253709</v>
      </c>
    </row>
    <row r="322" spans="1:15" x14ac:dyDescent="0.3">
      <c r="A322" s="11">
        <v>321</v>
      </c>
      <c r="B322" s="11">
        <v>2017</v>
      </c>
      <c r="C322" s="11">
        <v>9</v>
      </c>
      <c r="D322" s="19">
        <f t="shared" si="42"/>
        <v>42979</v>
      </c>
      <c r="E322" s="11">
        <v>1852.8</v>
      </c>
      <c r="F322" s="12">
        <f t="shared" si="45"/>
        <v>1851.3833333333334</v>
      </c>
      <c r="G322" s="12">
        <f t="shared" si="43"/>
        <v>1851.7208333333335</v>
      </c>
      <c r="H322" s="12">
        <f t="shared" si="44"/>
        <v>1.0005827912324796</v>
      </c>
      <c r="I322" s="12">
        <f t="shared" ref="I322:I385" si="46">VLOOKUP(C322,$Q$6:$R$17,2,FALSE)</f>
        <v>0.9999184554447742</v>
      </c>
      <c r="J322" s="12">
        <f t="shared" si="38"/>
        <v>1852.9510980731475</v>
      </c>
      <c r="K322" s="12">
        <f t="shared" si="39"/>
        <v>1846.51260559191</v>
      </c>
      <c r="L322" s="12"/>
      <c r="M322" s="12">
        <f t="shared" si="40"/>
        <v>1846.3620325427682</v>
      </c>
      <c r="O322" s="11">
        <f t="shared" si="41"/>
        <v>0.34747233685404294</v>
      </c>
    </row>
    <row r="323" spans="1:15" x14ac:dyDescent="0.3">
      <c r="A323" s="11">
        <v>322</v>
      </c>
      <c r="B323" s="11">
        <v>2017</v>
      </c>
      <c r="C323" s="11">
        <v>10</v>
      </c>
      <c r="D323" s="19">
        <f t="shared" si="42"/>
        <v>43009</v>
      </c>
      <c r="E323" s="11">
        <v>1858.1</v>
      </c>
      <c r="F323" s="12">
        <f t="shared" si="45"/>
        <v>1852.0583333333336</v>
      </c>
      <c r="G323" s="12">
        <f t="shared" si="43"/>
        <v>1852.3750000000002</v>
      </c>
      <c r="H323" s="12">
        <f t="shared" si="44"/>
        <v>1.0030906268979012</v>
      </c>
      <c r="I323" s="12">
        <f t="shared" si="46"/>
        <v>1.0024061313439261</v>
      </c>
      <c r="J323" s="12">
        <f t="shared" ref="J323:J373" si="47">E323/I323</f>
        <v>1853.6398989388113</v>
      </c>
      <c r="K323" s="12">
        <f t="shared" ref="K323:L386" si="48">$R$37+$R$38*A323</f>
        <v>1846.9055211201887</v>
      </c>
      <c r="L323" s="12"/>
      <c r="M323" s="12">
        <f t="shared" ref="M323:M386" si="49">I323*K323</f>
        <v>1851.3494183838261</v>
      </c>
      <c r="O323" s="11">
        <f t="shared" ref="O323:O386" si="50">ABS(E323-M323)/E323*100</f>
        <v>0.36330561413130641</v>
      </c>
    </row>
    <row r="324" spans="1:15" x14ac:dyDescent="0.3">
      <c r="A324" s="11">
        <v>323</v>
      </c>
      <c r="B324" s="11">
        <v>2017</v>
      </c>
      <c r="C324" s="11">
        <v>11</v>
      </c>
      <c r="D324" s="19">
        <f t="shared" ref="D324:D387" si="51">DATE(B324,C324,1)</f>
        <v>43040</v>
      </c>
      <c r="E324" s="11">
        <v>1858.7</v>
      </c>
      <c r="F324" s="12">
        <f t="shared" si="45"/>
        <v>1852.6916666666668</v>
      </c>
      <c r="G324" s="12">
        <f t="shared" si="43"/>
        <v>1853.0666666666668</v>
      </c>
      <c r="H324" s="12">
        <f t="shared" si="44"/>
        <v>1.0030400057562239</v>
      </c>
      <c r="I324" s="12">
        <f t="shared" si="46"/>
        <v>1.0029120731715033</v>
      </c>
      <c r="J324" s="12">
        <f t="shared" si="47"/>
        <v>1853.3030459213071</v>
      </c>
      <c r="K324" s="12">
        <f t="shared" si="48"/>
        <v>1847.2984366484677</v>
      </c>
      <c r="L324" s="12"/>
      <c r="M324" s="12">
        <f t="shared" si="49"/>
        <v>1852.6779048655917</v>
      </c>
      <c r="O324" s="11">
        <f t="shared" si="50"/>
        <v>0.32399500373424145</v>
      </c>
    </row>
    <row r="325" spans="1:15" x14ac:dyDescent="0.3">
      <c r="A325" s="11">
        <v>324</v>
      </c>
      <c r="B325" s="11">
        <v>2017</v>
      </c>
      <c r="C325" s="11">
        <v>12</v>
      </c>
      <c r="D325" s="19">
        <f t="shared" si="51"/>
        <v>43070</v>
      </c>
      <c r="E325" s="11">
        <v>1856.7</v>
      </c>
      <c r="F325" s="12">
        <f t="shared" si="45"/>
        <v>1853.4416666666668</v>
      </c>
      <c r="G325" s="12">
        <f t="shared" si="43"/>
        <v>1853.8</v>
      </c>
      <c r="H325" s="12">
        <f t="shared" si="44"/>
        <v>1.0015643542992771</v>
      </c>
      <c r="I325" s="12">
        <f t="shared" si="46"/>
        <v>1.0021569300827093</v>
      </c>
      <c r="J325" s="12">
        <f t="shared" si="47"/>
        <v>1852.7038473373268</v>
      </c>
      <c r="K325" s="12">
        <f t="shared" si="48"/>
        <v>1847.6913521767465</v>
      </c>
      <c r="L325" s="12"/>
      <c r="M325" s="12">
        <f t="shared" si="49"/>
        <v>1851.6766932378184</v>
      </c>
      <c r="O325" s="11">
        <f t="shared" si="50"/>
        <v>0.27055026456517578</v>
      </c>
    </row>
    <row r="326" spans="1:15" x14ac:dyDescent="0.3">
      <c r="A326" s="11">
        <v>325</v>
      </c>
      <c r="B326" s="11">
        <v>2018</v>
      </c>
      <c r="C326" s="11">
        <v>1</v>
      </c>
      <c r="D326" s="19">
        <f t="shared" si="51"/>
        <v>43101</v>
      </c>
      <c r="E326" s="11">
        <v>1854.5</v>
      </c>
      <c r="F326" s="12">
        <f t="shared" si="45"/>
        <v>1854.1583333333331</v>
      </c>
      <c r="G326" s="12">
        <f t="shared" si="43"/>
        <v>1854.4583333333333</v>
      </c>
      <c r="H326" s="12">
        <f t="shared" si="44"/>
        <v>1.0000224683757613</v>
      </c>
      <c r="I326" s="12">
        <f t="shared" si="46"/>
        <v>1.0009913241057902</v>
      </c>
      <c r="J326" s="12">
        <f t="shared" si="47"/>
        <v>1852.6634101016509</v>
      </c>
      <c r="K326" s="12">
        <f t="shared" si="48"/>
        <v>1848.0842677050252</v>
      </c>
      <c r="L326" s="12"/>
      <c r="M326" s="12">
        <f t="shared" si="49"/>
        <v>1849.9163181891329</v>
      </c>
      <c r="O326" s="11">
        <f t="shared" si="50"/>
        <v>0.24716537130585708</v>
      </c>
    </row>
    <row r="327" spans="1:15" x14ac:dyDescent="0.3">
      <c r="A327" s="11">
        <v>326</v>
      </c>
      <c r="B327" s="11">
        <v>2018</v>
      </c>
      <c r="C327" s="11">
        <v>2</v>
      </c>
      <c r="D327" s="19">
        <f t="shared" si="51"/>
        <v>43132</v>
      </c>
      <c r="E327" s="11">
        <v>1855</v>
      </c>
      <c r="F327" s="12">
        <f t="shared" si="45"/>
        <v>1854.7583333333334</v>
      </c>
      <c r="G327" s="12">
        <f t="shared" si="43"/>
        <v>1855.0791666666669</v>
      </c>
      <c r="H327" s="12">
        <f t="shared" si="44"/>
        <v>0.99995732437294893</v>
      </c>
      <c r="I327" s="12">
        <f t="shared" si="46"/>
        <v>1.0004721479310004</v>
      </c>
      <c r="J327" s="12">
        <f t="shared" si="47"/>
        <v>1854.1245789162479</v>
      </c>
      <c r="K327" s="12">
        <f t="shared" si="48"/>
        <v>1848.477183233304</v>
      </c>
      <c r="L327" s="12"/>
      <c r="M327" s="12">
        <f t="shared" si="49"/>
        <v>1849.3499379108689</v>
      </c>
      <c r="O327" s="11">
        <f t="shared" si="50"/>
        <v>0.30458555736555781</v>
      </c>
    </row>
    <row r="328" spans="1:15" x14ac:dyDescent="0.3">
      <c r="A328" s="11">
        <v>327</v>
      </c>
      <c r="B328" s="11">
        <v>2018</v>
      </c>
      <c r="C328" s="11">
        <v>3</v>
      </c>
      <c r="D328" s="19">
        <f t="shared" si="51"/>
        <v>43160</v>
      </c>
      <c r="E328" s="11">
        <v>1856.9</v>
      </c>
      <c r="F328" s="12">
        <f t="shared" si="45"/>
        <v>1855.4000000000003</v>
      </c>
      <c r="G328" s="12">
        <f t="shared" ref="G328:G366" si="52">AVERAGE(F328,F329)</f>
        <v>1855.7166666666669</v>
      </c>
      <c r="H328" s="12">
        <f t="shared" ref="H328:H366" si="53">E328/G328</f>
        <v>1.0006376691844121</v>
      </c>
      <c r="I328" s="12">
        <f t="shared" si="46"/>
        <v>1.0005682734485155</v>
      </c>
      <c r="J328" s="12">
        <f t="shared" si="47"/>
        <v>1855.845372350343</v>
      </c>
      <c r="K328" s="12">
        <f t="shared" si="48"/>
        <v>1848.870098761583</v>
      </c>
      <c r="L328" s="12"/>
      <c r="M328" s="12">
        <f t="shared" si="49"/>
        <v>1849.9207625484635</v>
      </c>
      <c r="O328" s="11">
        <f t="shared" si="50"/>
        <v>0.37585424371461135</v>
      </c>
    </row>
    <row r="329" spans="1:15" x14ac:dyDescent="0.3">
      <c r="A329" s="11">
        <v>328</v>
      </c>
      <c r="B329" s="11">
        <v>2018</v>
      </c>
      <c r="C329" s="11">
        <v>4</v>
      </c>
      <c r="D329" s="19">
        <f t="shared" si="51"/>
        <v>43191</v>
      </c>
      <c r="E329" s="11">
        <v>1856.7</v>
      </c>
      <c r="F329" s="12">
        <f t="shared" si="45"/>
        <v>1856.0333333333335</v>
      </c>
      <c r="G329" s="12">
        <f t="shared" si="52"/>
        <v>1856.3458333333335</v>
      </c>
      <c r="H329" s="12">
        <f t="shared" si="53"/>
        <v>1.0001907870076292</v>
      </c>
      <c r="I329" s="12">
        <f t="shared" si="46"/>
        <v>1.0004081528998261</v>
      </c>
      <c r="J329" s="12">
        <f t="shared" si="47"/>
        <v>1855.9424916901062</v>
      </c>
      <c r="K329" s="12">
        <f t="shared" si="48"/>
        <v>1849.2630142898618</v>
      </c>
      <c r="L329" s="12"/>
      <c r="M329" s="12">
        <f t="shared" si="49"/>
        <v>1850.0177963516853</v>
      </c>
      <c r="O329" s="11">
        <f t="shared" si="50"/>
        <v>0.35989678722005308</v>
      </c>
    </row>
    <row r="330" spans="1:15" x14ac:dyDescent="0.3">
      <c r="A330" s="11">
        <v>329</v>
      </c>
      <c r="B330" s="11">
        <v>2018</v>
      </c>
      <c r="C330" s="11">
        <v>5</v>
      </c>
      <c r="D330" s="19">
        <f t="shared" si="51"/>
        <v>43221</v>
      </c>
      <c r="E330" s="11">
        <v>1854.8</v>
      </c>
      <c r="F330" s="12">
        <f t="shared" si="45"/>
        <v>1856.6583333333335</v>
      </c>
      <c r="G330" s="12">
        <f t="shared" si="52"/>
        <v>1857.0458333333336</v>
      </c>
      <c r="H330" s="12">
        <f t="shared" si="53"/>
        <v>0.99879064194699896</v>
      </c>
      <c r="I330" s="12">
        <f t="shared" si="46"/>
        <v>0.99920320089495884</v>
      </c>
      <c r="J330" s="12">
        <f t="shared" si="47"/>
        <v>1856.2790815108544</v>
      </c>
      <c r="K330" s="12">
        <f t="shared" si="48"/>
        <v>1849.6559298181405</v>
      </c>
      <c r="L330" s="12"/>
      <c r="M330" s="12">
        <f t="shared" si="49"/>
        <v>1848.1821256286273</v>
      </c>
      <c r="O330" s="11">
        <f t="shared" si="50"/>
        <v>0.35679719491981005</v>
      </c>
    </row>
    <row r="331" spans="1:15" x14ac:dyDescent="0.3">
      <c r="A331" s="11">
        <v>330</v>
      </c>
      <c r="B331" s="11">
        <v>2018</v>
      </c>
      <c r="C331" s="11">
        <v>6</v>
      </c>
      <c r="D331" s="19">
        <f t="shared" si="51"/>
        <v>43252</v>
      </c>
      <c r="E331" s="11">
        <v>1852</v>
      </c>
      <c r="F331" s="12">
        <f t="shared" si="45"/>
        <v>1857.4333333333334</v>
      </c>
      <c r="G331" s="12">
        <f t="shared" si="52"/>
        <v>1857.8708333333334</v>
      </c>
      <c r="H331" s="12">
        <f t="shared" si="53"/>
        <v>0.99684002072264621</v>
      </c>
      <c r="I331" s="12">
        <f t="shared" si="46"/>
        <v>0.99669901136611105</v>
      </c>
      <c r="J331" s="12">
        <f t="shared" si="47"/>
        <v>1858.1336781518255</v>
      </c>
      <c r="K331" s="12">
        <f t="shared" si="48"/>
        <v>1850.0488453464195</v>
      </c>
      <c r="L331" s="12"/>
      <c r="M331" s="12">
        <f t="shared" si="49"/>
        <v>1843.9418551357917</v>
      </c>
      <c r="O331" s="11">
        <f t="shared" si="50"/>
        <v>0.43510501426610776</v>
      </c>
    </row>
    <row r="332" spans="1:15" x14ac:dyDescent="0.3">
      <c r="A332" s="11">
        <v>331</v>
      </c>
      <c r="B332" s="11">
        <v>2018</v>
      </c>
      <c r="C332" s="11">
        <v>7</v>
      </c>
      <c r="D332" s="19">
        <f t="shared" si="51"/>
        <v>43282</v>
      </c>
      <c r="E332" s="11">
        <v>1849</v>
      </c>
      <c r="F332" s="12">
        <f t="shared" si="45"/>
        <v>1858.3083333333334</v>
      </c>
      <c r="G332" s="12">
        <f t="shared" si="52"/>
        <v>1858.7249999999999</v>
      </c>
      <c r="H332" s="12">
        <f t="shared" si="53"/>
        <v>0.99476791886911731</v>
      </c>
      <c r="I332" s="12">
        <f t="shared" si="46"/>
        <v>0.99476691762086744</v>
      </c>
      <c r="J332" s="12">
        <f t="shared" si="47"/>
        <v>1858.7268708353888</v>
      </c>
      <c r="K332" s="12">
        <f t="shared" si="48"/>
        <v>1850.4417608746983</v>
      </c>
      <c r="L332" s="12"/>
      <c r="M332" s="12">
        <f t="shared" si="49"/>
        <v>1840.7582467022539</v>
      </c>
      <c r="O332" s="11">
        <f t="shared" si="50"/>
        <v>0.44574111940216726</v>
      </c>
    </row>
    <row r="333" spans="1:15" x14ac:dyDescent="0.3">
      <c r="A333" s="11">
        <v>332</v>
      </c>
      <c r="B333" s="11">
        <v>2018</v>
      </c>
      <c r="C333" s="11">
        <v>8</v>
      </c>
      <c r="D333" s="19">
        <f t="shared" si="51"/>
        <v>43313</v>
      </c>
      <c r="E333" s="11">
        <v>1851.9</v>
      </c>
      <c r="F333" s="12">
        <f t="shared" ref="F333:F367" si="54">AVERAGE(E328:E339)</f>
        <v>1859.1416666666667</v>
      </c>
      <c r="G333" s="12">
        <f t="shared" si="52"/>
        <v>1859.5333333333333</v>
      </c>
      <c r="H333" s="12">
        <f t="shared" si="53"/>
        <v>0.99589502742623603</v>
      </c>
      <c r="I333" s="12">
        <f t="shared" si="46"/>
        <v>0.99624515116925449</v>
      </c>
      <c r="J333" s="12">
        <f t="shared" si="47"/>
        <v>1858.8798126911799</v>
      </c>
      <c r="K333" s="12">
        <f t="shared" si="48"/>
        <v>1850.834676402977</v>
      </c>
      <c r="L333" s="12"/>
      <c r="M333" s="12">
        <f t="shared" si="49"/>
        <v>1843.885071982382</v>
      </c>
      <c r="O333" s="11">
        <f t="shared" si="50"/>
        <v>0.43279486028501013</v>
      </c>
    </row>
    <row r="334" spans="1:15" x14ac:dyDescent="0.3">
      <c r="A334" s="11">
        <v>333</v>
      </c>
      <c r="B334" s="11">
        <v>2018</v>
      </c>
      <c r="C334" s="11">
        <v>9</v>
      </c>
      <c r="D334" s="19">
        <f t="shared" si="51"/>
        <v>43344</v>
      </c>
      <c r="E334" s="11">
        <v>1860.5</v>
      </c>
      <c r="F334" s="12">
        <f t="shared" si="54"/>
        <v>1859.9250000000002</v>
      </c>
      <c r="G334" s="12">
        <f t="shared" si="52"/>
        <v>1860.2833333333333</v>
      </c>
      <c r="H334" s="12">
        <f t="shared" si="53"/>
        <v>1.0001164697133949</v>
      </c>
      <c r="I334" s="12">
        <f t="shared" si="46"/>
        <v>0.9999184554447742</v>
      </c>
      <c r="J334" s="12">
        <f t="shared" si="47"/>
        <v>1860.6517260174282</v>
      </c>
      <c r="K334" s="12">
        <f t="shared" si="48"/>
        <v>1851.2275919312558</v>
      </c>
      <c r="L334" s="12"/>
      <c r="M334" s="12">
        <f t="shared" si="49"/>
        <v>1851.0766344006499</v>
      </c>
      <c r="O334" s="11">
        <f t="shared" si="50"/>
        <v>0.50649640415748798</v>
      </c>
    </row>
    <row r="335" spans="1:15" x14ac:dyDescent="0.3">
      <c r="A335" s="11">
        <v>334</v>
      </c>
      <c r="B335" s="11">
        <v>2018</v>
      </c>
      <c r="C335" s="11">
        <v>10</v>
      </c>
      <c r="D335" s="19">
        <f t="shared" si="51"/>
        <v>43374</v>
      </c>
      <c r="E335" s="11">
        <v>1865.7</v>
      </c>
      <c r="F335" s="12">
        <f t="shared" si="54"/>
        <v>1860.6416666666667</v>
      </c>
      <c r="G335" s="12">
        <f t="shared" si="52"/>
        <v>1860.9375</v>
      </c>
      <c r="H335" s="12">
        <f t="shared" si="53"/>
        <v>1.0025591939546599</v>
      </c>
      <c r="I335" s="12">
        <f t="shared" si="46"/>
        <v>1.0024061313439261</v>
      </c>
      <c r="J335" s="12">
        <f t="shared" si="47"/>
        <v>1861.221656234939</v>
      </c>
      <c r="K335" s="12">
        <f t="shared" si="48"/>
        <v>1851.6205074595348</v>
      </c>
      <c r="L335" s="12"/>
      <c r="M335" s="12">
        <f t="shared" si="49"/>
        <v>1856.0757495995895</v>
      </c>
      <c r="O335" s="11">
        <f t="shared" si="50"/>
        <v>0.51585198051190295</v>
      </c>
    </row>
    <row r="336" spans="1:15" x14ac:dyDescent="0.3">
      <c r="A336" s="11">
        <v>335</v>
      </c>
      <c r="B336" s="11">
        <v>2018</v>
      </c>
      <c r="C336" s="11">
        <v>11</v>
      </c>
      <c r="D336" s="19">
        <f t="shared" si="51"/>
        <v>43405</v>
      </c>
      <c r="E336" s="11">
        <v>1866.2</v>
      </c>
      <c r="F336" s="12">
        <f t="shared" si="54"/>
        <v>1861.2333333333336</v>
      </c>
      <c r="G336" s="12">
        <f t="shared" si="52"/>
        <v>1861.5166666666669</v>
      </c>
      <c r="H336" s="12">
        <f t="shared" si="53"/>
        <v>1.00251586967616</v>
      </c>
      <c r="I336" s="12">
        <f t="shared" si="46"/>
        <v>1.0029120731715033</v>
      </c>
      <c r="J336" s="12">
        <f t="shared" si="47"/>
        <v>1860.7812687891233</v>
      </c>
      <c r="K336" s="12">
        <f t="shared" si="48"/>
        <v>1852.0134229878136</v>
      </c>
      <c r="L336" s="12"/>
      <c r="M336" s="12">
        <f t="shared" si="49"/>
        <v>1857.4066215901605</v>
      </c>
      <c r="O336" s="11">
        <f t="shared" si="50"/>
        <v>0.47119164129458435</v>
      </c>
    </row>
    <row r="337" spans="1:15" x14ac:dyDescent="0.3">
      <c r="A337" s="11">
        <v>336</v>
      </c>
      <c r="B337" s="11">
        <v>2018</v>
      </c>
      <c r="C337" s="11">
        <v>12</v>
      </c>
      <c r="D337" s="19">
        <f t="shared" si="51"/>
        <v>43435</v>
      </c>
      <c r="E337" s="11">
        <v>1866</v>
      </c>
      <c r="F337" s="12">
        <f t="shared" si="54"/>
        <v>1861.8</v>
      </c>
      <c r="G337" s="12">
        <f t="shared" si="52"/>
        <v>1862.1916666666666</v>
      </c>
      <c r="H337" s="12">
        <f t="shared" si="53"/>
        <v>1.002045081288625</v>
      </c>
      <c r="I337" s="12">
        <f t="shared" si="46"/>
        <v>1.0021569300827093</v>
      </c>
      <c r="J337" s="12">
        <f t="shared" si="47"/>
        <v>1861.9838310612656</v>
      </c>
      <c r="K337" s="12">
        <f t="shared" si="48"/>
        <v>1852.4063385160923</v>
      </c>
      <c r="L337" s="12"/>
      <c r="M337" s="12">
        <f t="shared" si="49"/>
        <v>1856.4018494730392</v>
      </c>
      <c r="O337" s="11">
        <f t="shared" si="50"/>
        <v>0.51437033906542373</v>
      </c>
    </row>
    <row r="338" spans="1:15" x14ac:dyDescent="0.3">
      <c r="A338" s="11">
        <v>337</v>
      </c>
      <c r="B338" s="11">
        <v>2019</v>
      </c>
      <c r="C338" s="11">
        <v>1</v>
      </c>
      <c r="D338" s="19">
        <f t="shared" si="51"/>
        <v>43466</v>
      </c>
      <c r="E338" s="11">
        <v>1865</v>
      </c>
      <c r="F338" s="12">
        <f t="shared" si="54"/>
        <v>1862.5833333333333</v>
      </c>
      <c r="G338" s="12">
        <f t="shared" si="52"/>
        <v>1863.0458333333331</v>
      </c>
      <c r="H338" s="12">
        <f t="shared" si="53"/>
        <v>1.0010489096036732</v>
      </c>
      <c r="I338" s="12">
        <f t="shared" si="46"/>
        <v>1.0009913241057902</v>
      </c>
      <c r="J338" s="12">
        <f t="shared" si="47"/>
        <v>1863.1530115069177</v>
      </c>
      <c r="K338" s="12">
        <f t="shared" si="48"/>
        <v>1852.7992540443711</v>
      </c>
      <c r="L338" s="12"/>
      <c r="M338" s="12">
        <f t="shared" si="49"/>
        <v>1854.6359786080952</v>
      </c>
      <c r="O338" s="11">
        <f t="shared" si="50"/>
        <v>0.55571160278309761</v>
      </c>
    </row>
    <row r="339" spans="1:15" x14ac:dyDescent="0.3">
      <c r="A339" s="11">
        <v>338</v>
      </c>
      <c r="B339" s="11">
        <v>2019</v>
      </c>
      <c r="C339" s="11">
        <v>2</v>
      </c>
      <c r="D339" s="19">
        <f t="shared" si="51"/>
        <v>43497</v>
      </c>
      <c r="E339" s="11">
        <v>1865</v>
      </c>
      <c r="F339" s="12">
        <f t="shared" si="54"/>
        <v>1863.5083333333332</v>
      </c>
      <c r="G339" s="12">
        <f t="shared" si="52"/>
        <v>1863.9375</v>
      </c>
      <c r="H339" s="12">
        <f t="shared" si="53"/>
        <v>1.0005700298427389</v>
      </c>
      <c r="I339" s="12">
        <f t="shared" si="46"/>
        <v>1.0004721479310004</v>
      </c>
      <c r="J339" s="12">
        <f t="shared" si="47"/>
        <v>1864.1198596651225</v>
      </c>
      <c r="K339" s="12">
        <f t="shared" si="48"/>
        <v>1853.1921695726501</v>
      </c>
      <c r="L339" s="12"/>
      <c r="M339" s="12">
        <f t="shared" si="49"/>
        <v>1854.0671504212598</v>
      </c>
      <c r="O339" s="11">
        <f t="shared" si="50"/>
        <v>0.5862117736589898</v>
      </c>
    </row>
    <row r="340" spans="1:15" x14ac:dyDescent="0.3">
      <c r="A340" s="11">
        <v>339</v>
      </c>
      <c r="B340" s="11">
        <v>2019</v>
      </c>
      <c r="C340" s="11">
        <v>3</v>
      </c>
      <c r="D340" s="19">
        <f t="shared" si="51"/>
        <v>43525</v>
      </c>
      <c r="E340" s="11">
        <v>1866.3</v>
      </c>
      <c r="F340" s="12">
        <f t="shared" si="54"/>
        <v>1864.3666666666666</v>
      </c>
      <c r="G340" s="12">
        <f t="shared" si="52"/>
        <v>1864.7708333333333</v>
      </c>
      <c r="H340" s="12">
        <f t="shared" si="53"/>
        <v>1.0008200292707996</v>
      </c>
      <c r="I340" s="12">
        <f t="shared" si="46"/>
        <v>1.0005682734485155</v>
      </c>
      <c r="J340" s="12">
        <f t="shared" si="47"/>
        <v>1865.2400336137891</v>
      </c>
      <c r="K340" s="12">
        <f t="shared" si="48"/>
        <v>1853.5850851009288</v>
      </c>
      <c r="L340" s="12"/>
      <c r="M340" s="12">
        <f t="shared" si="49"/>
        <v>1854.6384282893562</v>
      </c>
      <c r="O340" s="11">
        <f t="shared" si="50"/>
        <v>0.62484979427979337</v>
      </c>
    </row>
    <row r="341" spans="1:15" x14ac:dyDescent="0.3">
      <c r="A341" s="11">
        <v>340</v>
      </c>
      <c r="B341" s="11">
        <v>2019</v>
      </c>
      <c r="C341" s="11">
        <v>4</v>
      </c>
      <c r="D341" s="19">
        <f t="shared" si="51"/>
        <v>43556</v>
      </c>
      <c r="E341" s="11">
        <v>1865.3</v>
      </c>
      <c r="F341" s="12">
        <f t="shared" si="54"/>
        <v>1865.175</v>
      </c>
      <c r="G341" s="12">
        <f t="shared" si="52"/>
        <v>1865.5625</v>
      </c>
      <c r="H341" s="12">
        <f t="shared" si="53"/>
        <v>0.99985929176856847</v>
      </c>
      <c r="I341" s="12">
        <f t="shared" si="46"/>
        <v>1.0004081528998261</v>
      </c>
      <c r="J341" s="12">
        <f t="shared" si="47"/>
        <v>1864.5389830072468</v>
      </c>
      <c r="K341" s="12">
        <f t="shared" si="48"/>
        <v>1853.9780006292076</v>
      </c>
      <c r="L341" s="12"/>
      <c r="M341" s="12">
        <f t="shared" si="49"/>
        <v>1854.7347071263782</v>
      </c>
      <c r="O341" s="11">
        <f t="shared" si="50"/>
        <v>0.5664125274015831</v>
      </c>
    </row>
    <row r="342" spans="1:15" x14ac:dyDescent="0.3">
      <c r="A342" s="11">
        <v>341</v>
      </c>
      <c r="B342" s="11">
        <v>2019</v>
      </c>
      <c r="C342" s="11">
        <v>5</v>
      </c>
      <c r="D342" s="19">
        <f t="shared" si="51"/>
        <v>43586</v>
      </c>
      <c r="E342" s="11">
        <v>1861.9</v>
      </c>
      <c r="F342" s="12">
        <f t="shared" si="54"/>
        <v>1865.9499999999998</v>
      </c>
      <c r="G342" s="12">
        <f t="shared" si="52"/>
        <v>1866.3208333333332</v>
      </c>
      <c r="H342" s="12">
        <f t="shared" si="53"/>
        <v>0.99763125757673865</v>
      </c>
      <c r="I342" s="12">
        <f t="shared" si="46"/>
        <v>0.99920320089495884</v>
      </c>
      <c r="J342" s="12">
        <f t="shared" si="47"/>
        <v>1863.3847432958055</v>
      </c>
      <c r="K342" s="12">
        <f t="shared" si="48"/>
        <v>1854.3709161574866</v>
      </c>
      <c r="L342" s="12"/>
      <c r="M342" s="12">
        <f t="shared" si="49"/>
        <v>1852.8933550710778</v>
      </c>
      <c r="O342" s="11">
        <f t="shared" si="50"/>
        <v>0.48373408501650145</v>
      </c>
    </row>
    <row r="343" spans="1:15" x14ac:dyDescent="0.3">
      <c r="A343" s="11">
        <v>342</v>
      </c>
      <c r="B343" s="11">
        <v>2019</v>
      </c>
      <c r="C343" s="11">
        <v>6</v>
      </c>
      <c r="D343" s="19">
        <f t="shared" si="51"/>
        <v>43617</v>
      </c>
      <c r="E343" s="11">
        <v>1858.8</v>
      </c>
      <c r="F343" s="12">
        <f t="shared" si="54"/>
        <v>1866.6916666666668</v>
      </c>
      <c r="G343" s="12">
        <f t="shared" si="52"/>
        <v>1867.0625</v>
      </c>
      <c r="H343" s="12">
        <f t="shared" si="53"/>
        <v>0.99557459913634383</v>
      </c>
      <c r="I343" s="12">
        <f t="shared" si="46"/>
        <v>0.99669901136611105</v>
      </c>
      <c r="J343" s="12">
        <f t="shared" si="47"/>
        <v>1864.9561992163137</v>
      </c>
      <c r="K343" s="12">
        <f t="shared" si="48"/>
        <v>1854.7638316857654</v>
      </c>
      <c r="L343" s="12"/>
      <c r="M343" s="12">
        <f t="shared" si="49"/>
        <v>1848.6412773588224</v>
      </c>
      <c r="O343" s="11">
        <f t="shared" si="50"/>
        <v>0.54652047779091451</v>
      </c>
    </row>
    <row r="344" spans="1:15" x14ac:dyDescent="0.3">
      <c r="A344" s="11">
        <v>343</v>
      </c>
      <c r="B344" s="11">
        <v>2019</v>
      </c>
      <c r="C344" s="11">
        <v>7</v>
      </c>
      <c r="D344" s="19">
        <f t="shared" si="51"/>
        <v>43647</v>
      </c>
      <c r="E344" s="11">
        <v>1858.4</v>
      </c>
      <c r="F344" s="12">
        <f t="shared" si="54"/>
        <v>1867.4333333333334</v>
      </c>
      <c r="G344" s="12">
        <f t="shared" si="52"/>
        <v>1867.7791666666667</v>
      </c>
      <c r="H344" s="12">
        <f t="shared" si="53"/>
        <v>0.99497843918914397</v>
      </c>
      <c r="I344" s="12">
        <f t="shared" si="46"/>
        <v>0.99476691762086744</v>
      </c>
      <c r="J344" s="12">
        <f t="shared" si="47"/>
        <v>1868.1763205843629</v>
      </c>
      <c r="K344" s="12">
        <f t="shared" si="48"/>
        <v>1855.1567472140441</v>
      </c>
      <c r="L344" s="12"/>
      <c r="M344" s="12">
        <f t="shared" si="49"/>
        <v>1845.4485591296693</v>
      </c>
      <c r="O344" s="11">
        <f t="shared" si="50"/>
        <v>0.696913520788354</v>
      </c>
    </row>
    <row r="345" spans="1:15" x14ac:dyDescent="0.3">
      <c r="A345" s="11">
        <v>344</v>
      </c>
      <c r="B345" s="11">
        <v>2019</v>
      </c>
      <c r="C345" s="11">
        <v>8</v>
      </c>
      <c r="D345" s="19">
        <f t="shared" si="51"/>
        <v>43678</v>
      </c>
      <c r="E345" s="11">
        <v>1863</v>
      </c>
      <c r="F345" s="12">
        <f t="shared" si="54"/>
        <v>1868.1250000000002</v>
      </c>
      <c r="G345" s="12">
        <f t="shared" si="52"/>
        <v>1868.4875000000002</v>
      </c>
      <c r="H345" s="12">
        <f t="shared" si="53"/>
        <v>0.99706313261394564</v>
      </c>
      <c r="I345" s="12">
        <f t="shared" si="46"/>
        <v>0.99624515116925449</v>
      </c>
      <c r="J345" s="12">
        <f t="shared" si="47"/>
        <v>1870.0216486007171</v>
      </c>
      <c r="K345" s="12">
        <f t="shared" si="48"/>
        <v>1855.5496627423231</v>
      </c>
      <c r="L345" s="12"/>
      <c r="M345" s="12">
        <f t="shared" si="49"/>
        <v>1848.5823542607848</v>
      </c>
      <c r="O345" s="11">
        <f t="shared" si="50"/>
        <v>0.77389402786984607</v>
      </c>
    </row>
    <row r="346" spans="1:15" x14ac:dyDescent="0.3">
      <c r="A346" s="11">
        <v>345</v>
      </c>
      <c r="B346" s="11">
        <v>2019</v>
      </c>
      <c r="C346" s="11">
        <v>9</v>
      </c>
      <c r="D346" s="19">
        <f t="shared" si="51"/>
        <v>43709</v>
      </c>
      <c r="E346" s="11">
        <v>1870.8</v>
      </c>
      <c r="F346" s="12">
        <f t="shared" si="54"/>
        <v>1868.8500000000001</v>
      </c>
      <c r="G346" s="12">
        <f t="shared" si="52"/>
        <v>1869.2916666666667</v>
      </c>
      <c r="H346" s="12">
        <f t="shared" si="53"/>
        <v>1.0008069010097407</v>
      </c>
      <c r="I346" s="12">
        <f t="shared" si="46"/>
        <v>0.9999184554447742</v>
      </c>
      <c r="J346" s="12">
        <f t="shared" si="47"/>
        <v>1870.9525659948426</v>
      </c>
      <c r="K346" s="12">
        <f t="shared" si="48"/>
        <v>1855.9425782706019</v>
      </c>
      <c r="L346" s="12"/>
      <c r="M346" s="12">
        <f t="shared" si="49"/>
        <v>1855.7912362585321</v>
      </c>
      <c r="O346" s="11">
        <f t="shared" si="50"/>
        <v>0.80226447196214845</v>
      </c>
    </row>
    <row r="347" spans="1:15" x14ac:dyDescent="0.3">
      <c r="A347" s="11">
        <v>346</v>
      </c>
      <c r="B347" s="11">
        <v>2019</v>
      </c>
      <c r="C347" s="11">
        <v>10</v>
      </c>
      <c r="D347" s="19">
        <f t="shared" si="51"/>
        <v>43739</v>
      </c>
      <c r="E347" s="11">
        <v>1875.4</v>
      </c>
      <c r="F347" s="12">
        <f t="shared" si="54"/>
        <v>1869.7333333333333</v>
      </c>
      <c r="G347" s="12">
        <f t="shared" si="52"/>
        <v>1870.25</v>
      </c>
      <c r="H347" s="12">
        <f t="shared" si="53"/>
        <v>1.002753642561155</v>
      </c>
      <c r="I347" s="12">
        <f t="shared" si="46"/>
        <v>1.0024061313439261</v>
      </c>
      <c r="J347" s="12">
        <f t="shared" si="47"/>
        <v>1870.8983727839443</v>
      </c>
      <c r="K347" s="12">
        <f t="shared" si="48"/>
        <v>1856.3354937988806</v>
      </c>
      <c r="L347" s="12"/>
      <c r="M347" s="12">
        <f t="shared" si="49"/>
        <v>1860.8020808153526</v>
      </c>
      <c r="O347" s="11">
        <f t="shared" si="50"/>
        <v>0.77838963339274181</v>
      </c>
    </row>
    <row r="348" spans="1:15" x14ac:dyDescent="0.3">
      <c r="A348" s="11">
        <v>347</v>
      </c>
      <c r="B348" s="11">
        <v>2019</v>
      </c>
      <c r="C348" s="11">
        <v>11</v>
      </c>
      <c r="D348" s="19">
        <f t="shared" si="51"/>
        <v>43770</v>
      </c>
      <c r="E348" s="11">
        <v>1875.5</v>
      </c>
      <c r="F348" s="12">
        <f t="shared" si="54"/>
        <v>1870.7666666666667</v>
      </c>
      <c r="G348" s="12">
        <f t="shared" si="52"/>
        <v>1871.3166666666666</v>
      </c>
      <c r="H348" s="12">
        <f t="shared" si="53"/>
        <v>1.0022355026318368</v>
      </c>
      <c r="I348" s="12">
        <f t="shared" si="46"/>
        <v>1.0029120731715033</v>
      </c>
      <c r="J348" s="12">
        <f t="shared" si="47"/>
        <v>1870.0542651452151</v>
      </c>
      <c r="K348" s="12">
        <f t="shared" si="48"/>
        <v>1856.7284093271594</v>
      </c>
      <c r="L348" s="12"/>
      <c r="M348" s="12">
        <f t="shared" si="49"/>
        <v>1862.1353383147291</v>
      </c>
      <c r="O348" s="11">
        <f t="shared" si="50"/>
        <v>0.71259193203257287</v>
      </c>
    </row>
    <row r="349" spans="1:15" x14ac:dyDescent="0.3">
      <c r="A349" s="11">
        <v>348</v>
      </c>
      <c r="B349" s="11">
        <v>2019</v>
      </c>
      <c r="C349" s="11">
        <v>12</v>
      </c>
      <c r="D349" s="19">
        <f t="shared" si="51"/>
        <v>43800</v>
      </c>
      <c r="E349" s="11">
        <v>1874.9</v>
      </c>
      <c r="F349" s="12">
        <f t="shared" si="54"/>
        <v>1871.8666666666666</v>
      </c>
      <c r="G349" s="12">
        <f t="shared" si="52"/>
        <v>1872.4208333333333</v>
      </c>
      <c r="H349" s="12">
        <f t="shared" si="53"/>
        <v>1.0013240435176387</v>
      </c>
      <c r="I349" s="12">
        <f t="shared" si="46"/>
        <v>1.0021569300827093</v>
      </c>
      <c r="J349" s="12">
        <f t="shared" si="47"/>
        <v>1870.8646757003039</v>
      </c>
      <c r="K349" s="12">
        <f t="shared" si="48"/>
        <v>1857.1213248554384</v>
      </c>
      <c r="L349" s="12"/>
      <c r="M349" s="12">
        <f t="shared" si="49"/>
        <v>1861.1270057082602</v>
      </c>
      <c r="O349" s="11">
        <f t="shared" si="50"/>
        <v>0.73459887416608383</v>
      </c>
    </row>
    <row r="350" spans="1:15" x14ac:dyDescent="0.3">
      <c r="A350" s="11">
        <v>349</v>
      </c>
      <c r="B350" s="11">
        <v>2020</v>
      </c>
      <c r="C350" s="11">
        <v>1</v>
      </c>
      <c r="D350" s="19">
        <f t="shared" si="51"/>
        <v>43831</v>
      </c>
      <c r="E350" s="11">
        <v>1873.9</v>
      </c>
      <c r="F350" s="12">
        <f t="shared" si="54"/>
        <v>1872.9750000000001</v>
      </c>
      <c r="G350" s="12">
        <f t="shared" si="52"/>
        <v>1873.5416666666667</v>
      </c>
      <c r="H350" s="12">
        <f t="shared" si="53"/>
        <v>1.0001912598687868</v>
      </c>
      <c r="I350" s="12">
        <f t="shared" si="46"/>
        <v>1.0009913241057902</v>
      </c>
      <c r="J350" s="12">
        <f t="shared" si="47"/>
        <v>1872.0441974599535</v>
      </c>
      <c r="K350" s="12">
        <f t="shared" si="48"/>
        <v>1857.5142403837172</v>
      </c>
      <c r="L350" s="12"/>
      <c r="M350" s="12">
        <f t="shared" si="49"/>
        <v>1859.355639027058</v>
      </c>
      <c r="O350" s="11">
        <f t="shared" si="50"/>
        <v>0.77615459591984937</v>
      </c>
    </row>
    <row r="351" spans="1:15" x14ac:dyDescent="0.3">
      <c r="A351" s="11">
        <v>350</v>
      </c>
      <c r="B351" s="11">
        <v>2020</v>
      </c>
      <c r="C351" s="11">
        <v>2</v>
      </c>
      <c r="D351" s="19">
        <f t="shared" si="51"/>
        <v>43862</v>
      </c>
      <c r="E351" s="11">
        <v>1873.3</v>
      </c>
      <c r="F351" s="12">
        <f t="shared" si="54"/>
        <v>1874.1083333333333</v>
      </c>
      <c r="G351" s="12">
        <f t="shared" si="52"/>
        <v>1874.6833333333332</v>
      </c>
      <c r="H351" s="12">
        <f t="shared" si="53"/>
        <v>0.99926209759870566</v>
      </c>
      <c r="I351" s="12">
        <f t="shared" si="46"/>
        <v>1.0004721479310004</v>
      </c>
      <c r="J351" s="12">
        <f t="shared" si="47"/>
        <v>1872.4159426866884</v>
      </c>
      <c r="K351" s="12">
        <f t="shared" si="48"/>
        <v>1857.9071559119959</v>
      </c>
      <c r="L351" s="12"/>
      <c r="M351" s="12">
        <f t="shared" si="49"/>
        <v>1858.7843629316505</v>
      </c>
      <c r="O351" s="11">
        <f t="shared" si="50"/>
        <v>0.77486985898411398</v>
      </c>
    </row>
    <row r="352" spans="1:15" x14ac:dyDescent="0.3">
      <c r="A352" s="11">
        <v>351</v>
      </c>
      <c r="B352" s="11">
        <v>2020</v>
      </c>
      <c r="C352" s="11">
        <v>3</v>
      </c>
      <c r="D352" s="19">
        <f t="shared" si="51"/>
        <v>43891</v>
      </c>
      <c r="E352" s="11">
        <v>1875</v>
      </c>
      <c r="F352" s="12">
        <f t="shared" si="54"/>
        <v>1875.258333333333</v>
      </c>
      <c r="G352" s="12">
        <f t="shared" si="52"/>
        <v>1875.8624999999997</v>
      </c>
      <c r="H352" s="12">
        <f t="shared" si="53"/>
        <v>0.99954021150270889</v>
      </c>
      <c r="I352" s="12">
        <f t="shared" si="46"/>
        <v>1.0005682734485155</v>
      </c>
      <c r="J352" s="12">
        <f t="shared" si="47"/>
        <v>1873.9350924427233</v>
      </c>
      <c r="K352" s="12">
        <f t="shared" si="48"/>
        <v>1858.3000714402747</v>
      </c>
      <c r="L352" s="12"/>
      <c r="M352" s="12">
        <f t="shared" si="49"/>
        <v>1859.3560940302486</v>
      </c>
      <c r="O352" s="11">
        <f t="shared" si="50"/>
        <v>0.83434165172007246</v>
      </c>
    </row>
    <row r="353" spans="1:15" x14ac:dyDescent="0.3">
      <c r="A353" s="11">
        <v>352</v>
      </c>
      <c r="B353" s="11">
        <v>2020</v>
      </c>
      <c r="C353" s="11">
        <v>4</v>
      </c>
      <c r="D353" s="19">
        <f t="shared" si="51"/>
        <v>43922</v>
      </c>
      <c r="E353" s="11">
        <v>1875.9</v>
      </c>
      <c r="F353" s="12">
        <f t="shared" si="54"/>
        <v>1876.4666666666665</v>
      </c>
      <c r="G353" s="12">
        <f t="shared" si="52"/>
        <v>1877.1374999999998</v>
      </c>
      <c r="H353" s="12">
        <f t="shared" si="53"/>
        <v>0.99934075154324087</v>
      </c>
      <c r="I353" s="12">
        <f t="shared" si="46"/>
        <v>1.0004081528998261</v>
      </c>
      <c r="J353" s="12">
        <f t="shared" si="47"/>
        <v>1875.1346583516295</v>
      </c>
      <c r="K353" s="12">
        <f t="shared" si="48"/>
        <v>1858.6929869685537</v>
      </c>
      <c r="L353" s="12"/>
      <c r="M353" s="12">
        <f t="shared" si="49"/>
        <v>1859.4516179010714</v>
      </c>
      <c r="O353" s="11">
        <f t="shared" si="50"/>
        <v>0.87682616871521579</v>
      </c>
    </row>
    <row r="354" spans="1:15" x14ac:dyDescent="0.3">
      <c r="A354" s="11">
        <v>353</v>
      </c>
      <c r="B354" s="11">
        <v>2020</v>
      </c>
      <c r="C354" s="11">
        <v>5</v>
      </c>
      <c r="D354" s="19">
        <f t="shared" si="51"/>
        <v>43952</v>
      </c>
      <c r="E354" s="11">
        <v>1874.3</v>
      </c>
      <c r="F354" s="12">
        <f t="shared" si="54"/>
        <v>1877.8083333333332</v>
      </c>
      <c r="G354" s="12">
        <f t="shared" si="52"/>
        <v>1878.5291666666667</v>
      </c>
      <c r="H354" s="12">
        <f t="shared" si="53"/>
        <v>0.99774868192535382</v>
      </c>
      <c r="I354" s="12">
        <f t="shared" si="46"/>
        <v>0.99920320089495884</v>
      </c>
      <c r="J354" s="12">
        <f t="shared" si="47"/>
        <v>1875.7946314836072</v>
      </c>
      <c r="K354" s="12">
        <f t="shared" si="48"/>
        <v>1859.0859024968324</v>
      </c>
      <c r="L354" s="12"/>
      <c r="M354" s="12">
        <f t="shared" si="49"/>
        <v>1857.6045845135284</v>
      </c>
      <c r="O354" s="11">
        <f t="shared" si="50"/>
        <v>0.89075470770269305</v>
      </c>
    </row>
    <row r="355" spans="1:15" x14ac:dyDescent="0.3">
      <c r="A355" s="11">
        <v>354</v>
      </c>
      <c r="B355" s="11">
        <v>2020</v>
      </c>
      <c r="C355" s="11">
        <v>6</v>
      </c>
      <c r="D355" s="19">
        <f t="shared" si="51"/>
        <v>43983</v>
      </c>
      <c r="E355" s="11">
        <v>1872</v>
      </c>
      <c r="F355" s="12">
        <f t="shared" si="54"/>
        <v>1879.25</v>
      </c>
      <c r="G355" s="12">
        <f t="shared" si="52"/>
        <v>1879.9500000000003</v>
      </c>
      <c r="H355" s="12">
        <f t="shared" si="53"/>
        <v>0.9957711641267053</v>
      </c>
      <c r="I355" s="12">
        <f t="shared" si="46"/>
        <v>0.99669901136611105</v>
      </c>
      <c r="J355" s="12">
        <f t="shared" si="47"/>
        <v>1878.1999165767911</v>
      </c>
      <c r="K355" s="12">
        <f t="shared" si="48"/>
        <v>1859.4788180251112</v>
      </c>
      <c r="L355" s="12"/>
      <c r="M355" s="12">
        <f t="shared" si="49"/>
        <v>1853.340699581853</v>
      </c>
      <c r="O355" s="11">
        <f t="shared" si="50"/>
        <v>0.9967575009693932</v>
      </c>
    </row>
    <row r="356" spans="1:15" x14ac:dyDescent="0.3">
      <c r="A356" s="11">
        <v>355</v>
      </c>
      <c r="B356" s="11">
        <v>2020</v>
      </c>
      <c r="C356" s="11">
        <v>7</v>
      </c>
      <c r="D356" s="19">
        <f t="shared" si="51"/>
        <v>44013</v>
      </c>
      <c r="E356" s="11">
        <v>1871.7</v>
      </c>
      <c r="F356" s="12">
        <f t="shared" si="54"/>
        <v>1880.6500000000003</v>
      </c>
      <c r="G356" s="12">
        <f t="shared" si="52"/>
        <v>1881.2708333333335</v>
      </c>
      <c r="H356" s="12">
        <f t="shared" si="53"/>
        <v>0.99491257018194701</v>
      </c>
      <c r="I356" s="12">
        <f t="shared" si="46"/>
        <v>0.99476691762086744</v>
      </c>
      <c r="J356" s="12">
        <f t="shared" si="47"/>
        <v>1881.5462867185493</v>
      </c>
      <c r="K356" s="12">
        <f t="shared" si="48"/>
        <v>1859.8717335533902</v>
      </c>
      <c r="L356" s="12"/>
      <c r="M356" s="12">
        <f t="shared" si="49"/>
        <v>1850.1388715570852</v>
      </c>
      <c r="O356" s="11">
        <f t="shared" si="50"/>
        <v>1.1519542898389099</v>
      </c>
    </row>
    <row r="357" spans="1:15" x14ac:dyDescent="0.3">
      <c r="A357" s="11">
        <v>356</v>
      </c>
      <c r="B357" s="11">
        <v>2020</v>
      </c>
      <c r="C357" s="11">
        <v>8</v>
      </c>
      <c r="D357" s="19">
        <f t="shared" si="51"/>
        <v>44044</v>
      </c>
      <c r="E357" s="11">
        <v>1876.6</v>
      </c>
      <c r="F357" s="12">
        <f t="shared" si="54"/>
        <v>1881.8916666666667</v>
      </c>
      <c r="G357" s="12">
        <f t="shared" si="52"/>
        <v>1882.4625000000001</v>
      </c>
      <c r="H357" s="12">
        <f t="shared" si="53"/>
        <v>0.99688572813535448</v>
      </c>
      <c r="I357" s="12">
        <f t="shared" si="46"/>
        <v>0.99624515116925449</v>
      </c>
      <c r="J357" s="12">
        <f t="shared" si="47"/>
        <v>1883.6729070124024</v>
      </c>
      <c r="K357" s="12">
        <f t="shared" si="48"/>
        <v>1860.2646490816689</v>
      </c>
      <c r="L357" s="12"/>
      <c r="M357" s="12">
        <f t="shared" si="49"/>
        <v>1853.2796365391875</v>
      </c>
      <c r="O357" s="11">
        <f t="shared" si="50"/>
        <v>1.2426922871582842</v>
      </c>
    </row>
    <row r="358" spans="1:15" x14ac:dyDescent="0.3">
      <c r="A358" s="11">
        <v>357</v>
      </c>
      <c r="B358" s="11">
        <v>2020</v>
      </c>
      <c r="C358" s="11">
        <v>9</v>
      </c>
      <c r="D358" s="19">
        <f t="shared" si="51"/>
        <v>44075</v>
      </c>
      <c r="E358" s="11">
        <v>1884.6</v>
      </c>
      <c r="F358" s="12">
        <f t="shared" si="54"/>
        <v>1883.0333333333335</v>
      </c>
      <c r="G358" s="12">
        <f t="shared" si="52"/>
        <v>1883.6708333333336</v>
      </c>
      <c r="H358" s="12">
        <f t="shared" si="53"/>
        <v>1.0004932744353334</v>
      </c>
      <c r="I358" s="12">
        <f t="shared" si="46"/>
        <v>0.9999184554447742</v>
      </c>
      <c r="J358" s="12">
        <f t="shared" si="47"/>
        <v>1884.7536914014754</v>
      </c>
      <c r="K358" s="12">
        <f t="shared" si="48"/>
        <v>1860.6575646099477</v>
      </c>
      <c r="L358" s="12"/>
      <c r="M358" s="12">
        <f t="shared" si="49"/>
        <v>1860.505838116414</v>
      </c>
      <c r="O358" s="11">
        <f t="shared" si="50"/>
        <v>1.2784761691385924</v>
      </c>
    </row>
    <row r="359" spans="1:15" x14ac:dyDescent="0.3">
      <c r="A359" s="11">
        <v>358</v>
      </c>
      <c r="B359" s="11">
        <v>2020</v>
      </c>
      <c r="C359" s="11">
        <v>10</v>
      </c>
      <c r="D359" s="19">
        <f t="shared" si="51"/>
        <v>44105</v>
      </c>
      <c r="E359" s="11">
        <v>1889.9</v>
      </c>
      <c r="F359" s="12">
        <f t="shared" si="54"/>
        <v>1884.3083333333336</v>
      </c>
      <c r="G359" s="12">
        <f t="shared" si="52"/>
        <v>1885.0333333333335</v>
      </c>
      <c r="H359" s="12">
        <f t="shared" si="53"/>
        <v>1.0025817403759438</v>
      </c>
      <c r="I359" s="12">
        <f t="shared" si="46"/>
        <v>1.0024061313439261</v>
      </c>
      <c r="J359" s="12">
        <f t="shared" si="47"/>
        <v>1885.3635676252406</v>
      </c>
      <c r="K359" s="12">
        <f t="shared" si="48"/>
        <v>1861.0504801382265</v>
      </c>
      <c r="L359" s="12"/>
      <c r="M359" s="12">
        <f t="shared" si="49"/>
        <v>1865.5284120311157</v>
      </c>
      <c r="O359" s="11">
        <f t="shared" si="50"/>
        <v>1.2895702401653177</v>
      </c>
    </row>
    <row r="360" spans="1:15" x14ac:dyDescent="0.3">
      <c r="A360" s="11">
        <v>359</v>
      </c>
      <c r="B360" s="11">
        <v>2020</v>
      </c>
      <c r="C360" s="11">
        <v>11</v>
      </c>
      <c r="D360" s="19">
        <f t="shared" si="51"/>
        <v>44136</v>
      </c>
      <c r="E360" s="11">
        <v>1891.6</v>
      </c>
      <c r="F360" s="12">
        <f t="shared" si="54"/>
        <v>1885.7583333333334</v>
      </c>
      <c r="G360" s="12">
        <f t="shared" si="52"/>
        <v>1886.45</v>
      </c>
      <c r="H360" s="12">
        <f t="shared" si="53"/>
        <v>1.0027299954941822</v>
      </c>
      <c r="I360" s="12">
        <f t="shared" si="46"/>
        <v>1.0029120731715033</v>
      </c>
      <c r="J360" s="12">
        <f t="shared" si="47"/>
        <v>1886.1075169014605</v>
      </c>
      <c r="K360" s="12">
        <f t="shared" si="48"/>
        <v>1861.4433956665055</v>
      </c>
      <c r="L360" s="12"/>
      <c r="M360" s="12">
        <f t="shared" si="49"/>
        <v>1866.8640550392979</v>
      </c>
      <c r="O360" s="11">
        <f t="shared" si="50"/>
        <v>1.3076731317774373</v>
      </c>
    </row>
    <row r="361" spans="1:15" x14ac:dyDescent="0.3">
      <c r="A361" s="11">
        <v>360</v>
      </c>
      <c r="B361" s="11">
        <v>2020</v>
      </c>
      <c r="C361" s="11">
        <v>12</v>
      </c>
      <c r="D361" s="19">
        <f t="shared" si="51"/>
        <v>44166</v>
      </c>
      <c r="E361" s="11">
        <v>1892.2</v>
      </c>
      <c r="F361" s="12">
        <f t="shared" si="54"/>
        <v>1887.1416666666667</v>
      </c>
      <c r="G361" s="12">
        <f t="shared" si="52"/>
        <v>1887.7541666666668</v>
      </c>
      <c r="H361" s="12">
        <f t="shared" si="53"/>
        <v>1.0023550912570272</v>
      </c>
      <c r="I361" s="12">
        <f t="shared" si="46"/>
        <v>1.0021569300827093</v>
      </c>
      <c r="J361" s="12">
        <f t="shared" si="47"/>
        <v>1888.1274411222544</v>
      </c>
      <c r="K361" s="12">
        <f t="shared" si="48"/>
        <v>1861.8363111947842</v>
      </c>
      <c r="L361" s="12"/>
      <c r="M361" s="12">
        <f t="shared" si="49"/>
        <v>1865.852161943481</v>
      </c>
      <c r="O361" s="11">
        <f t="shared" si="50"/>
        <v>1.3924446705696594</v>
      </c>
    </row>
    <row r="362" spans="1:15" x14ac:dyDescent="0.3">
      <c r="A362" s="11">
        <v>361</v>
      </c>
      <c r="B362" s="11">
        <v>2021</v>
      </c>
      <c r="C362" s="11">
        <v>1</v>
      </c>
      <c r="D362" s="19">
        <f t="shared" si="51"/>
        <v>44197</v>
      </c>
      <c r="E362" s="11">
        <v>1890.7</v>
      </c>
      <c r="F362" s="12">
        <f t="shared" si="54"/>
        <v>1888.366666666667</v>
      </c>
      <c r="G362" s="12">
        <f t="shared" si="52"/>
        <v>1889.0333333333335</v>
      </c>
      <c r="H362" s="12">
        <f t="shared" si="53"/>
        <v>1.0008822854722874</v>
      </c>
      <c r="I362" s="12">
        <f t="shared" si="46"/>
        <v>1.0009913241057902</v>
      </c>
      <c r="J362" s="12">
        <f t="shared" si="47"/>
        <v>1888.8275597083802</v>
      </c>
      <c r="K362" s="12">
        <f t="shared" si="48"/>
        <v>1862.229226723063</v>
      </c>
      <c r="L362" s="12"/>
      <c r="M362" s="12">
        <f t="shared" si="49"/>
        <v>1864.0752994460206</v>
      </c>
      <c r="O362" s="11">
        <f t="shared" si="50"/>
        <v>1.4081927621504964</v>
      </c>
    </row>
    <row r="363" spans="1:15" x14ac:dyDescent="0.3">
      <c r="A363" s="11">
        <v>362</v>
      </c>
      <c r="B363" s="11">
        <v>2021</v>
      </c>
      <c r="C363" s="11">
        <v>2</v>
      </c>
      <c r="D363" s="19">
        <f t="shared" si="51"/>
        <v>44228</v>
      </c>
      <c r="E363" s="11">
        <v>1888.2</v>
      </c>
      <c r="F363" s="12">
        <f t="shared" si="54"/>
        <v>1889.7</v>
      </c>
      <c r="G363" s="12">
        <f t="shared" si="52"/>
        <v>1890.45</v>
      </c>
      <c r="H363" s="12">
        <f t="shared" si="53"/>
        <v>0.99880980718876455</v>
      </c>
      <c r="I363" s="12">
        <f t="shared" si="46"/>
        <v>1.0004721479310004</v>
      </c>
      <c r="J363" s="12">
        <f t="shared" si="47"/>
        <v>1887.3089110025116</v>
      </c>
      <c r="K363" s="12">
        <f t="shared" si="48"/>
        <v>1862.6221422513418</v>
      </c>
      <c r="L363" s="12"/>
      <c r="M363" s="12">
        <f t="shared" si="49"/>
        <v>1863.5015754420413</v>
      </c>
      <c r="O363" s="11">
        <f t="shared" si="50"/>
        <v>1.308040703207223</v>
      </c>
    </row>
    <row r="364" spans="1:15" x14ac:dyDescent="0.3">
      <c r="A364" s="11">
        <v>363</v>
      </c>
      <c r="B364" s="11">
        <v>2021</v>
      </c>
      <c r="C364" s="11">
        <v>3</v>
      </c>
      <c r="D364" s="19">
        <f t="shared" si="51"/>
        <v>44256</v>
      </c>
      <c r="E364" s="11">
        <v>1888.7</v>
      </c>
      <c r="F364" s="12">
        <f t="shared" si="54"/>
        <v>1891.2</v>
      </c>
      <c r="G364" s="12">
        <f t="shared" si="52"/>
        <v>1891.9541666666667</v>
      </c>
      <c r="H364" s="12">
        <f t="shared" si="53"/>
        <v>0.9982799970929529</v>
      </c>
      <c r="I364" s="12">
        <f t="shared" si="46"/>
        <v>1.0005682734485155</v>
      </c>
      <c r="J364" s="12">
        <f t="shared" si="47"/>
        <v>1887.6273115181716</v>
      </c>
      <c r="K364" s="12">
        <f t="shared" si="48"/>
        <v>1863.0150577796207</v>
      </c>
      <c r="L364" s="12"/>
      <c r="M364" s="12">
        <f t="shared" si="49"/>
        <v>1864.0737597711416</v>
      </c>
      <c r="O364" s="11">
        <f t="shared" si="50"/>
        <v>1.3038725170147973</v>
      </c>
    </row>
    <row r="365" spans="1:15" x14ac:dyDescent="0.3">
      <c r="A365" s="11">
        <v>364</v>
      </c>
      <c r="B365" s="11">
        <v>2021</v>
      </c>
      <c r="C365" s="11">
        <v>4</v>
      </c>
      <c r="D365" s="19">
        <f t="shared" si="51"/>
        <v>44287</v>
      </c>
      <c r="E365" s="11">
        <v>1891.2</v>
      </c>
      <c r="F365" s="12">
        <f>AVERAGE(E360:E371)</f>
        <v>1892.7083333333333</v>
      </c>
      <c r="G365" s="12">
        <f t="shared" si="52"/>
        <v>1893.4833333333331</v>
      </c>
      <c r="H365" s="12">
        <f t="shared" si="53"/>
        <v>0.99879410962159698</v>
      </c>
      <c r="I365" s="12">
        <f t="shared" si="46"/>
        <v>1.0004081528998261</v>
      </c>
      <c r="J365" s="12">
        <f t="shared" si="47"/>
        <v>1890.4284161600306</v>
      </c>
      <c r="K365" s="12">
        <f t="shared" si="48"/>
        <v>1863.4079733078995</v>
      </c>
      <c r="L365" s="12"/>
      <c r="M365" s="12">
        <f t="shared" si="49"/>
        <v>1864.1685286757643</v>
      </c>
      <c r="O365" s="11">
        <f t="shared" si="50"/>
        <v>1.4293290674828565</v>
      </c>
    </row>
    <row r="366" spans="1:15" x14ac:dyDescent="0.3">
      <c r="A366" s="11">
        <v>365</v>
      </c>
      <c r="B366" s="11">
        <v>2021</v>
      </c>
      <c r="C366" s="11">
        <v>5</v>
      </c>
      <c r="D366" s="19">
        <f t="shared" si="51"/>
        <v>44317</v>
      </c>
      <c r="E366" s="11">
        <v>1891.7</v>
      </c>
      <c r="F366" s="12">
        <f t="shared" si="54"/>
        <v>1894.2583333333332</v>
      </c>
      <c r="G366" s="12">
        <f t="shared" si="52"/>
        <v>1895.0333333333333</v>
      </c>
      <c r="H366" s="12">
        <f t="shared" si="53"/>
        <v>0.9982410159891647</v>
      </c>
      <c r="I366" s="12">
        <f t="shared" si="46"/>
        <v>0.99920320089495884</v>
      </c>
      <c r="J366" s="12">
        <f t="shared" si="47"/>
        <v>1893.2085068439096</v>
      </c>
      <c r="K366" s="12">
        <f t="shared" si="48"/>
        <v>1863.8008888361783</v>
      </c>
      <c r="L366" s="12"/>
      <c r="M366" s="12">
        <f t="shared" si="49"/>
        <v>1862.3158139559787</v>
      </c>
      <c r="O366" s="11">
        <f t="shared" si="50"/>
        <v>1.5533216706677253</v>
      </c>
    </row>
    <row r="367" spans="1:15" x14ac:dyDescent="0.3">
      <c r="A367" s="11">
        <v>366</v>
      </c>
      <c r="B367" s="11">
        <v>2021</v>
      </c>
      <c r="C367" s="11">
        <v>6</v>
      </c>
      <c r="D367" s="19">
        <f t="shared" si="51"/>
        <v>44348</v>
      </c>
      <c r="E367" s="11">
        <v>1888.6</v>
      </c>
      <c r="F367" s="12">
        <f t="shared" si="54"/>
        <v>1895.8083333333334</v>
      </c>
      <c r="G367" s="12"/>
      <c r="H367" s="12"/>
      <c r="I367" s="12">
        <f t="shared" si="46"/>
        <v>0.99669901136611105</v>
      </c>
      <c r="J367" s="12">
        <f t="shared" si="47"/>
        <v>1894.8548944695126</v>
      </c>
      <c r="K367" s="12">
        <f t="shared" si="48"/>
        <v>1864.1938043644573</v>
      </c>
      <c r="L367" s="12"/>
      <c r="M367" s="12">
        <f t="shared" si="49"/>
        <v>1858.0401218048839</v>
      </c>
      <c r="O367" s="11">
        <f t="shared" si="50"/>
        <v>1.6181233821410554</v>
      </c>
    </row>
    <row r="368" spans="1:15" x14ac:dyDescent="0.3">
      <c r="A368" s="11">
        <v>367</v>
      </c>
      <c r="B368" s="11">
        <v>2021</v>
      </c>
      <c r="C368" s="11">
        <v>7</v>
      </c>
      <c r="D368" s="19">
        <f t="shared" si="51"/>
        <v>44378</v>
      </c>
      <c r="E368" s="11">
        <v>1886.4</v>
      </c>
      <c r="H368" s="12"/>
      <c r="I368" s="12">
        <f t="shared" si="46"/>
        <v>0.99476691762086744</v>
      </c>
      <c r="J368" s="12">
        <f t="shared" si="47"/>
        <v>1896.3236177089657</v>
      </c>
      <c r="K368" s="12">
        <f t="shared" si="48"/>
        <v>1864.586719892736</v>
      </c>
      <c r="L368" s="12"/>
      <c r="M368" s="12">
        <f>I368*K368</f>
        <v>1854.8291839845008</v>
      </c>
      <c r="O368" s="11">
        <f t="shared" si="50"/>
        <v>1.6736013579039071</v>
      </c>
    </row>
    <row r="369" spans="1:15" x14ac:dyDescent="0.3">
      <c r="A369" s="11">
        <v>368</v>
      </c>
      <c r="B369" s="11">
        <v>2021</v>
      </c>
      <c r="C369" s="11">
        <v>8</v>
      </c>
      <c r="D369" s="19">
        <f t="shared" si="51"/>
        <v>44409</v>
      </c>
      <c r="E369" s="11">
        <v>1892.6</v>
      </c>
      <c r="H369" s="12"/>
      <c r="I369" s="12">
        <f t="shared" si="46"/>
        <v>0.99624515116925449</v>
      </c>
      <c r="J369" s="12">
        <f t="shared" si="47"/>
        <v>1899.7332110261498</v>
      </c>
      <c r="K369" s="12">
        <f t="shared" si="48"/>
        <v>1864.9796354210148</v>
      </c>
      <c r="L369" s="12"/>
      <c r="M369" s="12">
        <f t="shared" si="49"/>
        <v>1857.9769188175901</v>
      </c>
      <c r="O369" s="11">
        <f t="shared" si="50"/>
        <v>1.8293924327596855</v>
      </c>
    </row>
    <row r="370" spans="1:15" x14ac:dyDescent="0.3">
      <c r="A370" s="11">
        <v>369</v>
      </c>
      <c r="B370" s="11">
        <v>2021</v>
      </c>
      <c r="C370" s="11">
        <v>9</v>
      </c>
      <c r="D370" s="19">
        <f t="shared" si="51"/>
        <v>44440</v>
      </c>
      <c r="E370" s="11">
        <v>1902.6</v>
      </c>
      <c r="H370" s="12"/>
      <c r="I370" s="12">
        <f t="shared" si="46"/>
        <v>0.9999184554447742</v>
      </c>
      <c r="J370" s="12">
        <f t="shared" si="47"/>
        <v>1902.7551593231706</v>
      </c>
      <c r="K370" s="12">
        <f t="shared" si="48"/>
        <v>1865.3725509492936</v>
      </c>
      <c r="L370" s="12"/>
      <c r="M370" s="12">
        <f t="shared" si="49"/>
        <v>1865.2204399742959</v>
      </c>
      <c r="O370" s="11">
        <f t="shared" si="50"/>
        <v>1.9646567868024805</v>
      </c>
    </row>
    <row r="371" spans="1:15" x14ac:dyDescent="0.3">
      <c r="A371" s="11">
        <v>370</v>
      </c>
      <c r="B371" s="11">
        <v>2021</v>
      </c>
      <c r="C371" s="11">
        <v>10</v>
      </c>
      <c r="D371" s="19">
        <f t="shared" si="51"/>
        <v>44470</v>
      </c>
      <c r="E371" s="11">
        <v>1908</v>
      </c>
      <c r="H371" s="12"/>
      <c r="I371" s="12">
        <f t="shared" si="46"/>
        <v>1.0024061313439261</v>
      </c>
      <c r="J371" s="12">
        <f t="shared" si="47"/>
        <v>1903.4201211857553</v>
      </c>
      <c r="K371" s="12">
        <f t="shared" si="48"/>
        <v>1865.7654664775725</v>
      </c>
      <c r="L371" s="12"/>
      <c r="M371" s="12">
        <f t="shared" si="49"/>
        <v>1870.2547432468791</v>
      </c>
      <c r="O371" s="11">
        <f t="shared" si="50"/>
        <v>1.9782629325535053</v>
      </c>
    </row>
    <row r="372" spans="1:15" x14ac:dyDescent="0.3">
      <c r="A372" s="11">
        <v>371</v>
      </c>
      <c r="B372" s="11">
        <v>2021</v>
      </c>
      <c r="C372" s="11">
        <v>11</v>
      </c>
      <c r="D372" s="19">
        <f t="shared" si="51"/>
        <v>44501</v>
      </c>
      <c r="E372" s="11">
        <v>1910.2</v>
      </c>
      <c r="H372" s="12"/>
      <c r="I372" s="12">
        <f t="shared" si="46"/>
        <v>1.0029120731715033</v>
      </c>
      <c r="J372" s="12">
        <f t="shared" si="47"/>
        <v>1904.6535096136445</v>
      </c>
      <c r="K372" s="12">
        <f t="shared" si="48"/>
        <v>1866.1583820058513</v>
      </c>
      <c r="L372" s="12"/>
      <c r="M372" s="12">
        <f t="shared" si="49"/>
        <v>1871.5927717638665</v>
      </c>
      <c r="O372" s="11">
        <f t="shared" si="50"/>
        <v>2.0211092155865118</v>
      </c>
    </row>
    <row r="373" spans="1:15" x14ac:dyDescent="0.3">
      <c r="A373" s="11">
        <v>372</v>
      </c>
      <c r="B373" s="11">
        <v>2021</v>
      </c>
      <c r="C373" s="11">
        <v>12</v>
      </c>
      <c r="D373" s="19">
        <f t="shared" si="51"/>
        <v>44531</v>
      </c>
      <c r="E373" s="11">
        <v>1910.8</v>
      </c>
      <c r="H373" s="12"/>
      <c r="I373" s="12">
        <f t="shared" si="46"/>
        <v>1.0021569300827093</v>
      </c>
      <c r="J373" s="12">
        <f t="shared" si="47"/>
        <v>1906.687408570132</v>
      </c>
      <c r="K373" s="12">
        <f t="shared" si="48"/>
        <v>1866.5512975341301</v>
      </c>
      <c r="L373" s="12"/>
      <c r="M373" s="12">
        <f t="shared" si="49"/>
        <v>1870.5773181787015</v>
      </c>
      <c r="O373" s="11">
        <f t="shared" si="50"/>
        <v>2.1050178889103237</v>
      </c>
    </row>
    <row r="374" spans="1:15" x14ac:dyDescent="0.3">
      <c r="A374" s="11">
        <v>373</v>
      </c>
      <c r="B374" s="11">
        <v>2022</v>
      </c>
      <c r="C374" s="11">
        <v>1</v>
      </c>
      <c r="D374" s="19">
        <f t="shared" si="51"/>
        <v>44562</v>
      </c>
      <c r="H374" s="12"/>
      <c r="I374" s="12">
        <f t="shared" si="46"/>
        <v>1.0009913241057902</v>
      </c>
      <c r="J374" s="12"/>
      <c r="K374" s="12">
        <f t="shared" si="48"/>
        <v>1866.9442130624088</v>
      </c>
      <c r="L374" s="12">
        <v>1866.9442130624088</v>
      </c>
      <c r="N374" s="12">
        <f>I374*K374</f>
        <v>1868.794959864983</v>
      </c>
    </row>
    <row r="375" spans="1:15" x14ac:dyDescent="0.3">
      <c r="A375" s="11">
        <v>374</v>
      </c>
      <c r="B375" s="11">
        <v>2022</v>
      </c>
      <c r="C375" s="11">
        <v>2</v>
      </c>
      <c r="D375" s="19">
        <f t="shared" si="51"/>
        <v>44593</v>
      </c>
      <c r="H375" s="12"/>
      <c r="I375" s="12">
        <f t="shared" si="46"/>
        <v>1.0004721479310004</v>
      </c>
      <c r="J375" s="12"/>
      <c r="K375" s="12">
        <f t="shared" si="48"/>
        <v>1867.3371285906878</v>
      </c>
      <c r="L375" s="12">
        <v>1867.3371285906878</v>
      </c>
      <c r="N375" s="12">
        <f>I375*K375</f>
        <v>1868.2187879524322</v>
      </c>
    </row>
    <row r="376" spans="1:15" x14ac:dyDescent="0.3">
      <c r="A376" s="11">
        <v>375</v>
      </c>
      <c r="B376" s="11">
        <v>2022</v>
      </c>
      <c r="C376" s="11">
        <v>3</v>
      </c>
      <c r="D376" s="19">
        <f t="shared" si="51"/>
        <v>44621</v>
      </c>
      <c r="H376" s="12"/>
      <c r="I376" s="12">
        <f t="shared" si="46"/>
        <v>1.0005682734485155</v>
      </c>
      <c r="J376" s="12"/>
      <c r="K376" s="12">
        <f t="shared" si="48"/>
        <v>1867.7300441189666</v>
      </c>
      <c r="L376" s="12">
        <v>1867.7300441189666</v>
      </c>
      <c r="N376" s="12">
        <f>I376*K376</f>
        <v>1868.791425512034</v>
      </c>
    </row>
    <row r="377" spans="1:15" x14ac:dyDescent="0.3">
      <c r="A377" s="11">
        <v>376</v>
      </c>
      <c r="B377" s="11">
        <v>2022</v>
      </c>
      <c r="C377" s="11">
        <v>4</v>
      </c>
      <c r="D377" s="19">
        <f t="shared" si="51"/>
        <v>44652</v>
      </c>
      <c r="H377" s="12"/>
      <c r="I377" s="12">
        <f t="shared" si="46"/>
        <v>1.0004081528998261</v>
      </c>
      <c r="J377" s="12"/>
      <c r="K377" s="12">
        <f t="shared" si="48"/>
        <v>1868.1229596472454</v>
      </c>
      <c r="L377" s="12">
        <v>1868.1229596472454</v>
      </c>
      <c r="N377" s="12">
        <f>I377*K377</f>
        <v>1868.8854394504572</v>
      </c>
    </row>
    <row r="378" spans="1:15" x14ac:dyDescent="0.3">
      <c r="A378" s="11">
        <v>377</v>
      </c>
      <c r="B378" s="11">
        <v>2022</v>
      </c>
      <c r="C378" s="11">
        <v>5</v>
      </c>
      <c r="D378" s="19">
        <f t="shared" si="51"/>
        <v>44682</v>
      </c>
      <c r="H378" s="12"/>
      <c r="I378" s="12">
        <f t="shared" si="46"/>
        <v>0.99920320089495884</v>
      </c>
      <c r="J378" s="12"/>
      <c r="K378" s="12">
        <f t="shared" si="48"/>
        <v>1868.5158751755243</v>
      </c>
      <c r="L378" s="12">
        <v>1868.5158751755243</v>
      </c>
      <c r="N378" s="12">
        <f>I378*K378</f>
        <v>1867.0270433984292</v>
      </c>
    </row>
    <row r="379" spans="1:15" x14ac:dyDescent="0.3">
      <c r="A379" s="11">
        <v>378</v>
      </c>
      <c r="B379" s="11">
        <v>2022</v>
      </c>
      <c r="C379" s="11">
        <v>6</v>
      </c>
      <c r="D379" s="19">
        <f t="shared" si="51"/>
        <v>44713</v>
      </c>
      <c r="H379" s="12"/>
      <c r="I379" s="12">
        <f t="shared" si="46"/>
        <v>0.99669901136611105</v>
      </c>
      <c r="J379" s="12"/>
      <c r="K379" s="12">
        <f t="shared" si="48"/>
        <v>1868.9087907038031</v>
      </c>
      <c r="L379" s="12">
        <v>1868.9087907038031</v>
      </c>
      <c r="N379" s="12">
        <f>I379*K379</f>
        <v>1862.7395440279147</v>
      </c>
    </row>
    <row r="380" spans="1:15" x14ac:dyDescent="0.3">
      <c r="A380" s="11">
        <v>379</v>
      </c>
      <c r="B380" s="11">
        <v>2022</v>
      </c>
      <c r="C380" s="11">
        <v>7</v>
      </c>
      <c r="D380" s="19">
        <f t="shared" si="51"/>
        <v>44743</v>
      </c>
      <c r="H380" s="12"/>
      <c r="I380" s="12">
        <f t="shared" si="46"/>
        <v>0.99476691762086744</v>
      </c>
      <c r="J380" s="12"/>
      <c r="K380" s="12">
        <f t="shared" si="48"/>
        <v>1869.3017062320819</v>
      </c>
      <c r="L380" s="12">
        <v>1869.3017062320819</v>
      </c>
      <c r="N380" s="12">
        <f>I380*K380</f>
        <v>1859.5194964119164</v>
      </c>
    </row>
    <row r="381" spans="1:15" x14ac:dyDescent="0.3">
      <c r="A381" s="11">
        <v>380</v>
      </c>
      <c r="B381" s="11">
        <v>2022</v>
      </c>
      <c r="C381" s="11">
        <v>8</v>
      </c>
      <c r="D381" s="19">
        <f t="shared" si="51"/>
        <v>44774</v>
      </c>
      <c r="H381" s="12"/>
      <c r="I381" s="12">
        <f t="shared" si="46"/>
        <v>0.99624515116925449</v>
      </c>
      <c r="J381" s="12"/>
      <c r="K381" s="12">
        <f t="shared" si="48"/>
        <v>1869.6946217603609</v>
      </c>
      <c r="L381" s="12">
        <v>1869.6946217603609</v>
      </c>
      <c r="N381" s="12">
        <f>I381*K381</f>
        <v>1862.6742010959929</v>
      </c>
    </row>
    <row r="382" spans="1:15" x14ac:dyDescent="0.3">
      <c r="A382" s="11">
        <v>381</v>
      </c>
      <c r="B382" s="11">
        <v>2022</v>
      </c>
      <c r="C382" s="11">
        <v>9</v>
      </c>
      <c r="D382" s="19">
        <f t="shared" si="51"/>
        <v>44805</v>
      </c>
      <c r="H382" s="12"/>
      <c r="I382" s="12">
        <f t="shared" si="46"/>
        <v>0.9999184554447742</v>
      </c>
      <c r="J382" s="12"/>
      <c r="K382" s="12">
        <f t="shared" si="48"/>
        <v>1870.0875372886396</v>
      </c>
      <c r="L382" s="12">
        <v>1870.0875372886396</v>
      </c>
      <c r="N382" s="12">
        <f>I382*K382</f>
        <v>1869.9350418321781</v>
      </c>
    </row>
    <row r="383" spans="1:15" x14ac:dyDescent="0.3">
      <c r="A383" s="11">
        <v>382</v>
      </c>
      <c r="B383" s="11">
        <v>2022</v>
      </c>
      <c r="C383" s="11">
        <v>10</v>
      </c>
      <c r="D383" s="19">
        <f t="shared" si="51"/>
        <v>44835</v>
      </c>
      <c r="H383" s="12"/>
      <c r="I383" s="12">
        <f t="shared" si="46"/>
        <v>1.0024061313439261</v>
      </c>
      <c r="J383" s="12"/>
      <c r="K383" s="12">
        <f t="shared" si="48"/>
        <v>1870.4804528169184</v>
      </c>
      <c r="L383" s="12">
        <v>1870.4804528169184</v>
      </c>
      <c r="N383" s="12">
        <f>I383*K383</f>
        <v>1874.9810744626423</v>
      </c>
    </row>
    <row r="384" spans="1:15" x14ac:dyDescent="0.3">
      <c r="A384" s="11">
        <v>383</v>
      </c>
      <c r="B384" s="11">
        <v>2022</v>
      </c>
      <c r="C384" s="11">
        <v>11</v>
      </c>
      <c r="D384" s="19">
        <f t="shared" si="51"/>
        <v>44866</v>
      </c>
      <c r="H384" s="12"/>
      <c r="I384" s="12">
        <f t="shared" si="46"/>
        <v>1.0029120731715033</v>
      </c>
      <c r="J384" s="12"/>
      <c r="K384" s="12">
        <f t="shared" si="48"/>
        <v>1870.8733683451972</v>
      </c>
      <c r="L384" s="12">
        <v>1870.8733683451972</v>
      </c>
      <c r="N384" s="12">
        <f>I384*K384</f>
        <v>1876.3214884884353</v>
      </c>
    </row>
    <row r="385" spans="1:14" x14ac:dyDescent="0.3">
      <c r="A385" s="11">
        <v>384</v>
      </c>
      <c r="B385" s="11">
        <v>2022</v>
      </c>
      <c r="C385" s="11">
        <v>12</v>
      </c>
      <c r="D385" s="19">
        <f t="shared" si="51"/>
        <v>44896</v>
      </c>
      <c r="H385" s="12"/>
      <c r="I385" s="12">
        <f t="shared" si="46"/>
        <v>1.0021569300827093</v>
      </c>
      <c r="J385" s="12"/>
      <c r="K385" s="12">
        <f t="shared" si="48"/>
        <v>1871.2662838734761</v>
      </c>
      <c r="L385" s="12">
        <v>1871.2662838734761</v>
      </c>
      <c r="N385" s="12">
        <f>I385*K385</f>
        <v>1875.3024744139225</v>
      </c>
    </row>
    <row r="386" spans="1:14" x14ac:dyDescent="0.3">
      <c r="A386" s="11">
        <v>385</v>
      </c>
      <c r="B386" s="11">
        <v>2023</v>
      </c>
      <c r="C386" s="11">
        <v>1</v>
      </c>
      <c r="D386" s="19">
        <f t="shared" si="51"/>
        <v>44927</v>
      </c>
      <c r="H386" s="12"/>
      <c r="I386" s="12">
        <f t="shared" ref="I386:I473" si="55">VLOOKUP(C386,$Q$6:$R$17,2,FALSE)</f>
        <v>1.0009913241057902</v>
      </c>
      <c r="J386" s="12"/>
      <c r="K386" s="12">
        <f t="shared" si="48"/>
        <v>1871.6591994017549</v>
      </c>
      <c r="L386" s="12">
        <v>1871.6591994017549</v>
      </c>
      <c r="N386" s="12">
        <f>I386*K386</f>
        <v>1873.5146202839458</v>
      </c>
    </row>
    <row r="387" spans="1:14" x14ac:dyDescent="0.3">
      <c r="A387" s="11">
        <v>386</v>
      </c>
      <c r="B387" s="11">
        <v>2023</v>
      </c>
      <c r="C387" s="11">
        <v>2</v>
      </c>
      <c r="D387" s="19">
        <f t="shared" si="51"/>
        <v>44958</v>
      </c>
      <c r="H387" s="12"/>
      <c r="I387" s="12">
        <f t="shared" si="55"/>
        <v>1.0004721479310004</v>
      </c>
      <c r="J387" s="12"/>
      <c r="K387" s="12">
        <f t="shared" ref="K387:L450" si="56">$R$37+$R$38*A387</f>
        <v>1872.0521149300337</v>
      </c>
      <c r="L387" s="12">
        <v>1872.0521149300337</v>
      </c>
      <c r="N387" s="12">
        <f>I387*K387</f>
        <v>1872.9360004628227</v>
      </c>
    </row>
    <row r="388" spans="1:14" x14ac:dyDescent="0.3">
      <c r="A388" s="11">
        <v>387</v>
      </c>
      <c r="B388" s="11">
        <v>2023</v>
      </c>
      <c r="C388" s="11">
        <v>3</v>
      </c>
      <c r="D388" s="19">
        <f t="shared" ref="D388:D451" si="57">DATE(B388,C388,1)</f>
        <v>44986</v>
      </c>
      <c r="H388" s="12"/>
      <c r="I388" s="12">
        <f t="shared" si="55"/>
        <v>1.0005682734485155</v>
      </c>
      <c r="J388" s="12"/>
      <c r="K388" s="12">
        <f t="shared" si="56"/>
        <v>1872.4450304583124</v>
      </c>
      <c r="L388" s="12">
        <v>1872.4450304583124</v>
      </c>
      <c r="N388" s="12">
        <f>I388*K388</f>
        <v>1873.5090912529267</v>
      </c>
    </row>
    <row r="389" spans="1:14" x14ac:dyDescent="0.3">
      <c r="A389" s="11">
        <v>388</v>
      </c>
      <c r="B389" s="11">
        <v>2023</v>
      </c>
      <c r="C389" s="11">
        <v>4</v>
      </c>
      <c r="D389" s="19">
        <f t="shared" si="57"/>
        <v>45017</v>
      </c>
      <c r="H389" s="12"/>
      <c r="I389" s="12">
        <f t="shared" si="55"/>
        <v>1.0004081528998261</v>
      </c>
      <c r="J389" s="12"/>
      <c r="K389" s="12">
        <f t="shared" si="56"/>
        <v>1872.8379459865914</v>
      </c>
      <c r="L389" s="12">
        <v>1872.8379459865914</v>
      </c>
      <c r="N389" s="12">
        <f>I389*K389</f>
        <v>1873.6023502251503</v>
      </c>
    </row>
    <row r="390" spans="1:14" x14ac:dyDescent="0.3">
      <c r="A390" s="11">
        <v>389</v>
      </c>
      <c r="B390" s="11">
        <v>2023</v>
      </c>
      <c r="C390" s="11">
        <v>5</v>
      </c>
      <c r="D390" s="19">
        <f t="shared" si="57"/>
        <v>45047</v>
      </c>
      <c r="H390" s="12"/>
      <c r="I390" s="12">
        <f t="shared" si="55"/>
        <v>0.99920320089495884</v>
      </c>
      <c r="J390" s="12"/>
      <c r="K390" s="12">
        <f t="shared" si="56"/>
        <v>1873.2308615148702</v>
      </c>
      <c r="L390" s="12">
        <v>1873.2308615148702</v>
      </c>
      <c r="N390" s="12">
        <f>I390*K390</f>
        <v>1871.7382728408797</v>
      </c>
    </row>
    <row r="391" spans="1:14" x14ac:dyDescent="0.3">
      <c r="A391" s="11">
        <v>390</v>
      </c>
      <c r="B391" s="11">
        <v>2023</v>
      </c>
      <c r="C391" s="11">
        <v>6</v>
      </c>
      <c r="D391" s="19">
        <f t="shared" si="57"/>
        <v>45078</v>
      </c>
      <c r="H391" s="12"/>
      <c r="I391" s="12">
        <f t="shared" si="55"/>
        <v>0.99669901136611105</v>
      </c>
      <c r="J391" s="12"/>
      <c r="K391" s="12">
        <f t="shared" si="56"/>
        <v>1873.6237770431489</v>
      </c>
      <c r="L391" s="12">
        <v>1873.6237770431489</v>
      </c>
      <c r="N391" s="12">
        <f>I391*K391</f>
        <v>1867.4389662509454</v>
      </c>
    </row>
    <row r="392" spans="1:14" x14ac:dyDescent="0.3">
      <c r="A392" s="11">
        <v>391</v>
      </c>
      <c r="B392" s="11">
        <v>2023</v>
      </c>
      <c r="C392" s="11">
        <v>7</v>
      </c>
      <c r="D392" s="19">
        <f t="shared" si="57"/>
        <v>45108</v>
      </c>
      <c r="H392" s="12"/>
      <c r="I392" s="12">
        <f t="shared" si="55"/>
        <v>0.99476691762086744</v>
      </c>
      <c r="J392" s="12"/>
      <c r="K392" s="12">
        <f t="shared" si="56"/>
        <v>1874.0166925714279</v>
      </c>
      <c r="L392" s="12">
        <v>1874.0166925714279</v>
      </c>
      <c r="N392" s="12">
        <f>I392*K392</f>
        <v>1864.209808839332</v>
      </c>
    </row>
    <row r="393" spans="1:14" x14ac:dyDescent="0.3">
      <c r="A393" s="11">
        <v>392</v>
      </c>
      <c r="B393" s="11">
        <v>2023</v>
      </c>
      <c r="C393" s="11">
        <v>8</v>
      </c>
      <c r="D393" s="19">
        <f t="shared" si="57"/>
        <v>45139</v>
      </c>
      <c r="H393" s="12"/>
      <c r="I393" s="12">
        <f t="shared" si="55"/>
        <v>0.99624515116925449</v>
      </c>
      <c r="J393" s="12"/>
      <c r="K393" s="12">
        <f t="shared" si="56"/>
        <v>1874.4096080997067</v>
      </c>
      <c r="L393" s="12">
        <v>1874.4096080997067</v>
      </c>
      <c r="N393" s="12">
        <f>I393*K393</f>
        <v>1867.3714833743954</v>
      </c>
    </row>
    <row r="394" spans="1:14" x14ac:dyDescent="0.3">
      <c r="A394" s="11">
        <v>393</v>
      </c>
      <c r="B394" s="11">
        <v>2023</v>
      </c>
      <c r="C394" s="11">
        <v>9</v>
      </c>
      <c r="D394" s="19">
        <f t="shared" si="57"/>
        <v>45170</v>
      </c>
      <c r="H394" s="12"/>
      <c r="I394" s="12">
        <f t="shared" si="55"/>
        <v>0.9999184554447742</v>
      </c>
      <c r="J394" s="12"/>
      <c r="K394" s="12">
        <f t="shared" si="56"/>
        <v>1874.8025236279855</v>
      </c>
      <c r="L394" s="12">
        <v>1874.8025236279855</v>
      </c>
      <c r="N394" s="12">
        <f>I394*K394</f>
        <v>1874.64964369006</v>
      </c>
    </row>
    <row r="395" spans="1:14" x14ac:dyDescent="0.3">
      <c r="A395" s="11">
        <v>394</v>
      </c>
      <c r="B395" s="11">
        <v>2023</v>
      </c>
      <c r="C395" s="11">
        <v>10</v>
      </c>
      <c r="D395" s="19">
        <f t="shared" si="57"/>
        <v>45200</v>
      </c>
      <c r="H395" s="12"/>
      <c r="I395" s="12">
        <f t="shared" si="55"/>
        <v>1.0024061313439261</v>
      </c>
      <c r="J395" s="12"/>
      <c r="K395" s="12">
        <f t="shared" si="56"/>
        <v>1875.1954391562642</v>
      </c>
      <c r="L395" s="12">
        <v>1875.1954391562642</v>
      </c>
      <c r="N395" s="12">
        <f>I395*K395</f>
        <v>1879.7074056784054</v>
      </c>
    </row>
    <row r="396" spans="1:14" x14ac:dyDescent="0.3">
      <c r="A396" s="11">
        <v>395</v>
      </c>
      <c r="B396" s="11">
        <v>2023</v>
      </c>
      <c r="C396" s="11">
        <v>11</v>
      </c>
      <c r="D396" s="19">
        <f t="shared" si="57"/>
        <v>45231</v>
      </c>
      <c r="H396" s="12"/>
      <c r="I396" s="12">
        <f t="shared" si="55"/>
        <v>1.0029120731715033</v>
      </c>
      <c r="J396" s="12"/>
      <c r="K396" s="12">
        <f t="shared" si="56"/>
        <v>1875.5883546845432</v>
      </c>
      <c r="L396" s="12">
        <v>1875.5883546845432</v>
      </c>
      <c r="N396" s="12">
        <f>I396*K396</f>
        <v>1881.0502052130041</v>
      </c>
    </row>
    <row r="397" spans="1:14" x14ac:dyDescent="0.3">
      <c r="A397" s="11">
        <v>396</v>
      </c>
      <c r="B397" s="11">
        <v>2023</v>
      </c>
      <c r="C397" s="11">
        <v>12</v>
      </c>
      <c r="D397" s="19">
        <f t="shared" si="57"/>
        <v>45261</v>
      </c>
      <c r="H397" s="12"/>
      <c r="I397" s="12">
        <f t="shared" si="55"/>
        <v>1.0021569300827093</v>
      </c>
      <c r="J397" s="12"/>
      <c r="K397" s="12">
        <f t="shared" si="56"/>
        <v>1875.981270212822</v>
      </c>
      <c r="L397" s="12">
        <v>1875.981270212822</v>
      </c>
      <c r="N397" s="12">
        <f>I397*K397</f>
        <v>1880.0276306491432</v>
      </c>
    </row>
    <row r="398" spans="1:14" x14ac:dyDescent="0.3">
      <c r="A398" s="11">
        <v>397</v>
      </c>
      <c r="B398" s="11">
        <v>2024</v>
      </c>
      <c r="C398" s="11">
        <v>1</v>
      </c>
      <c r="D398" s="19">
        <f t="shared" si="57"/>
        <v>45292</v>
      </c>
      <c r="H398" s="12"/>
      <c r="I398" s="12">
        <f t="shared" si="55"/>
        <v>1.0009913241057902</v>
      </c>
      <c r="J398" s="12"/>
      <c r="K398" s="12">
        <f t="shared" si="56"/>
        <v>1876.3741857411007</v>
      </c>
      <c r="L398" s="12">
        <v>1876.3741857411007</v>
      </c>
      <c r="N398" s="12">
        <f>I398*K398</f>
        <v>1878.2342807029083</v>
      </c>
    </row>
    <row r="399" spans="1:14" x14ac:dyDescent="0.3">
      <c r="A399" s="11">
        <v>398</v>
      </c>
      <c r="B399" s="11">
        <v>2024</v>
      </c>
      <c r="C399" s="11">
        <v>2</v>
      </c>
      <c r="D399" s="19">
        <f t="shared" si="57"/>
        <v>45323</v>
      </c>
      <c r="H399" s="12"/>
      <c r="I399" s="12">
        <f t="shared" si="55"/>
        <v>1.0004721479310004</v>
      </c>
      <c r="J399" s="12"/>
      <c r="K399" s="12">
        <f t="shared" si="56"/>
        <v>1876.7671012693795</v>
      </c>
      <c r="L399" s="12">
        <v>1876.7671012693795</v>
      </c>
      <c r="N399" s="12">
        <f>I399*K399</f>
        <v>1877.6532129732134</v>
      </c>
    </row>
    <row r="400" spans="1:14" x14ac:dyDescent="0.3">
      <c r="A400" s="11">
        <v>399</v>
      </c>
      <c r="B400" s="11">
        <v>2024</v>
      </c>
      <c r="C400" s="11">
        <v>3</v>
      </c>
      <c r="D400" s="19">
        <f t="shared" si="57"/>
        <v>45352</v>
      </c>
      <c r="H400" s="12"/>
      <c r="I400" s="12">
        <f t="shared" si="55"/>
        <v>1.0005682734485155</v>
      </c>
      <c r="J400" s="12"/>
      <c r="K400" s="12">
        <f t="shared" si="56"/>
        <v>1877.1600167976585</v>
      </c>
      <c r="L400" s="12">
        <v>1877.1600167976585</v>
      </c>
      <c r="N400" s="12">
        <f>I400*K400</f>
        <v>1878.2267569938194</v>
      </c>
    </row>
    <row r="401" spans="1:14" x14ac:dyDescent="0.3">
      <c r="A401" s="11">
        <v>400</v>
      </c>
      <c r="B401" s="11">
        <v>2024</v>
      </c>
      <c r="C401" s="11">
        <v>4</v>
      </c>
      <c r="D401" s="19">
        <f t="shared" si="57"/>
        <v>45383</v>
      </c>
      <c r="H401" s="12"/>
      <c r="I401" s="12">
        <f t="shared" si="55"/>
        <v>1.0004081528998261</v>
      </c>
      <c r="J401" s="12"/>
      <c r="K401" s="12">
        <f t="shared" si="56"/>
        <v>1877.5529323259373</v>
      </c>
      <c r="L401" s="12">
        <v>1877.5529323259373</v>
      </c>
      <c r="N401" s="12">
        <f>I401*K401</f>
        <v>1878.319260999843</v>
      </c>
    </row>
    <row r="402" spans="1:14" x14ac:dyDescent="0.3">
      <c r="A402" s="11">
        <v>401</v>
      </c>
      <c r="B402" s="11">
        <v>2024</v>
      </c>
      <c r="C402" s="11">
        <v>5</v>
      </c>
      <c r="D402" s="19">
        <f t="shared" si="57"/>
        <v>45413</v>
      </c>
      <c r="H402" s="12"/>
      <c r="I402" s="12">
        <f t="shared" si="55"/>
        <v>0.99920320089495884</v>
      </c>
      <c r="J402" s="12"/>
      <c r="K402" s="12">
        <f t="shared" si="56"/>
        <v>1877.945847854216</v>
      </c>
      <c r="L402" s="12">
        <v>1877.945847854216</v>
      </c>
      <c r="N402" s="12">
        <f>I402*K402</f>
        <v>1876.44950228333</v>
      </c>
    </row>
    <row r="403" spans="1:14" x14ac:dyDescent="0.3">
      <c r="A403" s="11">
        <v>402</v>
      </c>
      <c r="B403" s="11">
        <v>2024</v>
      </c>
      <c r="C403" s="11">
        <v>6</v>
      </c>
      <c r="D403" s="19">
        <f t="shared" si="57"/>
        <v>45444</v>
      </c>
      <c r="H403" s="12"/>
      <c r="I403" s="12">
        <f t="shared" si="55"/>
        <v>0.99669901136611105</v>
      </c>
      <c r="J403" s="12"/>
      <c r="K403" s="12">
        <f t="shared" si="56"/>
        <v>1878.338763382495</v>
      </c>
      <c r="L403" s="12">
        <v>1878.338763382495</v>
      </c>
      <c r="N403" s="12">
        <f>I403*K403</f>
        <v>1872.1383884739764</v>
      </c>
    </row>
    <row r="404" spans="1:14" x14ac:dyDescent="0.3">
      <c r="A404" s="11">
        <v>403</v>
      </c>
      <c r="B404" s="11">
        <v>2024</v>
      </c>
      <c r="C404" s="11">
        <v>7</v>
      </c>
      <c r="D404" s="19">
        <f t="shared" si="57"/>
        <v>45474</v>
      </c>
      <c r="H404" s="12"/>
      <c r="I404" s="12">
        <f t="shared" si="55"/>
        <v>0.99476691762086744</v>
      </c>
      <c r="J404" s="12"/>
      <c r="K404" s="12">
        <f t="shared" si="56"/>
        <v>1878.7316789107738</v>
      </c>
      <c r="L404" s="12">
        <v>1878.7316789107738</v>
      </c>
      <c r="N404" s="12">
        <f>I404*K404</f>
        <v>1868.9001212667476</v>
      </c>
    </row>
    <row r="405" spans="1:14" x14ac:dyDescent="0.3">
      <c r="A405" s="11">
        <v>404</v>
      </c>
      <c r="B405" s="11">
        <v>2024</v>
      </c>
      <c r="C405" s="11">
        <v>8</v>
      </c>
      <c r="D405" s="19">
        <f t="shared" si="57"/>
        <v>45505</v>
      </c>
      <c r="H405" s="12"/>
      <c r="I405" s="12">
        <f t="shared" si="55"/>
        <v>0.99624515116925449</v>
      </c>
      <c r="J405" s="12"/>
      <c r="K405" s="12">
        <f t="shared" si="56"/>
        <v>1879.1245944390525</v>
      </c>
      <c r="L405" s="12">
        <v>1879.1245944390525</v>
      </c>
      <c r="N405" s="12">
        <f>I405*K405</f>
        <v>1872.068765652798</v>
      </c>
    </row>
    <row r="406" spans="1:14" x14ac:dyDescent="0.3">
      <c r="A406" s="11">
        <v>405</v>
      </c>
      <c r="B406" s="11">
        <v>2024</v>
      </c>
      <c r="C406" s="11">
        <v>9</v>
      </c>
      <c r="D406" s="19">
        <f t="shared" si="57"/>
        <v>45536</v>
      </c>
      <c r="H406" s="12"/>
      <c r="I406" s="12">
        <f t="shared" si="55"/>
        <v>0.9999184554447742</v>
      </c>
      <c r="J406" s="12"/>
      <c r="K406" s="12">
        <f t="shared" si="56"/>
        <v>1879.5175099673313</v>
      </c>
      <c r="L406" s="12">
        <v>1879.5175099673313</v>
      </c>
      <c r="N406" s="12">
        <f>I406*K406</f>
        <v>1879.3642455479419</v>
      </c>
    </row>
    <row r="407" spans="1:14" x14ac:dyDescent="0.3">
      <c r="A407" s="11">
        <v>406</v>
      </c>
      <c r="B407" s="11">
        <v>2024</v>
      </c>
      <c r="C407" s="11">
        <v>10</v>
      </c>
      <c r="D407" s="19">
        <f t="shared" si="57"/>
        <v>45566</v>
      </c>
      <c r="H407" s="12"/>
      <c r="I407" s="12">
        <f t="shared" si="55"/>
        <v>1.0024061313439261</v>
      </c>
      <c r="J407" s="12"/>
      <c r="K407" s="12">
        <f t="shared" si="56"/>
        <v>1879.9104254956103</v>
      </c>
      <c r="L407" s="12">
        <v>1879.9104254956103</v>
      </c>
      <c r="N407" s="12">
        <f>I407*K407</f>
        <v>1884.4337368941688</v>
      </c>
    </row>
    <row r="408" spans="1:14" x14ac:dyDescent="0.3">
      <c r="A408" s="11">
        <v>407</v>
      </c>
      <c r="B408" s="11">
        <v>2024</v>
      </c>
      <c r="C408" s="11">
        <v>11</v>
      </c>
      <c r="D408" s="19">
        <f t="shared" si="57"/>
        <v>45597</v>
      </c>
      <c r="H408" s="12"/>
      <c r="I408" s="12">
        <f t="shared" si="55"/>
        <v>1.0029120731715033</v>
      </c>
      <c r="J408" s="12"/>
      <c r="K408" s="12">
        <f t="shared" si="56"/>
        <v>1880.3033410238891</v>
      </c>
      <c r="L408" s="12">
        <v>1880.3033410238891</v>
      </c>
      <c r="N408" s="12">
        <f>I408*K408</f>
        <v>1885.7789219375727</v>
      </c>
    </row>
    <row r="409" spans="1:14" x14ac:dyDescent="0.3">
      <c r="A409" s="11">
        <v>408</v>
      </c>
      <c r="B409" s="11">
        <v>2024</v>
      </c>
      <c r="C409" s="11">
        <v>12</v>
      </c>
      <c r="D409" s="19">
        <f t="shared" si="57"/>
        <v>45627</v>
      </c>
      <c r="H409" s="12"/>
      <c r="I409" s="12">
        <f t="shared" si="55"/>
        <v>1.0021569300827093</v>
      </c>
      <c r="J409" s="12"/>
      <c r="K409" s="12">
        <f t="shared" si="56"/>
        <v>1880.6962565521678</v>
      </c>
      <c r="L409" s="12">
        <v>1880.6962565521678</v>
      </c>
      <c r="N409" s="12">
        <f>I409*K409</f>
        <v>1884.752786884364</v>
      </c>
    </row>
    <row r="410" spans="1:14" x14ac:dyDescent="0.3">
      <c r="A410" s="11">
        <v>409</v>
      </c>
      <c r="B410" s="11">
        <v>2025</v>
      </c>
      <c r="C410" s="11">
        <v>1</v>
      </c>
      <c r="D410" s="19">
        <f t="shared" si="57"/>
        <v>45658</v>
      </c>
      <c r="H410" s="12"/>
      <c r="I410" s="12">
        <f t="shared" si="55"/>
        <v>1.0009913241057902</v>
      </c>
      <c r="J410" s="12"/>
      <c r="K410" s="12">
        <f t="shared" si="56"/>
        <v>1881.0891720804466</v>
      </c>
      <c r="L410" s="12">
        <v>1881.0891720804466</v>
      </c>
      <c r="N410" s="12">
        <f>I410*K410</f>
        <v>1882.9539411218709</v>
      </c>
    </row>
    <row r="411" spans="1:14" x14ac:dyDescent="0.3">
      <c r="A411" s="11">
        <v>410</v>
      </c>
      <c r="B411" s="11">
        <v>2025</v>
      </c>
      <c r="C411" s="11">
        <v>2</v>
      </c>
      <c r="D411" s="19">
        <f t="shared" si="57"/>
        <v>45689</v>
      </c>
      <c r="H411" s="12"/>
      <c r="I411" s="12">
        <f t="shared" si="55"/>
        <v>1.0004721479310004</v>
      </c>
      <c r="J411" s="12"/>
      <c r="K411" s="12">
        <f t="shared" si="56"/>
        <v>1881.4820876087256</v>
      </c>
      <c r="L411" s="12">
        <v>1881.4820876087256</v>
      </c>
      <c r="N411" s="12">
        <f>I411*K411</f>
        <v>1882.3704254836043</v>
      </c>
    </row>
    <row r="412" spans="1:14" x14ac:dyDescent="0.3">
      <c r="A412" s="11">
        <v>411</v>
      </c>
      <c r="B412" s="11">
        <v>2025</v>
      </c>
      <c r="C412" s="11">
        <v>3</v>
      </c>
      <c r="D412" s="19">
        <f t="shared" si="57"/>
        <v>45717</v>
      </c>
      <c r="H412" s="12"/>
      <c r="I412" s="12">
        <f t="shared" si="55"/>
        <v>1.0005682734485155</v>
      </c>
      <c r="J412" s="12"/>
      <c r="K412" s="12">
        <f t="shared" si="56"/>
        <v>1881.8750031370043</v>
      </c>
      <c r="L412" s="12">
        <v>1881.8750031370043</v>
      </c>
      <c r="N412" s="12">
        <f>I412*K412</f>
        <v>1882.9444227347121</v>
      </c>
    </row>
    <row r="413" spans="1:14" x14ac:dyDescent="0.3">
      <c r="A413" s="11">
        <v>412</v>
      </c>
      <c r="B413" s="11">
        <v>2025</v>
      </c>
      <c r="C413" s="11">
        <v>4</v>
      </c>
      <c r="D413" s="19">
        <f t="shared" si="57"/>
        <v>45748</v>
      </c>
      <c r="H413" s="12"/>
      <c r="I413" s="12">
        <f t="shared" si="55"/>
        <v>1.0004081528998261</v>
      </c>
      <c r="J413" s="12"/>
      <c r="K413" s="12">
        <f t="shared" si="56"/>
        <v>1882.2679186652831</v>
      </c>
      <c r="L413" s="12">
        <v>1882.2679186652831</v>
      </c>
      <c r="N413" s="12">
        <f>I413*K413</f>
        <v>1883.0361717745359</v>
      </c>
    </row>
    <row r="414" spans="1:14" x14ac:dyDescent="0.3">
      <c r="A414" s="11">
        <v>413</v>
      </c>
      <c r="B414" s="11">
        <v>2025</v>
      </c>
      <c r="C414" s="11">
        <v>5</v>
      </c>
      <c r="D414" s="19">
        <f t="shared" si="57"/>
        <v>45778</v>
      </c>
      <c r="H414" s="12"/>
      <c r="I414" s="12">
        <f t="shared" si="55"/>
        <v>0.99920320089495884</v>
      </c>
      <c r="J414" s="12"/>
      <c r="K414" s="12">
        <f t="shared" si="56"/>
        <v>1882.6608341935621</v>
      </c>
      <c r="L414" s="12">
        <v>1882.6608341935621</v>
      </c>
      <c r="N414" s="12">
        <f>I414*K414</f>
        <v>1881.1607317257806</v>
      </c>
    </row>
    <row r="415" spans="1:14" x14ac:dyDescent="0.3">
      <c r="A415" s="11">
        <v>414</v>
      </c>
      <c r="B415" s="11">
        <v>2025</v>
      </c>
      <c r="C415" s="11">
        <v>6</v>
      </c>
      <c r="D415" s="19">
        <f t="shared" si="57"/>
        <v>45809</v>
      </c>
      <c r="H415" s="12"/>
      <c r="I415" s="12">
        <f t="shared" si="55"/>
        <v>0.99669901136611105</v>
      </c>
      <c r="J415" s="12"/>
      <c r="K415" s="12">
        <f t="shared" si="56"/>
        <v>1883.0537497218409</v>
      </c>
      <c r="L415" s="12">
        <v>1883.0537497218409</v>
      </c>
      <c r="N415" s="12">
        <f>I415*K415</f>
        <v>1876.8378106970072</v>
      </c>
    </row>
    <row r="416" spans="1:14" x14ac:dyDescent="0.3">
      <c r="A416" s="11">
        <v>415</v>
      </c>
      <c r="B416" s="11">
        <v>2025</v>
      </c>
      <c r="C416" s="11">
        <v>7</v>
      </c>
      <c r="D416" s="19">
        <f t="shared" si="57"/>
        <v>45839</v>
      </c>
      <c r="H416" s="12"/>
      <c r="I416" s="12">
        <f t="shared" si="55"/>
        <v>0.99476691762086744</v>
      </c>
      <c r="J416" s="12"/>
      <c r="K416" s="12">
        <f t="shared" si="56"/>
        <v>1883.4466652501196</v>
      </c>
      <c r="L416" s="12">
        <v>1883.4466652501196</v>
      </c>
      <c r="N416" s="12">
        <f>I416*K416</f>
        <v>1873.5904336941633</v>
      </c>
    </row>
    <row r="417" spans="1:14" x14ac:dyDescent="0.3">
      <c r="A417" s="11">
        <v>416</v>
      </c>
      <c r="B417" s="11">
        <v>2025</v>
      </c>
      <c r="C417" s="11">
        <v>8</v>
      </c>
      <c r="D417" s="19">
        <f t="shared" si="57"/>
        <v>45870</v>
      </c>
      <c r="H417" s="12"/>
      <c r="I417" s="12">
        <f t="shared" si="55"/>
        <v>0.99624515116925449</v>
      </c>
      <c r="J417" s="12"/>
      <c r="K417" s="12">
        <f t="shared" si="56"/>
        <v>1883.8395807783986</v>
      </c>
      <c r="L417" s="12">
        <v>1883.8395807783986</v>
      </c>
      <c r="N417" s="12">
        <f>I417*K417</f>
        <v>1876.7660479312008</v>
      </c>
    </row>
    <row r="418" spans="1:14" x14ac:dyDescent="0.3">
      <c r="A418" s="11">
        <v>417</v>
      </c>
      <c r="B418" s="11">
        <v>2025</v>
      </c>
      <c r="C418" s="11">
        <v>9</v>
      </c>
      <c r="D418" s="19">
        <f t="shared" si="57"/>
        <v>45901</v>
      </c>
      <c r="H418" s="12"/>
      <c r="I418" s="12">
        <f t="shared" si="55"/>
        <v>0.9999184554447742</v>
      </c>
      <c r="J418" s="12"/>
      <c r="K418" s="12">
        <f t="shared" si="56"/>
        <v>1884.2324963066774</v>
      </c>
      <c r="L418" s="12">
        <v>1884.2324963066774</v>
      </c>
      <c r="N418" s="12">
        <f>I418*K418</f>
        <v>1884.078847405824</v>
      </c>
    </row>
    <row r="419" spans="1:14" x14ac:dyDescent="0.3">
      <c r="A419" s="11">
        <v>418</v>
      </c>
      <c r="B419" s="11">
        <v>2025</v>
      </c>
      <c r="C419" s="11">
        <v>10</v>
      </c>
      <c r="D419" s="19">
        <f t="shared" si="57"/>
        <v>45931</v>
      </c>
      <c r="H419" s="12"/>
      <c r="I419" s="12">
        <f t="shared" si="55"/>
        <v>1.0024061313439261</v>
      </c>
      <c r="J419" s="12"/>
      <c r="K419" s="12">
        <f t="shared" si="56"/>
        <v>1884.6254118349561</v>
      </c>
      <c r="L419" s="12">
        <v>1884.6254118349561</v>
      </c>
      <c r="N419" s="12">
        <f>I419*K419</f>
        <v>1889.1600681099319</v>
      </c>
    </row>
    <row r="420" spans="1:14" x14ac:dyDescent="0.3">
      <c r="A420" s="11">
        <v>419</v>
      </c>
      <c r="B420" s="11">
        <v>2025</v>
      </c>
      <c r="C420" s="11">
        <v>11</v>
      </c>
      <c r="D420" s="19">
        <f t="shared" si="57"/>
        <v>45962</v>
      </c>
      <c r="H420" s="12"/>
      <c r="I420" s="12">
        <f t="shared" si="55"/>
        <v>1.0029120731715033</v>
      </c>
      <c r="J420" s="12"/>
      <c r="K420" s="12">
        <f t="shared" si="56"/>
        <v>1885.0183273632349</v>
      </c>
      <c r="L420" s="12">
        <v>1885.0183273632349</v>
      </c>
      <c r="N420" s="12">
        <f>I420*K420</f>
        <v>1890.5076386621415</v>
      </c>
    </row>
    <row r="421" spans="1:14" x14ac:dyDescent="0.3">
      <c r="A421" s="11">
        <v>420</v>
      </c>
      <c r="B421" s="11">
        <v>2025</v>
      </c>
      <c r="C421" s="11">
        <v>12</v>
      </c>
      <c r="D421" s="19">
        <f t="shared" si="57"/>
        <v>45992</v>
      </c>
      <c r="H421" s="12"/>
      <c r="I421" s="12">
        <f t="shared" si="55"/>
        <v>1.0021569300827093</v>
      </c>
      <c r="J421" s="12"/>
      <c r="K421" s="12">
        <f t="shared" si="56"/>
        <v>1885.4112428915139</v>
      </c>
      <c r="L421" s="12">
        <v>1885.4112428915139</v>
      </c>
      <c r="N421" s="12">
        <f>I421*K421</f>
        <v>1889.477943119585</v>
      </c>
    </row>
    <row r="422" spans="1:14" x14ac:dyDescent="0.3">
      <c r="A422" s="11">
        <v>421</v>
      </c>
      <c r="B422" s="11">
        <v>2026</v>
      </c>
      <c r="C422" s="11">
        <v>1</v>
      </c>
      <c r="D422" s="19">
        <f t="shared" si="57"/>
        <v>46023</v>
      </c>
      <c r="H422" s="12"/>
      <c r="I422" s="12">
        <f t="shared" si="55"/>
        <v>1.0009913241057902</v>
      </c>
      <c r="J422" s="12"/>
      <c r="K422" s="12">
        <f t="shared" si="56"/>
        <v>1885.8041584197927</v>
      </c>
      <c r="L422" s="12">
        <v>1885.8041584197927</v>
      </c>
      <c r="N422" s="12">
        <f>I422*K422</f>
        <v>1887.6736015408335</v>
      </c>
    </row>
    <row r="423" spans="1:14" x14ac:dyDescent="0.3">
      <c r="A423" s="11">
        <v>422</v>
      </c>
      <c r="B423" s="11">
        <v>2026</v>
      </c>
      <c r="C423" s="11">
        <v>2</v>
      </c>
      <c r="D423" s="19">
        <f t="shared" si="57"/>
        <v>46054</v>
      </c>
      <c r="H423" s="12"/>
      <c r="I423" s="12">
        <f t="shared" si="55"/>
        <v>1.0004721479310004</v>
      </c>
      <c r="J423" s="12"/>
      <c r="K423" s="12">
        <f t="shared" si="56"/>
        <v>1886.1970739480714</v>
      </c>
      <c r="L423" s="12">
        <v>1886.1970739480714</v>
      </c>
      <c r="N423" s="12">
        <f>I423*K423</f>
        <v>1887.087637993995</v>
      </c>
    </row>
    <row r="424" spans="1:14" x14ac:dyDescent="0.3">
      <c r="A424" s="11">
        <v>423</v>
      </c>
      <c r="B424" s="11">
        <v>2026</v>
      </c>
      <c r="C424" s="11">
        <v>3</v>
      </c>
      <c r="D424" s="19">
        <f t="shared" si="57"/>
        <v>46082</v>
      </c>
      <c r="H424" s="12"/>
      <c r="I424" s="12">
        <f t="shared" si="55"/>
        <v>1.0005682734485155</v>
      </c>
      <c r="J424" s="12"/>
      <c r="K424" s="12">
        <f t="shared" si="56"/>
        <v>1886.5899894763502</v>
      </c>
      <c r="L424" s="12">
        <v>1886.5899894763502</v>
      </c>
      <c r="N424" s="12">
        <f>I424*K424</f>
        <v>1887.6620884756048</v>
      </c>
    </row>
    <row r="425" spans="1:14" x14ac:dyDescent="0.3">
      <c r="A425" s="11">
        <v>424</v>
      </c>
      <c r="B425" s="11">
        <v>2026</v>
      </c>
      <c r="C425" s="11">
        <v>4</v>
      </c>
      <c r="D425" s="19">
        <f t="shared" si="57"/>
        <v>46113</v>
      </c>
      <c r="H425" s="12"/>
      <c r="I425" s="12">
        <f t="shared" si="55"/>
        <v>1.0004081528998261</v>
      </c>
      <c r="J425" s="12"/>
      <c r="K425" s="12">
        <f t="shared" si="56"/>
        <v>1886.9829050046292</v>
      </c>
      <c r="L425" s="12">
        <v>1886.9829050046292</v>
      </c>
      <c r="N425" s="12">
        <f>I425*K425</f>
        <v>1887.753082549229</v>
      </c>
    </row>
    <row r="426" spans="1:14" x14ac:dyDescent="0.3">
      <c r="A426" s="11">
        <v>425</v>
      </c>
      <c r="B426" s="11">
        <v>2026</v>
      </c>
      <c r="C426" s="11">
        <v>5</v>
      </c>
      <c r="D426" s="19">
        <f t="shared" si="57"/>
        <v>46143</v>
      </c>
      <c r="H426" s="12"/>
      <c r="I426" s="12">
        <f t="shared" si="55"/>
        <v>0.99920320089495884</v>
      </c>
      <c r="J426" s="12"/>
      <c r="K426" s="12">
        <f t="shared" si="56"/>
        <v>1887.3758205329079</v>
      </c>
      <c r="L426" s="12">
        <v>1887.3758205329079</v>
      </c>
      <c r="N426" s="12">
        <f>I426*K426</f>
        <v>1885.8719611682311</v>
      </c>
    </row>
    <row r="427" spans="1:14" x14ac:dyDescent="0.3">
      <c r="A427" s="11">
        <v>426</v>
      </c>
      <c r="B427" s="11">
        <v>2026</v>
      </c>
      <c r="C427" s="11">
        <v>6</v>
      </c>
      <c r="D427" s="19">
        <f t="shared" si="57"/>
        <v>46174</v>
      </c>
      <c r="H427" s="12"/>
      <c r="I427" s="12">
        <f t="shared" si="55"/>
        <v>0.99669901136611105</v>
      </c>
      <c r="J427" s="12"/>
      <c r="K427" s="12">
        <f t="shared" si="56"/>
        <v>1887.7687360611867</v>
      </c>
      <c r="L427" s="12">
        <v>1887.7687360611867</v>
      </c>
      <c r="N427" s="12">
        <f>I427*K427</f>
        <v>1881.5372329200379</v>
      </c>
    </row>
    <row r="428" spans="1:14" x14ac:dyDescent="0.3">
      <c r="A428" s="11">
        <v>427</v>
      </c>
      <c r="B428" s="11">
        <v>2026</v>
      </c>
      <c r="C428" s="11">
        <v>7</v>
      </c>
      <c r="D428" s="19">
        <f t="shared" si="57"/>
        <v>46204</v>
      </c>
      <c r="H428" s="12"/>
      <c r="I428" s="12">
        <f t="shared" si="55"/>
        <v>0.99476691762086744</v>
      </c>
      <c r="J428" s="12"/>
      <c r="K428" s="12">
        <f t="shared" si="56"/>
        <v>1888.1616515894657</v>
      </c>
      <c r="L428" s="12">
        <v>1888.1616515894657</v>
      </c>
      <c r="N428" s="12">
        <f>I428*K428</f>
        <v>1878.2807461215791</v>
      </c>
    </row>
    <row r="429" spans="1:14" x14ac:dyDescent="0.3">
      <c r="A429" s="11">
        <v>428</v>
      </c>
      <c r="B429" s="11">
        <v>2026</v>
      </c>
      <c r="C429" s="11">
        <v>8</v>
      </c>
      <c r="D429" s="19">
        <f t="shared" si="57"/>
        <v>46235</v>
      </c>
      <c r="H429" s="12"/>
      <c r="I429" s="12">
        <f t="shared" si="55"/>
        <v>0.99624515116925449</v>
      </c>
      <c r="J429" s="12"/>
      <c r="K429" s="12">
        <f t="shared" si="56"/>
        <v>1888.5545671177445</v>
      </c>
      <c r="L429" s="12">
        <v>1888.5545671177445</v>
      </c>
      <c r="N429" s="12">
        <f>I429*K429</f>
        <v>1881.4633302096033</v>
      </c>
    </row>
    <row r="430" spans="1:14" x14ac:dyDescent="0.3">
      <c r="A430" s="11">
        <v>429</v>
      </c>
      <c r="B430" s="11">
        <v>2026</v>
      </c>
      <c r="C430" s="11">
        <v>9</v>
      </c>
      <c r="D430" s="19">
        <f t="shared" si="57"/>
        <v>46266</v>
      </c>
      <c r="H430" s="12"/>
      <c r="I430" s="12">
        <f t="shared" si="55"/>
        <v>0.9999184554447742</v>
      </c>
      <c r="J430" s="12"/>
      <c r="K430" s="12">
        <f t="shared" si="56"/>
        <v>1888.9474826460232</v>
      </c>
      <c r="L430" s="12">
        <v>1888.9474826460232</v>
      </c>
      <c r="N430" s="12">
        <f>I430*K430</f>
        <v>1888.793449263706</v>
      </c>
    </row>
    <row r="431" spans="1:14" x14ac:dyDescent="0.3">
      <c r="A431" s="11">
        <v>430</v>
      </c>
      <c r="B431" s="11">
        <v>2026</v>
      </c>
      <c r="C431" s="11">
        <v>10</v>
      </c>
      <c r="D431" s="19">
        <f t="shared" si="57"/>
        <v>46296</v>
      </c>
      <c r="H431" s="12"/>
      <c r="I431" s="12">
        <f t="shared" si="55"/>
        <v>1.0024061313439261</v>
      </c>
      <c r="J431" s="12"/>
      <c r="K431" s="12">
        <f t="shared" si="56"/>
        <v>1889.340398174302</v>
      </c>
      <c r="L431" s="12">
        <v>1889.340398174302</v>
      </c>
      <c r="N431" s="12">
        <f>I431*K431</f>
        <v>1893.886399325695</v>
      </c>
    </row>
    <row r="432" spans="1:14" x14ac:dyDescent="0.3">
      <c r="A432" s="11">
        <v>431</v>
      </c>
      <c r="B432" s="11">
        <v>2026</v>
      </c>
      <c r="C432" s="11">
        <v>11</v>
      </c>
      <c r="D432" s="19">
        <f t="shared" si="57"/>
        <v>46327</v>
      </c>
      <c r="H432" s="12"/>
      <c r="I432" s="12">
        <f t="shared" si="55"/>
        <v>1.0029120731715033</v>
      </c>
      <c r="J432" s="12"/>
      <c r="K432" s="12">
        <f t="shared" si="56"/>
        <v>1889.733313702581</v>
      </c>
      <c r="L432" s="12">
        <v>1889.733313702581</v>
      </c>
      <c r="N432" s="12">
        <f>I432*K432</f>
        <v>1895.2363553867103</v>
      </c>
    </row>
    <row r="433" spans="1:14" x14ac:dyDescent="0.3">
      <c r="A433" s="11">
        <v>432</v>
      </c>
      <c r="B433" s="11">
        <v>2026</v>
      </c>
      <c r="C433" s="11">
        <v>12</v>
      </c>
      <c r="D433" s="19">
        <f t="shared" si="57"/>
        <v>46357</v>
      </c>
      <c r="H433" s="12"/>
      <c r="I433" s="12">
        <f t="shared" si="55"/>
        <v>1.0021569300827093</v>
      </c>
      <c r="J433" s="12"/>
      <c r="K433" s="12">
        <f t="shared" si="56"/>
        <v>1890.1262292308597</v>
      </c>
      <c r="L433" s="12">
        <v>1890.1262292308597</v>
      </c>
      <c r="N433" s="12">
        <f>I433*K433</f>
        <v>1894.2030993548058</v>
      </c>
    </row>
    <row r="434" spans="1:14" x14ac:dyDescent="0.3">
      <c r="A434" s="11">
        <v>433</v>
      </c>
      <c r="B434" s="11">
        <v>2027</v>
      </c>
      <c r="C434" s="11">
        <v>1</v>
      </c>
      <c r="D434" s="19">
        <f t="shared" si="57"/>
        <v>46388</v>
      </c>
      <c r="H434" s="12"/>
      <c r="I434" s="12">
        <f t="shared" si="55"/>
        <v>1.0009913241057902</v>
      </c>
      <c r="J434" s="12"/>
      <c r="K434" s="12">
        <f t="shared" si="56"/>
        <v>1890.5191447591385</v>
      </c>
      <c r="L434" s="12">
        <v>1890.5191447591385</v>
      </c>
      <c r="N434" s="12">
        <f>I434*K434</f>
        <v>1892.3932619597961</v>
      </c>
    </row>
    <row r="435" spans="1:14" x14ac:dyDescent="0.3">
      <c r="A435" s="11">
        <v>434</v>
      </c>
      <c r="B435" s="11">
        <v>2027</v>
      </c>
      <c r="C435" s="11">
        <v>2</v>
      </c>
      <c r="D435" s="19">
        <f t="shared" si="57"/>
        <v>46419</v>
      </c>
      <c r="H435" s="12"/>
      <c r="I435" s="12">
        <f t="shared" si="55"/>
        <v>1.0004721479310004</v>
      </c>
      <c r="J435" s="12"/>
      <c r="K435" s="12">
        <f t="shared" si="56"/>
        <v>1890.9120602874173</v>
      </c>
      <c r="L435" s="12">
        <v>1890.9120602874173</v>
      </c>
      <c r="N435" s="12">
        <f>I435*K435</f>
        <v>1891.8048505043855</v>
      </c>
    </row>
    <row r="436" spans="1:14" x14ac:dyDescent="0.3">
      <c r="A436" s="11">
        <v>435</v>
      </c>
      <c r="B436" s="11">
        <v>2027</v>
      </c>
      <c r="C436" s="11">
        <v>3</v>
      </c>
      <c r="D436" s="19">
        <f t="shared" si="57"/>
        <v>46447</v>
      </c>
      <c r="H436" s="12"/>
      <c r="I436" s="12">
        <f t="shared" si="55"/>
        <v>1.0005682734485155</v>
      </c>
      <c r="J436" s="12"/>
      <c r="K436" s="12">
        <f t="shared" si="56"/>
        <v>1891.3049758156963</v>
      </c>
      <c r="L436" s="12">
        <v>1891.3049758156963</v>
      </c>
      <c r="N436" s="12">
        <f>I436*K436</f>
        <v>1892.3797542164975</v>
      </c>
    </row>
    <row r="437" spans="1:14" x14ac:dyDescent="0.3">
      <c r="A437" s="11">
        <v>436</v>
      </c>
      <c r="B437" s="11">
        <v>2027</v>
      </c>
      <c r="C437" s="11">
        <v>4</v>
      </c>
      <c r="D437" s="19">
        <f t="shared" si="57"/>
        <v>46478</v>
      </c>
      <c r="H437" s="12"/>
      <c r="I437" s="12">
        <f t="shared" si="55"/>
        <v>1.0004081528998261</v>
      </c>
      <c r="J437" s="12"/>
      <c r="K437" s="12">
        <f t="shared" si="56"/>
        <v>1891.697891343975</v>
      </c>
      <c r="L437" s="12">
        <v>1891.697891343975</v>
      </c>
      <c r="N437" s="12">
        <f>I437*K437</f>
        <v>1892.4699933239219</v>
      </c>
    </row>
    <row r="438" spans="1:14" x14ac:dyDescent="0.3">
      <c r="A438" s="11">
        <v>437</v>
      </c>
      <c r="B438" s="11">
        <v>2027</v>
      </c>
      <c r="C438" s="11">
        <v>5</v>
      </c>
      <c r="D438" s="19">
        <f t="shared" si="57"/>
        <v>46508</v>
      </c>
      <c r="H438" s="12"/>
      <c r="I438" s="12">
        <f t="shared" si="55"/>
        <v>0.99920320089495884</v>
      </c>
      <c r="J438" s="12"/>
      <c r="K438" s="12">
        <f t="shared" si="56"/>
        <v>1892.0908068722538</v>
      </c>
      <c r="L438" s="12">
        <v>1892.0908068722538</v>
      </c>
      <c r="N438" s="12">
        <f>I438*K438</f>
        <v>1890.5831906106814</v>
      </c>
    </row>
    <row r="439" spans="1:14" x14ac:dyDescent="0.3">
      <c r="A439" s="11">
        <v>438</v>
      </c>
      <c r="B439" s="11">
        <v>2027</v>
      </c>
      <c r="C439" s="11">
        <v>6</v>
      </c>
      <c r="D439" s="19">
        <f t="shared" si="57"/>
        <v>46539</v>
      </c>
      <c r="H439" s="12"/>
      <c r="I439" s="12">
        <f t="shared" si="55"/>
        <v>0.99669901136611105</v>
      </c>
      <c r="J439" s="12"/>
      <c r="K439" s="12">
        <f t="shared" si="56"/>
        <v>1892.4837224005328</v>
      </c>
      <c r="L439" s="12">
        <v>1892.4837224005328</v>
      </c>
      <c r="N439" s="12">
        <f>I439*K439</f>
        <v>1886.2366551430687</v>
      </c>
    </row>
    <row r="440" spans="1:14" x14ac:dyDescent="0.3">
      <c r="A440" s="11">
        <v>439</v>
      </c>
      <c r="B440" s="11">
        <v>2027</v>
      </c>
      <c r="C440" s="11">
        <v>7</v>
      </c>
      <c r="D440" s="19">
        <f t="shared" si="57"/>
        <v>46569</v>
      </c>
      <c r="H440" s="12"/>
      <c r="I440" s="12">
        <f t="shared" si="55"/>
        <v>0.99476691762086744</v>
      </c>
      <c r="J440" s="12"/>
      <c r="K440" s="12">
        <f t="shared" si="56"/>
        <v>1892.8766379288115</v>
      </c>
      <c r="L440" s="12">
        <v>1892.8766379288115</v>
      </c>
      <c r="N440" s="12">
        <f>I440*K440</f>
        <v>1882.9710585489945</v>
      </c>
    </row>
    <row r="441" spans="1:14" x14ac:dyDescent="0.3">
      <c r="A441" s="11">
        <v>440</v>
      </c>
      <c r="B441" s="11">
        <v>2027</v>
      </c>
      <c r="C441" s="11">
        <v>8</v>
      </c>
      <c r="D441" s="19">
        <f t="shared" si="57"/>
        <v>46600</v>
      </c>
      <c r="H441" s="12"/>
      <c r="I441" s="12">
        <f t="shared" si="55"/>
        <v>0.99624515116925449</v>
      </c>
      <c r="J441" s="12"/>
      <c r="K441" s="12">
        <f t="shared" si="56"/>
        <v>1893.2695534570903</v>
      </c>
      <c r="L441" s="12">
        <v>1893.2695534570903</v>
      </c>
      <c r="N441" s="12">
        <f>I441*K441</f>
        <v>1886.1606124880059</v>
      </c>
    </row>
    <row r="442" spans="1:14" x14ac:dyDescent="0.3">
      <c r="A442" s="11">
        <v>441</v>
      </c>
      <c r="B442" s="11">
        <v>2027</v>
      </c>
      <c r="C442" s="11">
        <v>9</v>
      </c>
      <c r="D442" s="19">
        <f t="shared" si="57"/>
        <v>46631</v>
      </c>
      <c r="H442" s="12"/>
      <c r="I442" s="12">
        <f t="shared" si="55"/>
        <v>0.9999184554447742</v>
      </c>
      <c r="J442" s="12"/>
      <c r="K442" s="12">
        <f t="shared" si="56"/>
        <v>1893.6624689853691</v>
      </c>
      <c r="L442" s="12">
        <v>1893.6624689853691</v>
      </c>
      <c r="N442" s="12">
        <f>I442*K442</f>
        <v>1893.5080511215879</v>
      </c>
    </row>
    <row r="443" spans="1:14" x14ac:dyDescent="0.3">
      <c r="A443" s="11">
        <v>442</v>
      </c>
      <c r="B443" s="11">
        <v>2027</v>
      </c>
      <c r="C443" s="11">
        <v>10</v>
      </c>
      <c r="D443" s="19">
        <f t="shared" si="57"/>
        <v>46661</v>
      </c>
      <c r="H443" s="12"/>
      <c r="I443" s="12">
        <f t="shared" si="55"/>
        <v>1.0024061313439261</v>
      </c>
      <c r="J443" s="12"/>
      <c r="K443" s="12">
        <f t="shared" si="56"/>
        <v>1894.0553845136481</v>
      </c>
      <c r="L443" s="12">
        <v>1894.0553845136481</v>
      </c>
      <c r="N443" s="12">
        <f>I443*K443</f>
        <v>1898.6127305414584</v>
      </c>
    </row>
    <row r="444" spans="1:14" x14ac:dyDescent="0.3">
      <c r="A444" s="11">
        <v>443</v>
      </c>
      <c r="B444" s="11">
        <v>2027</v>
      </c>
      <c r="C444" s="11">
        <v>11</v>
      </c>
      <c r="D444" s="19">
        <f t="shared" si="57"/>
        <v>46692</v>
      </c>
      <c r="H444" s="12"/>
      <c r="I444" s="12">
        <f t="shared" si="55"/>
        <v>1.0029120731715033</v>
      </c>
      <c r="J444" s="12"/>
      <c r="K444" s="12">
        <f t="shared" si="56"/>
        <v>1894.4483000419268</v>
      </c>
      <c r="L444" s="12">
        <v>1894.4483000419268</v>
      </c>
      <c r="N444" s="12">
        <f>I444*K444</f>
        <v>1899.9650721112789</v>
      </c>
    </row>
    <row r="445" spans="1:14" x14ac:dyDescent="0.3">
      <c r="A445" s="11">
        <v>444</v>
      </c>
      <c r="B445" s="11">
        <v>2027</v>
      </c>
      <c r="C445" s="11">
        <v>12</v>
      </c>
      <c r="D445" s="19">
        <f t="shared" si="57"/>
        <v>46722</v>
      </c>
      <c r="H445" s="12"/>
      <c r="I445" s="12">
        <f t="shared" si="55"/>
        <v>1.0021569300827093</v>
      </c>
      <c r="J445" s="12"/>
      <c r="K445" s="12">
        <f t="shared" si="56"/>
        <v>1894.8412155702056</v>
      </c>
      <c r="L445" s="12">
        <v>1894.8412155702056</v>
      </c>
      <c r="N445" s="12">
        <f>I445*K445</f>
        <v>1898.9282555900265</v>
      </c>
    </row>
    <row r="446" spans="1:14" x14ac:dyDescent="0.3">
      <c r="A446" s="11">
        <v>445</v>
      </c>
      <c r="B446" s="11">
        <v>2028</v>
      </c>
      <c r="C446" s="11">
        <v>1</v>
      </c>
      <c r="D446" s="19">
        <f t="shared" si="57"/>
        <v>46753</v>
      </c>
      <c r="H446" s="12"/>
      <c r="I446" s="12">
        <f t="shared" si="55"/>
        <v>1.0009913241057902</v>
      </c>
      <c r="J446" s="12"/>
      <c r="K446" s="12">
        <f t="shared" si="56"/>
        <v>1895.2341310984843</v>
      </c>
      <c r="L446" s="12">
        <v>1895.2341310984843</v>
      </c>
      <c r="N446" s="12">
        <f>I446*K446</f>
        <v>1897.1129223787586</v>
      </c>
    </row>
    <row r="447" spans="1:14" x14ac:dyDescent="0.3">
      <c r="A447" s="11">
        <v>446</v>
      </c>
      <c r="B447" s="11">
        <v>2028</v>
      </c>
      <c r="C447" s="11">
        <v>2</v>
      </c>
      <c r="D447" s="19">
        <f t="shared" si="57"/>
        <v>46784</v>
      </c>
      <c r="H447" s="12"/>
      <c r="I447" s="12">
        <f t="shared" si="55"/>
        <v>1.0004721479310004</v>
      </c>
      <c r="J447" s="12"/>
      <c r="K447" s="12">
        <f t="shared" si="56"/>
        <v>1895.6270466267633</v>
      </c>
      <c r="L447" s="12">
        <v>1895.6270466267633</v>
      </c>
      <c r="N447" s="12">
        <f>I447*K447</f>
        <v>1896.5220630147764</v>
      </c>
    </row>
    <row r="448" spans="1:14" x14ac:dyDescent="0.3">
      <c r="A448" s="11">
        <v>447</v>
      </c>
      <c r="B448" s="11">
        <v>2028</v>
      </c>
      <c r="C448" s="11">
        <v>3</v>
      </c>
      <c r="D448" s="19">
        <f t="shared" si="57"/>
        <v>46813</v>
      </c>
      <c r="H448" s="12"/>
      <c r="I448" s="12">
        <f t="shared" si="55"/>
        <v>1.0005682734485155</v>
      </c>
      <c r="J448" s="12"/>
      <c r="K448" s="12">
        <f t="shared" si="56"/>
        <v>1896.0199621550421</v>
      </c>
      <c r="L448" s="12">
        <v>1896.0199621550421</v>
      </c>
      <c r="N448" s="12">
        <f>I448*K448</f>
        <v>1897.0974199573902</v>
      </c>
    </row>
    <row r="449" spans="1:14" x14ac:dyDescent="0.3">
      <c r="A449" s="11">
        <v>448</v>
      </c>
      <c r="B449" s="11">
        <v>2028</v>
      </c>
      <c r="C449" s="11">
        <v>4</v>
      </c>
      <c r="D449" s="19">
        <f t="shared" si="57"/>
        <v>46844</v>
      </c>
      <c r="H449" s="12"/>
      <c r="I449" s="12">
        <f t="shared" si="55"/>
        <v>1.0004081528998261</v>
      </c>
      <c r="J449" s="12"/>
      <c r="K449" s="12">
        <f t="shared" si="56"/>
        <v>1896.4128776833209</v>
      </c>
      <c r="L449" s="12">
        <v>1896.4128776833209</v>
      </c>
      <c r="N449" s="12">
        <f>I449*K449</f>
        <v>1897.1869040986148</v>
      </c>
    </row>
    <row r="450" spans="1:14" x14ac:dyDescent="0.3">
      <c r="A450" s="11">
        <v>449</v>
      </c>
      <c r="B450" s="11">
        <v>2028</v>
      </c>
      <c r="C450" s="11">
        <v>5</v>
      </c>
      <c r="D450" s="19">
        <f t="shared" si="57"/>
        <v>46874</v>
      </c>
      <c r="H450" s="12"/>
      <c r="I450" s="12">
        <f t="shared" si="55"/>
        <v>0.99920320089495884</v>
      </c>
      <c r="J450" s="12"/>
      <c r="K450" s="12">
        <f t="shared" si="56"/>
        <v>1896.8057932115998</v>
      </c>
      <c r="L450" s="12">
        <v>1896.8057932115998</v>
      </c>
      <c r="N450" s="12">
        <f>I450*K450</f>
        <v>1895.2944200531319</v>
      </c>
    </row>
    <row r="451" spans="1:14" x14ac:dyDescent="0.3">
      <c r="A451" s="11">
        <v>450</v>
      </c>
      <c r="B451" s="11">
        <v>2028</v>
      </c>
      <c r="C451" s="11">
        <v>6</v>
      </c>
      <c r="D451" s="19">
        <f t="shared" si="57"/>
        <v>46905</v>
      </c>
      <c r="H451" s="12"/>
      <c r="I451" s="12">
        <f t="shared" si="55"/>
        <v>0.99669901136611105</v>
      </c>
      <c r="J451" s="12"/>
      <c r="K451" s="12">
        <f t="shared" ref="K451:L514" si="58">$R$37+$R$38*A451</f>
        <v>1897.1987087398786</v>
      </c>
      <c r="L451" s="12">
        <v>1897.1987087398786</v>
      </c>
      <c r="N451" s="12">
        <f>I451*K451</f>
        <v>1890.9360773660994</v>
      </c>
    </row>
    <row r="452" spans="1:14" x14ac:dyDescent="0.3">
      <c r="A452" s="11">
        <v>451</v>
      </c>
      <c r="B452" s="11">
        <v>2028</v>
      </c>
      <c r="C452" s="11">
        <v>7</v>
      </c>
      <c r="D452" s="19">
        <f t="shared" ref="D452:D515" si="59">DATE(B452,C452,1)</f>
        <v>46935</v>
      </c>
      <c r="H452" s="12"/>
      <c r="I452" s="12">
        <f t="shared" si="55"/>
        <v>0.99476691762086744</v>
      </c>
      <c r="J452" s="12"/>
      <c r="K452" s="12">
        <f t="shared" si="58"/>
        <v>1897.5916242681574</v>
      </c>
      <c r="L452" s="12">
        <v>1897.5916242681574</v>
      </c>
      <c r="N452" s="12">
        <f>I452*K452</f>
        <v>1887.6613709764101</v>
      </c>
    </row>
    <row r="453" spans="1:14" x14ac:dyDescent="0.3">
      <c r="A453" s="11">
        <v>452</v>
      </c>
      <c r="B453" s="11">
        <v>2028</v>
      </c>
      <c r="C453" s="11">
        <v>8</v>
      </c>
      <c r="D453" s="19">
        <f t="shared" si="59"/>
        <v>46966</v>
      </c>
      <c r="H453" s="12"/>
      <c r="I453" s="12">
        <f t="shared" si="55"/>
        <v>0.99624515116925449</v>
      </c>
      <c r="J453" s="12"/>
      <c r="K453" s="12">
        <f t="shared" si="58"/>
        <v>1897.9845397964364</v>
      </c>
      <c r="L453" s="12">
        <v>1897.9845397964364</v>
      </c>
      <c r="N453" s="12">
        <f>I453*K453</f>
        <v>1890.8578947664087</v>
      </c>
    </row>
    <row r="454" spans="1:14" x14ac:dyDescent="0.3">
      <c r="A454" s="11">
        <v>453</v>
      </c>
      <c r="B454" s="11">
        <v>2028</v>
      </c>
      <c r="C454" s="11">
        <v>9</v>
      </c>
      <c r="D454" s="19">
        <f t="shared" si="59"/>
        <v>46997</v>
      </c>
      <c r="H454" s="12"/>
      <c r="I454" s="12">
        <f t="shared" si="55"/>
        <v>0.9999184554447742</v>
      </c>
      <c r="J454" s="12"/>
      <c r="K454" s="12">
        <f t="shared" si="58"/>
        <v>1898.3774553247151</v>
      </c>
      <c r="L454" s="12">
        <v>1898.3774553247151</v>
      </c>
      <c r="N454" s="12">
        <f>I454*K454</f>
        <v>1898.22265297947</v>
      </c>
    </row>
    <row r="455" spans="1:14" x14ac:dyDescent="0.3">
      <c r="A455" s="11">
        <v>454</v>
      </c>
      <c r="B455" s="11">
        <v>2028</v>
      </c>
      <c r="C455" s="11">
        <v>10</v>
      </c>
      <c r="D455" s="19">
        <f t="shared" si="59"/>
        <v>47027</v>
      </c>
      <c r="H455" s="12"/>
      <c r="I455" s="12">
        <f t="shared" si="55"/>
        <v>1.0024061313439261</v>
      </c>
      <c r="J455" s="12"/>
      <c r="K455" s="12">
        <f t="shared" si="58"/>
        <v>1898.7703708529939</v>
      </c>
      <c r="L455" s="12">
        <v>1898.7703708529939</v>
      </c>
      <c r="N455" s="12">
        <f>I455*K455</f>
        <v>1903.3390617572215</v>
      </c>
    </row>
    <row r="456" spans="1:14" x14ac:dyDescent="0.3">
      <c r="A456" s="11">
        <v>455</v>
      </c>
      <c r="B456" s="11">
        <v>2028</v>
      </c>
      <c r="C456" s="11">
        <v>11</v>
      </c>
      <c r="D456" s="19">
        <f t="shared" si="59"/>
        <v>47058</v>
      </c>
      <c r="H456" s="12"/>
      <c r="I456" s="12">
        <f t="shared" si="55"/>
        <v>1.0029120731715033</v>
      </c>
      <c r="J456" s="12"/>
      <c r="K456" s="12">
        <f t="shared" si="58"/>
        <v>1899.1632863812727</v>
      </c>
      <c r="L456" s="12">
        <v>1899.1632863812727</v>
      </c>
      <c r="N456" s="12">
        <f>I456*K456</f>
        <v>1904.6937888358477</v>
      </c>
    </row>
    <row r="457" spans="1:14" x14ac:dyDescent="0.3">
      <c r="A457" s="11">
        <v>456</v>
      </c>
      <c r="B457" s="11">
        <v>2028</v>
      </c>
      <c r="C457" s="11">
        <v>12</v>
      </c>
      <c r="D457" s="19">
        <f t="shared" si="59"/>
        <v>47088</v>
      </c>
      <c r="H457" s="12"/>
      <c r="I457" s="12">
        <f t="shared" si="55"/>
        <v>1.0021569300827093</v>
      </c>
      <c r="J457" s="12"/>
      <c r="K457" s="12">
        <f t="shared" si="58"/>
        <v>1899.5562019095516</v>
      </c>
      <c r="L457" s="12">
        <v>1899.5562019095516</v>
      </c>
      <c r="N457" s="12">
        <f>I457*K457</f>
        <v>1903.6534118252475</v>
      </c>
    </row>
    <row r="458" spans="1:14" x14ac:dyDescent="0.3">
      <c r="A458" s="11">
        <v>457</v>
      </c>
      <c r="B458" s="11">
        <v>2029</v>
      </c>
      <c r="C458" s="11">
        <v>1</v>
      </c>
      <c r="D458" s="19">
        <f t="shared" si="59"/>
        <v>47119</v>
      </c>
      <c r="H458" s="12"/>
      <c r="I458" s="12">
        <f t="shared" si="55"/>
        <v>1.0009913241057902</v>
      </c>
      <c r="J458" s="12"/>
      <c r="K458" s="12">
        <f t="shared" si="58"/>
        <v>1899.9491174378304</v>
      </c>
      <c r="L458" s="12">
        <v>1899.9491174378304</v>
      </c>
      <c r="N458" s="12">
        <f>I458*K458</f>
        <v>1901.8325827977212</v>
      </c>
    </row>
    <row r="459" spans="1:14" x14ac:dyDescent="0.3">
      <c r="A459" s="11">
        <v>458</v>
      </c>
      <c r="B459" s="11">
        <v>2029</v>
      </c>
      <c r="C459" s="11">
        <v>2</v>
      </c>
      <c r="D459" s="19">
        <f t="shared" si="59"/>
        <v>47150</v>
      </c>
      <c r="H459" s="12"/>
      <c r="I459" s="12">
        <f t="shared" si="55"/>
        <v>1.0004721479310004</v>
      </c>
      <c r="J459" s="12"/>
      <c r="K459" s="12">
        <f t="shared" si="58"/>
        <v>1900.3420329661092</v>
      </c>
      <c r="L459" s="12">
        <v>1900.3420329661092</v>
      </c>
      <c r="N459" s="12">
        <f>I459*K459</f>
        <v>1901.2392755251672</v>
      </c>
    </row>
    <row r="460" spans="1:14" x14ac:dyDescent="0.3">
      <c r="A460" s="11">
        <v>459</v>
      </c>
      <c r="B460" s="11">
        <v>2029</v>
      </c>
      <c r="C460" s="11">
        <v>3</v>
      </c>
      <c r="D460" s="19">
        <f t="shared" si="59"/>
        <v>47178</v>
      </c>
      <c r="H460" s="12"/>
      <c r="I460" s="12">
        <f t="shared" si="55"/>
        <v>1.0005682734485155</v>
      </c>
      <c r="J460" s="12"/>
      <c r="K460" s="12">
        <f t="shared" si="58"/>
        <v>1900.7349484943879</v>
      </c>
      <c r="L460" s="12">
        <v>1900.7349484943879</v>
      </c>
      <c r="N460" s="12">
        <f>I460*K460</f>
        <v>1901.8150856982827</v>
      </c>
    </row>
    <row r="461" spans="1:14" x14ac:dyDescent="0.3">
      <c r="A461" s="11">
        <v>460</v>
      </c>
      <c r="B461" s="11">
        <v>2029</v>
      </c>
      <c r="C461" s="11">
        <v>4</v>
      </c>
      <c r="D461" s="19">
        <f t="shared" si="59"/>
        <v>47209</v>
      </c>
      <c r="H461" s="12"/>
      <c r="I461" s="12">
        <f t="shared" si="55"/>
        <v>1.0004081528998261</v>
      </c>
      <c r="J461" s="12"/>
      <c r="K461" s="12">
        <f t="shared" si="58"/>
        <v>1901.1278640226669</v>
      </c>
      <c r="L461" s="12">
        <v>1901.1278640226669</v>
      </c>
      <c r="N461" s="12">
        <f>I461*K461</f>
        <v>1901.903814873308</v>
      </c>
    </row>
    <row r="462" spans="1:14" x14ac:dyDescent="0.3">
      <c r="A462" s="11">
        <v>461</v>
      </c>
      <c r="B462" s="11">
        <v>2029</v>
      </c>
      <c r="C462" s="11">
        <v>5</v>
      </c>
      <c r="D462" s="19">
        <f t="shared" si="59"/>
        <v>47239</v>
      </c>
      <c r="H462" s="12"/>
      <c r="I462" s="12">
        <f t="shared" si="55"/>
        <v>0.99920320089495884</v>
      </c>
      <c r="J462" s="12"/>
      <c r="K462" s="12">
        <f t="shared" si="58"/>
        <v>1901.5207795509457</v>
      </c>
      <c r="L462" s="12">
        <v>1901.5207795509457</v>
      </c>
      <c r="N462" s="12">
        <f>I462*K462</f>
        <v>1900.0056494955822</v>
      </c>
    </row>
    <row r="463" spans="1:14" x14ac:dyDescent="0.3">
      <c r="A463" s="11">
        <v>462</v>
      </c>
      <c r="B463" s="11">
        <v>2029</v>
      </c>
      <c r="C463" s="11">
        <v>6</v>
      </c>
      <c r="D463" s="19">
        <f t="shared" si="59"/>
        <v>47270</v>
      </c>
      <c r="H463" s="12"/>
      <c r="I463" s="12">
        <f t="shared" si="55"/>
        <v>0.99669901136611105</v>
      </c>
      <c r="J463" s="12"/>
      <c r="K463" s="12">
        <f t="shared" si="58"/>
        <v>1901.9136950792245</v>
      </c>
      <c r="L463" s="12">
        <v>1901.9136950792245</v>
      </c>
      <c r="N463" s="12">
        <f>I463*K463</f>
        <v>1895.6354995891302</v>
      </c>
    </row>
    <row r="464" spans="1:14" x14ac:dyDescent="0.3">
      <c r="A464" s="11">
        <v>463</v>
      </c>
      <c r="B464" s="11">
        <v>2029</v>
      </c>
      <c r="C464" s="11">
        <v>7</v>
      </c>
      <c r="D464" s="19">
        <f t="shared" si="59"/>
        <v>47300</v>
      </c>
      <c r="H464" s="12"/>
      <c r="I464" s="12">
        <f t="shared" si="55"/>
        <v>0.99476691762086744</v>
      </c>
      <c r="J464" s="12"/>
      <c r="K464" s="12">
        <f t="shared" si="58"/>
        <v>1902.3066106075034</v>
      </c>
      <c r="L464" s="12">
        <v>1902.3066106075034</v>
      </c>
      <c r="N464" s="12">
        <f>I464*K464</f>
        <v>1892.351683403826</v>
      </c>
    </row>
    <row r="465" spans="1:14" x14ac:dyDescent="0.3">
      <c r="A465" s="11">
        <v>464</v>
      </c>
      <c r="B465" s="11">
        <v>2029</v>
      </c>
      <c r="C465" s="11">
        <v>8</v>
      </c>
      <c r="D465" s="19">
        <f t="shared" si="59"/>
        <v>47331</v>
      </c>
      <c r="H465" s="12"/>
      <c r="I465" s="12">
        <f t="shared" si="55"/>
        <v>0.99624515116925449</v>
      </c>
      <c r="J465" s="12"/>
      <c r="K465" s="12">
        <f t="shared" si="58"/>
        <v>1902.6995261357822</v>
      </c>
      <c r="L465" s="12">
        <v>1902.6995261357822</v>
      </c>
      <c r="N465" s="12">
        <f>I465*K465</f>
        <v>1895.5551770448112</v>
      </c>
    </row>
    <row r="466" spans="1:14" x14ac:dyDescent="0.3">
      <c r="A466" s="11">
        <v>465</v>
      </c>
      <c r="B466" s="11">
        <v>2029</v>
      </c>
      <c r="C466" s="11">
        <v>9</v>
      </c>
      <c r="D466" s="19">
        <f t="shared" si="59"/>
        <v>47362</v>
      </c>
      <c r="H466" s="12"/>
      <c r="I466" s="12">
        <f t="shared" si="55"/>
        <v>0.9999184554447742</v>
      </c>
      <c r="J466" s="12"/>
      <c r="K466" s="12">
        <f t="shared" si="58"/>
        <v>1903.092441664061</v>
      </c>
      <c r="L466" s="12">
        <v>1903.092441664061</v>
      </c>
      <c r="N466" s="12">
        <f>I466*K466</f>
        <v>1902.9372548373519</v>
      </c>
    </row>
    <row r="467" spans="1:14" x14ac:dyDescent="0.3">
      <c r="A467" s="11">
        <v>466</v>
      </c>
      <c r="B467" s="11">
        <v>2029</v>
      </c>
      <c r="C467" s="11">
        <v>10</v>
      </c>
      <c r="D467" s="19">
        <f t="shared" si="59"/>
        <v>47392</v>
      </c>
      <c r="H467" s="12"/>
      <c r="I467" s="12">
        <f t="shared" si="55"/>
        <v>1.0024061313439261</v>
      </c>
      <c r="J467" s="12"/>
      <c r="K467" s="12">
        <f t="shared" si="58"/>
        <v>1903.4853571923397</v>
      </c>
      <c r="L467" s="12">
        <v>1903.4853571923397</v>
      </c>
      <c r="N467" s="12">
        <f>I467*K467</f>
        <v>1908.0653929729845</v>
      </c>
    </row>
    <row r="468" spans="1:14" x14ac:dyDescent="0.3">
      <c r="A468" s="11">
        <v>467</v>
      </c>
      <c r="B468" s="11">
        <v>2029</v>
      </c>
      <c r="C468" s="11">
        <v>11</v>
      </c>
      <c r="D468" s="19">
        <f t="shared" si="59"/>
        <v>47423</v>
      </c>
      <c r="H468" s="12"/>
      <c r="I468" s="12">
        <f t="shared" si="55"/>
        <v>1.0029120731715033</v>
      </c>
      <c r="J468" s="12"/>
      <c r="K468" s="12">
        <f t="shared" si="58"/>
        <v>1903.8782727206187</v>
      </c>
      <c r="L468" s="12">
        <v>1903.8782727206187</v>
      </c>
      <c r="N468" s="12">
        <f>I468*K468</f>
        <v>1909.4225055604165</v>
      </c>
    </row>
    <row r="469" spans="1:14" x14ac:dyDescent="0.3">
      <c r="A469" s="11">
        <v>468</v>
      </c>
      <c r="B469" s="11">
        <v>2029</v>
      </c>
      <c r="C469" s="11">
        <v>12</v>
      </c>
      <c r="D469" s="19">
        <f t="shared" si="59"/>
        <v>47453</v>
      </c>
      <c r="H469" s="12"/>
      <c r="I469" s="12">
        <f t="shared" si="55"/>
        <v>1.0021569300827093</v>
      </c>
      <c r="J469" s="12"/>
      <c r="K469" s="12">
        <f t="shared" si="58"/>
        <v>1904.2711882488975</v>
      </c>
      <c r="L469" s="12">
        <v>1904.2711882488975</v>
      </c>
      <c r="N469" s="12">
        <f>I469*K469</f>
        <v>1908.3785680604683</v>
      </c>
    </row>
    <row r="470" spans="1:14" x14ac:dyDescent="0.3">
      <c r="A470" s="11">
        <v>469</v>
      </c>
      <c r="B470" s="11">
        <v>2030</v>
      </c>
      <c r="C470" s="11">
        <v>1</v>
      </c>
      <c r="D470" s="19">
        <f t="shared" si="59"/>
        <v>47484</v>
      </c>
      <c r="H470" s="12"/>
      <c r="I470" s="12">
        <f t="shared" si="55"/>
        <v>1.0009913241057902</v>
      </c>
      <c r="J470" s="12"/>
      <c r="K470" s="12">
        <f t="shared" si="58"/>
        <v>1904.6641037771763</v>
      </c>
      <c r="L470" s="12">
        <v>1904.6641037771763</v>
      </c>
      <c r="N470" s="12">
        <f>I470*K470</f>
        <v>1906.5522432166838</v>
      </c>
    </row>
    <row r="471" spans="1:14" x14ac:dyDescent="0.3">
      <c r="A471" s="11">
        <v>470</v>
      </c>
      <c r="B471" s="11">
        <v>2030</v>
      </c>
      <c r="C471" s="11">
        <v>2</v>
      </c>
      <c r="D471" s="19">
        <f t="shared" si="59"/>
        <v>47515</v>
      </c>
      <c r="H471" s="12"/>
      <c r="I471" s="12">
        <f t="shared" si="55"/>
        <v>1.0004721479310004</v>
      </c>
      <c r="J471" s="12"/>
      <c r="K471" s="12">
        <f t="shared" si="58"/>
        <v>1905.057019305455</v>
      </c>
      <c r="L471" s="12">
        <v>1905.057019305455</v>
      </c>
      <c r="N471" s="12">
        <f>I471*K471</f>
        <v>1905.9564880355579</v>
      </c>
    </row>
    <row r="472" spans="1:14" x14ac:dyDescent="0.3">
      <c r="A472" s="11">
        <v>471</v>
      </c>
      <c r="B472" s="11">
        <v>2030</v>
      </c>
      <c r="C472" s="11">
        <v>3</v>
      </c>
      <c r="D472" s="19">
        <f t="shared" si="59"/>
        <v>47543</v>
      </c>
      <c r="H472" s="12"/>
      <c r="I472" s="12">
        <f t="shared" si="55"/>
        <v>1.0005682734485155</v>
      </c>
      <c r="J472" s="12"/>
      <c r="K472" s="12">
        <f t="shared" si="58"/>
        <v>1905.449934833734</v>
      </c>
      <c r="L472" s="12">
        <v>1905.449934833734</v>
      </c>
      <c r="N472" s="12">
        <f>I472*K472</f>
        <v>1906.5327514391756</v>
      </c>
    </row>
    <row r="473" spans="1:14" x14ac:dyDescent="0.3">
      <c r="A473" s="11">
        <v>472</v>
      </c>
      <c r="B473" s="11">
        <v>2030</v>
      </c>
      <c r="C473" s="11">
        <v>4</v>
      </c>
      <c r="D473" s="19">
        <f t="shared" si="59"/>
        <v>47574</v>
      </c>
      <c r="H473" s="12"/>
      <c r="I473" s="12">
        <f t="shared" si="55"/>
        <v>1.0004081528998261</v>
      </c>
      <c r="J473" s="12"/>
      <c r="K473" s="12">
        <f t="shared" si="58"/>
        <v>1905.8428503620128</v>
      </c>
      <c r="L473" s="12">
        <v>1905.8428503620128</v>
      </c>
      <c r="N473" s="12">
        <f>I473*K473</f>
        <v>1906.6207256480009</v>
      </c>
    </row>
    <row r="474" spans="1:14" x14ac:dyDescent="0.3">
      <c r="A474" s="11">
        <v>473</v>
      </c>
      <c r="B474" s="11">
        <v>2030</v>
      </c>
      <c r="C474" s="11">
        <v>5</v>
      </c>
      <c r="D474" s="19">
        <f t="shared" si="59"/>
        <v>47604</v>
      </c>
      <c r="H474" s="12"/>
      <c r="I474" s="12">
        <f t="shared" ref="I474:I537" si="60">VLOOKUP(C474,$Q$6:$R$17,2,FALSE)</f>
        <v>0.99920320089495884</v>
      </c>
      <c r="J474" s="12"/>
      <c r="K474" s="12">
        <f t="shared" si="58"/>
        <v>1906.2357658902915</v>
      </c>
      <c r="L474" s="12">
        <v>1906.2357658902915</v>
      </c>
      <c r="N474" s="12">
        <f>I474*K474</f>
        <v>1904.7168789380328</v>
      </c>
    </row>
    <row r="475" spans="1:14" x14ac:dyDescent="0.3">
      <c r="A475" s="11">
        <v>474</v>
      </c>
      <c r="B475" s="11">
        <v>2030</v>
      </c>
      <c r="C475" s="11">
        <v>6</v>
      </c>
      <c r="D475" s="19">
        <f t="shared" si="59"/>
        <v>47635</v>
      </c>
      <c r="H475" s="12"/>
      <c r="I475" s="12">
        <f t="shared" si="60"/>
        <v>0.99669901136611105</v>
      </c>
      <c r="J475" s="12"/>
      <c r="K475" s="12">
        <f t="shared" si="58"/>
        <v>1906.6286814185705</v>
      </c>
      <c r="L475" s="12">
        <v>1906.6286814185705</v>
      </c>
      <c r="N475" s="12">
        <f>I475*K475</f>
        <v>1900.3349218121612</v>
      </c>
    </row>
    <row r="476" spans="1:14" x14ac:dyDescent="0.3">
      <c r="A476" s="11">
        <v>475</v>
      </c>
      <c r="B476" s="11">
        <v>2030</v>
      </c>
      <c r="C476" s="11">
        <v>7</v>
      </c>
      <c r="D476" s="19">
        <f t="shared" si="59"/>
        <v>47665</v>
      </c>
      <c r="H476" s="12"/>
      <c r="I476" s="12">
        <f t="shared" si="60"/>
        <v>0.99476691762086744</v>
      </c>
      <c r="J476" s="12"/>
      <c r="K476" s="12">
        <f t="shared" si="58"/>
        <v>1907.0215969468493</v>
      </c>
      <c r="L476" s="12">
        <v>1907.0215969468493</v>
      </c>
      <c r="N476" s="12">
        <f>I476*K476</f>
        <v>1897.0419958312416</v>
      </c>
    </row>
    <row r="477" spans="1:14" x14ac:dyDescent="0.3">
      <c r="A477" s="11">
        <v>476</v>
      </c>
      <c r="B477" s="11">
        <v>2030</v>
      </c>
      <c r="C477" s="11">
        <v>8</v>
      </c>
      <c r="D477" s="19">
        <f t="shared" si="59"/>
        <v>47696</v>
      </c>
      <c r="H477" s="12"/>
      <c r="I477" s="12">
        <f t="shared" si="60"/>
        <v>0.99624515116925449</v>
      </c>
      <c r="J477" s="12"/>
      <c r="K477" s="12">
        <f t="shared" si="58"/>
        <v>1907.414512475128</v>
      </c>
      <c r="L477" s="12">
        <v>1907.414512475128</v>
      </c>
      <c r="N477" s="12">
        <f>I477*K477</f>
        <v>1900.2524593232138</v>
      </c>
    </row>
    <row r="478" spans="1:14" x14ac:dyDescent="0.3">
      <c r="A478" s="11">
        <v>477</v>
      </c>
      <c r="B478" s="11">
        <v>2030</v>
      </c>
      <c r="C478" s="11">
        <v>9</v>
      </c>
      <c r="D478" s="19">
        <f t="shared" si="59"/>
        <v>47727</v>
      </c>
      <c r="H478" s="12"/>
      <c r="I478" s="12">
        <f t="shared" si="60"/>
        <v>0.9999184554447742</v>
      </c>
      <c r="J478" s="12"/>
      <c r="K478" s="12">
        <f t="shared" si="58"/>
        <v>1907.8074280034068</v>
      </c>
      <c r="L478" s="12">
        <v>1907.8074280034068</v>
      </c>
      <c r="N478" s="12">
        <f>I478*K478</f>
        <v>1907.6518566952338</v>
      </c>
    </row>
    <row r="479" spans="1:14" x14ac:dyDescent="0.3">
      <c r="A479" s="11">
        <v>478</v>
      </c>
      <c r="B479" s="11">
        <v>2030</v>
      </c>
      <c r="C479" s="11">
        <v>10</v>
      </c>
      <c r="D479" s="19">
        <f t="shared" si="59"/>
        <v>47757</v>
      </c>
      <c r="H479" s="12"/>
      <c r="I479" s="12">
        <f t="shared" si="60"/>
        <v>1.0024061313439261</v>
      </c>
      <c r="J479" s="12"/>
      <c r="K479" s="12">
        <f t="shared" si="58"/>
        <v>1908.2003435316858</v>
      </c>
      <c r="L479" s="12">
        <v>1908.2003435316858</v>
      </c>
      <c r="N479" s="12">
        <f>I479*K479</f>
        <v>1912.7917241887478</v>
      </c>
    </row>
    <row r="480" spans="1:14" x14ac:dyDescent="0.3">
      <c r="A480" s="11">
        <v>479</v>
      </c>
      <c r="B480" s="11">
        <v>2030</v>
      </c>
      <c r="C480" s="11">
        <v>11</v>
      </c>
      <c r="D480" s="19">
        <f t="shared" si="59"/>
        <v>47788</v>
      </c>
      <c r="H480" s="12"/>
      <c r="I480" s="12">
        <f t="shared" si="60"/>
        <v>1.0029120731715033</v>
      </c>
      <c r="J480" s="12"/>
      <c r="K480" s="12">
        <f t="shared" si="58"/>
        <v>1908.5932590599646</v>
      </c>
      <c r="L480" s="12">
        <v>1908.5932590599646</v>
      </c>
      <c r="N480" s="12">
        <f>I480*K480</f>
        <v>1914.1512222849851</v>
      </c>
    </row>
    <row r="481" spans="1:14" x14ac:dyDescent="0.3">
      <c r="A481" s="11">
        <v>480</v>
      </c>
      <c r="B481" s="11">
        <v>2030</v>
      </c>
      <c r="C481" s="11">
        <v>12</v>
      </c>
      <c r="D481" s="19">
        <f t="shared" si="59"/>
        <v>47818</v>
      </c>
      <c r="H481" s="12"/>
      <c r="I481" s="12">
        <f t="shared" si="60"/>
        <v>1.0021569300827093</v>
      </c>
      <c r="J481" s="12"/>
      <c r="K481" s="12">
        <f t="shared" si="58"/>
        <v>1908.9861745882433</v>
      </c>
      <c r="L481" s="12">
        <v>1908.9861745882433</v>
      </c>
      <c r="N481" s="12">
        <f>I481*K481</f>
        <v>1913.1037242956888</v>
      </c>
    </row>
    <row r="482" spans="1:14" x14ac:dyDescent="0.3">
      <c r="A482" s="11">
        <v>481</v>
      </c>
      <c r="B482" s="11">
        <v>2031</v>
      </c>
      <c r="C482" s="11">
        <v>1</v>
      </c>
      <c r="D482" s="19">
        <f t="shared" si="59"/>
        <v>47849</v>
      </c>
      <c r="H482" s="12"/>
      <c r="I482" s="12">
        <f t="shared" si="60"/>
        <v>1.0009913241057902</v>
      </c>
      <c r="J482" s="12"/>
      <c r="K482" s="12">
        <f t="shared" si="58"/>
        <v>1909.3790901165221</v>
      </c>
      <c r="L482" s="12">
        <v>1909.3790901165221</v>
      </c>
      <c r="N482" s="12">
        <f>I482*K482</f>
        <v>1911.2719036356464</v>
      </c>
    </row>
    <row r="483" spans="1:14" x14ac:dyDescent="0.3">
      <c r="A483" s="11">
        <v>482</v>
      </c>
      <c r="B483" s="11">
        <v>2031</v>
      </c>
      <c r="C483" s="11">
        <v>2</v>
      </c>
      <c r="D483" s="19">
        <f t="shared" si="59"/>
        <v>47880</v>
      </c>
      <c r="H483" s="12"/>
      <c r="I483" s="12">
        <f t="shared" si="60"/>
        <v>1.0004721479310004</v>
      </c>
      <c r="J483" s="12"/>
      <c r="K483" s="12">
        <f t="shared" si="58"/>
        <v>1909.7720056448011</v>
      </c>
      <c r="L483" s="12">
        <v>1909.7720056448011</v>
      </c>
      <c r="N483" s="12">
        <f>I483*K483</f>
        <v>1910.6737005459488</v>
      </c>
    </row>
    <row r="484" spans="1:14" x14ac:dyDescent="0.3">
      <c r="A484" s="11">
        <v>483</v>
      </c>
      <c r="B484" s="11">
        <v>2031</v>
      </c>
      <c r="C484" s="11">
        <v>3</v>
      </c>
      <c r="D484" s="19">
        <f t="shared" si="59"/>
        <v>47908</v>
      </c>
      <c r="H484" s="12"/>
      <c r="I484" s="12">
        <f t="shared" si="60"/>
        <v>1.0005682734485155</v>
      </c>
      <c r="J484" s="12"/>
      <c r="K484" s="12">
        <f t="shared" si="58"/>
        <v>1910.1649211730798</v>
      </c>
      <c r="L484" s="12">
        <v>1910.1649211730798</v>
      </c>
      <c r="N484" s="12">
        <f>I484*K484</f>
        <v>1911.2504171800683</v>
      </c>
    </row>
    <row r="485" spans="1:14" x14ac:dyDescent="0.3">
      <c r="A485" s="11">
        <v>484</v>
      </c>
      <c r="B485" s="11">
        <v>2031</v>
      </c>
      <c r="C485" s="11">
        <v>4</v>
      </c>
      <c r="D485" s="19">
        <f t="shared" si="59"/>
        <v>47939</v>
      </c>
      <c r="H485" s="12"/>
      <c r="I485" s="12">
        <f t="shared" si="60"/>
        <v>1.0004081528998261</v>
      </c>
      <c r="J485" s="12"/>
      <c r="K485" s="12">
        <f t="shared" si="58"/>
        <v>1910.5578367013586</v>
      </c>
      <c r="L485" s="12">
        <v>1910.5578367013586</v>
      </c>
      <c r="N485" s="12">
        <f>I485*K485</f>
        <v>1911.3376364226938</v>
      </c>
    </row>
    <row r="486" spans="1:14" x14ac:dyDescent="0.3">
      <c r="A486" s="11">
        <v>485</v>
      </c>
      <c r="B486" s="11">
        <v>2031</v>
      </c>
      <c r="C486" s="11">
        <v>5</v>
      </c>
      <c r="D486" s="19">
        <f t="shared" si="59"/>
        <v>47969</v>
      </c>
      <c r="H486" s="12"/>
      <c r="I486" s="12">
        <f t="shared" si="60"/>
        <v>0.99920320089495884</v>
      </c>
      <c r="J486" s="12"/>
      <c r="K486" s="12">
        <f t="shared" si="58"/>
        <v>1910.9507522296376</v>
      </c>
      <c r="L486" s="12">
        <v>1910.9507522296376</v>
      </c>
      <c r="N486" s="12">
        <f>I486*K486</f>
        <v>1909.4281083804833</v>
      </c>
    </row>
    <row r="487" spans="1:14" x14ac:dyDescent="0.3">
      <c r="A487" s="11">
        <v>486</v>
      </c>
      <c r="B487" s="11">
        <v>2031</v>
      </c>
      <c r="C487" s="11">
        <v>6</v>
      </c>
      <c r="D487" s="19">
        <f t="shared" si="59"/>
        <v>48000</v>
      </c>
      <c r="H487" s="12"/>
      <c r="I487" s="12">
        <f t="shared" si="60"/>
        <v>0.99669901136611105</v>
      </c>
      <c r="J487" s="12"/>
      <c r="K487" s="12">
        <f t="shared" si="58"/>
        <v>1911.3436677579164</v>
      </c>
      <c r="L487" s="12">
        <v>1911.3436677579164</v>
      </c>
      <c r="N487" s="12">
        <f>I487*K487</f>
        <v>1905.0343440351919</v>
      </c>
    </row>
    <row r="488" spans="1:14" x14ac:dyDescent="0.3">
      <c r="A488" s="11">
        <v>487</v>
      </c>
      <c r="B488" s="11">
        <v>2031</v>
      </c>
      <c r="C488" s="11">
        <v>7</v>
      </c>
      <c r="D488" s="19">
        <f t="shared" si="59"/>
        <v>48030</v>
      </c>
      <c r="H488" s="12"/>
      <c r="I488" s="12">
        <f t="shared" si="60"/>
        <v>0.99476691762086744</v>
      </c>
      <c r="J488" s="12"/>
      <c r="K488" s="12">
        <f t="shared" si="58"/>
        <v>1911.7365832861951</v>
      </c>
      <c r="L488" s="12">
        <v>1911.7365832861951</v>
      </c>
      <c r="N488" s="12">
        <f>I488*K488</f>
        <v>1901.732308258657</v>
      </c>
    </row>
    <row r="489" spans="1:14" x14ac:dyDescent="0.3">
      <c r="A489" s="11">
        <v>488</v>
      </c>
      <c r="B489" s="11">
        <v>2031</v>
      </c>
      <c r="C489" s="11">
        <v>8</v>
      </c>
      <c r="D489" s="19">
        <f t="shared" si="59"/>
        <v>48061</v>
      </c>
      <c r="H489" s="12"/>
      <c r="I489" s="12">
        <f t="shared" si="60"/>
        <v>0.99624515116925449</v>
      </c>
      <c r="J489" s="12"/>
      <c r="K489" s="12">
        <f t="shared" si="58"/>
        <v>1912.1294988144741</v>
      </c>
      <c r="L489" s="12">
        <v>1912.1294988144741</v>
      </c>
      <c r="N489" s="12">
        <f>I489*K489</f>
        <v>1904.9497416016166</v>
      </c>
    </row>
    <row r="490" spans="1:14" x14ac:dyDescent="0.3">
      <c r="A490" s="11">
        <v>489</v>
      </c>
      <c r="B490" s="11">
        <v>2031</v>
      </c>
      <c r="C490" s="11">
        <v>9</v>
      </c>
      <c r="D490" s="19">
        <f t="shared" si="59"/>
        <v>48092</v>
      </c>
      <c r="H490" s="12"/>
      <c r="I490" s="12">
        <f t="shared" si="60"/>
        <v>0.9999184554447742</v>
      </c>
      <c r="J490" s="12"/>
      <c r="K490" s="12">
        <f t="shared" si="58"/>
        <v>1912.5224143427529</v>
      </c>
      <c r="L490" s="12">
        <v>1912.5224143427529</v>
      </c>
      <c r="N490" s="12">
        <f>I490*K490</f>
        <v>1912.366458553116</v>
      </c>
    </row>
    <row r="491" spans="1:14" x14ac:dyDescent="0.3">
      <c r="A491" s="11">
        <v>490</v>
      </c>
      <c r="B491" s="11">
        <v>2031</v>
      </c>
      <c r="C491" s="11">
        <v>10</v>
      </c>
      <c r="D491" s="19">
        <f t="shared" si="59"/>
        <v>48122</v>
      </c>
      <c r="H491" s="12"/>
      <c r="I491" s="12">
        <f t="shared" si="60"/>
        <v>1.0024061313439261</v>
      </c>
      <c r="J491" s="12"/>
      <c r="K491" s="12">
        <f t="shared" si="58"/>
        <v>1912.9153298710316</v>
      </c>
      <c r="L491" s="12">
        <v>1912.9153298710316</v>
      </c>
      <c r="N491" s="12">
        <f>I491*K491</f>
        <v>1917.518055404511</v>
      </c>
    </row>
    <row r="492" spans="1:14" x14ac:dyDescent="0.3">
      <c r="A492" s="11">
        <v>491</v>
      </c>
      <c r="B492" s="11">
        <v>2031</v>
      </c>
      <c r="C492" s="11">
        <v>11</v>
      </c>
      <c r="D492" s="19">
        <f t="shared" si="59"/>
        <v>48153</v>
      </c>
      <c r="H492" s="12"/>
      <c r="I492" s="12">
        <f t="shared" si="60"/>
        <v>1.0029120731715033</v>
      </c>
      <c r="J492" s="12"/>
      <c r="K492" s="12">
        <f t="shared" si="58"/>
        <v>1913.3082453993104</v>
      </c>
      <c r="L492" s="12">
        <v>1913.3082453993104</v>
      </c>
      <c r="N492" s="12">
        <f>I492*K492</f>
        <v>1918.8799390095539</v>
      </c>
    </row>
    <row r="493" spans="1:14" x14ac:dyDescent="0.3">
      <c r="A493" s="11">
        <v>492</v>
      </c>
      <c r="B493" s="11">
        <v>2031</v>
      </c>
      <c r="C493" s="11">
        <v>12</v>
      </c>
      <c r="D493" s="19">
        <f t="shared" si="59"/>
        <v>48183</v>
      </c>
      <c r="H493" s="12"/>
      <c r="I493" s="12">
        <f t="shared" si="60"/>
        <v>1.0021569300827093</v>
      </c>
      <c r="J493" s="12"/>
      <c r="K493" s="12">
        <f t="shared" si="58"/>
        <v>1913.7011609275894</v>
      </c>
      <c r="L493" s="12">
        <v>1913.7011609275894</v>
      </c>
      <c r="N493" s="12">
        <f>I493*K493</f>
        <v>1917.8288805309098</v>
      </c>
    </row>
    <row r="494" spans="1:14" x14ac:dyDescent="0.3">
      <c r="A494" s="11">
        <v>493</v>
      </c>
      <c r="B494" s="11">
        <v>2032</v>
      </c>
      <c r="C494" s="11">
        <v>1</v>
      </c>
      <c r="D494" s="19">
        <f t="shared" si="59"/>
        <v>48214</v>
      </c>
      <c r="H494" s="12"/>
      <c r="I494" s="12">
        <f t="shared" si="60"/>
        <v>1.0009913241057902</v>
      </c>
      <c r="J494" s="12"/>
      <c r="K494" s="12">
        <f t="shared" si="58"/>
        <v>1914.0940764558682</v>
      </c>
      <c r="L494" s="12">
        <v>1914.0940764558682</v>
      </c>
      <c r="N494" s="12">
        <f>I494*K494</f>
        <v>1915.9915640546089</v>
      </c>
    </row>
    <row r="495" spans="1:14" x14ac:dyDescent="0.3">
      <c r="A495" s="11">
        <v>494</v>
      </c>
      <c r="B495" s="11">
        <v>2032</v>
      </c>
      <c r="C495" s="11">
        <v>2</v>
      </c>
      <c r="D495" s="19">
        <f t="shared" si="59"/>
        <v>48245</v>
      </c>
      <c r="H495" s="12"/>
      <c r="I495" s="12">
        <f t="shared" si="60"/>
        <v>1.0004721479310004</v>
      </c>
      <c r="J495" s="12"/>
      <c r="K495" s="12">
        <f t="shared" si="58"/>
        <v>1914.4869919841469</v>
      </c>
      <c r="L495" s="12">
        <v>1914.4869919841469</v>
      </c>
      <c r="N495" s="12">
        <f>I495*K495</f>
        <v>1915.3909130563393</v>
      </c>
    </row>
    <row r="496" spans="1:14" x14ac:dyDescent="0.3">
      <c r="A496" s="11">
        <v>495</v>
      </c>
      <c r="B496" s="11">
        <v>2032</v>
      </c>
      <c r="C496" s="11">
        <v>3</v>
      </c>
      <c r="D496" s="19">
        <f t="shared" si="59"/>
        <v>48274</v>
      </c>
      <c r="H496" s="12"/>
      <c r="I496" s="12">
        <f t="shared" si="60"/>
        <v>1.0005682734485155</v>
      </c>
      <c r="J496" s="12"/>
      <c r="K496" s="12">
        <f t="shared" si="58"/>
        <v>1914.8799075124257</v>
      </c>
      <c r="L496" s="12">
        <v>1914.8799075124257</v>
      </c>
      <c r="N496" s="12">
        <f>I496*K496</f>
        <v>1915.9680829209608</v>
      </c>
    </row>
    <row r="497" spans="1:14" x14ac:dyDescent="0.3">
      <c r="A497" s="11">
        <v>496</v>
      </c>
      <c r="B497" s="11">
        <v>2032</v>
      </c>
      <c r="C497" s="11">
        <v>4</v>
      </c>
      <c r="D497" s="19">
        <f t="shared" si="59"/>
        <v>48305</v>
      </c>
      <c r="H497" s="12"/>
      <c r="I497" s="12">
        <f t="shared" si="60"/>
        <v>1.0004081528998261</v>
      </c>
      <c r="J497" s="12"/>
      <c r="K497" s="12">
        <f t="shared" si="58"/>
        <v>1915.2728230407047</v>
      </c>
      <c r="L497" s="12">
        <v>1915.2728230407047</v>
      </c>
      <c r="N497" s="12">
        <f>I497*K497</f>
        <v>1916.0545471973869</v>
      </c>
    </row>
    <row r="498" spans="1:14" x14ac:dyDescent="0.3">
      <c r="A498" s="11">
        <v>497</v>
      </c>
      <c r="B498" s="11">
        <v>2032</v>
      </c>
      <c r="C498" s="11">
        <v>5</v>
      </c>
      <c r="D498" s="19">
        <f t="shared" si="59"/>
        <v>48335</v>
      </c>
      <c r="H498" s="12"/>
      <c r="I498" s="12">
        <f t="shared" si="60"/>
        <v>0.99920320089495884</v>
      </c>
      <c r="J498" s="12"/>
      <c r="K498" s="12">
        <f t="shared" si="58"/>
        <v>1915.6657385689834</v>
      </c>
      <c r="L498" s="12">
        <v>1915.6657385689834</v>
      </c>
      <c r="N498" s="12">
        <f>I498*K498</f>
        <v>1914.1393378229336</v>
      </c>
    </row>
    <row r="499" spans="1:14" x14ac:dyDescent="0.3">
      <c r="A499" s="11">
        <v>498</v>
      </c>
      <c r="B499" s="11">
        <v>2032</v>
      </c>
      <c r="C499" s="11">
        <v>6</v>
      </c>
      <c r="D499" s="19">
        <f t="shared" si="59"/>
        <v>48366</v>
      </c>
      <c r="H499" s="12"/>
      <c r="I499" s="12">
        <f t="shared" si="60"/>
        <v>0.99669901136611105</v>
      </c>
      <c r="J499" s="12"/>
      <c r="K499" s="12">
        <f t="shared" si="58"/>
        <v>1916.0586540972622</v>
      </c>
      <c r="L499" s="12">
        <v>1916.0586540972622</v>
      </c>
      <c r="N499" s="12">
        <f>I499*K499</f>
        <v>1909.7337662582227</v>
      </c>
    </row>
    <row r="500" spans="1:14" x14ac:dyDescent="0.3">
      <c r="A500" s="11">
        <v>499</v>
      </c>
      <c r="B500" s="11">
        <v>2032</v>
      </c>
      <c r="C500" s="11">
        <v>7</v>
      </c>
      <c r="D500" s="19">
        <f t="shared" si="59"/>
        <v>48396</v>
      </c>
      <c r="H500" s="12"/>
      <c r="I500" s="12">
        <f t="shared" si="60"/>
        <v>0.99476691762086744</v>
      </c>
      <c r="J500" s="12"/>
      <c r="K500" s="12">
        <f t="shared" si="58"/>
        <v>1916.4515696255412</v>
      </c>
      <c r="L500" s="12">
        <v>1916.4515696255412</v>
      </c>
      <c r="N500" s="12">
        <f>I500*K500</f>
        <v>1906.4226206860728</v>
      </c>
    </row>
    <row r="501" spans="1:14" x14ac:dyDescent="0.3">
      <c r="A501" s="11">
        <v>500</v>
      </c>
      <c r="B501" s="11">
        <v>2032</v>
      </c>
      <c r="C501" s="11">
        <v>8</v>
      </c>
      <c r="D501" s="19">
        <f t="shared" si="59"/>
        <v>48427</v>
      </c>
      <c r="H501" s="12"/>
      <c r="I501" s="12">
        <f t="shared" si="60"/>
        <v>0.99624515116925449</v>
      </c>
      <c r="J501" s="12"/>
      <c r="K501" s="12">
        <f t="shared" si="58"/>
        <v>1916.84448515382</v>
      </c>
      <c r="L501" s="12">
        <v>1916.84448515382</v>
      </c>
      <c r="N501" s="12">
        <f>I501*K501</f>
        <v>1909.6470238800191</v>
      </c>
    </row>
    <row r="502" spans="1:14" x14ac:dyDescent="0.3">
      <c r="A502" s="11">
        <v>501</v>
      </c>
      <c r="B502" s="11">
        <v>2032</v>
      </c>
      <c r="C502" s="11">
        <v>9</v>
      </c>
      <c r="D502" s="19">
        <f t="shared" si="59"/>
        <v>48458</v>
      </c>
      <c r="H502" s="12"/>
      <c r="I502" s="12">
        <f t="shared" si="60"/>
        <v>0.9999184554447742</v>
      </c>
      <c r="J502" s="12"/>
      <c r="K502" s="12">
        <f t="shared" si="58"/>
        <v>1917.2374006820987</v>
      </c>
      <c r="L502" s="12">
        <v>1917.2374006820987</v>
      </c>
      <c r="N502" s="12">
        <f>I502*K502</f>
        <v>1917.0810604109979</v>
      </c>
    </row>
    <row r="503" spans="1:14" x14ac:dyDescent="0.3">
      <c r="A503" s="11">
        <v>502</v>
      </c>
      <c r="B503" s="11">
        <v>2032</v>
      </c>
      <c r="C503" s="11">
        <v>10</v>
      </c>
      <c r="D503" s="19">
        <f t="shared" si="59"/>
        <v>48488</v>
      </c>
      <c r="H503" s="12"/>
      <c r="I503" s="12">
        <f t="shared" si="60"/>
        <v>1.0024061313439261</v>
      </c>
      <c r="J503" s="12"/>
      <c r="K503" s="12">
        <f t="shared" si="58"/>
        <v>1917.6303162103775</v>
      </c>
      <c r="L503" s="12">
        <v>1917.6303162103775</v>
      </c>
      <c r="N503" s="12">
        <f>I503*K503</f>
        <v>1922.2443866202741</v>
      </c>
    </row>
    <row r="504" spans="1:14" x14ac:dyDescent="0.3">
      <c r="A504" s="11">
        <v>503</v>
      </c>
      <c r="B504" s="11">
        <v>2032</v>
      </c>
      <c r="C504" s="11">
        <v>11</v>
      </c>
      <c r="D504" s="19">
        <f t="shared" si="59"/>
        <v>48519</v>
      </c>
      <c r="H504" s="12"/>
      <c r="I504" s="12">
        <f t="shared" si="60"/>
        <v>1.0029120731715033</v>
      </c>
      <c r="J504" s="12"/>
      <c r="K504" s="12">
        <f t="shared" si="58"/>
        <v>1918.0232317386565</v>
      </c>
      <c r="L504" s="12">
        <v>1918.0232317386565</v>
      </c>
      <c r="N504" s="12">
        <f>I504*K504</f>
        <v>1923.6086557341227</v>
      </c>
    </row>
    <row r="505" spans="1:14" x14ac:dyDescent="0.3">
      <c r="A505" s="11">
        <v>504</v>
      </c>
      <c r="B505" s="11">
        <v>2032</v>
      </c>
      <c r="C505" s="11">
        <v>12</v>
      </c>
      <c r="D505" s="19">
        <f t="shared" si="59"/>
        <v>48549</v>
      </c>
      <c r="H505" s="12"/>
      <c r="I505" s="12">
        <f t="shared" si="60"/>
        <v>1.0021569300827093</v>
      </c>
      <c r="J505" s="12"/>
      <c r="K505" s="12">
        <f t="shared" si="58"/>
        <v>1918.4161472669352</v>
      </c>
      <c r="L505" s="12">
        <v>1918.4161472669352</v>
      </c>
      <c r="N505" s="12">
        <f>I505*K505</f>
        <v>1922.5540367661306</v>
      </c>
    </row>
    <row r="506" spans="1:14" x14ac:dyDescent="0.3">
      <c r="A506" s="11">
        <v>505</v>
      </c>
      <c r="B506" s="11">
        <v>2033</v>
      </c>
      <c r="C506" s="11">
        <v>1</v>
      </c>
      <c r="D506" s="19">
        <f t="shared" si="59"/>
        <v>48580</v>
      </c>
      <c r="H506" s="12"/>
      <c r="I506" s="12">
        <f t="shared" si="60"/>
        <v>1.0009913241057902</v>
      </c>
      <c r="J506" s="12"/>
      <c r="K506" s="12">
        <f t="shared" si="58"/>
        <v>1918.809062795214</v>
      </c>
      <c r="L506" s="12">
        <v>1918.809062795214</v>
      </c>
      <c r="N506" s="12">
        <f>I506*K506</f>
        <v>1920.7112244735715</v>
      </c>
    </row>
    <row r="507" spans="1:14" x14ac:dyDescent="0.3">
      <c r="A507" s="11">
        <v>506</v>
      </c>
      <c r="B507" s="11">
        <v>2033</v>
      </c>
      <c r="C507" s="11">
        <v>2</v>
      </c>
      <c r="D507" s="19">
        <f t="shared" si="59"/>
        <v>48611</v>
      </c>
      <c r="H507" s="12"/>
      <c r="I507" s="12">
        <f t="shared" si="60"/>
        <v>1.0004721479310004</v>
      </c>
      <c r="J507" s="12"/>
      <c r="K507" s="12">
        <f t="shared" si="58"/>
        <v>1919.2019783234928</v>
      </c>
      <c r="L507" s="12">
        <v>1919.2019783234928</v>
      </c>
      <c r="N507" s="12">
        <f>I507*K507</f>
        <v>1920.10812556673</v>
      </c>
    </row>
    <row r="508" spans="1:14" x14ac:dyDescent="0.3">
      <c r="A508" s="11">
        <v>507</v>
      </c>
      <c r="B508" s="11">
        <v>2033</v>
      </c>
      <c r="C508" s="11">
        <v>3</v>
      </c>
      <c r="D508" s="19">
        <f t="shared" si="59"/>
        <v>48639</v>
      </c>
      <c r="H508" s="12"/>
      <c r="I508" s="12">
        <f t="shared" si="60"/>
        <v>1.0005682734485155</v>
      </c>
      <c r="J508" s="12"/>
      <c r="K508" s="12">
        <f t="shared" si="58"/>
        <v>1919.5948938517718</v>
      </c>
      <c r="L508" s="12">
        <v>1919.5948938517718</v>
      </c>
      <c r="N508" s="12">
        <f>I508*K508</f>
        <v>1920.6857486618537</v>
      </c>
    </row>
    <row r="509" spans="1:14" x14ac:dyDescent="0.3">
      <c r="A509" s="11">
        <v>508</v>
      </c>
      <c r="B509" s="11">
        <v>2033</v>
      </c>
      <c r="C509" s="11">
        <v>4</v>
      </c>
      <c r="D509" s="19">
        <f t="shared" si="59"/>
        <v>48670</v>
      </c>
      <c r="H509" s="12"/>
      <c r="I509" s="12">
        <f t="shared" si="60"/>
        <v>1.0004081528998261</v>
      </c>
      <c r="J509" s="12"/>
      <c r="K509" s="12">
        <f t="shared" si="58"/>
        <v>1919.9878093800505</v>
      </c>
      <c r="L509" s="12">
        <v>1919.9878093800505</v>
      </c>
      <c r="N509" s="12">
        <f>I509*K509</f>
        <v>1920.7714579720798</v>
      </c>
    </row>
    <row r="510" spans="1:14" x14ac:dyDescent="0.3">
      <c r="A510" s="11">
        <v>509</v>
      </c>
      <c r="B510" s="11">
        <v>2033</v>
      </c>
      <c r="C510" s="11">
        <v>5</v>
      </c>
      <c r="D510" s="19">
        <f t="shared" si="59"/>
        <v>48700</v>
      </c>
      <c r="H510" s="12"/>
      <c r="I510" s="12">
        <f t="shared" si="60"/>
        <v>0.99920320089495884</v>
      </c>
      <c r="J510" s="12"/>
      <c r="K510" s="12">
        <f t="shared" si="58"/>
        <v>1920.3807249083293</v>
      </c>
      <c r="L510" s="12">
        <v>1920.3807249083293</v>
      </c>
      <c r="N510" s="12">
        <f>I510*K510</f>
        <v>1918.8505672653841</v>
      </c>
    </row>
    <row r="511" spans="1:14" x14ac:dyDescent="0.3">
      <c r="A511" s="11">
        <v>510</v>
      </c>
      <c r="B511" s="11">
        <v>2033</v>
      </c>
      <c r="C511" s="11">
        <v>6</v>
      </c>
      <c r="D511" s="19">
        <f t="shared" si="59"/>
        <v>48731</v>
      </c>
      <c r="H511" s="12"/>
      <c r="I511" s="12">
        <f t="shared" si="60"/>
        <v>0.99669901136611105</v>
      </c>
      <c r="J511" s="12"/>
      <c r="K511" s="12">
        <f t="shared" si="58"/>
        <v>1920.7736404366083</v>
      </c>
      <c r="L511" s="12">
        <v>1920.7736404366083</v>
      </c>
      <c r="N511" s="12">
        <f>I511*K511</f>
        <v>1914.4331884812536</v>
      </c>
    </row>
    <row r="512" spans="1:14" x14ac:dyDescent="0.3">
      <c r="A512" s="11">
        <v>511</v>
      </c>
      <c r="B512" s="11">
        <v>2033</v>
      </c>
      <c r="C512" s="11">
        <v>7</v>
      </c>
      <c r="D512" s="19">
        <f t="shared" si="59"/>
        <v>48761</v>
      </c>
      <c r="H512" s="12"/>
      <c r="I512" s="12">
        <f t="shared" si="60"/>
        <v>0.99476691762086744</v>
      </c>
      <c r="J512" s="12"/>
      <c r="K512" s="12">
        <f t="shared" si="58"/>
        <v>1921.166555964887</v>
      </c>
      <c r="L512" s="12">
        <v>1921.166555964887</v>
      </c>
      <c r="N512" s="12">
        <f>I512*K512</f>
        <v>1911.1129331134885</v>
      </c>
    </row>
    <row r="513" spans="1:14" x14ac:dyDescent="0.3">
      <c r="A513" s="11">
        <v>512</v>
      </c>
      <c r="B513" s="11">
        <v>2033</v>
      </c>
      <c r="C513" s="11">
        <v>8</v>
      </c>
      <c r="D513" s="19">
        <f t="shared" si="59"/>
        <v>48792</v>
      </c>
      <c r="H513" s="12"/>
      <c r="I513" s="12">
        <f t="shared" si="60"/>
        <v>0.99624515116925449</v>
      </c>
      <c r="J513" s="12"/>
      <c r="K513" s="12">
        <f t="shared" si="58"/>
        <v>1921.5594714931658</v>
      </c>
      <c r="L513" s="12">
        <v>1921.5594714931658</v>
      </c>
      <c r="N513" s="12">
        <f>I513*K513</f>
        <v>1914.3443061584217</v>
      </c>
    </row>
    <row r="514" spans="1:14" x14ac:dyDescent="0.3">
      <c r="A514" s="11">
        <v>513</v>
      </c>
      <c r="B514" s="11">
        <v>2033</v>
      </c>
      <c r="C514" s="11">
        <v>9</v>
      </c>
      <c r="D514" s="19">
        <f t="shared" si="59"/>
        <v>48823</v>
      </c>
      <c r="H514" s="12"/>
      <c r="I514" s="12">
        <f t="shared" si="60"/>
        <v>0.9999184554447742</v>
      </c>
      <c r="J514" s="12"/>
      <c r="K514" s="12">
        <f t="shared" si="58"/>
        <v>1921.9523870214446</v>
      </c>
      <c r="L514" s="12">
        <v>1921.9523870214446</v>
      </c>
      <c r="N514" s="12">
        <f>I514*K514</f>
        <v>1921.7956622688798</v>
      </c>
    </row>
    <row r="515" spans="1:14" x14ac:dyDescent="0.3">
      <c r="A515" s="11">
        <v>514</v>
      </c>
      <c r="B515" s="11">
        <v>2033</v>
      </c>
      <c r="C515" s="11">
        <v>10</v>
      </c>
      <c r="D515" s="19">
        <f t="shared" si="59"/>
        <v>48853</v>
      </c>
      <c r="H515" s="12"/>
      <c r="I515" s="12">
        <f t="shared" si="60"/>
        <v>1.0024061313439261</v>
      </c>
      <c r="J515" s="12"/>
      <c r="K515" s="12">
        <f t="shared" ref="K515:L541" si="61">$R$37+$R$38*A515</f>
        <v>1922.3453025497236</v>
      </c>
      <c r="L515" s="12">
        <v>1922.3453025497236</v>
      </c>
      <c r="N515" s="12">
        <f>I515*K515</f>
        <v>1926.9707178360375</v>
      </c>
    </row>
    <row r="516" spans="1:14" x14ac:dyDescent="0.3">
      <c r="A516" s="11">
        <v>515</v>
      </c>
      <c r="B516" s="11">
        <v>2033</v>
      </c>
      <c r="C516" s="11">
        <v>11</v>
      </c>
      <c r="D516" s="19">
        <f t="shared" ref="D516:D541" si="62">DATE(B516,C516,1)</f>
        <v>48884</v>
      </c>
      <c r="H516" s="12"/>
      <c r="I516" s="12">
        <f t="shared" si="60"/>
        <v>1.0029120731715033</v>
      </c>
      <c r="J516" s="12"/>
      <c r="K516" s="12">
        <f t="shared" si="61"/>
        <v>1922.7382180780023</v>
      </c>
      <c r="L516" s="12">
        <v>1922.7382180780023</v>
      </c>
      <c r="N516" s="12">
        <f>I516*K516</f>
        <v>1928.3373724586913</v>
      </c>
    </row>
    <row r="517" spans="1:14" x14ac:dyDescent="0.3">
      <c r="A517" s="11">
        <v>516</v>
      </c>
      <c r="B517" s="11">
        <v>2033</v>
      </c>
      <c r="C517" s="11">
        <v>12</v>
      </c>
      <c r="D517" s="19">
        <f t="shared" si="62"/>
        <v>48914</v>
      </c>
      <c r="H517" s="12"/>
      <c r="I517" s="12">
        <f t="shared" si="60"/>
        <v>1.0021569300827093</v>
      </c>
      <c r="J517" s="12"/>
      <c r="K517" s="12">
        <f t="shared" si="61"/>
        <v>1923.1311336062811</v>
      </c>
      <c r="L517" s="12">
        <v>1923.1311336062811</v>
      </c>
      <c r="N517" s="12">
        <f>I517*K517</f>
        <v>1927.2791930013514</v>
      </c>
    </row>
    <row r="518" spans="1:14" x14ac:dyDescent="0.3">
      <c r="A518" s="11">
        <v>517</v>
      </c>
      <c r="B518" s="11">
        <v>2034</v>
      </c>
      <c r="C518" s="11">
        <v>1</v>
      </c>
      <c r="D518" s="19">
        <f t="shared" si="62"/>
        <v>48945</v>
      </c>
      <c r="H518" s="12"/>
      <c r="I518" s="12">
        <f t="shared" si="60"/>
        <v>1.0009913241057902</v>
      </c>
      <c r="J518" s="12"/>
      <c r="K518" s="12">
        <f t="shared" si="61"/>
        <v>1923.5240491345598</v>
      </c>
      <c r="L518" s="12">
        <v>1923.5240491345598</v>
      </c>
      <c r="N518" s="12">
        <f>I518*K518</f>
        <v>1925.4308848925341</v>
      </c>
    </row>
    <row r="519" spans="1:14" x14ac:dyDescent="0.3">
      <c r="A519" s="11">
        <v>518</v>
      </c>
      <c r="B519" s="11">
        <v>2034</v>
      </c>
      <c r="C519" s="11">
        <v>2</v>
      </c>
      <c r="D519" s="19">
        <f t="shared" si="62"/>
        <v>48976</v>
      </c>
      <c r="H519" s="12"/>
      <c r="I519" s="12">
        <f t="shared" si="60"/>
        <v>1.0004721479310004</v>
      </c>
      <c r="J519" s="12"/>
      <c r="K519" s="12">
        <f t="shared" si="61"/>
        <v>1923.9169646628388</v>
      </c>
      <c r="L519" s="12">
        <v>1923.9169646628388</v>
      </c>
      <c r="N519" s="12">
        <f>I519*K519</f>
        <v>1924.8253380771209</v>
      </c>
    </row>
    <row r="520" spans="1:14" x14ac:dyDescent="0.3">
      <c r="A520" s="11">
        <v>519</v>
      </c>
      <c r="B520" s="11">
        <v>2034</v>
      </c>
      <c r="C520" s="11">
        <v>3</v>
      </c>
      <c r="D520" s="19">
        <f t="shared" si="62"/>
        <v>49004</v>
      </c>
      <c r="H520" s="12"/>
      <c r="I520" s="12">
        <f t="shared" si="60"/>
        <v>1.0005682734485155</v>
      </c>
      <c r="J520" s="12"/>
      <c r="K520" s="12">
        <f t="shared" si="61"/>
        <v>1924.3098801911176</v>
      </c>
      <c r="L520" s="12">
        <v>1924.3098801911176</v>
      </c>
      <c r="N520" s="12">
        <f>I520*K520</f>
        <v>1925.4034144027462</v>
      </c>
    </row>
    <row r="521" spans="1:14" x14ac:dyDescent="0.3">
      <c r="A521" s="11">
        <v>520</v>
      </c>
      <c r="B521" s="11">
        <v>2034</v>
      </c>
      <c r="C521" s="11">
        <v>4</v>
      </c>
      <c r="D521" s="19">
        <f t="shared" si="62"/>
        <v>49035</v>
      </c>
      <c r="H521" s="12"/>
      <c r="I521" s="12">
        <f t="shared" si="60"/>
        <v>1.0004081528998261</v>
      </c>
      <c r="J521" s="12"/>
      <c r="K521" s="12">
        <f t="shared" si="61"/>
        <v>1924.7027957193964</v>
      </c>
      <c r="L521" s="12">
        <v>1924.7027957193964</v>
      </c>
      <c r="N521" s="12">
        <f>I521*K521</f>
        <v>1925.4883687467727</v>
      </c>
    </row>
    <row r="522" spans="1:14" x14ac:dyDescent="0.3">
      <c r="A522" s="11">
        <v>521</v>
      </c>
      <c r="B522" s="11">
        <v>2034</v>
      </c>
      <c r="C522" s="11">
        <v>5</v>
      </c>
      <c r="D522" s="19">
        <f t="shared" si="62"/>
        <v>49065</v>
      </c>
      <c r="H522" s="12"/>
      <c r="I522" s="12">
        <f t="shared" si="60"/>
        <v>0.99920320089495884</v>
      </c>
      <c r="J522" s="12"/>
      <c r="K522" s="12">
        <f t="shared" si="61"/>
        <v>1925.0957112476754</v>
      </c>
      <c r="L522" s="12">
        <v>1925.0957112476754</v>
      </c>
      <c r="N522" s="12">
        <f>I522*K522</f>
        <v>1923.5617967078347</v>
      </c>
    </row>
    <row r="523" spans="1:14" x14ac:dyDescent="0.3">
      <c r="A523" s="11">
        <v>522</v>
      </c>
      <c r="B523" s="11">
        <v>2034</v>
      </c>
      <c r="C523" s="11">
        <v>6</v>
      </c>
      <c r="D523" s="19">
        <f t="shared" si="62"/>
        <v>49096</v>
      </c>
      <c r="H523" s="12"/>
      <c r="I523" s="12">
        <f t="shared" si="60"/>
        <v>0.99669901136611105</v>
      </c>
      <c r="J523" s="12"/>
      <c r="K523" s="12">
        <f t="shared" si="61"/>
        <v>1925.4886267759541</v>
      </c>
      <c r="L523" s="12">
        <v>1925.4886267759541</v>
      </c>
      <c r="N523" s="12">
        <f>I523*K523</f>
        <v>1919.1326107042842</v>
      </c>
    </row>
    <row r="524" spans="1:14" x14ac:dyDescent="0.3">
      <c r="A524" s="11">
        <v>523</v>
      </c>
      <c r="B524" s="11">
        <v>2034</v>
      </c>
      <c r="C524" s="11">
        <v>7</v>
      </c>
      <c r="D524" s="19">
        <f t="shared" si="62"/>
        <v>49126</v>
      </c>
      <c r="H524" s="12"/>
      <c r="I524" s="12">
        <f t="shared" si="60"/>
        <v>0.99476691762086744</v>
      </c>
      <c r="J524" s="12"/>
      <c r="K524" s="12">
        <f t="shared" si="61"/>
        <v>1925.8815423042329</v>
      </c>
      <c r="L524" s="12">
        <v>1925.8815423042329</v>
      </c>
      <c r="N524" s="12">
        <f>I524*K524</f>
        <v>1915.8032455409041</v>
      </c>
    </row>
    <row r="525" spans="1:14" x14ac:dyDescent="0.3">
      <c r="A525" s="11">
        <v>524</v>
      </c>
      <c r="B525" s="11">
        <v>2034</v>
      </c>
      <c r="C525" s="11">
        <v>8</v>
      </c>
      <c r="D525" s="19">
        <f t="shared" si="62"/>
        <v>49157</v>
      </c>
      <c r="H525" s="12"/>
      <c r="I525" s="12">
        <f t="shared" si="60"/>
        <v>0.99624515116925449</v>
      </c>
      <c r="J525" s="12"/>
      <c r="K525" s="12">
        <f t="shared" si="61"/>
        <v>1926.2744578325119</v>
      </c>
      <c r="L525" s="12">
        <v>1926.2744578325119</v>
      </c>
      <c r="N525" s="12">
        <f>I525*K525</f>
        <v>1919.0415884368244</v>
      </c>
    </row>
    <row r="526" spans="1:14" x14ac:dyDescent="0.3">
      <c r="A526" s="11">
        <v>525</v>
      </c>
      <c r="B526" s="11">
        <v>2034</v>
      </c>
      <c r="C526" s="11">
        <v>9</v>
      </c>
      <c r="D526" s="19">
        <f t="shared" si="62"/>
        <v>49188</v>
      </c>
      <c r="H526" s="12"/>
      <c r="I526" s="12">
        <f t="shared" si="60"/>
        <v>0.9999184554447742</v>
      </c>
      <c r="J526" s="12"/>
      <c r="K526" s="12">
        <f t="shared" si="61"/>
        <v>1926.6673733607906</v>
      </c>
      <c r="L526" s="12">
        <v>1926.6673733607906</v>
      </c>
      <c r="N526" s="12">
        <f>I526*K526</f>
        <v>1926.510264126762</v>
      </c>
    </row>
    <row r="527" spans="1:14" x14ac:dyDescent="0.3">
      <c r="A527" s="11">
        <v>526</v>
      </c>
      <c r="B527" s="11">
        <v>2034</v>
      </c>
      <c r="C527" s="11">
        <v>10</v>
      </c>
      <c r="D527" s="19">
        <f t="shared" si="62"/>
        <v>49218</v>
      </c>
      <c r="H527" s="12"/>
      <c r="I527" s="12">
        <f t="shared" si="60"/>
        <v>1.0024061313439261</v>
      </c>
      <c r="J527" s="12"/>
      <c r="K527" s="12">
        <f t="shared" si="61"/>
        <v>1927.0602888890694</v>
      </c>
      <c r="L527" s="12">
        <v>1927.0602888890694</v>
      </c>
      <c r="N527" s="12">
        <f>I527*K527</f>
        <v>1931.6970490518006</v>
      </c>
    </row>
    <row r="528" spans="1:14" x14ac:dyDescent="0.3">
      <c r="A528" s="11">
        <v>527</v>
      </c>
      <c r="B528" s="11">
        <v>2034</v>
      </c>
      <c r="C528" s="11">
        <v>11</v>
      </c>
      <c r="D528" s="19">
        <f t="shared" si="62"/>
        <v>49249</v>
      </c>
      <c r="H528" s="12"/>
      <c r="I528" s="12">
        <f t="shared" si="60"/>
        <v>1.0029120731715033</v>
      </c>
      <c r="J528" s="12"/>
      <c r="K528" s="12">
        <f t="shared" si="61"/>
        <v>1927.4532044173482</v>
      </c>
      <c r="L528" s="12">
        <v>1927.4532044173482</v>
      </c>
      <c r="N528" s="12">
        <f>I528*K528</f>
        <v>1933.0660891832601</v>
      </c>
    </row>
    <row r="529" spans="1:14" x14ac:dyDescent="0.3">
      <c r="A529" s="11">
        <v>528</v>
      </c>
      <c r="B529" s="11">
        <v>2034</v>
      </c>
      <c r="C529" s="11">
        <v>12</v>
      </c>
      <c r="D529" s="19">
        <f t="shared" si="62"/>
        <v>49279</v>
      </c>
      <c r="H529" s="12"/>
      <c r="I529" s="12">
        <f t="shared" si="60"/>
        <v>1.0021569300827093</v>
      </c>
      <c r="J529" s="12"/>
      <c r="K529" s="12">
        <f t="shared" si="61"/>
        <v>1927.8461199456272</v>
      </c>
      <c r="L529" s="12">
        <v>1927.8461199456272</v>
      </c>
      <c r="N529" s="12">
        <f>I529*K529</f>
        <v>1932.0043492365724</v>
      </c>
    </row>
    <row r="530" spans="1:14" x14ac:dyDescent="0.3">
      <c r="A530" s="11">
        <v>529</v>
      </c>
      <c r="B530" s="11">
        <v>2035</v>
      </c>
      <c r="C530" s="11">
        <v>1</v>
      </c>
      <c r="D530" s="19">
        <f t="shared" si="62"/>
        <v>49310</v>
      </c>
      <c r="H530" s="12"/>
      <c r="I530" s="12">
        <f t="shared" si="60"/>
        <v>1.0009913241057902</v>
      </c>
      <c r="J530" s="12"/>
      <c r="K530" s="12">
        <f t="shared" si="61"/>
        <v>1928.2390354739059</v>
      </c>
      <c r="L530" s="12">
        <v>1928.2390354739059</v>
      </c>
      <c r="N530" s="12">
        <f>I530*K530</f>
        <v>1930.1505453114967</v>
      </c>
    </row>
    <row r="531" spans="1:14" x14ac:dyDescent="0.3">
      <c r="A531" s="11">
        <v>530</v>
      </c>
      <c r="B531" s="11">
        <v>2035</v>
      </c>
      <c r="C531" s="11">
        <v>2</v>
      </c>
      <c r="D531" s="19">
        <f t="shared" si="62"/>
        <v>49341</v>
      </c>
      <c r="H531" s="12"/>
      <c r="I531" s="12">
        <f t="shared" si="60"/>
        <v>1.0004721479310004</v>
      </c>
      <c r="J531" s="12"/>
      <c r="K531" s="12">
        <f t="shared" si="61"/>
        <v>1928.6319510021847</v>
      </c>
      <c r="L531" s="12">
        <v>1928.6319510021847</v>
      </c>
      <c r="N531" s="12">
        <f>I531*K531</f>
        <v>1929.5425505875116</v>
      </c>
    </row>
    <row r="532" spans="1:14" x14ac:dyDescent="0.3">
      <c r="A532" s="11">
        <v>531</v>
      </c>
      <c r="B532" s="11">
        <v>2035</v>
      </c>
      <c r="C532" s="11">
        <v>3</v>
      </c>
      <c r="D532" s="19">
        <f t="shared" si="62"/>
        <v>49369</v>
      </c>
      <c r="H532" s="12"/>
      <c r="I532" s="12">
        <f t="shared" si="60"/>
        <v>1.0005682734485155</v>
      </c>
      <c r="J532" s="12"/>
      <c r="K532" s="12">
        <f t="shared" si="61"/>
        <v>1929.0248665304634</v>
      </c>
      <c r="L532" s="12">
        <v>1929.0248665304634</v>
      </c>
      <c r="N532" s="12">
        <f>I532*K532</f>
        <v>1930.1210801436389</v>
      </c>
    </row>
    <row r="533" spans="1:14" x14ac:dyDescent="0.3">
      <c r="A533" s="11">
        <v>532</v>
      </c>
      <c r="B533" s="11">
        <v>2035</v>
      </c>
      <c r="C533" s="11">
        <v>4</v>
      </c>
      <c r="D533" s="19">
        <f t="shared" si="62"/>
        <v>49400</v>
      </c>
      <c r="H533" s="12"/>
      <c r="I533" s="12">
        <f t="shared" si="60"/>
        <v>1.0004081528998261</v>
      </c>
      <c r="J533" s="12"/>
      <c r="K533" s="12">
        <f t="shared" si="61"/>
        <v>1929.4177820587424</v>
      </c>
      <c r="L533" s="12">
        <v>1929.4177820587424</v>
      </c>
      <c r="N533" s="12">
        <f>I533*K533</f>
        <v>1930.2052795214659</v>
      </c>
    </row>
    <row r="534" spans="1:14" x14ac:dyDescent="0.3">
      <c r="A534" s="11">
        <v>533</v>
      </c>
      <c r="B534" s="11">
        <v>2035</v>
      </c>
      <c r="C534" s="11">
        <v>5</v>
      </c>
      <c r="D534" s="19">
        <f t="shared" si="62"/>
        <v>49430</v>
      </c>
      <c r="H534" s="12"/>
      <c r="I534" s="12">
        <f t="shared" si="60"/>
        <v>0.99920320089495884</v>
      </c>
      <c r="J534" s="12"/>
      <c r="K534" s="12">
        <f t="shared" si="61"/>
        <v>1929.8106975870212</v>
      </c>
      <c r="L534" s="12">
        <v>1929.8106975870212</v>
      </c>
      <c r="N534" s="12">
        <f>I534*K534</f>
        <v>1928.273026150285</v>
      </c>
    </row>
    <row r="535" spans="1:14" x14ac:dyDescent="0.3">
      <c r="A535" s="11">
        <v>534</v>
      </c>
      <c r="B535" s="11">
        <v>2035</v>
      </c>
      <c r="C535" s="11">
        <v>6</v>
      </c>
      <c r="D535" s="19">
        <f t="shared" si="62"/>
        <v>49461</v>
      </c>
      <c r="H535" s="12"/>
      <c r="I535" s="12">
        <f t="shared" si="60"/>
        <v>0.99669901136611105</v>
      </c>
      <c r="J535" s="12"/>
      <c r="K535" s="12">
        <f t="shared" si="61"/>
        <v>1930.2036131153</v>
      </c>
      <c r="L535" s="12">
        <v>1930.2036131153</v>
      </c>
      <c r="N535" s="12">
        <f>I535*K535</f>
        <v>1923.8320329273149</v>
      </c>
    </row>
    <row r="536" spans="1:14" x14ac:dyDescent="0.3">
      <c r="A536" s="11">
        <v>535</v>
      </c>
      <c r="B536" s="11">
        <v>2035</v>
      </c>
      <c r="C536" s="11">
        <v>7</v>
      </c>
      <c r="D536" s="19">
        <f t="shared" si="62"/>
        <v>49491</v>
      </c>
      <c r="H536" s="12"/>
      <c r="I536" s="12">
        <f t="shared" si="60"/>
        <v>0.99476691762086744</v>
      </c>
      <c r="J536" s="12"/>
      <c r="K536" s="12">
        <f t="shared" si="61"/>
        <v>1930.5965286435789</v>
      </c>
      <c r="L536" s="12">
        <v>1930.5965286435789</v>
      </c>
      <c r="N536" s="12">
        <f>I536*K536</f>
        <v>1920.4935579683197</v>
      </c>
    </row>
    <row r="537" spans="1:14" x14ac:dyDescent="0.3">
      <c r="A537" s="11">
        <v>536</v>
      </c>
      <c r="B537" s="11">
        <v>2035</v>
      </c>
      <c r="C537" s="11">
        <v>8</v>
      </c>
      <c r="D537" s="19">
        <f t="shared" si="62"/>
        <v>49522</v>
      </c>
      <c r="H537" s="12"/>
      <c r="I537" s="12">
        <f t="shared" si="60"/>
        <v>0.99624515116925449</v>
      </c>
      <c r="J537" s="12"/>
      <c r="K537" s="12">
        <f t="shared" si="61"/>
        <v>1930.9894441718577</v>
      </c>
      <c r="L537" s="12">
        <v>1930.9894441718577</v>
      </c>
      <c r="N537" s="12">
        <f>I537*K537</f>
        <v>1923.738870715227</v>
      </c>
    </row>
    <row r="538" spans="1:14" x14ac:dyDescent="0.3">
      <c r="A538" s="11">
        <v>537</v>
      </c>
      <c r="B538" s="11">
        <v>2035</v>
      </c>
      <c r="C538" s="11">
        <v>9</v>
      </c>
      <c r="D538" s="19">
        <f t="shared" si="62"/>
        <v>49553</v>
      </c>
      <c r="H538" s="12"/>
      <c r="I538" s="12">
        <f t="shared" ref="I538:I601" si="63">VLOOKUP(C538,$Q$6:$R$17,2,FALSE)</f>
        <v>0.9999184554447742</v>
      </c>
      <c r="J538" s="12"/>
      <c r="K538" s="12">
        <f t="shared" si="61"/>
        <v>1931.3823597001365</v>
      </c>
      <c r="L538" s="12">
        <v>1931.3823597001365</v>
      </c>
      <c r="N538" s="12">
        <f>I538*K538</f>
        <v>1931.2248659846439</v>
      </c>
    </row>
    <row r="539" spans="1:14" x14ac:dyDescent="0.3">
      <c r="A539" s="11">
        <v>538</v>
      </c>
      <c r="B539" s="11">
        <v>2035</v>
      </c>
      <c r="C539" s="11">
        <v>10</v>
      </c>
      <c r="D539" s="19">
        <f t="shared" si="62"/>
        <v>49583</v>
      </c>
      <c r="H539" s="12"/>
      <c r="I539" s="12">
        <f t="shared" si="63"/>
        <v>1.0024061313439261</v>
      </c>
      <c r="J539" s="12"/>
      <c r="K539" s="12">
        <f t="shared" si="61"/>
        <v>1931.7752752284152</v>
      </c>
      <c r="L539" s="12">
        <v>1931.7752752284152</v>
      </c>
      <c r="N539" s="12">
        <f>I539*K539</f>
        <v>1936.4233802675637</v>
      </c>
    </row>
    <row r="540" spans="1:14" x14ac:dyDescent="0.3">
      <c r="A540" s="11">
        <v>539</v>
      </c>
      <c r="B540" s="11">
        <v>2035</v>
      </c>
      <c r="C540" s="11">
        <v>11</v>
      </c>
      <c r="D540" s="19">
        <f t="shared" si="62"/>
        <v>49614</v>
      </c>
      <c r="H540" s="12"/>
      <c r="I540" s="12">
        <f t="shared" si="63"/>
        <v>1.0029120731715033</v>
      </c>
      <c r="J540" s="12"/>
      <c r="K540" s="12">
        <f t="shared" si="61"/>
        <v>1932.1681907566942</v>
      </c>
      <c r="L540" s="12">
        <v>1932.1681907566942</v>
      </c>
      <c r="N540" s="12">
        <f>I540*K540</f>
        <v>1937.794805907829</v>
      </c>
    </row>
    <row r="541" spans="1:14" x14ac:dyDescent="0.3">
      <c r="A541" s="11">
        <v>540</v>
      </c>
      <c r="B541" s="11">
        <v>2035</v>
      </c>
      <c r="C541" s="11">
        <v>12</v>
      </c>
      <c r="D541" s="19">
        <f t="shared" si="62"/>
        <v>49644</v>
      </c>
      <c r="H541" s="12"/>
      <c r="I541" s="12">
        <f t="shared" si="63"/>
        <v>1.0021569300827093</v>
      </c>
      <c r="J541" s="12"/>
      <c r="K541" s="12">
        <f t="shared" si="61"/>
        <v>1932.561106284973</v>
      </c>
      <c r="L541" s="12">
        <v>1932.561106284973</v>
      </c>
      <c r="N541" s="12">
        <f>I541*K541</f>
        <v>1936.7295054717931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51E1A-F256-4642-A824-9D25F7345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Oriiginal</vt:lpstr>
      <vt:lpstr>Original-M</vt:lpstr>
      <vt:lpstr>CO2 Prediction</vt:lpstr>
      <vt:lpstr>ETS CO2 with CI</vt:lpstr>
      <vt:lpstr>ETS - Meth with CI</vt:lpstr>
      <vt:lpstr>ETS - CO2</vt:lpstr>
      <vt:lpstr>ETS - Meth</vt:lpstr>
      <vt:lpstr>Methane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malar pandian</cp:lastModifiedBy>
  <dcterms:created xsi:type="dcterms:W3CDTF">2022-04-17T00:59:37Z</dcterms:created>
  <dcterms:modified xsi:type="dcterms:W3CDTF">2022-04-18T22:14:04Z</dcterms:modified>
</cp:coreProperties>
</file>