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35" windowWidth="18915" windowHeight="11760" firstSheet="2" activeTab="5"/>
  </bookViews>
  <sheets>
    <sheet name="stat" sheetId="2" state="hidden" r:id="rId1"/>
    <sheet name="proba" sheetId="1" state="hidden" r:id="rId2"/>
    <sheet name="regression1" sheetId="5" r:id="rId3"/>
    <sheet name="regression2" sheetId="3" r:id="rId4"/>
    <sheet name="khi deux1" sheetId="4" r:id="rId5"/>
    <sheet name="Khi deux 2" sheetId="10" r:id="rId6"/>
    <sheet name="khi deux 3" sheetId="7" r:id="rId7"/>
    <sheet name="AV1" sheetId="8" r:id="rId8"/>
    <sheet name="AV2" sheetId="9" r:id="rId9"/>
    <sheet name="AV3" sheetId="11" r:id="rId10"/>
    <sheet name="COmp Moyen" sheetId="12" r:id="rId11"/>
    <sheet name="COmp Moyen (2)" sheetId="15" state="hidden" r:id="rId12"/>
    <sheet name="Compprop" sheetId="13" r:id="rId13"/>
    <sheet name="Compprop (2)" sheetId="14" state="hidden" r:id="rId14"/>
  </sheets>
  <definedNames>
    <definedName name="X" localSheetId="2">regression1!$B$2:$B$9</definedName>
    <definedName name="x">regression2!$B$2:$B$18</definedName>
    <definedName name="Y" localSheetId="2">regression1!$C$2:$C$9</definedName>
    <definedName name="y">regression2!$C$2:$C$18</definedName>
  </definedNames>
  <calcPr calcId="144525"/>
</workbook>
</file>

<file path=xl/calcChain.xml><?xml version="1.0" encoding="utf-8"?>
<calcChain xmlns="http://schemas.openxmlformats.org/spreadsheetml/2006/main">
  <c r="K8" i="4" l="1"/>
  <c r="L6" i="10" l="1"/>
  <c r="E9" i="15"/>
  <c r="E7" i="15"/>
  <c r="F4" i="15" l="1"/>
  <c r="E4" i="15"/>
  <c r="F3" i="15"/>
  <c r="E3" i="15"/>
  <c r="F2" i="15"/>
  <c r="E2" i="15"/>
  <c r="B19" i="14"/>
  <c r="B18" i="14"/>
  <c r="B16" i="14"/>
  <c r="B12" i="14"/>
  <c r="B11" i="14"/>
  <c r="D3" i="14"/>
  <c r="D4" i="14"/>
  <c r="D5" i="14"/>
  <c r="B10" i="14" s="1"/>
  <c r="B9" i="14"/>
  <c r="C5" i="14"/>
  <c r="B5" i="14"/>
  <c r="B8" i="14" s="1"/>
  <c r="D3" i="13"/>
  <c r="D4" i="13"/>
  <c r="D5" i="13"/>
  <c r="B5" i="13"/>
  <c r="C5" i="13"/>
  <c r="B14" i="14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" i="11"/>
  <c r="B20" i="3" l="1"/>
</calcChain>
</file>

<file path=xl/sharedStrings.xml><?xml version="1.0" encoding="utf-8"?>
<sst xmlns="http://schemas.openxmlformats.org/spreadsheetml/2006/main" count="462" uniqueCount="194">
  <si>
    <t>XI</t>
  </si>
  <si>
    <t>PI</t>
  </si>
  <si>
    <t>XIPI</t>
  </si>
  <si>
    <t>XI²PI</t>
  </si>
  <si>
    <t>Total</t>
  </si>
  <si>
    <t>Loi Binomiale</t>
  </si>
  <si>
    <t>Loi Hypergéometrique</t>
  </si>
  <si>
    <t>Loi de Poisson</t>
  </si>
  <si>
    <t>N=10; n1=6 ; n2=4 et n=5</t>
  </si>
  <si>
    <t>λ=2</t>
  </si>
  <si>
    <t>Applications</t>
  </si>
  <si>
    <t>Série1</t>
  </si>
  <si>
    <t>xi</t>
  </si>
  <si>
    <t>ni</t>
  </si>
  <si>
    <t>FACA</t>
  </si>
  <si>
    <t>FACD</t>
  </si>
  <si>
    <t>nixi</t>
  </si>
  <si>
    <t>nixi²</t>
  </si>
  <si>
    <t>niln(xi)</t>
  </si>
  <si>
    <t>ni/xi</t>
  </si>
  <si>
    <t>ni|xi-m|</t>
  </si>
  <si>
    <t>Mo=</t>
  </si>
  <si>
    <t>G=</t>
  </si>
  <si>
    <t>M=</t>
  </si>
  <si>
    <t>Q=</t>
  </si>
  <si>
    <t>Me=</t>
  </si>
  <si>
    <t>H=</t>
  </si>
  <si>
    <t>V(x)=</t>
  </si>
  <si>
    <t>σ(x)=</t>
  </si>
  <si>
    <t>Série 2</t>
  </si>
  <si>
    <t>Série 3</t>
  </si>
  <si>
    <t>salaire F/h</t>
  </si>
  <si>
    <r>
      <t>x</t>
    </r>
    <r>
      <rPr>
        <vertAlign val="subscript"/>
        <sz val="10"/>
        <rFont val="Arial"/>
        <family val="2"/>
      </rPr>
      <t>i</t>
    </r>
  </si>
  <si>
    <r>
      <t>n</t>
    </r>
    <r>
      <rPr>
        <vertAlign val="subscript"/>
        <sz val="10"/>
        <rFont val="Arial"/>
        <family val="2"/>
      </rPr>
      <t>i</t>
    </r>
  </si>
  <si>
    <t>1200-1250</t>
  </si>
  <si>
    <t>1250-1300</t>
  </si>
  <si>
    <t>1300-1350</t>
  </si>
  <si>
    <t>1350-1400</t>
  </si>
  <si>
    <t>1400-1450</t>
  </si>
  <si>
    <t>1450-1500</t>
  </si>
  <si>
    <t>Série 4</t>
  </si>
  <si>
    <t>bi</t>
  </si>
  <si>
    <t>xini</t>
  </si>
  <si>
    <t>Faca</t>
  </si>
  <si>
    <t>36,5-37,5</t>
  </si>
  <si>
    <t>37,5-38,5</t>
  </si>
  <si>
    <t>38,539,5</t>
  </si>
  <si>
    <t>39,5-40,5</t>
  </si>
  <si>
    <t>40,5-41,5</t>
  </si>
  <si>
    <t>41,5-42,5</t>
  </si>
  <si>
    <t>42,5-43,5</t>
  </si>
  <si>
    <t>p=1/6</t>
  </si>
  <si>
    <t>n=4</t>
  </si>
  <si>
    <t>E(x)=</t>
  </si>
  <si>
    <t>x</t>
  </si>
  <si>
    <t>y</t>
  </si>
  <si>
    <t>x²</t>
  </si>
  <si>
    <t>y²</t>
  </si>
  <si>
    <t>xy</t>
  </si>
  <si>
    <t>y'-y</t>
  </si>
  <si>
    <t>(y'-y)²</t>
  </si>
  <si>
    <t>X</t>
  </si>
  <si>
    <t>Y</t>
  </si>
  <si>
    <t>a</t>
  </si>
  <si>
    <t>b</t>
  </si>
  <si>
    <t>RMSE</t>
  </si>
  <si>
    <t>r</t>
  </si>
  <si>
    <t>MSE</t>
  </si>
  <si>
    <t>R²=</t>
  </si>
  <si>
    <t>Nombre</t>
  </si>
  <si>
    <t>Moyenne</t>
  </si>
  <si>
    <t>Variances</t>
  </si>
  <si>
    <t>Coviance</t>
  </si>
  <si>
    <t>H</t>
  </si>
  <si>
    <t>F</t>
  </si>
  <si>
    <t>Passable</t>
  </si>
  <si>
    <t>Assez Bien</t>
  </si>
  <si>
    <t>Bien</t>
  </si>
  <si>
    <t>Tres Bien</t>
  </si>
  <si>
    <t>Exllent</t>
  </si>
  <si>
    <t>X²</t>
  </si>
  <si>
    <t>Y²</t>
  </si>
  <si>
    <t>XY</t>
  </si>
  <si>
    <t>A1</t>
  </si>
  <si>
    <t>A2</t>
  </si>
  <si>
    <t>A3</t>
  </si>
  <si>
    <t>A4</t>
  </si>
  <si>
    <t>Point de Vente</t>
  </si>
  <si>
    <t>Classique</t>
  </si>
  <si>
    <t>Variété</t>
  </si>
  <si>
    <t>Rock</t>
  </si>
  <si>
    <t>Electro</t>
  </si>
  <si>
    <t>Jazz&amp; Blues</t>
  </si>
  <si>
    <t>Libreville</t>
  </si>
  <si>
    <t>Port gentil</t>
  </si>
  <si>
    <t>FranceVille</t>
  </si>
  <si>
    <t>Oyem</t>
  </si>
  <si>
    <t>Y'=ax+b</t>
  </si>
  <si>
    <t>Y'-Y</t>
  </si>
  <si>
    <t>(Y'-Y)²</t>
  </si>
  <si>
    <t>L1</t>
  </si>
  <si>
    <t>L2</t>
  </si>
  <si>
    <t>L3</t>
  </si>
  <si>
    <t>L4</t>
  </si>
  <si>
    <t>IUT</t>
  </si>
  <si>
    <t>Sciences</t>
  </si>
  <si>
    <t>LSH</t>
  </si>
  <si>
    <t>Droit</t>
  </si>
  <si>
    <t>Sc.Eco</t>
  </si>
  <si>
    <t>Médecine</t>
  </si>
  <si>
    <t>Agriculteurs</t>
  </si>
  <si>
    <t>Indépendants</t>
  </si>
  <si>
    <t>Cadres</t>
  </si>
  <si>
    <t>Prof.intermédiaires</t>
  </si>
  <si>
    <t>Employés</t>
  </si>
  <si>
    <t>Ouvriers</t>
  </si>
  <si>
    <t>Individus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</si>
  <si>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</si>
  <si>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</si>
  <si>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</si>
  <si>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</si>
  <si>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</si>
  <si>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</si>
  <si>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</si>
  <si>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</si>
  <si>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</si>
  <si>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</si>
  <si>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</si>
  <si>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</si>
  <si>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</si>
  <si>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</si>
  <si>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</si>
  <si>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</si>
  <si>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</si>
  <si>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</si>
  <si>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</si>
  <si>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</si>
  <si>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Z</t>
  </si>
  <si>
    <t>A</t>
  </si>
  <si>
    <t>B</t>
  </si>
  <si>
    <t>effet</t>
  </si>
  <si>
    <t>pas d'effet</t>
  </si>
  <si>
    <t>f1=</t>
  </si>
  <si>
    <t>f2=</t>
  </si>
  <si>
    <t>f=</t>
  </si>
  <si>
    <t>f1-f2=</t>
  </si>
  <si>
    <t>1-f=</t>
  </si>
  <si>
    <t>1/n1+1/n2</t>
  </si>
  <si>
    <t>To=</t>
  </si>
  <si>
    <r>
      <t>T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charset val="1"/>
      </rPr>
      <t>=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</si>
  <si>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charset val="1"/>
      </rPr>
      <t>=</t>
    </r>
  </si>
  <si>
    <t>|To|=</t>
  </si>
  <si>
    <t>Ho</t>
  </si>
  <si>
    <t>est acceptée</t>
  </si>
  <si>
    <t>S²</t>
  </si>
  <si>
    <t>ddl</t>
  </si>
  <si>
    <t>Taille</t>
  </si>
  <si>
    <t>Variance</t>
  </si>
  <si>
    <t>Degré de liberté</t>
  </si>
  <si>
    <r>
      <t>T</t>
    </r>
    <r>
      <rPr>
        <sz val="11"/>
        <color theme="1"/>
        <rFont val="Calibri"/>
        <family val="2"/>
      </rPr>
      <t>α</t>
    </r>
  </si>
  <si>
    <t>student</t>
  </si>
  <si>
    <t>Normal</t>
  </si>
  <si>
    <t>Analyse de variance: un facteur</t>
  </si>
  <si>
    <t>RAPPORT DÉTAILLÉ</t>
  </si>
  <si>
    <t>Groupes</t>
  </si>
  <si>
    <t>Nombre d'échantillons</t>
  </si>
  <si>
    <t>Somme</t>
  </si>
  <si>
    <t>ANALYSE DE VARIANCE</t>
  </si>
  <si>
    <t>Source des variations</t>
  </si>
  <si>
    <t>Somme des carrés</t>
  </si>
  <si>
    <t>Moyenne des carrés</t>
  </si>
  <si>
    <t>Probabilité</t>
  </si>
  <si>
    <t>Valeur critique pour F</t>
  </si>
  <si>
    <t>Entre Groupes</t>
  </si>
  <si>
    <t>A l'intérieur des groupes</t>
  </si>
  <si>
    <t>Vous utilisez la version gratuite de XLSTAT._x000D_ Commandez une licence pour accéder à au moins 100 fonctions supplémentaires.</t>
  </si>
  <si>
    <t>Ces résultats ont été générés avec la version gratuite de XLSTAT. Vous pouvez bénéficier de bien plus de fonctionnalités avec une version payante.</t>
  </si>
  <si>
    <t>Test d'indépendance entre les lignes et les colonnes (Khi²) :</t>
  </si>
  <si>
    <t>Khi² (Valeur observée)</t>
  </si>
  <si>
    <t>Khi² (Valeur critique)</t>
  </si>
  <si>
    <t>DDL</t>
  </si>
  <si>
    <t>p-value</t>
  </si>
  <si>
    <t>alpha</t>
  </si>
  <si>
    <t>Interprétation du test :</t>
  </si>
  <si>
    <t>H0 : Les lignes et les colonnes du tableau sont indépendantes.</t>
  </si>
  <si>
    <t>Ha : Il existe un lien entre les lignes et les colonnes du tableau.</t>
  </si>
  <si>
    <t>Etant donné que la p-value calculée est supérieure au niveau de signification seuil alpha=0,05, on ne peut pas rejeter l'hypothèse nulle H0.</t>
  </si>
  <si>
    <t>Tableau de contingence :</t>
  </si>
  <si>
    <t>Effectifs observés :</t>
  </si>
  <si>
    <t>Effectifs théoriques :</t>
  </si>
  <si>
    <t>Etant donné que la p-value calculée est inférieure au niveau de signification alpha=0,05, on doit rejeter l'hypothèse nulle H0, et retenir l'hypothèse alternative Ha.</t>
  </si>
  <si>
    <t>Tableau de contingence : Classeur = Td rappel.xlsx / Feuille = khi deux 3 / Plage = 'khi deux 3'!$A$1:$F$5 / 4 lignes et 6 colonnes</t>
  </si>
  <si>
    <t>Des effectifs théoriques plus petits que 5 ont été détectés. Pour utiliser le test du Khi² s'appuyant sur l'approximation par la loi du Khi², les effectifs théoriques ne doivent pas être inférieurs à 5.</t>
  </si>
  <si>
    <r>
      <t>XLSTAT 2021.5.1.1233 - Tests sur les tableaux de contingence (khi²...) - Début : 14/06/2023 à 12:37:42 / Fin : 14/06/2023 à 12:37:42</t>
    </r>
    <r>
      <rPr>
        <sz val="11"/>
        <color rgb="FFFFFFFF"/>
        <rFont val="Calibri"/>
        <family val="2"/>
        <charset val="1"/>
        <scheme val="minor"/>
      </rPr>
      <t xml:space="preserve"> / Microsoft Excel 14.04756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</si>
</sst>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\ _€_-;\-* #,##0.00\ _€_-;_-* &quot;-&quot;??\ _€_-;_-@_-"/>
    <numFmt numFmtId="164" formatCode="_-* #,##0\ _F_C_F_A_-;\-* #,##0\ _F_C_F_A_-;_-* &quot;-&quot;\ _F_C_F_A_-;_-@_-"/>
    <numFmt numFmtId="165" formatCode="0.0000"/>
    <numFmt numFmtId="166" formatCode="0.000"/>
    <numFmt numFmtId="167" formatCode="_-* #,##0.000\ _€_-;\-* #,##0.000\ _€_-;_-* &quot;-&quot;??\ _€_-;_-@_-"/>
    <numFmt numFmtId="168" formatCode="_-* #,##0\ _€_-;\-* #,##0\ _€_-;_-* &quot;-&quot;??\ _€_-;_-@_-"/>
    <numFmt numFmtId="169" formatCode="#,##0.000"/>
    <numFmt numFmtId="170" formatCode="#,##0.000_ ;\-#,##0.000\ "/>
    <numFmt numFmtId="171" formatCode="_-* #,##0.00\ _F_C_F_A_-;\-* #,##0.00\ _F_C_F_A_-;_-* &quot;-&quot;\ _F_C_F_A_-;_-@_-"/>
    <numFmt numFmtId="172" formatCode="_-* #,##0.000\ _F_C_F_A_-;\-* #,##0.000\ _F_C_F_A_-;_-* &quot;-&quot;\ _F_C_F_A_-;_-@_-"/>
    <numFmt numFmtId="173" formatCode="_-* #,##0.000\ _F_C_F_A_-;\-* #,##0.000\ _F_C_F_A_-;_-* &quot;-&quot;???\ _F_C_F_A_-;_-@_-"/>
    <numFmt numFmtId="174" formatCode="[&lt;0.0001]&quot;&lt;0,0001&quot;;0.000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Lucida Sans Unicode"/>
      <family val="2"/>
    </font>
    <font>
      <sz val="10"/>
      <color rgb="FF000000"/>
      <name val="Lucida Sans Unicode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"/>
    </font>
    <font>
      <i/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charset val="1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22744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139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1"/>
    <xf numFmtId="0" fontId="2" fillId="0" borderId="1" xfId="1" applyBorder="1"/>
    <xf numFmtId="0" fontId="2" fillId="0" borderId="1" xfId="1" applyFill="1" applyBorder="1"/>
    <xf numFmtId="0" fontId="4" fillId="0" borderId="1" xfId="1" applyFont="1" applyBorder="1" applyAlignment="1">
      <alignment horizontal="right"/>
    </xf>
    <xf numFmtId="43" fontId="4" fillId="0" borderId="1" xfId="2" applyNumberFormat="1" applyFont="1" applyBorder="1"/>
    <xf numFmtId="43" fontId="4" fillId="0" borderId="1" xfId="2" applyNumberFormat="1" applyFont="1" applyBorder="1" applyAlignment="1">
      <alignment horizontal="right"/>
    </xf>
    <xf numFmtId="43" fontId="4" fillId="0" borderId="1" xfId="2" applyFont="1" applyBorder="1"/>
    <xf numFmtId="0" fontId="4" fillId="0" borderId="1" xfId="1" applyFont="1" applyBorder="1"/>
    <xf numFmtId="0" fontId="2" fillId="0" borderId="2" xfId="1" applyBorder="1"/>
    <xf numFmtId="43" fontId="2" fillId="0" borderId="1" xfId="1" applyNumberFormat="1" applyBorder="1"/>
    <xf numFmtId="166" fontId="2" fillId="0" borderId="1" xfId="1" applyNumberFormat="1" applyFill="1" applyBorder="1"/>
    <xf numFmtId="166" fontId="2" fillId="0" borderId="1" xfId="1" applyNumberFormat="1" applyBorder="1"/>
    <xf numFmtId="166" fontId="4" fillId="0" borderId="1" xfId="1" applyNumberFormat="1" applyFont="1" applyBorder="1" applyAlignment="1">
      <alignment horizontal="right"/>
    </xf>
    <xf numFmtId="165" fontId="2" fillId="0" borderId="1" xfId="1" applyNumberFormat="1" applyFill="1" applyBorder="1"/>
    <xf numFmtId="165" fontId="2" fillId="0" borderId="1" xfId="1" applyNumberFormat="1" applyBorder="1"/>
    <xf numFmtId="165" fontId="4" fillId="0" borderId="1" xfId="2" applyNumberFormat="1" applyFont="1" applyBorder="1"/>
    <xf numFmtId="3" fontId="2" fillId="0" borderId="1" xfId="1" applyNumberFormat="1" applyBorder="1"/>
    <xf numFmtId="0" fontId="5" fillId="0" borderId="0" xfId="1" applyFont="1"/>
    <xf numFmtId="0" fontId="9" fillId="0" borderId="1" xfId="1" applyFont="1" applyBorder="1" applyAlignment="1">
      <alignment vertical="top" wrapText="1"/>
    </xf>
    <xf numFmtId="0" fontId="10" fillId="0" borderId="1" xfId="1" applyFont="1" applyBorder="1" applyAlignment="1">
      <alignment horizontal="center" wrapText="1"/>
    </xf>
    <xf numFmtId="0" fontId="4" fillId="0" borderId="0" xfId="1" applyFont="1" applyFill="1" applyBorder="1" applyAlignment="1">
      <alignment horizontal="left"/>
    </xf>
    <xf numFmtId="0" fontId="8" fillId="0" borderId="1" xfId="1" applyFont="1" applyBorder="1" applyAlignment="1">
      <alignment vertical="center" wrapText="1"/>
    </xf>
    <xf numFmtId="0" fontId="2" fillId="0" borderId="1" xfId="1" applyBorder="1" applyAlignment="1">
      <alignment wrapText="1"/>
    </xf>
    <xf numFmtId="168" fontId="2" fillId="0" borderId="1" xfId="2" applyNumberFormat="1" applyFont="1" applyBorder="1"/>
    <xf numFmtId="167" fontId="2" fillId="0" borderId="1" xfId="2" applyNumberFormat="1" applyFont="1" applyBorder="1"/>
    <xf numFmtId="0" fontId="8" fillId="0" borderId="1" xfId="1" applyFont="1" applyBorder="1" applyAlignment="1">
      <alignment horizontal="center" vertical="center" wrapText="1"/>
    </xf>
    <xf numFmtId="168" fontId="8" fillId="0" borderId="1" xfId="2" applyNumberFormat="1" applyFont="1" applyBorder="1"/>
    <xf numFmtId="168" fontId="8" fillId="0" borderId="1" xfId="1" applyNumberFormat="1" applyFont="1" applyBorder="1"/>
    <xf numFmtId="167" fontId="8" fillId="0" borderId="1" xfId="2" applyNumberFormat="1" applyFont="1" applyBorder="1"/>
    <xf numFmtId="0" fontId="7" fillId="0" borderId="0" xfId="1" applyFont="1"/>
    <xf numFmtId="0" fontId="4" fillId="0" borderId="0" xfId="1" applyFont="1"/>
    <xf numFmtId="3" fontId="2" fillId="0" borderId="1" xfId="1" applyNumberFormat="1" applyFill="1" applyBorder="1"/>
    <xf numFmtId="0" fontId="2" fillId="0" borderId="0" xfId="1" applyBorder="1"/>
    <xf numFmtId="165" fontId="2" fillId="0" borderId="0" xfId="1" applyNumberFormat="1" applyBorder="1"/>
    <xf numFmtId="166" fontId="2" fillId="0" borderId="0" xfId="1" applyNumberFormat="1" applyBorder="1"/>
    <xf numFmtId="0" fontId="10" fillId="0" borderId="1" xfId="1" applyFont="1" applyBorder="1" applyAlignment="1">
      <alignment vertical="top" wrapText="1"/>
    </xf>
    <xf numFmtId="0" fontId="5" fillId="0" borderId="1" xfId="1" applyFont="1" applyFill="1" applyBorder="1"/>
    <xf numFmtId="0" fontId="4" fillId="0" borderId="0" xfId="1" applyFont="1" applyBorder="1" applyAlignment="1">
      <alignment horizontal="right"/>
    </xf>
    <xf numFmtId="43" fontId="4" fillId="0" borderId="0" xfId="2" applyFont="1" applyBorder="1"/>
    <xf numFmtId="43" fontId="4" fillId="0" borderId="0" xfId="1" applyNumberFormat="1" applyFont="1" applyBorder="1"/>
    <xf numFmtId="165" fontId="4" fillId="0" borderId="0" xfId="1" applyNumberFormat="1" applyFont="1" applyBorder="1"/>
    <xf numFmtId="165" fontId="4" fillId="0" borderId="0" xfId="2" applyNumberFormat="1" applyFont="1" applyBorder="1" applyAlignment="1">
      <alignment horizontal="right"/>
    </xf>
    <xf numFmtId="0" fontId="4" fillId="0" borderId="0" xfId="1" applyFont="1" applyBorder="1"/>
    <xf numFmtId="1" fontId="2" fillId="0" borderId="1" xfId="1" applyNumberFormat="1" applyBorder="1"/>
    <xf numFmtId="169" fontId="2" fillId="0" borderId="1" xfId="2" applyNumberFormat="1" applyFont="1" applyBorder="1"/>
    <xf numFmtId="169" fontId="2" fillId="0" borderId="1" xfId="1" applyNumberFormat="1" applyBorder="1"/>
    <xf numFmtId="169" fontId="8" fillId="0" borderId="1" xfId="1" applyNumberFormat="1" applyFont="1" applyBorder="1"/>
    <xf numFmtId="3" fontId="2" fillId="2" borderId="1" xfId="1" applyNumberFormat="1" applyFill="1" applyBorder="1"/>
    <xf numFmtId="43" fontId="4" fillId="0" borderId="0" xfId="2" applyNumberFormat="1" applyFont="1" applyBorder="1"/>
    <xf numFmtId="43" fontId="4" fillId="0" borderId="0" xfId="2" applyNumberFormat="1" applyFont="1" applyBorder="1" applyAlignment="1">
      <alignment horizontal="right"/>
    </xf>
    <xf numFmtId="166" fontId="4" fillId="0" borderId="0" xfId="1" applyNumberFormat="1" applyFont="1" applyBorder="1" applyAlignment="1">
      <alignment horizontal="right"/>
    </xf>
    <xf numFmtId="165" fontId="4" fillId="0" borderId="0" xfId="2" applyNumberFormat="1" applyFont="1" applyBorder="1"/>
    <xf numFmtId="168" fontId="2" fillId="0" borderId="1" xfId="1" applyNumberFormat="1" applyFill="1" applyBorder="1"/>
    <xf numFmtId="3" fontId="14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/>
    <xf numFmtId="3" fontId="8" fillId="0" borderId="1" xfId="0" applyNumberFormat="1" applyFont="1" applyBorder="1"/>
    <xf numFmtId="3" fontId="13" fillId="0" borderId="1" xfId="0" applyNumberFormat="1" applyFont="1" applyBorder="1" applyAlignment="1">
      <alignment horizontal="right" vertical="center"/>
    </xf>
    <xf numFmtId="3" fontId="0" fillId="0" borderId="1" xfId="0" applyNumberFormat="1" applyBorder="1"/>
    <xf numFmtId="170" fontId="0" fillId="0" borderId="1" xfId="3" applyNumberFormat="1" applyFont="1" applyBorder="1"/>
    <xf numFmtId="3" fontId="8" fillId="0" borderId="0" xfId="0" applyNumberFormat="1" applyFont="1" applyBorder="1"/>
    <xf numFmtId="170" fontId="0" fillId="0" borderId="0" xfId="3" applyNumberFormat="1" applyFont="1"/>
    <xf numFmtId="0" fontId="0" fillId="3" borderId="0" xfId="0" applyFill="1"/>
    <xf numFmtId="0" fontId="8" fillId="0" borderId="0" xfId="0" applyFont="1"/>
    <xf numFmtId="0" fontId="8" fillId="0" borderId="1" xfId="0" applyFont="1" applyBorder="1"/>
    <xf numFmtId="0" fontId="15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/>
    <xf numFmtId="0" fontId="0" fillId="0" borderId="1" xfId="0" applyNumberFormat="1" applyBorder="1" applyAlignment="1"/>
    <xf numFmtId="0" fontId="14" fillId="0" borderId="3" xfId="0" applyFont="1" applyBorder="1" applyAlignment="1">
      <alignment horizontal="center" vertical="center" wrapText="1"/>
    </xf>
    <xf numFmtId="0" fontId="16" fillId="4" borderId="3" xfId="0" applyFont="1" applyFill="1" applyBorder="1" applyAlignment="1">
      <alignment vertical="center"/>
    </xf>
    <xf numFmtId="0" fontId="16" fillId="4" borderId="4" xfId="0" applyFont="1" applyFill="1" applyBorder="1" applyAlignment="1">
      <alignment vertical="center"/>
    </xf>
    <xf numFmtId="0" fontId="16" fillId="0" borderId="5" xfId="0" applyFont="1" applyBorder="1" applyAlignment="1">
      <alignment horizontal="right" vertical="center"/>
    </xf>
    <xf numFmtId="0" fontId="16" fillId="0" borderId="6" xfId="0" applyFont="1" applyBorder="1" applyAlignment="1">
      <alignment horizontal="right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6" fillId="0" borderId="8" xfId="0" applyFont="1" applyBorder="1" applyAlignment="1">
      <alignment horizontal="right" vertical="center"/>
    </xf>
    <xf numFmtId="0" fontId="16" fillId="0" borderId="9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164" fontId="18" fillId="0" borderId="13" xfId="3" applyFont="1" applyBorder="1" applyAlignment="1">
      <alignment vertical="center"/>
    </xf>
    <xf numFmtId="49" fontId="15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/>
    <xf numFmtId="49" fontId="0" fillId="0" borderId="2" xfId="0" applyNumberFormat="1" applyBorder="1" applyAlignment="1"/>
    <xf numFmtId="0" fontId="0" fillId="0" borderId="2" xfId="0" applyNumberFormat="1" applyBorder="1" applyAlignment="1"/>
    <xf numFmtId="0" fontId="0" fillId="0" borderId="15" xfId="0" applyNumberFormat="1" applyBorder="1" applyAlignment="1"/>
    <xf numFmtId="171" fontId="0" fillId="0" borderId="0" xfId="3" applyNumberFormat="1" applyFont="1"/>
    <xf numFmtId="172" fontId="0" fillId="0" borderId="0" xfId="3" applyNumberFormat="1" applyFont="1"/>
    <xf numFmtId="165" fontId="0" fillId="0" borderId="0" xfId="0" applyNumberFormat="1"/>
    <xf numFmtId="166" fontId="0" fillId="0" borderId="0" xfId="0" applyNumberFormat="1"/>
    <xf numFmtId="173" fontId="0" fillId="0" borderId="0" xfId="0" applyNumberFormat="1"/>
    <xf numFmtId="9" fontId="0" fillId="0" borderId="0" xfId="0" applyNumberFormat="1"/>
    <xf numFmtId="0" fontId="0" fillId="0" borderId="0" xfId="0" applyFill="1" applyBorder="1" applyAlignment="1"/>
    <xf numFmtId="0" fontId="0" fillId="0" borderId="8" xfId="0" applyFill="1" applyBorder="1" applyAlignment="1"/>
    <xf numFmtId="0" fontId="21" fillId="0" borderId="17" xfId="0" applyFont="1" applyFill="1" applyBorder="1" applyAlignment="1">
      <alignment horizontal="center"/>
    </xf>
    <xf numFmtId="172" fontId="0" fillId="0" borderId="0" xfId="0" applyNumberFormat="1"/>
    <xf numFmtId="172" fontId="0" fillId="0" borderId="0" xfId="3" applyNumberFormat="1" applyFont="1" applyFill="1" applyBorder="1" applyAlignment="1"/>
    <xf numFmtId="0" fontId="0" fillId="0" borderId="0" xfId="0" applyBorder="1"/>
    <xf numFmtId="0" fontId="21" fillId="0" borderId="0" xfId="0" applyFont="1" applyFill="1" applyBorder="1" applyAlignment="1">
      <alignment horizontal="center"/>
    </xf>
    <xf numFmtId="0" fontId="22" fillId="5" borderId="0" xfId="0" applyFont="1" applyFill="1" applyAlignment="1">
      <alignment vertical="center"/>
    </xf>
    <xf numFmtId="0" fontId="15" fillId="0" borderId="0" xfId="0" applyFont="1"/>
    <xf numFmtId="49" fontId="0" fillId="0" borderId="0" xfId="0" applyNumberFormat="1" applyAlignment="1"/>
    <xf numFmtId="49" fontId="0" fillId="0" borderId="16" xfId="0" applyNumberFormat="1" applyBorder="1" applyAlignment="1"/>
    <xf numFmtId="49" fontId="0" fillId="0" borderId="8" xfId="0" applyNumberFormat="1" applyBorder="1" applyAlignment="1"/>
    <xf numFmtId="1" fontId="0" fillId="0" borderId="0" xfId="0" applyNumberFormat="1" applyAlignment="1">
      <alignment horizontal="right"/>
    </xf>
    <xf numFmtId="166" fontId="0" fillId="0" borderId="16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166" fontId="0" fillId="0" borderId="8" xfId="0" applyNumberFormat="1" applyBorder="1" applyAlignment="1">
      <alignment horizontal="right"/>
    </xf>
    <xf numFmtId="0" fontId="15" fillId="0" borderId="16" xfId="0" applyFont="1" applyBorder="1" applyAlignment="1">
      <alignment horizontal="center" vertical="center" wrapText="1"/>
    </xf>
    <xf numFmtId="49" fontId="15" fillId="0" borderId="16" xfId="0" applyNumberFormat="1" applyFont="1" applyBorder="1" applyAlignment="1">
      <alignment horizontal="center" vertical="center" wrapText="1"/>
    </xf>
    <xf numFmtId="49" fontId="0" fillId="0" borderId="18" xfId="0" applyNumberFormat="1" applyBorder="1" applyAlignment="1"/>
    <xf numFmtId="0" fontId="0" fillId="0" borderId="18" xfId="0" applyNumberFormat="1" applyBorder="1" applyAlignment="1"/>
    <xf numFmtId="0" fontId="0" fillId="0" borderId="0" xfId="0" applyNumberFormat="1" applyAlignment="1"/>
    <xf numFmtId="0" fontId="0" fillId="0" borderId="8" xfId="0" applyNumberFormat="1" applyBorder="1" applyAlignment="1"/>
    <xf numFmtId="49" fontId="0" fillId="0" borderId="19" xfId="0" applyNumberFormat="1" applyBorder="1" applyAlignment="1"/>
    <xf numFmtId="0" fontId="0" fillId="0" borderId="19" xfId="0" applyNumberFormat="1" applyBorder="1" applyAlignment="1"/>
    <xf numFmtId="49" fontId="15" fillId="0" borderId="20" xfId="0" applyNumberFormat="1" applyFont="1" applyBorder="1" applyAlignment="1">
      <alignment horizontal="center" vertical="center" wrapText="1"/>
    </xf>
    <xf numFmtId="0" fontId="0" fillId="0" borderId="21" xfId="0" applyNumberFormat="1" applyBorder="1" applyAlignment="1"/>
    <xf numFmtId="0" fontId="0" fillId="0" borderId="22" xfId="0" applyNumberFormat="1" applyBorder="1" applyAlignment="1"/>
    <xf numFmtId="166" fontId="0" fillId="0" borderId="18" xfId="0" applyNumberFormat="1" applyBorder="1" applyAlignment="1"/>
    <xf numFmtId="166" fontId="0" fillId="0" borderId="0" xfId="0" applyNumberFormat="1" applyAlignment="1"/>
    <xf numFmtId="166" fontId="0" fillId="0" borderId="15" xfId="0" applyNumberFormat="1" applyBorder="1" applyAlignment="1"/>
    <xf numFmtId="166" fontId="0" fillId="0" borderId="21" xfId="0" applyNumberFormat="1" applyBorder="1" applyAlignment="1"/>
    <xf numFmtId="0" fontId="24" fillId="0" borderId="0" xfId="0" applyFont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right" vertical="center"/>
    </xf>
    <xf numFmtId="0" fontId="6" fillId="0" borderId="0" xfId="1" applyFont="1" applyAlignment="1">
      <alignment horizontal="center"/>
    </xf>
    <xf numFmtId="0" fontId="15" fillId="0" borderId="0" xfId="0" applyFont="1" applyAlignment="1">
      <alignment vertical="center" wrapText="1"/>
    </xf>
    <xf numFmtId="0" fontId="23" fillId="5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4">
    <cellStyle name="Milliers [0]" xfId="3" builtinId="6"/>
    <cellStyle name="Millier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16" noThreeD="1" sel="0" val="0">
  <itemLst>
    <item val="Test d'indépendance entre les lignes et les colonnes (Khi²)"/>
    <item val="Effectifs observés"/>
    <item val="Effectifs théoriques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137161</xdr:colOff>
      <xdr:row>1</xdr:row>
      <xdr:rowOff>38100</xdr:rowOff>
    </xdr:from>
    <xdr:to>
      <xdr:col>19</xdr:col>
      <xdr:colOff>746761</xdr:colOff>
      <xdr:row>2</xdr:row>
      <xdr:rowOff>152400</xdr:rowOff>
    </xdr:to>
    <xdr:sp macro="[0]!OrderXLSTAT" textlink="">
      <xdr:nvSpPr>
        <xdr:cNvPr id="2" name="BT705548"/>
        <xdr:cNvSpPr txBox="1"/>
      </xdr:nvSpPr>
      <xdr:spPr>
        <a:xfrm>
          <a:off x="13853161" y="228600"/>
          <a:ext cx="137160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absolute">
    <xdr:from>
      <xdr:col>8</xdr:col>
      <xdr:colOff>698500</xdr:colOff>
      <xdr:row>6</xdr:row>
      <xdr:rowOff>44450</xdr:rowOff>
    </xdr:from>
    <xdr:to>
      <xdr:col>9</xdr:col>
      <xdr:colOff>298450</xdr:colOff>
      <xdr:row>8</xdr:row>
      <xdr:rowOff>6350</xdr:rowOff>
    </xdr:to>
    <xdr:pic macro="[0]!AddRemovGrid">
      <xdr:nvPicPr>
        <xdr:cNvPr id="7" name="AD194053" hidden="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1196975"/>
          <a:ext cx="361950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137161</xdr:colOff>
      <xdr:row>1</xdr:row>
      <xdr:rowOff>40005</xdr:rowOff>
    </xdr:from>
    <xdr:to>
      <xdr:col>20</xdr:col>
      <xdr:colOff>746761</xdr:colOff>
      <xdr:row>2</xdr:row>
      <xdr:rowOff>160020</xdr:rowOff>
    </xdr:to>
    <xdr:sp macro="[0]!OrderXLSTAT" textlink="">
      <xdr:nvSpPr>
        <xdr:cNvPr id="2" name="BT705548"/>
        <xdr:cNvSpPr txBox="1"/>
      </xdr:nvSpPr>
      <xdr:spPr>
        <a:xfrm>
          <a:off x="14615161" y="240030"/>
          <a:ext cx="1371600" cy="3200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 editAs="absolute">
    <xdr:from>
      <xdr:col>9</xdr:col>
      <xdr:colOff>698500</xdr:colOff>
      <xdr:row>6</xdr:row>
      <xdr:rowOff>53975</xdr:rowOff>
    </xdr:from>
    <xdr:to>
      <xdr:col>10</xdr:col>
      <xdr:colOff>298450</xdr:colOff>
      <xdr:row>8</xdr:row>
      <xdr:rowOff>15875</xdr:rowOff>
    </xdr:to>
    <xdr:pic macro="[0]!AddRemovGrid">
      <xdr:nvPicPr>
        <xdr:cNvPr id="6" name="RM105629" hidden="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6500" y="1254125"/>
          <a:ext cx="361950" cy="361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137161</xdr:colOff>
      <xdr:row>0</xdr:row>
      <xdr:rowOff>66675</xdr:rowOff>
    </xdr:from>
    <xdr:to>
      <xdr:col>19</xdr:col>
      <xdr:colOff>746761</xdr:colOff>
      <xdr:row>2</xdr:row>
      <xdr:rowOff>66675</xdr:rowOff>
    </xdr:to>
    <xdr:sp macro="[0]!OrderXLSTAT" textlink="">
      <xdr:nvSpPr>
        <xdr:cNvPr id="2" name="BT491688"/>
        <xdr:cNvSpPr txBox="1"/>
      </xdr:nvSpPr>
      <xdr:spPr>
        <a:xfrm>
          <a:off x="13853161" y="66675"/>
          <a:ext cx="1371600" cy="5334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9</xdr:col>
      <xdr:colOff>12700</xdr:colOff>
      <xdr:row>5</xdr:row>
      <xdr:rowOff>0</xdr:rowOff>
    </xdr:from>
    <xdr:to>
      <xdr:col>9</xdr:col>
      <xdr:colOff>38100</xdr:colOff>
      <xdr:row>5</xdr:row>
      <xdr:rowOff>25400</xdr:rowOff>
    </xdr:to>
    <xdr:sp macro="" textlink="">
      <xdr:nvSpPr>
        <xdr:cNvPr id="3" name="TX489793" hidden="1"/>
        <xdr:cNvSpPr txBox="1"/>
      </xdr:nvSpPr>
      <xdr:spPr>
        <a:xfrm>
          <a:off x="6870700" y="1133475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RunProcTCT
Form66.txt
CheckBox_Cont,CheckBox,0,True,300000000100_Sorties,True,Tableau de contingence,False,,,
OptionButtonMVRemove,OptionButton,0,False,200000000300_Données manq.,False,Supprimer les observations,False,,,
OptionButtonMVCat,OptionButton,0,False,200000000500_Données manq.,False,Regrouper les valeurs manquantes dans une nouvelle modalité,False,,,
CheckBoxChartCont,CheckBox,0,True,400000000000_Graphiques,True,Vue 3D,False,,,
CheckBoxInByCell,CheckBox,0,True,300000000200_Sorties,True,Inertie par case,False,,,
OptionButtonReplace0,OptionButton,0,True,200000000100_Données manq.,True,Remplacer les données manquantes par 0,False,,,
OptionButtonMVRefuse,OptionButton,-1,True,200000000000_Données manq.,True,Ne pas accepter les données manquantes,False,,,
OptionButtonMVExp,OptionButton,0,True,200000000200_Données manq.,True,Remplacer les valeurs manquantes par l'espérance,False,,,
CheckBoxSort,CheckBox,-1,True,100000010100_Options,True,Tri alphabétique des modalités,False,,,
CheckBoxChiByCell,CheckBox,0,True,300000000300_Sorties,True,Khi² par case,False,,,
CheckBoxList,CheckBox,0,True,300000000000_Sorties,True,Liste des combinaisons,False,,,
CheckBoxThFreq,CheckBox,-1,True,300000000101_Sorties,True,Effectifs théoriques,False,,,
CheckBoxObsFreq,CheckBox,-1,True,300000000001_Sorties,True,Effectifs observés,False,,,
CheckBoxPropRows,CheckBox,0,True,300000000201_Sorties,True,Proportions / Ligne,False,,,
CheckBoxPropCols,CheckBox,0,True,300000000301_Sorties,True,Proportions / Colonne,False,,,
CheckBoxVarCat,CheckBox,0,True,100000000100_Options,True,Libellés Variable-Modalité,False,,,
CheckBoxPropTot,CheckBox,0,True,300000000401_Sorties,True,Proportions / Total,False,,,
OptionButtonProp,OptionButton,-1,True,300000000501_Sorties,True,Proportions,False,,,
OptionButtonPerc,OptionButton,0,True,300000000601_Sorties,True,Pourcentages,False,,,
CheckBoxChiSq,CheckBox,-1,True,100000000200_Options,True,Test du khi²,False,,,
TextBox_conf,TextBox,5,True,100000010000_Options,True,Niveau de signification (%) :,False,,,
CheckBoxLike,CheckBox,0,False,100000010200_Options,False,Test du rapport de vraisemblance,False,,,
CheckBoxAssoc,CheckBox,0,True,300000000500_Sorties,True,Coefficients d'association,False,,,
TextBoxMonte,TextBox,5000,False,100000030200_Options,False,Méthode Monte Carlo :,False,,,
CheckBoxMonte,CheckBox,0,False,100000020200_Options,False,Méthode Monte Carlo,False,,,
CheckBoxFExact,CheckBox,0,True,100000000001_Options,True,Test exact de Fisher,False,,,
ComboBoxHyp,ComboBox,0,True,100000000101_Options,True,Choisissez l'hypothèse alternative,False,,,
CheckBoxSig,CheckBox,0,True,300000000400_Sorties,True,Significativité par case,False,,,
CheckBoxRaw,CheckBox,0,False,300000000701_Sorties,False,Display raw data,False,,,
CheckBoxBootInt,CheckBox,0,False,100000020000_Options,False,Intervalle bootstrap standard,False,,,
TextBoxBoot,TextBox,100,False,100000040000_Options,False,Nombre d'échantillons :,False,,,
OptionButton_W,OptionButton,0,True,000000000001_Général,True,Classeur,False,,,
OptionButton_R,OptionButton,-1,True,000000010001_Général,True,Plage,False,,,
OptionButton_S,OptionButton,0,True,000000020001_Général,True,Feuille,False,,,
RefEdit_R,RefEdit0,'Feuil8'!$I$1,True,000000000101_Général,True,Plage :,False,,0,0
CheckBoxLabels,CheckBox,-1,True,000000000201_Général,True,Libellés inclus,False,,,
CheckBox_W,CheckBox,0,False,000000000301_Général,False,Weights,False,,,
RefEdit_W,RefEdit0,,False,000000000401_Général,False,Weights:,False,,,
OptionButtonOV,OptionButton,0,True,000000010100_Général,True,Variables qualitatives,False,,,
OptionButtonCont,OptionButton,-1,True,000000020100_Général,True,Tableau de contingence,False,,,
RefEditT,RefEdit0,'Feuil8'!$A$1:$F$5,True,000000010000_Général,True,,False,,5,6
RefEditT2,RefEdit0,,False,000000050000_Général,False,,False,,,
FileSelect1,CommandButton,,False,000000020000_Général,False,,False,,,
RefEditGroup,RefEdit0,,False,000000070000_Général,False,Analyse par groupe,False,,,
CheckBoxGroup,CheckBox,0,False,000000060000_Général,False,Analyse par groupe,False,,,
CheckBoxTrans,CheckBox,0,False,03,False,Trans,False,,,
ScrollBarSelect,ScrollBar,,False,04,False,,,,,
TextBoxList,TextBox,,False,05,False,Liste des combinaisons,False,,,
OptionButtonMVPairwise,OptionButton,0,False,200000000400_Données manq.,False,Suppression par paires,False,,,
OptionButtonAcrossAll,OptionButton,-1,False,200000010400_Données manq.,False,Pour tous les Y,False,,,
CheckBox1,CheckBox,0,False,300000000801_Sorties,False,Display raw data,False,,,
CheckBox_Summary,CheckBox,-1,False,300000000901_Sorties,False,Synthèse pour tous les groupes,False,,,
CheckBoxSumCharts,CheckBox,0,False,400000000400_Graphiques,False,Synthèse pour tous les groupes,False,,,
OptionButton_Freq,OptionButton,-1,True,400000010201_Graphiques,True,Effectifs,False,,,
OptionButton_Perc,OptionButton,0,False,400000020201_Graphiques,False,Pourcentages,False,,,
OptionButton_Group,OptionButton,-1,True,400000010101_Graphiques,True,Groupé,False,,,
OptionButton_Stacked,OptionButton,0,True,400000020101_Graphiques,True,Barres empilées,False,,,
CheckBoxPropRowsChart,CheckBox,0,True,400000000100_Graphiques,True,Proportions / Ligne,False,,,
CheckBoxPropColsChart,CheckBox,0,True,400000000200_Graphiques,True,Proportions / Colonne,False,,,
CheckBoxContChart,CheckBox,0,True,400000000300_Graphiques,True,Tableau de contingence,False,,,
</a:t>
          </a:r>
        </a:p>
      </xdr:txBody>
    </xdr:sp>
    <xdr:clientData/>
  </xdr:twoCellAnchor>
  <xdr:twoCellAnchor editAs="absolute">
    <xdr:from>
      <xdr:col>8</xdr:col>
      <xdr:colOff>6350</xdr:colOff>
      <xdr:row>5</xdr:row>
      <xdr:rowOff>6350</xdr:rowOff>
    </xdr:from>
    <xdr:to>
      <xdr:col>11</xdr:col>
      <xdr:colOff>6350</xdr:colOff>
      <xdr:row>5</xdr:row>
      <xdr:rowOff>466725</xdr:rowOff>
    </xdr:to>
    <xdr:sp macro="" textlink="">
      <xdr:nvSpPr>
        <xdr:cNvPr id="4" name="BK489793"/>
        <xdr:cNvSpPr/>
      </xdr:nvSpPr>
      <xdr:spPr>
        <a:xfrm>
          <a:off x="6102350" y="1139825"/>
          <a:ext cx="22860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8</xdr:col>
      <xdr:colOff>157480</xdr:colOff>
      <xdr:row>5</xdr:row>
      <xdr:rowOff>53975</xdr:rowOff>
    </xdr:from>
    <xdr:to>
      <xdr:col>8</xdr:col>
      <xdr:colOff>519430</xdr:colOff>
      <xdr:row>5</xdr:row>
      <xdr:rowOff>415925</xdr:rowOff>
    </xdr:to>
    <xdr:pic macro="[0]!ReRunXLSTAT">
      <xdr:nvPicPr>
        <xdr:cNvPr id="5" name="BT48979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3480" y="11874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8</xdr:col>
      <xdr:colOff>698500</xdr:colOff>
      <xdr:row>5</xdr:row>
      <xdr:rowOff>53975</xdr:rowOff>
    </xdr:from>
    <xdr:to>
      <xdr:col>9</xdr:col>
      <xdr:colOff>298450</xdr:colOff>
      <xdr:row>5</xdr:row>
      <xdr:rowOff>415925</xdr:rowOff>
    </xdr:to>
    <xdr:pic macro="[0]!AddRemovGrid">
      <xdr:nvPicPr>
        <xdr:cNvPr id="6" name="RM48979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11874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8</xdr:col>
      <xdr:colOff>698500</xdr:colOff>
      <xdr:row>5</xdr:row>
      <xdr:rowOff>53975</xdr:rowOff>
    </xdr:from>
    <xdr:to>
      <xdr:col>9</xdr:col>
      <xdr:colOff>298450</xdr:colOff>
      <xdr:row>5</xdr:row>
      <xdr:rowOff>415925</xdr:rowOff>
    </xdr:to>
    <xdr:pic macro="[0]!AddRemovGrid">
      <xdr:nvPicPr>
        <xdr:cNvPr id="7" name="AD489793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94500" y="11874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9</xdr:col>
      <xdr:colOff>477520</xdr:colOff>
      <xdr:row>5</xdr:row>
      <xdr:rowOff>53975</xdr:rowOff>
    </xdr:from>
    <xdr:to>
      <xdr:col>10</xdr:col>
      <xdr:colOff>77470</xdr:colOff>
      <xdr:row>5</xdr:row>
      <xdr:rowOff>415925</xdr:rowOff>
    </xdr:to>
    <xdr:pic macro="[0]!SendToOfficeLocal">
      <xdr:nvPicPr>
        <xdr:cNvPr id="8" name="WD4897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5520" y="1187450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10</xdr:col>
      <xdr:colOff>256540</xdr:colOff>
      <xdr:row>5</xdr:row>
      <xdr:rowOff>53975</xdr:rowOff>
    </xdr:from>
    <xdr:to>
      <xdr:col>10</xdr:col>
      <xdr:colOff>618490</xdr:colOff>
      <xdr:row>5</xdr:row>
      <xdr:rowOff>421479</xdr:rowOff>
    </xdr:to>
    <xdr:pic macro="[0]!SendToOfficeLocal">
      <xdr:nvPicPr>
        <xdr:cNvPr id="9" name="PT4897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76540" y="1187450"/>
          <a:ext cx="361950" cy="36750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762000</xdr:colOff>
          <xdr:row>6</xdr:row>
          <xdr:rowOff>0</xdr:rowOff>
        </xdr:from>
        <xdr:to>
          <xdr:col>11</xdr:col>
          <xdr:colOff>762000</xdr:colOff>
          <xdr:row>7</xdr:row>
          <xdr:rowOff>0</xdr:rowOff>
        </xdr:to>
        <xdr:sp macro="" textlink="">
          <xdr:nvSpPr>
            <xdr:cNvPr id="9217" name="DD463465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I59"/>
  <sheetViews>
    <sheetView topLeftCell="A10" workbookViewId="0">
      <selection activeCell="G8" sqref="G8"/>
    </sheetView>
  </sheetViews>
  <sheetFormatPr baseColWidth="10" defaultRowHeight="15" x14ac:dyDescent="0.25"/>
  <sheetData>
    <row r="1" spans="1:9" ht="20.25" x14ac:dyDescent="0.3">
      <c r="A1" s="135" t="s">
        <v>10</v>
      </c>
      <c r="B1" s="135"/>
      <c r="C1" s="135"/>
      <c r="D1" s="135"/>
      <c r="E1" s="135"/>
      <c r="F1" s="135"/>
      <c r="G1" s="135"/>
      <c r="H1" s="135"/>
      <c r="I1" s="135"/>
    </row>
    <row r="2" spans="1:9" x14ac:dyDescent="0.25">
      <c r="A2" s="32" t="s">
        <v>11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21" t="s">
        <v>12</v>
      </c>
      <c r="B3" s="21" t="s">
        <v>13</v>
      </c>
      <c r="C3" s="21" t="s">
        <v>14</v>
      </c>
      <c r="D3" s="21" t="s">
        <v>15</v>
      </c>
      <c r="E3" s="21" t="s">
        <v>16</v>
      </c>
      <c r="F3" s="21" t="s">
        <v>17</v>
      </c>
      <c r="G3" s="21" t="s">
        <v>18</v>
      </c>
      <c r="H3" s="21" t="s">
        <v>19</v>
      </c>
      <c r="I3" s="21" t="s">
        <v>20</v>
      </c>
    </row>
    <row r="4" spans="1:9" x14ac:dyDescent="0.25">
      <c r="A4" s="38">
        <v>1</v>
      </c>
      <c r="B4" s="22">
        <v>5</v>
      </c>
      <c r="C4" s="4"/>
      <c r="D4" s="4"/>
      <c r="E4" s="4"/>
      <c r="F4" s="17"/>
      <c r="G4" s="14"/>
      <c r="H4" s="27"/>
      <c r="I4" s="12"/>
    </row>
    <row r="5" spans="1:9" x14ac:dyDescent="0.25">
      <c r="A5" s="38">
        <v>2</v>
      </c>
      <c r="B5" s="22">
        <v>5</v>
      </c>
      <c r="C5" s="4"/>
      <c r="D5" s="4"/>
      <c r="E5" s="4"/>
      <c r="F5" s="17"/>
      <c r="G5" s="14"/>
      <c r="H5" s="27"/>
      <c r="I5" s="12"/>
    </row>
    <row r="6" spans="1:9" x14ac:dyDescent="0.25">
      <c r="A6" s="38">
        <v>3</v>
      </c>
      <c r="B6" s="22">
        <v>10</v>
      </c>
      <c r="C6" s="4"/>
      <c r="D6" s="4"/>
      <c r="E6" s="4"/>
      <c r="F6" s="17"/>
      <c r="G6" s="14"/>
      <c r="H6" s="27"/>
      <c r="I6" s="12"/>
    </row>
    <row r="7" spans="1:9" x14ac:dyDescent="0.25">
      <c r="A7" s="38">
        <v>4</v>
      </c>
      <c r="B7" s="22">
        <v>5</v>
      </c>
      <c r="C7" s="4"/>
      <c r="D7" s="4"/>
      <c r="E7" s="4"/>
      <c r="F7" s="17"/>
      <c r="G7" s="14"/>
      <c r="H7" s="27"/>
      <c r="I7" s="12"/>
    </row>
    <row r="8" spans="1:9" x14ac:dyDescent="0.25">
      <c r="A8" s="38">
        <v>5</v>
      </c>
      <c r="B8" s="22">
        <v>5</v>
      </c>
      <c r="C8" s="4"/>
      <c r="D8" s="4"/>
      <c r="E8" s="4"/>
      <c r="F8" s="17"/>
      <c r="G8" s="14"/>
      <c r="H8" s="27"/>
      <c r="I8" s="12"/>
    </row>
    <row r="9" spans="1:9" x14ac:dyDescent="0.25">
      <c r="A9" s="10" t="s">
        <v>4</v>
      </c>
      <c r="B9" s="4"/>
      <c r="C9" s="4"/>
      <c r="D9" s="4"/>
      <c r="E9" s="4"/>
      <c r="F9" s="17"/>
      <c r="G9" s="14"/>
      <c r="H9" s="4"/>
      <c r="I9" s="4"/>
    </row>
    <row r="10" spans="1:9" x14ac:dyDescent="0.25">
      <c r="A10" s="20"/>
      <c r="B10" s="35"/>
      <c r="C10" s="35"/>
      <c r="D10" s="35"/>
      <c r="E10" s="35"/>
      <c r="F10" s="36"/>
      <c r="G10" s="37"/>
      <c r="H10" s="35"/>
      <c r="I10" s="35"/>
    </row>
    <row r="11" spans="1:9" x14ac:dyDescent="0.25">
      <c r="A11" s="6" t="s">
        <v>21</v>
      </c>
      <c r="B11" s="7"/>
      <c r="C11" s="8" t="s">
        <v>22</v>
      </c>
      <c r="D11" s="7"/>
      <c r="E11" s="6" t="s">
        <v>23</v>
      </c>
      <c r="F11" s="18"/>
      <c r="G11" s="15" t="s">
        <v>24</v>
      </c>
      <c r="H11" s="9"/>
      <c r="I11" s="4"/>
    </row>
    <row r="12" spans="1:9" x14ac:dyDescent="0.25">
      <c r="A12" s="6" t="s">
        <v>25</v>
      </c>
      <c r="B12" s="7"/>
      <c r="C12" s="8" t="s">
        <v>26</v>
      </c>
      <c r="D12" s="7"/>
      <c r="E12" s="15" t="s">
        <v>27</v>
      </c>
      <c r="F12" s="18"/>
      <c r="G12" s="15" t="s">
        <v>28</v>
      </c>
      <c r="H12" s="9"/>
      <c r="I12" s="4"/>
    </row>
    <row r="13" spans="1:9" x14ac:dyDescent="0.25">
      <c r="A13" s="40"/>
      <c r="B13" s="51"/>
      <c r="C13" s="52"/>
      <c r="D13" s="51"/>
      <c r="E13" s="53"/>
      <c r="F13" s="54"/>
      <c r="G13" s="53"/>
      <c r="H13" s="41"/>
      <c r="I13" s="35"/>
    </row>
    <row r="14" spans="1:9" x14ac:dyDescent="0.25">
      <c r="A14" s="3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3" t="s">
        <v>29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24" t="s">
        <v>12</v>
      </c>
      <c r="B16" s="24" t="s">
        <v>13</v>
      </c>
      <c r="C16" s="21" t="s">
        <v>14</v>
      </c>
      <c r="D16" s="21" t="s">
        <v>15</v>
      </c>
      <c r="E16" s="21" t="s">
        <v>16</v>
      </c>
      <c r="F16" s="21" t="s">
        <v>17</v>
      </c>
      <c r="G16" s="21" t="s">
        <v>18</v>
      </c>
      <c r="H16" s="21" t="s">
        <v>19</v>
      </c>
      <c r="I16" s="21" t="s">
        <v>20</v>
      </c>
    </row>
    <row r="17" spans="1:9" x14ac:dyDescent="0.25">
      <c r="A17" s="25">
        <v>1</v>
      </c>
      <c r="B17" s="25">
        <v>380</v>
      </c>
      <c r="C17" s="26"/>
      <c r="D17" s="26"/>
      <c r="E17" s="4"/>
      <c r="F17" s="26"/>
      <c r="G17" s="47"/>
      <c r="H17" s="48"/>
      <c r="I17" s="49"/>
    </row>
    <row r="18" spans="1:9" x14ac:dyDescent="0.25">
      <c r="A18" s="25">
        <v>2</v>
      </c>
      <c r="B18" s="25">
        <v>455</v>
      </c>
      <c r="C18" s="26"/>
      <c r="D18" s="26"/>
      <c r="E18" s="4"/>
      <c r="F18" s="26"/>
      <c r="G18" s="47"/>
      <c r="H18" s="48"/>
      <c r="I18" s="49"/>
    </row>
    <row r="19" spans="1:9" x14ac:dyDescent="0.25">
      <c r="A19" s="25">
        <v>3</v>
      </c>
      <c r="B19" s="25">
        <v>245</v>
      </c>
      <c r="C19" s="26"/>
      <c r="D19" s="26"/>
      <c r="E19" s="4"/>
      <c r="F19" s="26"/>
      <c r="G19" s="47"/>
      <c r="H19" s="48"/>
      <c r="I19" s="49"/>
    </row>
    <row r="20" spans="1:9" x14ac:dyDescent="0.25">
      <c r="A20" s="25">
        <v>4</v>
      </c>
      <c r="B20" s="25">
        <v>230</v>
      </c>
      <c r="C20" s="26"/>
      <c r="D20" s="26"/>
      <c r="E20" s="4"/>
      <c r="F20" s="26"/>
      <c r="G20" s="47"/>
      <c r="H20" s="48"/>
      <c r="I20" s="49"/>
    </row>
    <row r="21" spans="1:9" x14ac:dyDescent="0.25">
      <c r="A21" s="25">
        <v>5</v>
      </c>
      <c r="B21" s="25">
        <v>100</v>
      </c>
      <c r="C21" s="26"/>
      <c r="D21" s="26"/>
      <c r="E21" s="4"/>
      <c r="F21" s="26"/>
      <c r="G21" s="47"/>
      <c r="H21" s="48"/>
      <c r="I21" s="49"/>
    </row>
    <row r="22" spans="1:9" x14ac:dyDescent="0.25">
      <c r="A22" s="25">
        <v>6</v>
      </c>
      <c r="B22" s="25">
        <v>75</v>
      </c>
      <c r="C22" s="26"/>
      <c r="D22" s="26"/>
      <c r="E22" s="4"/>
      <c r="F22" s="26"/>
      <c r="G22" s="47"/>
      <c r="H22" s="48"/>
      <c r="I22" s="49"/>
    </row>
    <row r="23" spans="1:9" x14ac:dyDescent="0.25">
      <c r="A23" s="25">
        <v>7</v>
      </c>
      <c r="B23" s="25">
        <v>10</v>
      </c>
      <c r="C23" s="26"/>
      <c r="D23" s="26"/>
      <c r="E23" s="4"/>
      <c r="F23" s="26"/>
      <c r="G23" s="47"/>
      <c r="H23" s="48"/>
      <c r="I23" s="49"/>
    </row>
    <row r="24" spans="1:9" x14ac:dyDescent="0.25">
      <c r="A24" s="25">
        <v>8</v>
      </c>
      <c r="B24" s="25">
        <v>5</v>
      </c>
      <c r="C24" s="26"/>
      <c r="D24" s="26"/>
      <c r="E24" s="4"/>
      <c r="F24" s="26"/>
      <c r="G24" s="47"/>
      <c r="H24" s="48"/>
      <c r="I24" s="49"/>
    </row>
    <row r="25" spans="1:9" x14ac:dyDescent="0.25">
      <c r="A25" s="28" t="s">
        <v>4</v>
      </c>
      <c r="B25" s="28"/>
      <c r="C25" s="29"/>
      <c r="D25" s="29"/>
      <c r="E25" s="30"/>
      <c r="F25" s="29"/>
      <c r="G25" s="31"/>
      <c r="H25" s="4"/>
      <c r="I25" s="48"/>
    </row>
    <row r="27" spans="1:9" x14ac:dyDescent="0.25">
      <c r="A27" s="6" t="s">
        <v>21</v>
      </c>
      <c r="B27" s="7"/>
      <c r="C27" s="8" t="s">
        <v>22</v>
      </c>
      <c r="D27" s="7"/>
      <c r="E27" s="6" t="s">
        <v>23</v>
      </c>
      <c r="F27" s="18"/>
      <c r="G27" s="15" t="s">
        <v>24</v>
      </c>
      <c r="H27" s="9"/>
      <c r="I27" s="4"/>
    </row>
    <row r="28" spans="1:9" x14ac:dyDescent="0.25">
      <c r="A28" s="6" t="s">
        <v>25</v>
      </c>
      <c r="B28" s="7"/>
      <c r="C28" s="8" t="s">
        <v>26</v>
      </c>
      <c r="D28" s="7"/>
      <c r="E28" s="15" t="s">
        <v>27</v>
      </c>
      <c r="F28" s="18"/>
      <c r="G28" s="15" t="s">
        <v>28</v>
      </c>
      <c r="H28" s="9"/>
      <c r="I28" s="4"/>
    </row>
    <row r="29" spans="1:9" x14ac:dyDescent="0.25">
      <c r="A29" s="40"/>
      <c r="B29" s="51"/>
      <c r="C29" s="52"/>
      <c r="D29" s="51"/>
      <c r="E29" s="53"/>
      <c r="F29" s="54"/>
      <c r="G29" s="53"/>
      <c r="H29" s="41"/>
      <c r="I29" s="35"/>
    </row>
    <row r="30" spans="1:9" x14ac:dyDescent="0.25">
      <c r="A30" s="40"/>
      <c r="B30" s="51"/>
      <c r="C30" s="52"/>
      <c r="D30" s="51"/>
      <c r="E30" s="53"/>
      <c r="F30" s="54"/>
      <c r="G30" s="53"/>
      <c r="H30" s="41"/>
      <c r="I30" s="35"/>
    </row>
    <row r="31" spans="1:9" x14ac:dyDescent="0.25">
      <c r="A31" s="40"/>
      <c r="B31" s="41"/>
      <c r="C31" s="40"/>
      <c r="D31" s="42"/>
      <c r="E31" s="40"/>
      <c r="F31" s="43"/>
      <c r="G31" s="44"/>
      <c r="H31" s="45"/>
      <c r="I31" s="3"/>
    </row>
    <row r="32" spans="1:9" x14ac:dyDescent="0.25">
      <c r="A32" s="33" t="s">
        <v>30</v>
      </c>
      <c r="B32" s="3"/>
      <c r="C32" s="3"/>
      <c r="D32" s="3"/>
      <c r="E32" s="3"/>
      <c r="F32" s="3"/>
      <c r="G32" s="3"/>
      <c r="H32" s="3"/>
      <c r="I32" s="3"/>
    </row>
    <row r="33" spans="1:9" ht="15.75" x14ac:dyDescent="0.3">
      <c r="A33" s="4" t="s">
        <v>31</v>
      </c>
      <c r="B33" s="4" t="s">
        <v>32</v>
      </c>
      <c r="C33" s="4" t="s">
        <v>33</v>
      </c>
      <c r="D33" s="5" t="s">
        <v>16</v>
      </c>
      <c r="E33" s="5" t="s">
        <v>17</v>
      </c>
      <c r="F33" s="16" t="s">
        <v>19</v>
      </c>
      <c r="G33" s="13" t="s">
        <v>18</v>
      </c>
      <c r="H33" s="11" t="s">
        <v>14</v>
      </c>
      <c r="I33" s="5" t="s">
        <v>20</v>
      </c>
    </row>
    <row r="34" spans="1:9" x14ac:dyDescent="0.25">
      <c r="A34" s="4" t="s">
        <v>34</v>
      </c>
      <c r="B34" s="34">
        <v>1225</v>
      </c>
      <c r="C34" s="34">
        <v>20</v>
      </c>
      <c r="D34" s="5"/>
      <c r="E34" s="34"/>
      <c r="F34" s="16"/>
      <c r="G34" s="13"/>
      <c r="H34" s="5"/>
      <c r="I34" s="55"/>
    </row>
    <row r="35" spans="1:9" x14ac:dyDescent="0.25">
      <c r="A35" s="4" t="s">
        <v>35</v>
      </c>
      <c r="B35" s="34">
        <v>1275</v>
      </c>
      <c r="C35" s="34">
        <v>10</v>
      </c>
      <c r="D35" s="5"/>
      <c r="E35" s="34"/>
      <c r="F35" s="16"/>
      <c r="G35" s="13"/>
      <c r="H35" s="5"/>
      <c r="I35" s="55"/>
    </row>
    <row r="36" spans="1:9" x14ac:dyDescent="0.25">
      <c r="A36" s="4" t="s">
        <v>36</v>
      </c>
      <c r="B36" s="34">
        <v>1325</v>
      </c>
      <c r="C36" s="34">
        <v>32</v>
      </c>
      <c r="D36" s="5"/>
      <c r="E36" s="34"/>
      <c r="F36" s="16"/>
      <c r="G36" s="13"/>
      <c r="H36" s="5"/>
      <c r="I36" s="55"/>
    </row>
    <row r="37" spans="1:9" x14ac:dyDescent="0.25">
      <c r="A37" s="4" t="s">
        <v>37</v>
      </c>
      <c r="B37" s="34">
        <v>1375</v>
      </c>
      <c r="C37" s="34">
        <v>25</v>
      </c>
      <c r="D37" s="5"/>
      <c r="E37" s="34"/>
      <c r="F37" s="16"/>
      <c r="G37" s="13"/>
      <c r="H37" s="5"/>
      <c r="I37" s="55"/>
    </row>
    <row r="38" spans="1:9" x14ac:dyDescent="0.25">
      <c r="A38" s="4" t="s">
        <v>38</v>
      </c>
      <c r="B38" s="34">
        <v>1425</v>
      </c>
      <c r="C38" s="34">
        <v>8</v>
      </c>
      <c r="D38" s="5"/>
      <c r="E38" s="34"/>
      <c r="F38" s="16"/>
      <c r="G38" s="13"/>
      <c r="H38" s="5"/>
      <c r="I38" s="55"/>
    </row>
    <row r="39" spans="1:9" x14ac:dyDescent="0.25">
      <c r="A39" s="4" t="s">
        <v>39</v>
      </c>
      <c r="B39" s="34">
        <v>1475</v>
      </c>
      <c r="C39" s="34">
        <v>5</v>
      </c>
      <c r="D39" s="5"/>
      <c r="E39" s="34"/>
      <c r="F39" s="16"/>
      <c r="G39" s="13"/>
      <c r="H39" s="5"/>
      <c r="I39" s="55"/>
    </row>
    <row r="40" spans="1:9" x14ac:dyDescent="0.25">
      <c r="A40" s="4"/>
      <c r="B40" s="4" t="s">
        <v>4</v>
      </c>
      <c r="C40" s="50">
        <v>100</v>
      </c>
      <c r="D40" s="34"/>
      <c r="E40" s="34"/>
      <c r="F40" s="16"/>
      <c r="G40" s="13"/>
      <c r="H40" s="34"/>
      <c r="I40" s="55"/>
    </row>
    <row r="42" spans="1:9" x14ac:dyDescent="0.25">
      <c r="A42" s="6" t="s">
        <v>21</v>
      </c>
      <c r="B42" s="7"/>
      <c r="C42" s="8" t="s">
        <v>22</v>
      </c>
      <c r="D42" s="7"/>
      <c r="E42" s="6" t="s">
        <v>23</v>
      </c>
      <c r="F42" s="18"/>
      <c r="G42" s="15" t="s">
        <v>24</v>
      </c>
      <c r="H42" s="9"/>
      <c r="I42" s="4"/>
    </row>
    <row r="43" spans="1:9" x14ac:dyDescent="0.25">
      <c r="A43" s="6" t="s">
        <v>25</v>
      </c>
      <c r="B43" s="7"/>
      <c r="C43" s="8" t="s">
        <v>26</v>
      </c>
      <c r="D43" s="7"/>
      <c r="E43" s="15" t="s">
        <v>27</v>
      </c>
      <c r="F43" s="18"/>
      <c r="G43" s="15" t="s">
        <v>28</v>
      </c>
      <c r="H43" s="9"/>
      <c r="I43" s="4"/>
    </row>
    <row r="44" spans="1:9" x14ac:dyDescent="0.25">
      <c r="A44" s="40"/>
      <c r="B44" s="51"/>
      <c r="C44" s="52"/>
      <c r="D44" s="51"/>
      <c r="E44" s="53"/>
      <c r="F44" s="54"/>
      <c r="G44" s="53"/>
      <c r="H44" s="41"/>
      <c r="I44" s="35"/>
    </row>
    <row r="45" spans="1:9" x14ac:dyDescent="0.25">
      <c r="A45" s="40"/>
      <c r="B45" s="51"/>
      <c r="C45" s="52"/>
      <c r="D45" s="51"/>
      <c r="E45" s="53"/>
      <c r="F45" s="54"/>
      <c r="G45" s="53"/>
      <c r="H45" s="41"/>
      <c r="I45" s="35"/>
    </row>
    <row r="46" spans="1:9" x14ac:dyDescent="0.25">
      <c r="A46" s="40"/>
      <c r="B46" s="41"/>
      <c r="C46" s="40"/>
      <c r="D46" s="42"/>
      <c r="E46" s="40"/>
      <c r="F46" s="43"/>
      <c r="G46" s="44"/>
      <c r="H46" s="45"/>
      <c r="I46" s="3"/>
    </row>
    <row r="47" spans="1:9" x14ac:dyDescent="0.25">
      <c r="A47" s="23" t="s">
        <v>40</v>
      </c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4" t="s">
        <v>41</v>
      </c>
      <c r="B48" s="4" t="s">
        <v>12</v>
      </c>
      <c r="C48" s="4" t="s">
        <v>13</v>
      </c>
      <c r="D48" s="5" t="s">
        <v>42</v>
      </c>
      <c r="E48" s="4" t="s">
        <v>17</v>
      </c>
      <c r="F48" s="17" t="s">
        <v>19</v>
      </c>
      <c r="G48" s="14" t="s">
        <v>18</v>
      </c>
      <c r="H48" s="4" t="s">
        <v>43</v>
      </c>
      <c r="I48" s="5" t="s">
        <v>20</v>
      </c>
    </row>
    <row r="49" spans="1:9" x14ac:dyDescent="0.25">
      <c r="A49" s="4" t="s">
        <v>44</v>
      </c>
      <c r="B49" s="4">
        <v>37</v>
      </c>
      <c r="C49" s="39">
        <v>3</v>
      </c>
      <c r="D49" s="4"/>
      <c r="E49" s="19"/>
      <c r="F49" s="17"/>
      <c r="G49" s="14"/>
      <c r="H49" s="4"/>
      <c r="I49" s="12"/>
    </row>
    <row r="50" spans="1:9" x14ac:dyDescent="0.25">
      <c r="A50" s="4" t="s">
        <v>45</v>
      </c>
      <c r="B50" s="39">
        <v>38</v>
      </c>
      <c r="C50" s="39">
        <v>7</v>
      </c>
      <c r="D50" s="4"/>
      <c r="E50" s="19"/>
      <c r="F50" s="17"/>
      <c r="G50" s="14"/>
      <c r="H50" s="4"/>
      <c r="I50" s="12"/>
    </row>
    <row r="51" spans="1:9" x14ac:dyDescent="0.25">
      <c r="A51" s="4" t="s">
        <v>46</v>
      </c>
      <c r="B51" s="39">
        <v>39</v>
      </c>
      <c r="C51" s="39">
        <v>17</v>
      </c>
      <c r="D51" s="4"/>
      <c r="E51" s="19"/>
      <c r="F51" s="17"/>
      <c r="G51" s="14"/>
      <c r="H51" s="4"/>
      <c r="I51" s="12"/>
    </row>
    <row r="52" spans="1:9" x14ac:dyDescent="0.25">
      <c r="A52" s="4" t="s">
        <v>47</v>
      </c>
      <c r="B52" s="39">
        <v>40</v>
      </c>
      <c r="C52" s="39">
        <v>18</v>
      </c>
      <c r="D52" s="4"/>
      <c r="E52" s="19"/>
      <c r="F52" s="17"/>
      <c r="G52" s="14"/>
      <c r="H52" s="4"/>
      <c r="I52" s="12"/>
    </row>
    <row r="53" spans="1:9" x14ac:dyDescent="0.25">
      <c r="A53" s="4" t="s">
        <v>48</v>
      </c>
      <c r="B53" s="39">
        <v>41</v>
      </c>
      <c r="C53" s="39">
        <v>9</v>
      </c>
      <c r="D53" s="4"/>
      <c r="E53" s="19"/>
      <c r="F53" s="17"/>
      <c r="G53" s="14"/>
      <c r="H53" s="4"/>
      <c r="I53" s="12"/>
    </row>
    <row r="54" spans="1:9" x14ac:dyDescent="0.25">
      <c r="A54" s="4" t="s">
        <v>49</v>
      </c>
      <c r="B54" s="39">
        <v>42</v>
      </c>
      <c r="C54" s="39">
        <v>4</v>
      </c>
      <c r="D54" s="4"/>
      <c r="E54" s="19"/>
      <c r="F54" s="17"/>
      <c r="G54" s="14"/>
      <c r="H54" s="4"/>
      <c r="I54" s="12"/>
    </row>
    <row r="55" spans="1:9" x14ac:dyDescent="0.25">
      <c r="A55" s="4" t="s">
        <v>50</v>
      </c>
      <c r="B55" s="4">
        <v>43</v>
      </c>
      <c r="C55" s="39">
        <v>2</v>
      </c>
      <c r="D55" s="4"/>
      <c r="E55" s="19"/>
      <c r="F55" s="17"/>
      <c r="G55" s="14"/>
      <c r="H55" s="4"/>
      <c r="I55" s="12"/>
    </row>
    <row r="56" spans="1:9" x14ac:dyDescent="0.25">
      <c r="A56" s="4" t="s">
        <v>4</v>
      </c>
      <c r="B56" s="4">
        <v>280</v>
      </c>
      <c r="C56" s="46">
        <v>60</v>
      </c>
      <c r="D56" s="14"/>
      <c r="E56" s="14"/>
      <c r="F56" s="14"/>
      <c r="G56" s="14"/>
      <c r="H56" s="4"/>
      <c r="I56" s="12"/>
    </row>
    <row r="58" spans="1:9" x14ac:dyDescent="0.25">
      <c r="A58" s="6" t="s">
        <v>21</v>
      </c>
      <c r="B58" s="7"/>
      <c r="C58" s="8" t="s">
        <v>22</v>
      </c>
      <c r="D58" s="7"/>
      <c r="E58" s="6" t="s">
        <v>23</v>
      </c>
      <c r="F58" s="18"/>
      <c r="G58" s="15" t="s">
        <v>24</v>
      </c>
      <c r="H58" s="9"/>
      <c r="I58" s="4"/>
    </row>
    <row r="59" spans="1:9" x14ac:dyDescent="0.25">
      <c r="A59" s="6" t="s">
        <v>25</v>
      </c>
      <c r="B59" s="7"/>
      <c r="C59" s="8" t="s">
        <v>26</v>
      </c>
      <c r="D59" s="7"/>
      <c r="E59" s="15" t="s">
        <v>27</v>
      </c>
      <c r="F59" s="18"/>
      <c r="G59" s="15" t="s">
        <v>28</v>
      </c>
      <c r="H59" s="9"/>
      <c r="I59" s="4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M21"/>
  <sheetViews>
    <sheetView workbookViewId="0">
      <selection activeCell="I24" sqref="I24"/>
    </sheetView>
  </sheetViews>
  <sheetFormatPr baseColWidth="10" defaultRowHeight="15" x14ac:dyDescent="0.25"/>
  <sheetData>
    <row r="1" spans="1:13" ht="15.75" thickBot="1" x14ac:dyDescent="0.3">
      <c r="A1" s="84" t="s">
        <v>116</v>
      </c>
      <c r="B1" s="85" t="s">
        <v>61</v>
      </c>
      <c r="C1" s="87" t="s">
        <v>62</v>
      </c>
      <c r="D1" s="87" t="s">
        <v>137</v>
      </c>
    </row>
    <row r="2" spans="1:13" ht="15.75" thickBot="1" x14ac:dyDescent="0.3">
      <c r="A2" s="86" t="s">
        <v>117</v>
      </c>
      <c r="B2" s="87">
        <v>16</v>
      </c>
      <c r="C2" s="87">
        <v>17.5</v>
      </c>
      <c r="D2" s="87">
        <f>(B2+2*C2)/3</f>
        <v>17</v>
      </c>
      <c r="G2" t="s">
        <v>162</v>
      </c>
    </row>
    <row r="3" spans="1:13" ht="15.75" thickBot="1" x14ac:dyDescent="0.3">
      <c r="A3" s="86" t="s">
        <v>118</v>
      </c>
      <c r="B3" s="87">
        <v>19</v>
      </c>
      <c r="C3" s="87">
        <v>18</v>
      </c>
      <c r="D3" s="87">
        <f t="shared" ref="D3:D21" si="0">(B3+2*C3)/3</f>
        <v>18.333333333333332</v>
      </c>
    </row>
    <row r="4" spans="1:13" ht="15.75" thickBot="1" x14ac:dyDescent="0.3">
      <c r="A4" s="86" t="s">
        <v>119</v>
      </c>
      <c r="B4" s="87">
        <v>14</v>
      </c>
      <c r="C4" s="87">
        <v>18.25</v>
      </c>
      <c r="D4" s="87">
        <f t="shared" si="0"/>
        <v>16.833333333333332</v>
      </c>
      <c r="G4" t="s">
        <v>163</v>
      </c>
    </row>
    <row r="5" spans="1:13" ht="15.75" thickBot="1" x14ac:dyDescent="0.3">
      <c r="A5" s="86" t="s">
        <v>120</v>
      </c>
      <c r="B5" s="87">
        <v>17</v>
      </c>
      <c r="C5" s="87">
        <v>13</v>
      </c>
      <c r="D5" s="87">
        <f t="shared" si="0"/>
        <v>14.333333333333334</v>
      </c>
      <c r="G5" s="101" t="s">
        <v>164</v>
      </c>
      <c r="H5" s="101" t="s">
        <v>165</v>
      </c>
      <c r="I5" s="101" t="s">
        <v>166</v>
      </c>
      <c r="J5" s="101" t="s">
        <v>70</v>
      </c>
      <c r="K5" s="101" t="s">
        <v>157</v>
      </c>
    </row>
    <row r="6" spans="1:13" ht="15.75" thickBot="1" x14ac:dyDescent="0.3">
      <c r="A6" s="86" t="s">
        <v>121</v>
      </c>
      <c r="B6" s="87">
        <v>14</v>
      </c>
      <c r="C6" s="87">
        <v>15.5</v>
      </c>
      <c r="D6" s="87">
        <f t="shared" si="0"/>
        <v>15</v>
      </c>
      <c r="G6" s="99" t="s">
        <v>61</v>
      </c>
      <c r="H6" s="99">
        <v>20</v>
      </c>
      <c r="I6" s="99">
        <v>305.75</v>
      </c>
      <c r="J6" s="99">
        <v>15.2875</v>
      </c>
      <c r="K6" s="99">
        <v>5.4360197368421153</v>
      </c>
    </row>
    <row r="7" spans="1:13" ht="15.75" thickBot="1" x14ac:dyDescent="0.3">
      <c r="A7" s="86" t="s">
        <v>122</v>
      </c>
      <c r="B7" s="87">
        <v>13</v>
      </c>
      <c r="C7" s="87">
        <v>13</v>
      </c>
      <c r="D7" s="87">
        <f t="shared" si="0"/>
        <v>13</v>
      </c>
      <c r="G7" s="99" t="s">
        <v>62</v>
      </c>
      <c r="H7" s="99">
        <v>20</v>
      </c>
      <c r="I7" s="99">
        <v>326</v>
      </c>
      <c r="J7" s="99">
        <v>16.3</v>
      </c>
      <c r="K7" s="99">
        <v>5.2539473684210432</v>
      </c>
    </row>
    <row r="8" spans="1:13" ht="15.75" thickBot="1" x14ac:dyDescent="0.3">
      <c r="A8" s="86" t="s">
        <v>123</v>
      </c>
      <c r="B8" s="87">
        <v>13</v>
      </c>
      <c r="C8" s="87">
        <v>11</v>
      </c>
      <c r="D8" s="87">
        <f t="shared" si="0"/>
        <v>11.666666666666666</v>
      </c>
      <c r="G8" s="100" t="s">
        <v>137</v>
      </c>
      <c r="H8" s="100">
        <v>20</v>
      </c>
      <c r="I8" s="100">
        <v>319.25000000000006</v>
      </c>
      <c r="J8" s="100">
        <v>15.962500000000002</v>
      </c>
      <c r="K8" s="100">
        <v>3.6399671052630715</v>
      </c>
    </row>
    <row r="9" spans="1:13" ht="15.75" thickBot="1" x14ac:dyDescent="0.3">
      <c r="A9" s="86" t="s">
        <v>124</v>
      </c>
      <c r="B9" s="87">
        <v>14</v>
      </c>
      <c r="C9" s="87">
        <v>17</v>
      </c>
      <c r="D9" s="87">
        <f t="shared" si="0"/>
        <v>16</v>
      </c>
    </row>
    <row r="10" spans="1:13" ht="15.75" thickBot="1" x14ac:dyDescent="0.3">
      <c r="A10" s="86" t="s">
        <v>125</v>
      </c>
      <c r="B10" s="87">
        <v>14</v>
      </c>
      <c r="C10" s="87">
        <v>17</v>
      </c>
      <c r="D10" s="87">
        <f t="shared" si="0"/>
        <v>16</v>
      </c>
    </row>
    <row r="11" spans="1:13" ht="15.75" thickBot="1" x14ac:dyDescent="0.3">
      <c r="A11" s="86" t="s">
        <v>126</v>
      </c>
      <c r="B11" s="87">
        <v>12</v>
      </c>
      <c r="C11" s="87">
        <v>17</v>
      </c>
      <c r="D11" s="87">
        <f t="shared" si="0"/>
        <v>15.333333333333334</v>
      </c>
      <c r="G11" t="s">
        <v>167</v>
      </c>
    </row>
    <row r="12" spans="1:13" ht="15.75" thickBot="1" x14ac:dyDescent="0.3">
      <c r="A12" s="86" t="s">
        <v>127</v>
      </c>
      <c r="B12" s="87">
        <v>13</v>
      </c>
      <c r="C12" s="87">
        <v>15</v>
      </c>
      <c r="D12" s="87">
        <f t="shared" si="0"/>
        <v>14.333333333333334</v>
      </c>
      <c r="G12" s="101" t="s">
        <v>168</v>
      </c>
      <c r="H12" s="101" t="s">
        <v>169</v>
      </c>
      <c r="I12" s="101" t="s">
        <v>158</v>
      </c>
      <c r="J12" s="101" t="s">
        <v>170</v>
      </c>
      <c r="K12" s="101" t="s">
        <v>74</v>
      </c>
      <c r="L12" s="101" t="s">
        <v>171</v>
      </c>
      <c r="M12" s="101" t="s">
        <v>172</v>
      </c>
    </row>
    <row r="13" spans="1:13" ht="15.75" thickBot="1" x14ac:dyDescent="0.3">
      <c r="A13" s="86" t="s">
        <v>128</v>
      </c>
      <c r="B13" s="87">
        <v>14.5</v>
      </c>
      <c r="C13" s="87">
        <v>17</v>
      </c>
      <c r="D13" s="87">
        <f t="shared" si="0"/>
        <v>16.166666666666668</v>
      </c>
      <c r="G13" s="99" t="s">
        <v>173</v>
      </c>
      <c r="H13" s="99">
        <v>10.631250000000023</v>
      </c>
      <c r="I13" s="99">
        <v>2</v>
      </c>
      <c r="J13" s="99">
        <v>5.3156250000000114</v>
      </c>
      <c r="K13" s="99">
        <v>1.1128365815026535</v>
      </c>
      <c r="L13" s="99">
        <v>0.33565894547233444</v>
      </c>
      <c r="M13" s="99">
        <v>3.158842719260647</v>
      </c>
    </row>
    <row r="14" spans="1:13" ht="15.75" thickBot="1" x14ac:dyDescent="0.3">
      <c r="A14" s="86" t="s">
        <v>129</v>
      </c>
      <c r="B14" s="87">
        <v>18.25</v>
      </c>
      <c r="C14" s="87">
        <v>18.75</v>
      </c>
      <c r="D14" s="87">
        <f t="shared" si="0"/>
        <v>18.583333333333332</v>
      </c>
      <c r="G14" s="99" t="s">
        <v>174</v>
      </c>
      <c r="H14" s="99">
        <v>272.26875000000001</v>
      </c>
      <c r="I14" s="99">
        <v>57</v>
      </c>
      <c r="J14" s="99">
        <v>4.7766447368421057</v>
      </c>
      <c r="K14" s="99"/>
      <c r="L14" s="99"/>
      <c r="M14" s="99"/>
    </row>
    <row r="15" spans="1:13" ht="15.75" thickBot="1" x14ac:dyDescent="0.3">
      <c r="A15" s="86" t="s">
        <v>130</v>
      </c>
      <c r="B15" s="87">
        <v>18.25</v>
      </c>
      <c r="C15" s="87">
        <v>13</v>
      </c>
      <c r="D15" s="87">
        <f t="shared" si="0"/>
        <v>14.75</v>
      </c>
      <c r="G15" s="99"/>
      <c r="H15" s="99"/>
      <c r="I15" s="99"/>
      <c r="J15" s="99"/>
      <c r="K15" s="99"/>
      <c r="L15" s="99"/>
      <c r="M15" s="99"/>
    </row>
    <row r="16" spans="1:13" ht="15.75" thickBot="1" x14ac:dyDescent="0.3">
      <c r="A16" s="86" t="s">
        <v>131</v>
      </c>
      <c r="B16" s="87">
        <v>14</v>
      </c>
      <c r="C16" s="87">
        <v>18</v>
      </c>
      <c r="D16" s="87">
        <f t="shared" si="0"/>
        <v>16.666666666666668</v>
      </c>
      <c r="G16" s="100" t="s">
        <v>4</v>
      </c>
      <c r="H16" s="100">
        <v>282.90000000000003</v>
      </c>
      <c r="I16" s="100">
        <v>59</v>
      </c>
      <c r="J16" s="100"/>
      <c r="K16" s="100"/>
      <c r="L16" s="100"/>
      <c r="M16" s="100"/>
    </row>
    <row r="17" spans="1:4" ht="15.75" thickBot="1" x14ac:dyDescent="0.3">
      <c r="A17" s="86" t="s">
        <v>132</v>
      </c>
      <c r="B17" s="87">
        <v>18</v>
      </c>
      <c r="C17" s="87">
        <v>19.5</v>
      </c>
      <c r="D17" s="87">
        <f t="shared" si="0"/>
        <v>19</v>
      </c>
    </row>
    <row r="18" spans="1:4" ht="15.75" thickBot="1" x14ac:dyDescent="0.3">
      <c r="A18" s="86" t="s">
        <v>133</v>
      </c>
      <c r="B18" s="87">
        <v>18.75</v>
      </c>
      <c r="C18" s="87">
        <v>19</v>
      </c>
      <c r="D18" s="87">
        <f t="shared" si="0"/>
        <v>18.916666666666668</v>
      </c>
    </row>
    <row r="19" spans="1:4" ht="15.75" thickBot="1" x14ac:dyDescent="0.3">
      <c r="A19" s="86" t="s">
        <v>134</v>
      </c>
      <c r="B19" s="87">
        <v>12</v>
      </c>
      <c r="C19" s="87">
        <v>16.5</v>
      </c>
      <c r="D19" s="87">
        <f t="shared" si="0"/>
        <v>15</v>
      </c>
    </row>
    <row r="20" spans="1:4" ht="15.75" thickBot="1" x14ac:dyDescent="0.3">
      <c r="A20" s="86" t="s">
        <v>135</v>
      </c>
      <c r="B20" s="87">
        <v>16.5</v>
      </c>
      <c r="C20" s="87">
        <v>16</v>
      </c>
      <c r="D20" s="87">
        <f t="shared" si="0"/>
        <v>16.166666666666668</v>
      </c>
    </row>
    <row r="21" spans="1:4" ht="15.75" thickBot="1" x14ac:dyDescent="0.3">
      <c r="A21" s="86" t="s">
        <v>136</v>
      </c>
      <c r="B21" s="87">
        <v>16.5</v>
      </c>
      <c r="C21" s="87">
        <v>16</v>
      </c>
      <c r="D21" s="87">
        <f t="shared" si="0"/>
        <v>16.166666666666668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F21"/>
  <sheetViews>
    <sheetView workbookViewId="0">
      <selection activeCell="E38" sqref="E38"/>
    </sheetView>
  </sheetViews>
  <sheetFormatPr baseColWidth="10" defaultRowHeight="15" x14ac:dyDescent="0.25"/>
  <cols>
    <col min="5" max="6" width="12.85546875" bestFit="1" customWidth="1"/>
  </cols>
  <sheetData>
    <row r="1" spans="1:6" ht="15.75" thickBot="1" x14ac:dyDescent="0.3">
      <c r="A1" s="85" t="s">
        <v>61</v>
      </c>
      <c r="B1" s="87" t="s">
        <v>62</v>
      </c>
    </row>
    <row r="2" spans="1:6" ht="15.75" thickBot="1" x14ac:dyDescent="0.3">
      <c r="A2" s="87">
        <v>16</v>
      </c>
      <c r="B2" s="87">
        <v>17.5</v>
      </c>
      <c r="E2" t="s">
        <v>61</v>
      </c>
      <c r="F2" t="s">
        <v>62</v>
      </c>
    </row>
    <row r="3" spans="1:6" ht="15.75" thickBot="1" x14ac:dyDescent="0.3">
      <c r="A3" s="87">
        <v>19</v>
      </c>
      <c r="B3" s="87">
        <v>18</v>
      </c>
      <c r="D3" t="s">
        <v>70</v>
      </c>
      <c r="E3" s="102"/>
      <c r="F3" s="102"/>
    </row>
    <row r="4" spans="1:6" ht="15.75" thickBot="1" x14ac:dyDescent="0.3">
      <c r="A4" s="87">
        <v>14</v>
      </c>
      <c r="B4" s="87">
        <v>18.25</v>
      </c>
      <c r="D4" t="s">
        <v>154</v>
      </c>
      <c r="E4" s="94"/>
      <c r="F4" s="94"/>
    </row>
    <row r="5" spans="1:6" ht="15.75" thickBot="1" x14ac:dyDescent="0.3">
      <c r="A5" s="87">
        <v>17</v>
      </c>
      <c r="B5" s="87">
        <v>13</v>
      </c>
      <c r="D5" t="s">
        <v>71</v>
      </c>
      <c r="E5" s="94"/>
      <c r="F5" s="94"/>
    </row>
    <row r="6" spans="1:6" ht="15.75" thickBot="1" x14ac:dyDescent="0.3">
      <c r="A6" s="87">
        <v>14</v>
      </c>
      <c r="B6" s="87">
        <v>15.5</v>
      </c>
      <c r="D6" t="s">
        <v>156</v>
      </c>
    </row>
    <row r="7" spans="1:6" ht="15.75" thickBot="1" x14ac:dyDescent="0.3">
      <c r="A7" s="87">
        <v>13</v>
      </c>
      <c r="B7" s="87">
        <v>13</v>
      </c>
      <c r="D7" t="s">
        <v>155</v>
      </c>
    </row>
    <row r="8" spans="1:6" ht="15.75" thickBot="1" x14ac:dyDescent="0.3">
      <c r="A8" s="87">
        <v>13</v>
      </c>
      <c r="B8" s="87">
        <v>11</v>
      </c>
      <c r="D8" t="s">
        <v>159</v>
      </c>
      <c r="E8" s="94"/>
      <c r="F8" t="s">
        <v>160</v>
      </c>
    </row>
    <row r="9" spans="1:6" ht="15.75" thickBot="1" x14ac:dyDescent="0.3">
      <c r="A9" s="87">
        <v>14</v>
      </c>
      <c r="B9" s="87">
        <v>17</v>
      </c>
      <c r="D9" t="s">
        <v>159</v>
      </c>
      <c r="F9" t="s">
        <v>161</v>
      </c>
    </row>
    <row r="10" spans="1:6" ht="15.75" thickBot="1" x14ac:dyDescent="0.3">
      <c r="A10" s="87">
        <v>14</v>
      </c>
      <c r="B10" s="87">
        <v>17</v>
      </c>
      <c r="D10" t="s">
        <v>148</v>
      </c>
      <c r="E10" s="97"/>
    </row>
    <row r="11" spans="1:6" ht="15.75" thickBot="1" x14ac:dyDescent="0.3">
      <c r="A11" s="87">
        <v>12</v>
      </c>
      <c r="B11" s="87">
        <v>17</v>
      </c>
    </row>
    <row r="12" spans="1:6" ht="15.75" thickBot="1" x14ac:dyDescent="0.3">
      <c r="A12" s="87">
        <v>13</v>
      </c>
      <c r="B12" s="87">
        <v>15</v>
      </c>
    </row>
    <row r="13" spans="1:6" ht="15.75" thickBot="1" x14ac:dyDescent="0.3">
      <c r="A13" s="87">
        <v>14.5</v>
      </c>
      <c r="B13" s="87">
        <v>17</v>
      </c>
    </row>
    <row r="14" spans="1:6" ht="15.75" thickBot="1" x14ac:dyDescent="0.3">
      <c r="A14" s="87">
        <v>18.25</v>
      </c>
      <c r="B14" s="87">
        <v>18.75</v>
      </c>
    </row>
    <row r="15" spans="1:6" ht="15.75" thickBot="1" x14ac:dyDescent="0.3">
      <c r="A15" s="87">
        <v>18.25</v>
      </c>
      <c r="B15" s="87">
        <v>13</v>
      </c>
    </row>
    <row r="16" spans="1:6" ht="15.75" thickBot="1" x14ac:dyDescent="0.3">
      <c r="A16" s="87">
        <v>14</v>
      </c>
      <c r="B16" s="87">
        <v>18</v>
      </c>
    </row>
    <row r="17" spans="1:2" ht="15.75" thickBot="1" x14ac:dyDescent="0.3">
      <c r="A17" s="87">
        <v>18</v>
      </c>
      <c r="B17" s="87">
        <v>19.5</v>
      </c>
    </row>
    <row r="18" spans="1:2" ht="15.75" thickBot="1" x14ac:dyDescent="0.3">
      <c r="A18" s="87">
        <v>18.75</v>
      </c>
      <c r="B18" s="87">
        <v>19</v>
      </c>
    </row>
    <row r="19" spans="1:2" ht="15.75" thickBot="1" x14ac:dyDescent="0.3">
      <c r="A19" s="87">
        <v>12</v>
      </c>
      <c r="B19" s="87">
        <v>16.5</v>
      </c>
    </row>
    <row r="20" spans="1:2" ht="15.75" thickBot="1" x14ac:dyDescent="0.3">
      <c r="A20" s="87">
        <v>16.5</v>
      </c>
      <c r="B20" s="87">
        <v>16</v>
      </c>
    </row>
    <row r="21" spans="1:2" ht="15.75" thickBot="1" x14ac:dyDescent="0.3">
      <c r="A21" s="87">
        <v>16.5</v>
      </c>
      <c r="B21" s="87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G30"/>
  <sheetViews>
    <sheetView workbookViewId="0">
      <selection activeCell="F15" sqref="F15"/>
    </sheetView>
  </sheetViews>
  <sheetFormatPr baseColWidth="10" defaultRowHeight="15" x14ac:dyDescent="0.25"/>
  <cols>
    <col min="5" max="6" width="12.85546875" bestFit="1" customWidth="1"/>
    <col min="8" max="8" width="11.85546875" bestFit="1" customWidth="1"/>
  </cols>
  <sheetData>
    <row r="1" spans="1:7" ht="15.75" thickBot="1" x14ac:dyDescent="0.3">
      <c r="A1" s="85" t="s">
        <v>61</v>
      </c>
      <c r="B1" s="87" t="s">
        <v>62</v>
      </c>
      <c r="E1" t="s">
        <v>61</v>
      </c>
      <c r="F1" t="s">
        <v>62</v>
      </c>
    </row>
    <row r="2" spans="1:7" ht="15.75" thickBot="1" x14ac:dyDescent="0.3">
      <c r="A2" s="87">
        <v>16</v>
      </c>
      <c r="B2" s="87">
        <v>17.5</v>
      </c>
      <c r="D2" t="s">
        <v>70</v>
      </c>
      <c r="E2" s="102">
        <f>AVERAGE(A2:A21)</f>
        <v>15.2875</v>
      </c>
      <c r="F2" s="102">
        <f>AVERAGE(B2:B21)</f>
        <v>16.3</v>
      </c>
    </row>
    <row r="3" spans="1:7" ht="15.75" thickBot="1" x14ac:dyDescent="0.3">
      <c r="A3" s="87">
        <v>19</v>
      </c>
      <c r="B3" s="87">
        <v>18</v>
      </c>
      <c r="D3" t="s">
        <v>154</v>
      </c>
      <c r="E3" s="94">
        <f>VAR(A2:A21)</f>
        <v>5.4360197368421153</v>
      </c>
      <c r="F3" s="94">
        <f>VAR(B2:B21)</f>
        <v>5.2539473684210432</v>
      </c>
    </row>
    <row r="4" spans="1:7" ht="15.75" thickBot="1" x14ac:dyDescent="0.3">
      <c r="A4" s="87">
        <v>14</v>
      </c>
      <c r="B4" s="87">
        <v>18.25</v>
      </c>
      <c r="D4" t="s">
        <v>71</v>
      </c>
      <c r="E4" s="94">
        <f>_xlfn.VAR.P(A2:A21)</f>
        <v>5.1642187499999999</v>
      </c>
      <c r="F4" s="94">
        <f>_xlfn.VAR.P(B2:B21)</f>
        <v>4.99125</v>
      </c>
    </row>
    <row r="5" spans="1:7" ht="15.75" thickBot="1" x14ac:dyDescent="0.3">
      <c r="A5" s="87">
        <v>17</v>
      </c>
      <c r="B5" s="87">
        <v>13</v>
      </c>
      <c r="D5" t="s">
        <v>156</v>
      </c>
      <c r="E5">
        <v>20</v>
      </c>
      <c r="F5">
        <v>20</v>
      </c>
    </row>
    <row r="6" spans="1:7" ht="15.75" thickBot="1" x14ac:dyDescent="0.3">
      <c r="A6" s="87">
        <v>14</v>
      </c>
      <c r="B6" s="87">
        <v>15.5</v>
      </c>
      <c r="D6" t="s">
        <v>155</v>
      </c>
      <c r="E6">
        <v>38</v>
      </c>
    </row>
    <row r="7" spans="1:7" ht="15.75" thickBot="1" x14ac:dyDescent="0.3">
      <c r="A7" s="87">
        <v>13</v>
      </c>
      <c r="B7" s="87">
        <v>13</v>
      </c>
      <c r="D7" t="s">
        <v>159</v>
      </c>
      <c r="E7" s="94">
        <f>_xlfn.T.INV.2T(0.05,38)</f>
        <v>2.0243941639119702</v>
      </c>
      <c r="F7" t="s">
        <v>160</v>
      </c>
    </row>
    <row r="8" spans="1:7" ht="15.75" thickBot="1" x14ac:dyDescent="0.3">
      <c r="A8" s="87">
        <v>13</v>
      </c>
      <c r="B8" s="87">
        <v>11</v>
      </c>
      <c r="D8" t="s">
        <v>159</v>
      </c>
      <c r="E8">
        <v>1.96</v>
      </c>
      <c r="F8" t="s">
        <v>161</v>
      </c>
    </row>
    <row r="9" spans="1:7" ht="15.75" thickBot="1" x14ac:dyDescent="0.3">
      <c r="A9" s="87">
        <v>14</v>
      </c>
      <c r="B9" s="87">
        <v>17</v>
      </c>
      <c r="D9" t="s">
        <v>148</v>
      </c>
      <c r="E9" s="97">
        <f>(E2-F2)/SQRT((E3+F3)/20)</f>
        <v>-1.3849109379391673</v>
      </c>
    </row>
    <row r="10" spans="1:7" ht="15.75" thickBot="1" x14ac:dyDescent="0.3">
      <c r="A10" s="87">
        <v>14</v>
      </c>
      <c r="B10" s="87">
        <v>17</v>
      </c>
    </row>
    <row r="11" spans="1:7" ht="15.75" thickBot="1" x14ac:dyDescent="0.3">
      <c r="A11" s="87">
        <v>12</v>
      </c>
      <c r="B11" s="87">
        <v>17</v>
      </c>
    </row>
    <row r="12" spans="1:7" ht="15.75" thickBot="1" x14ac:dyDescent="0.3">
      <c r="A12" s="87">
        <v>13</v>
      </c>
      <c r="B12" s="87">
        <v>15</v>
      </c>
    </row>
    <row r="13" spans="1:7" ht="15.75" thickBot="1" x14ac:dyDescent="0.3">
      <c r="A13" s="87">
        <v>14.5</v>
      </c>
      <c r="B13" s="87">
        <v>17</v>
      </c>
    </row>
    <row r="14" spans="1:7" ht="15.75" thickBot="1" x14ac:dyDescent="0.3">
      <c r="A14" s="87">
        <v>18.25</v>
      </c>
      <c r="B14" s="87">
        <v>18.75</v>
      </c>
    </row>
    <row r="15" spans="1:7" ht="15.75" thickBot="1" x14ac:dyDescent="0.3">
      <c r="A15" s="87">
        <v>18.25</v>
      </c>
      <c r="B15" s="87">
        <v>13</v>
      </c>
      <c r="D15" s="104"/>
      <c r="E15" s="104"/>
      <c r="F15" s="104"/>
      <c r="G15" s="104"/>
    </row>
    <row r="16" spans="1:7" ht="15.75" thickBot="1" x14ac:dyDescent="0.3">
      <c r="A16" s="87">
        <v>14</v>
      </c>
      <c r="B16" s="87">
        <v>18</v>
      </c>
      <c r="D16" s="104"/>
      <c r="E16" s="104"/>
      <c r="F16" s="104"/>
      <c r="G16" s="104"/>
    </row>
    <row r="17" spans="1:7" ht="15.75" thickBot="1" x14ac:dyDescent="0.3">
      <c r="A17" s="87">
        <v>18</v>
      </c>
      <c r="B17" s="87">
        <v>19.5</v>
      </c>
      <c r="D17" s="104"/>
      <c r="E17" s="104"/>
      <c r="F17" s="104"/>
      <c r="G17" s="104"/>
    </row>
    <row r="18" spans="1:7" ht="15.75" thickBot="1" x14ac:dyDescent="0.3">
      <c r="A18" s="87">
        <v>18.75</v>
      </c>
      <c r="B18" s="87">
        <v>19</v>
      </c>
      <c r="D18" s="104"/>
      <c r="E18" s="104"/>
      <c r="F18" s="104"/>
      <c r="G18" s="104"/>
    </row>
    <row r="19" spans="1:7" ht="15.75" thickBot="1" x14ac:dyDescent="0.3">
      <c r="A19" s="87">
        <v>12</v>
      </c>
      <c r="B19" s="87">
        <v>16.5</v>
      </c>
      <c r="D19" s="105"/>
      <c r="E19" s="105"/>
      <c r="F19" s="105"/>
      <c r="G19" s="104"/>
    </row>
    <row r="20" spans="1:7" ht="15.75" thickBot="1" x14ac:dyDescent="0.3">
      <c r="A20" s="87">
        <v>16.5</v>
      </c>
      <c r="B20" s="87">
        <v>16</v>
      </c>
      <c r="D20" s="99"/>
      <c r="E20" s="103"/>
      <c r="F20" s="103"/>
      <c r="G20" s="104"/>
    </row>
    <row r="21" spans="1:7" ht="15.75" thickBot="1" x14ac:dyDescent="0.3">
      <c r="A21" s="87">
        <v>16.5</v>
      </c>
      <c r="B21" s="87">
        <v>16</v>
      </c>
      <c r="D21" s="99"/>
      <c r="E21" s="103"/>
      <c r="F21" s="103"/>
      <c r="G21" s="104"/>
    </row>
    <row r="22" spans="1:7" x14ac:dyDescent="0.25">
      <c r="D22" s="99"/>
      <c r="E22" s="99"/>
      <c r="F22" s="99"/>
      <c r="G22" s="104"/>
    </row>
    <row r="23" spans="1:7" x14ac:dyDescent="0.25">
      <c r="D23" s="99"/>
      <c r="E23" s="99"/>
      <c r="F23" s="99"/>
      <c r="G23" s="104"/>
    </row>
    <row r="24" spans="1:7" x14ac:dyDescent="0.25">
      <c r="D24" s="99"/>
      <c r="E24" s="99"/>
      <c r="F24" s="99"/>
      <c r="G24" s="104"/>
    </row>
    <row r="25" spans="1:7" x14ac:dyDescent="0.25">
      <c r="D25" s="99"/>
      <c r="E25" s="99"/>
      <c r="F25" s="99"/>
      <c r="G25" s="104"/>
    </row>
    <row r="26" spans="1:7" x14ac:dyDescent="0.25">
      <c r="D26" s="99"/>
      <c r="E26" s="99"/>
      <c r="F26" s="99"/>
      <c r="G26" s="104"/>
    </row>
    <row r="27" spans="1:7" x14ac:dyDescent="0.25">
      <c r="D27" s="99"/>
      <c r="E27" s="99"/>
      <c r="F27" s="99"/>
      <c r="G27" s="104"/>
    </row>
    <row r="28" spans="1:7" x14ac:dyDescent="0.25">
      <c r="D28" s="99"/>
      <c r="E28" s="99"/>
      <c r="F28" s="99"/>
      <c r="G28" s="104"/>
    </row>
    <row r="29" spans="1:7" x14ac:dyDescent="0.25">
      <c r="D29" s="99"/>
      <c r="E29" s="99"/>
      <c r="F29" s="99"/>
      <c r="G29" s="104"/>
    </row>
    <row r="30" spans="1:7" x14ac:dyDescent="0.25">
      <c r="D30" s="104"/>
      <c r="E30" s="104"/>
      <c r="F30" s="104"/>
      <c r="G30" s="10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2:H21"/>
  <sheetViews>
    <sheetView workbookViewId="0">
      <selection activeCell="A10" sqref="A10"/>
    </sheetView>
  </sheetViews>
  <sheetFormatPr baseColWidth="10" defaultRowHeight="15" x14ac:dyDescent="0.25"/>
  <cols>
    <col min="2" max="3" width="11.85546875" bestFit="1" customWidth="1"/>
    <col min="5" max="5" width="11.85546875" bestFit="1" customWidth="1"/>
    <col min="6" max="6" width="12.5703125" bestFit="1" customWidth="1"/>
    <col min="7" max="8" width="11.85546875" bestFit="1" customWidth="1"/>
  </cols>
  <sheetData>
    <row r="2" spans="1:8" x14ac:dyDescent="0.25">
      <c r="B2" t="s">
        <v>138</v>
      </c>
      <c r="C2" t="s">
        <v>139</v>
      </c>
      <c r="D2" t="s">
        <v>4</v>
      </c>
    </row>
    <row r="3" spans="1:8" x14ac:dyDescent="0.25">
      <c r="A3" t="s">
        <v>140</v>
      </c>
      <c r="B3">
        <v>25</v>
      </c>
      <c r="C3">
        <v>39</v>
      </c>
      <c r="D3">
        <f t="shared" ref="D3:D4" si="0">SUM(B3:C3)</f>
        <v>64</v>
      </c>
    </row>
    <row r="4" spans="1:8" x14ac:dyDescent="0.25">
      <c r="A4" t="s">
        <v>141</v>
      </c>
      <c r="B4">
        <v>65</v>
      </c>
      <c r="C4">
        <v>61</v>
      </c>
      <c r="D4">
        <f t="shared" si="0"/>
        <v>126</v>
      </c>
    </row>
    <row r="5" spans="1:8" x14ac:dyDescent="0.25">
      <c r="A5" t="s">
        <v>4</v>
      </c>
      <c r="B5">
        <f t="shared" ref="B5:C5" si="1">SUM(B3:B4)</f>
        <v>90</v>
      </c>
      <c r="C5">
        <f t="shared" si="1"/>
        <v>100</v>
      </c>
      <c r="D5">
        <f>SUM(B5:C5)</f>
        <v>190</v>
      </c>
      <c r="F5" s="96"/>
    </row>
    <row r="8" spans="1:8" x14ac:dyDescent="0.25">
      <c r="B8" s="94"/>
      <c r="C8" s="94"/>
      <c r="D8" s="94"/>
      <c r="E8" s="94"/>
      <c r="F8" s="94"/>
      <c r="G8" s="94"/>
      <c r="H8" s="94"/>
    </row>
    <row r="9" spans="1:8" x14ac:dyDescent="0.25">
      <c r="A9" t="s">
        <v>142</v>
      </c>
      <c r="B9" s="94"/>
      <c r="C9" s="94"/>
      <c r="D9" s="94"/>
      <c r="E9" s="94"/>
      <c r="F9" s="94"/>
      <c r="G9" s="94"/>
      <c r="H9" s="94"/>
    </row>
    <row r="10" spans="1:8" x14ac:dyDescent="0.25">
      <c r="A10" t="s">
        <v>143</v>
      </c>
      <c r="B10" s="94"/>
      <c r="C10" s="94"/>
      <c r="D10" s="94"/>
      <c r="E10" s="94"/>
      <c r="F10" s="94"/>
      <c r="G10" s="94"/>
      <c r="H10" s="94"/>
    </row>
    <row r="11" spans="1:8" x14ac:dyDescent="0.25">
      <c r="A11" t="s">
        <v>144</v>
      </c>
      <c r="B11" s="94"/>
      <c r="C11" s="94"/>
      <c r="D11" s="94"/>
      <c r="E11" s="94"/>
      <c r="F11" s="94"/>
      <c r="G11" s="94"/>
      <c r="H11" s="94"/>
    </row>
    <row r="12" spans="1:8" x14ac:dyDescent="0.25">
      <c r="A12" t="s">
        <v>146</v>
      </c>
      <c r="B12" s="94"/>
      <c r="C12" s="94"/>
      <c r="D12" s="94"/>
      <c r="E12" s="94"/>
      <c r="F12" s="94"/>
      <c r="G12" s="94"/>
      <c r="H12" s="94"/>
    </row>
    <row r="13" spans="1:8" x14ac:dyDescent="0.25">
      <c r="A13" t="s">
        <v>147</v>
      </c>
      <c r="B13" s="94"/>
      <c r="C13" s="94"/>
      <c r="D13" s="94"/>
      <c r="E13" s="94"/>
      <c r="F13" s="94"/>
      <c r="G13" s="94"/>
      <c r="H13" s="94"/>
    </row>
    <row r="14" spans="1:8" x14ac:dyDescent="0.25">
      <c r="B14" s="94"/>
      <c r="C14" s="94"/>
      <c r="D14" s="94"/>
      <c r="E14" s="94"/>
      <c r="F14" s="94"/>
      <c r="G14" s="94"/>
      <c r="H14" s="94"/>
    </row>
    <row r="15" spans="1:8" x14ac:dyDescent="0.25">
      <c r="A15" t="s">
        <v>145</v>
      </c>
      <c r="B15" s="94"/>
      <c r="C15" s="94"/>
      <c r="D15" s="94"/>
      <c r="E15" s="94"/>
      <c r="F15" s="94"/>
      <c r="G15" s="94"/>
      <c r="H15" s="94"/>
    </row>
    <row r="17" spans="1:1" x14ac:dyDescent="0.25">
      <c r="A17" t="s">
        <v>148</v>
      </c>
    </row>
    <row r="18" spans="1:1" x14ac:dyDescent="0.25">
      <c r="A18" s="2" t="s">
        <v>150</v>
      </c>
    </row>
    <row r="19" spans="1:1" x14ac:dyDescent="0.25">
      <c r="A19" t="s">
        <v>149</v>
      </c>
    </row>
    <row r="20" spans="1:1" x14ac:dyDescent="0.25">
      <c r="A20" t="s">
        <v>151</v>
      </c>
    </row>
    <row r="21" spans="1:1" x14ac:dyDescent="0.25">
      <c r="A21" t="s"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/>
  <dimension ref="A2:H20"/>
  <sheetViews>
    <sheetView workbookViewId="0">
      <selection activeCell="F17" sqref="F17"/>
    </sheetView>
  </sheetViews>
  <sheetFormatPr baseColWidth="10" defaultRowHeight="15" x14ac:dyDescent="0.25"/>
  <cols>
    <col min="2" max="3" width="11.85546875" bestFit="1" customWidth="1"/>
    <col min="5" max="5" width="11.85546875" bestFit="1" customWidth="1"/>
    <col min="6" max="6" width="12.5703125" bestFit="1" customWidth="1"/>
    <col min="7" max="8" width="11.85546875" bestFit="1" customWidth="1"/>
  </cols>
  <sheetData>
    <row r="2" spans="1:8" x14ac:dyDescent="0.25">
      <c r="B2" t="s">
        <v>138</v>
      </c>
      <c r="C2" t="s">
        <v>139</v>
      </c>
      <c r="D2" t="s">
        <v>4</v>
      </c>
    </row>
    <row r="3" spans="1:8" x14ac:dyDescent="0.25">
      <c r="A3" t="s">
        <v>140</v>
      </c>
      <c r="B3">
        <v>25</v>
      </c>
      <c r="C3">
        <v>39</v>
      </c>
      <c r="D3">
        <f t="shared" ref="D3:D5" si="0">SUM(B3:C3)</f>
        <v>64</v>
      </c>
    </row>
    <row r="4" spans="1:8" x14ac:dyDescent="0.25">
      <c r="A4" t="s">
        <v>141</v>
      </c>
      <c r="B4">
        <v>65</v>
      </c>
      <c r="C4">
        <v>61</v>
      </c>
      <c r="D4">
        <f t="shared" si="0"/>
        <v>126</v>
      </c>
    </row>
    <row r="5" spans="1:8" x14ac:dyDescent="0.25">
      <c r="A5" t="s">
        <v>4</v>
      </c>
      <c r="B5">
        <f t="shared" ref="B5:C5" si="1">SUM(B3:B4)</f>
        <v>90</v>
      </c>
      <c r="C5">
        <f t="shared" si="1"/>
        <v>100</v>
      </c>
      <c r="D5">
        <f t="shared" si="0"/>
        <v>190</v>
      </c>
      <c r="F5" s="96"/>
    </row>
    <row r="8" spans="1:8" x14ac:dyDescent="0.25">
      <c r="A8" t="s">
        <v>142</v>
      </c>
      <c r="B8" s="94">
        <f>B3/B5</f>
        <v>0.27777777777777779</v>
      </c>
      <c r="C8" s="94"/>
      <c r="D8" s="94"/>
      <c r="E8" s="94"/>
      <c r="F8" s="94"/>
      <c r="G8" s="94"/>
      <c r="H8" s="94"/>
    </row>
    <row r="9" spans="1:8" x14ac:dyDescent="0.25">
      <c r="A9" t="s">
        <v>143</v>
      </c>
      <c r="B9" s="94">
        <f>C3/C5</f>
        <v>0.39</v>
      </c>
      <c r="C9" s="94"/>
      <c r="D9" s="94"/>
      <c r="E9" s="94"/>
      <c r="F9" s="94"/>
      <c r="G9" s="94"/>
      <c r="H9" s="94"/>
    </row>
    <row r="10" spans="1:8" x14ac:dyDescent="0.25">
      <c r="A10" t="s">
        <v>144</v>
      </c>
      <c r="B10" s="94">
        <f>D3/D5</f>
        <v>0.33684210526315789</v>
      </c>
      <c r="C10" s="94"/>
      <c r="D10" s="94"/>
      <c r="E10" s="94"/>
      <c r="F10" s="94"/>
      <c r="G10" s="94"/>
      <c r="H10" s="94"/>
    </row>
    <row r="11" spans="1:8" x14ac:dyDescent="0.25">
      <c r="A11" t="s">
        <v>146</v>
      </c>
      <c r="B11" s="94">
        <f>1-B10</f>
        <v>0.66315789473684217</v>
      </c>
      <c r="C11" s="94"/>
      <c r="D11" s="94"/>
      <c r="E11" s="94"/>
      <c r="F11" s="94"/>
      <c r="G11" s="94"/>
      <c r="H11" s="94"/>
    </row>
    <row r="12" spans="1:8" x14ac:dyDescent="0.25">
      <c r="A12" t="s">
        <v>147</v>
      </c>
      <c r="B12" s="94">
        <f>1/B5+1/C5</f>
        <v>2.1111111111111112E-2</v>
      </c>
      <c r="C12" s="94"/>
      <c r="D12" s="94"/>
      <c r="E12" s="94"/>
      <c r="F12" s="94"/>
      <c r="G12" s="94"/>
      <c r="H12" s="94"/>
    </row>
    <row r="13" spans="1:8" x14ac:dyDescent="0.25">
      <c r="B13" s="94"/>
      <c r="C13" s="94"/>
      <c r="D13" s="94"/>
      <c r="E13" s="94"/>
      <c r="F13" s="94"/>
      <c r="G13" s="94"/>
      <c r="H13" s="94"/>
    </row>
    <row r="14" spans="1:8" x14ac:dyDescent="0.25">
      <c r="A14" t="s">
        <v>145</v>
      </c>
      <c r="B14" s="94">
        <f>B8-B9</f>
        <v>-0.11222222222222222</v>
      </c>
      <c r="C14" s="94"/>
      <c r="D14" s="94"/>
      <c r="E14" s="94"/>
      <c r="F14" s="94"/>
      <c r="G14" s="94"/>
      <c r="H14" s="94"/>
    </row>
    <row r="15" spans="1:8" x14ac:dyDescent="0.25">
      <c r="B15" s="94"/>
      <c r="C15" s="94"/>
      <c r="D15" s="94"/>
      <c r="E15" s="94"/>
      <c r="F15" s="94"/>
      <c r="G15" s="94"/>
      <c r="H15" s="94"/>
    </row>
    <row r="16" spans="1:8" x14ac:dyDescent="0.25">
      <c r="A16" t="s">
        <v>148</v>
      </c>
      <c r="B16" s="97">
        <f>B14/SQRT(B10*B11*B12)</f>
        <v>-1.6341866562106242</v>
      </c>
    </row>
    <row r="17" spans="1:2" x14ac:dyDescent="0.25">
      <c r="A17" s="2" t="s">
        <v>150</v>
      </c>
      <c r="B17" s="98">
        <v>0.05</v>
      </c>
    </row>
    <row r="18" spans="1:2" x14ac:dyDescent="0.25">
      <c r="A18" t="s">
        <v>149</v>
      </c>
      <c r="B18" s="93">
        <f>_xlfn.NORM.S.INV(1-B17/2)</f>
        <v>1.9599639845400536</v>
      </c>
    </row>
    <row r="19" spans="1:2" x14ac:dyDescent="0.25">
      <c r="A19" t="s">
        <v>151</v>
      </c>
      <c r="B19" s="96">
        <f>ABS(B16)</f>
        <v>1.6341866562106242</v>
      </c>
    </row>
    <row r="20" spans="1:2" x14ac:dyDescent="0.25">
      <c r="A20" t="s">
        <v>152</v>
      </c>
      <c r="B20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1:E39"/>
  <sheetViews>
    <sheetView workbookViewId="0">
      <selection activeCell="H26" sqref="H26"/>
    </sheetView>
  </sheetViews>
  <sheetFormatPr baseColWidth="10" defaultRowHeight="15" x14ac:dyDescent="0.25"/>
  <sheetData>
    <row r="1" spans="2:5" x14ac:dyDescent="0.25">
      <c r="B1" t="s">
        <v>5</v>
      </c>
      <c r="D1" t="s">
        <v>52</v>
      </c>
      <c r="E1" t="s">
        <v>51</v>
      </c>
    </row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0</v>
      </c>
      <c r="C3" s="1"/>
      <c r="D3" s="1"/>
      <c r="E3" s="1"/>
    </row>
    <row r="4" spans="2:5" x14ac:dyDescent="0.25">
      <c r="B4" s="1">
        <v>1</v>
      </c>
      <c r="C4" s="1"/>
      <c r="D4" s="1"/>
      <c r="E4" s="1"/>
    </row>
    <row r="5" spans="2:5" x14ac:dyDescent="0.25">
      <c r="B5" s="1">
        <v>2</v>
      </c>
      <c r="C5" s="1"/>
      <c r="D5" s="1"/>
      <c r="E5" s="1"/>
    </row>
    <row r="6" spans="2:5" x14ac:dyDescent="0.25">
      <c r="B6" s="1">
        <v>3</v>
      </c>
      <c r="C6" s="1"/>
      <c r="D6" s="1"/>
      <c r="E6" s="1"/>
    </row>
    <row r="7" spans="2:5" x14ac:dyDescent="0.25">
      <c r="B7" s="1">
        <v>4</v>
      </c>
      <c r="C7" s="1"/>
      <c r="D7" s="1"/>
      <c r="E7" s="1"/>
    </row>
    <row r="8" spans="2:5" x14ac:dyDescent="0.25">
      <c r="B8" s="1" t="s">
        <v>4</v>
      </c>
      <c r="C8" s="1"/>
      <c r="D8" s="1"/>
      <c r="E8" s="1"/>
    </row>
    <row r="10" spans="2:5" x14ac:dyDescent="0.25">
      <c r="B10" t="s">
        <v>53</v>
      </c>
      <c r="D10" t="s">
        <v>27</v>
      </c>
    </row>
    <row r="12" spans="2:5" x14ac:dyDescent="0.25">
      <c r="B12" t="s">
        <v>6</v>
      </c>
      <c r="D12" t="s">
        <v>8</v>
      </c>
    </row>
    <row r="14" spans="2:5" x14ac:dyDescent="0.25">
      <c r="B14" s="1" t="s">
        <v>0</v>
      </c>
      <c r="C14" s="1" t="s">
        <v>1</v>
      </c>
      <c r="D14" s="1" t="s">
        <v>2</v>
      </c>
      <c r="E14" s="1" t="s">
        <v>3</v>
      </c>
    </row>
    <row r="15" spans="2:5" x14ac:dyDescent="0.25">
      <c r="B15" s="1">
        <v>0</v>
      </c>
      <c r="C15" s="1"/>
      <c r="D15" s="1"/>
      <c r="E15" s="1"/>
    </row>
    <row r="16" spans="2:5" x14ac:dyDescent="0.25">
      <c r="B16" s="1">
        <v>1</v>
      </c>
      <c r="C16" s="1"/>
      <c r="D16" s="1"/>
      <c r="E16" s="1"/>
    </row>
    <row r="17" spans="2:5" x14ac:dyDescent="0.25">
      <c r="B17" s="1">
        <v>2</v>
      </c>
      <c r="C17" s="1"/>
      <c r="D17" s="1"/>
      <c r="E17" s="1"/>
    </row>
    <row r="18" spans="2:5" x14ac:dyDescent="0.25">
      <c r="B18" s="1">
        <v>3</v>
      </c>
      <c r="C18" s="1"/>
      <c r="D18" s="1"/>
      <c r="E18" s="1"/>
    </row>
    <row r="19" spans="2:5" x14ac:dyDescent="0.25">
      <c r="B19" s="1">
        <v>4</v>
      </c>
      <c r="C19" s="1"/>
      <c r="D19" s="1"/>
      <c r="E19" s="1"/>
    </row>
    <row r="20" spans="2:5" x14ac:dyDescent="0.25">
      <c r="B20" s="1">
        <v>5</v>
      </c>
      <c r="C20" s="1"/>
      <c r="D20" s="1"/>
      <c r="E20" s="1"/>
    </row>
    <row r="21" spans="2:5" x14ac:dyDescent="0.25">
      <c r="B21" s="1" t="s">
        <v>4</v>
      </c>
      <c r="C21" s="1"/>
      <c r="D21" s="1"/>
      <c r="E21" s="1"/>
    </row>
    <row r="23" spans="2:5" x14ac:dyDescent="0.25">
      <c r="B23" t="s">
        <v>53</v>
      </c>
      <c r="D23" t="s">
        <v>27</v>
      </c>
    </row>
    <row r="25" spans="2:5" x14ac:dyDescent="0.25">
      <c r="B25" t="s">
        <v>7</v>
      </c>
      <c r="D25" s="2" t="s">
        <v>9</v>
      </c>
    </row>
    <row r="27" spans="2:5" x14ac:dyDescent="0.25">
      <c r="B27" s="1" t="s">
        <v>0</v>
      </c>
      <c r="C27" s="1" t="s">
        <v>1</v>
      </c>
      <c r="D27" s="1" t="s">
        <v>2</v>
      </c>
      <c r="E27" s="1" t="s">
        <v>3</v>
      </c>
    </row>
    <row r="28" spans="2:5" x14ac:dyDescent="0.25">
      <c r="B28" s="1">
        <v>0</v>
      </c>
      <c r="C28" s="1"/>
      <c r="D28" s="1"/>
      <c r="E28" s="1"/>
    </row>
    <row r="29" spans="2:5" x14ac:dyDescent="0.25">
      <c r="B29" s="1">
        <v>1</v>
      </c>
      <c r="C29" s="1"/>
      <c r="D29" s="1"/>
      <c r="E29" s="1"/>
    </row>
    <row r="30" spans="2:5" x14ac:dyDescent="0.25">
      <c r="B30" s="1">
        <v>2</v>
      </c>
      <c r="C30" s="1"/>
      <c r="D30" s="1"/>
      <c r="E30" s="1"/>
    </row>
    <row r="31" spans="2:5" x14ac:dyDescent="0.25">
      <c r="B31" s="1">
        <v>3</v>
      </c>
      <c r="C31" s="1"/>
      <c r="D31" s="1"/>
      <c r="E31" s="1"/>
    </row>
    <row r="32" spans="2:5" x14ac:dyDescent="0.25">
      <c r="B32" s="1">
        <v>4</v>
      </c>
      <c r="C32" s="1"/>
      <c r="D32" s="1"/>
      <c r="E32" s="1"/>
    </row>
    <row r="33" spans="2:5" x14ac:dyDescent="0.25">
      <c r="B33" s="1">
        <v>5</v>
      </c>
      <c r="C33" s="1"/>
      <c r="D33" s="1"/>
      <c r="E33" s="1"/>
    </row>
    <row r="34" spans="2:5" x14ac:dyDescent="0.25">
      <c r="B34" s="1">
        <v>6</v>
      </c>
      <c r="C34" s="1"/>
      <c r="D34" s="1"/>
      <c r="E34" s="1"/>
    </row>
    <row r="35" spans="2:5" x14ac:dyDescent="0.25">
      <c r="B35" s="1">
        <v>7</v>
      </c>
      <c r="C35" s="1"/>
      <c r="D35" s="1"/>
      <c r="E35" s="1"/>
    </row>
    <row r="36" spans="2:5" x14ac:dyDescent="0.25">
      <c r="B36" s="1">
        <v>8</v>
      </c>
      <c r="C36" s="1"/>
      <c r="D36" s="1"/>
      <c r="E36" s="1"/>
    </row>
    <row r="37" spans="2:5" x14ac:dyDescent="0.25">
      <c r="B37" s="1" t="s">
        <v>4</v>
      </c>
      <c r="C37" s="1"/>
      <c r="D37" s="1"/>
      <c r="E37" s="1"/>
    </row>
    <row r="39" spans="2:5" x14ac:dyDescent="0.25">
      <c r="B39" t="s">
        <v>53</v>
      </c>
      <c r="D39" t="s">
        <v>27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I16"/>
  <sheetViews>
    <sheetView workbookViewId="0">
      <selection activeCell="F18" sqref="F18"/>
    </sheetView>
  </sheetViews>
  <sheetFormatPr baseColWidth="10" defaultRowHeight="15" x14ac:dyDescent="0.25"/>
  <cols>
    <col min="2" max="2" width="7.5703125" customWidth="1"/>
    <col min="3" max="3" width="8.28515625" customWidth="1"/>
  </cols>
  <sheetData>
    <row r="1" spans="1:9" x14ac:dyDescent="0.25">
      <c r="B1" s="66" t="s">
        <v>61</v>
      </c>
      <c r="C1" s="66" t="s">
        <v>62</v>
      </c>
      <c r="D1" s="66" t="s">
        <v>80</v>
      </c>
      <c r="E1" s="66" t="s">
        <v>81</v>
      </c>
      <c r="F1" s="66" t="s">
        <v>82</v>
      </c>
      <c r="G1" s="66" t="s">
        <v>97</v>
      </c>
      <c r="H1" s="66" t="s">
        <v>98</v>
      </c>
      <c r="I1" s="66" t="s">
        <v>99</v>
      </c>
    </row>
    <row r="2" spans="1:9" x14ac:dyDescent="0.25">
      <c r="B2" s="1">
        <v>2</v>
      </c>
      <c r="C2" s="1">
        <v>7</v>
      </c>
      <c r="D2" s="1"/>
      <c r="E2" s="1"/>
      <c r="F2" s="1"/>
      <c r="G2" s="1"/>
      <c r="H2" s="1"/>
      <c r="I2" s="1"/>
    </row>
    <row r="3" spans="1:9" x14ac:dyDescent="0.25">
      <c r="B3" s="1">
        <v>5</v>
      </c>
      <c r="C3" s="1">
        <v>13</v>
      </c>
      <c r="D3" s="1"/>
      <c r="E3" s="1"/>
      <c r="F3" s="1"/>
      <c r="G3" s="1"/>
      <c r="H3" s="1"/>
      <c r="I3" s="1"/>
    </row>
    <row r="4" spans="1:9" x14ac:dyDescent="0.25">
      <c r="B4" s="1">
        <v>6</v>
      </c>
      <c r="C4" s="1">
        <v>15</v>
      </c>
      <c r="D4" s="1"/>
      <c r="E4" s="1"/>
      <c r="F4" s="1"/>
      <c r="G4" s="1"/>
      <c r="H4" s="1"/>
      <c r="I4" s="1"/>
    </row>
    <row r="5" spans="1:9" x14ac:dyDescent="0.25">
      <c r="B5" s="1">
        <v>1</v>
      </c>
      <c r="C5" s="1">
        <v>5</v>
      </c>
      <c r="D5" s="1"/>
      <c r="E5" s="1"/>
      <c r="F5" s="1"/>
      <c r="G5" s="1"/>
      <c r="H5" s="1"/>
      <c r="I5" s="1"/>
    </row>
    <row r="6" spans="1:9" x14ac:dyDescent="0.25">
      <c r="B6" s="1">
        <v>4</v>
      </c>
      <c r="C6" s="1">
        <v>11</v>
      </c>
      <c r="D6" s="1"/>
      <c r="E6" s="1"/>
      <c r="F6" s="1"/>
      <c r="G6" s="1"/>
      <c r="H6" s="1"/>
      <c r="I6" s="1"/>
    </row>
    <row r="7" spans="1:9" x14ac:dyDescent="0.25">
      <c r="B7" s="1">
        <v>8</v>
      </c>
      <c r="C7" s="1">
        <v>19</v>
      </c>
      <c r="D7" s="1"/>
      <c r="E7" s="1"/>
      <c r="F7" s="1"/>
      <c r="G7" s="1"/>
      <c r="H7" s="1"/>
      <c r="I7" s="1"/>
    </row>
    <row r="8" spans="1:9" x14ac:dyDescent="0.25">
      <c r="B8" s="1">
        <v>6</v>
      </c>
      <c r="C8" s="1">
        <v>15</v>
      </c>
      <c r="D8" s="1"/>
      <c r="E8" s="1"/>
      <c r="F8" s="1"/>
      <c r="G8" s="1"/>
      <c r="H8" s="1"/>
      <c r="I8" s="1"/>
    </row>
    <row r="9" spans="1:9" x14ac:dyDescent="0.25">
      <c r="B9" s="1">
        <v>5</v>
      </c>
      <c r="C9" s="1">
        <v>13</v>
      </c>
      <c r="D9" s="1"/>
      <c r="E9" s="1"/>
      <c r="F9" s="1"/>
      <c r="G9" s="1"/>
      <c r="H9" s="1"/>
      <c r="I9" s="1"/>
    </row>
    <row r="11" spans="1:9" x14ac:dyDescent="0.25">
      <c r="A11" t="s">
        <v>4</v>
      </c>
    </row>
    <row r="13" spans="1:9" x14ac:dyDescent="0.25">
      <c r="B13" t="s">
        <v>61</v>
      </c>
      <c r="C13" t="s">
        <v>62</v>
      </c>
      <c r="D13" t="s">
        <v>63</v>
      </c>
      <c r="E13" s="63"/>
    </row>
    <row r="14" spans="1:9" x14ac:dyDescent="0.25">
      <c r="A14" t="s">
        <v>70</v>
      </c>
      <c r="B14" s="63"/>
      <c r="C14" s="63"/>
      <c r="D14" t="s">
        <v>64</v>
      </c>
      <c r="E14" s="63"/>
    </row>
    <row r="15" spans="1:9" x14ac:dyDescent="0.25">
      <c r="A15" t="s">
        <v>71</v>
      </c>
      <c r="B15" s="63"/>
      <c r="C15" s="63"/>
      <c r="D15" t="s">
        <v>66</v>
      </c>
      <c r="E15" s="63"/>
    </row>
    <row r="16" spans="1:9" x14ac:dyDescent="0.25">
      <c r="A16" t="s">
        <v>72</v>
      </c>
      <c r="B16" s="63"/>
      <c r="C16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I24"/>
  <sheetViews>
    <sheetView topLeftCell="A4" workbookViewId="0">
      <selection activeCell="B1" sqref="B1"/>
    </sheetView>
  </sheetViews>
  <sheetFormatPr baseColWidth="10" defaultRowHeight="15" x14ac:dyDescent="0.25"/>
  <sheetData>
    <row r="1" spans="2:9" x14ac:dyDescent="0.25">
      <c r="B1" s="56" t="s">
        <v>54</v>
      </c>
      <c r="C1" s="56" t="s">
        <v>55</v>
      </c>
      <c r="D1" s="57" t="s">
        <v>56</v>
      </c>
      <c r="E1" s="57" t="s">
        <v>57</v>
      </c>
      <c r="F1" s="58" t="s">
        <v>58</v>
      </c>
      <c r="G1" s="66" t="s">
        <v>97</v>
      </c>
      <c r="H1" s="66" t="s">
        <v>59</v>
      </c>
      <c r="I1" s="66" t="s">
        <v>60</v>
      </c>
    </row>
    <row r="2" spans="2:9" x14ac:dyDescent="0.25">
      <c r="B2" s="59">
        <v>0</v>
      </c>
      <c r="C2" s="59">
        <v>1</v>
      </c>
      <c r="D2" s="60"/>
      <c r="E2" s="60"/>
      <c r="F2" s="60"/>
      <c r="G2" s="61"/>
      <c r="H2" s="61"/>
      <c r="I2" s="61"/>
    </row>
    <row r="3" spans="2:9" x14ac:dyDescent="0.25">
      <c r="B3" s="59">
        <v>2</v>
      </c>
      <c r="C3" s="59">
        <v>5</v>
      </c>
      <c r="D3" s="60"/>
      <c r="E3" s="60"/>
      <c r="F3" s="60"/>
      <c r="G3" s="61"/>
      <c r="H3" s="61"/>
      <c r="I3" s="61"/>
    </row>
    <row r="4" spans="2:9" x14ac:dyDescent="0.25">
      <c r="B4" s="59">
        <v>4</v>
      </c>
      <c r="C4" s="59">
        <v>9</v>
      </c>
      <c r="D4" s="60"/>
      <c r="E4" s="60"/>
      <c r="F4" s="60"/>
      <c r="G4" s="61"/>
      <c r="H4" s="61"/>
      <c r="I4" s="61"/>
    </row>
    <row r="5" spans="2:9" x14ac:dyDescent="0.25">
      <c r="B5" s="59">
        <v>6</v>
      </c>
      <c r="C5" s="59">
        <v>14</v>
      </c>
      <c r="D5" s="60"/>
      <c r="E5" s="60"/>
      <c r="F5" s="60"/>
      <c r="G5" s="61"/>
      <c r="H5" s="61"/>
      <c r="I5" s="61"/>
    </row>
    <row r="6" spans="2:9" x14ac:dyDescent="0.25">
      <c r="B6" s="59">
        <v>8</v>
      </c>
      <c r="C6" s="59">
        <v>14</v>
      </c>
      <c r="D6" s="60"/>
      <c r="E6" s="60"/>
      <c r="F6" s="60"/>
      <c r="G6" s="61"/>
      <c r="H6" s="61"/>
      <c r="I6" s="61"/>
    </row>
    <row r="7" spans="2:9" x14ac:dyDescent="0.25">
      <c r="B7" s="59">
        <v>18</v>
      </c>
      <c r="C7" s="59">
        <v>37</v>
      </c>
      <c r="D7" s="60"/>
      <c r="E7" s="60"/>
      <c r="F7" s="60"/>
      <c r="G7" s="61"/>
      <c r="H7" s="61"/>
      <c r="I7" s="61"/>
    </row>
    <row r="8" spans="2:9" x14ac:dyDescent="0.25">
      <c r="B8" s="59">
        <v>12</v>
      </c>
      <c r="C8" s="59">
        <v>18</v>
      </c>
      <c r="D8" s="60"/>
      <c r="E8" s="60"/>
      <c r="F8" s="60"/>
      <c r="G8" s="61"/>
      <c r="H8" s="61"/>
      <c r="I8" s="61"/>
    </row>
    <row r="9" spans="2:9" x14ac:dyDescent="0.25">
      <c r="B9" s="59">
        <v>14</v>
      </c>
      <c r="C9" s="59">
        <v>29</v>
      </c>
      <c r="D9" s="60"/>
      <c r="E9" s="60"/>
      <c r="F9" s="60"/>
      <c r="G9" s="61"/>
      <c r="H9" s="61"/>
      <c r="I9" s="61"/>
    </row>
    <row r="10" spans="2:9" x14ac:dyDescent="0.25">
      <c r="B10" s="59">
        <v>10</v>
      </c>
      <c r="C10" s="59">
        <v>21</v>
      </c>
      <c r="D10" s="60"/>
      <c r="E10" s="60"/>
      <c r="F10" s="60"/>
      <c r="G10" s="61"/>
      <c r="H10" s="61"/>
      <c r="I10" s="61"/>
    </row>
    <row r="11" spans="2:9" x14ac:dyDescent="0.25">
      <c r="B11" s="59">
        <v>15</v>
      </c>
      <c r="C11" s="59">
        <v>31</v>
      </c>
      <c r="D11" s="60"/>
      <c r="E11" s="60"/>
      <c r="F11" s="60"/>
      <c r="G11" s="61"/>
      <c r="H11" s="61"/>
      <c r="I11" s="61"/>
    </row>
    <row r="12" spans="2:9" x14ac:dyDescent="0.25">
      <c r="B12" s="59">
        <v>12</v>
      </c>
      <c r="C12" s="59">
        <v>16</v>
      </c>
      <c r="D12" s="60"/>
      <c r="E12" s="60"/>
      <c r="F12" s="60"/>
      <c r="G12" s="61"/>
      <c r="H12" s="61"/>
      <c r="I12" s="61"/>
    </row>
    <row r="13" spans="2:9" x14ac:dyDescent="0.25">
      <c r="B13" s="59">
        <v>13</v>
      </c>
      <c r="C13" s="59">
        <v>31</v>
      </c>
      <c r="D13" s="60"/>
      <c r="E13" s="60"/>
      <c r="F13" s="60"/>
      <c r="G13" s="61"/>
      <c r="H13" s="61"/>
      <c r="I13" s="61"/>
    </row>
    <row r="14" spans="2:9" x14ac:dyDescent="0.25">
      <c r="B14" s="59">
        <v>17</v>
      </c>
      <c r="C14" s="59">
        <v>35</v>
      </c>
      <c r="D14" s="60"/>
      <c r="E14" s="60"/>
      <c r="F14" s="60"/>
      <c r="G14" s="61"/>
      <c r="H14" s="61"/>
      <c r="I14" s="61"/>
    </row>
    <row r="15" spans="2:9" x14ac:dyDescent="0.25">
      <c r="B15" s="59">
        <v>15</v>
      </c>
      <c r="C15" s="59">
        <v>31</v>
      </c>
      <c r="D15" s="60"/>
      <c r="E15" s="60"/>
      <c r="F15" s="60"/>
      <c r="G15" s="61"/>
      <c r="H15" s="61"/>
      <c r="I15" s="61"/>
    </row>
    <row r="16" spans="2:9" x14ac:dyDescent="0.25">
      <c r="B16" s="59">
        <v>16</v>
      </c>
      <c r="C16" s="59">
        <v>25</v>
      </c>
      <c r="D16" s="60"/>
      <c r="E16" s="60"/>
      <c r="F16" s="60"/>
      <c r="G16" s="61"/>
      <c r="H16" s="61"/>
      <c r="I16" s="61"/>
    </row>
    <row r="17" spans="1:9" x14ac:dyDescent="0.25">
      <c r="B17" s="59">
        <v>14</v>
      </c>
      <c r="C17" s="59">
        <v>29</v>
      </c>
      <c r="D17" s="60"/>
      <c r="E17" s="60"/>
      <c r="F17" s="60"/>
      <c r="G17" s="61"/>
      <c r="H17" s="61"/>
      <c r="I17" s="61"/>
    </row>
    <row r="18" spans="1:9" x14ac:dyDescent="0.25">
      <c r="B18" s="59">
        <v>18</v>
      </c>
      <c r="C18" s="59">
        <v>37</v>
      </c>
      <c r="D18" s="60"/>
      <c r="E18" s="60"/>
      <c r="F18" s="60"/>
      <c r="G18" s="61"/>
      <c r="H18" s="61"/>
      <c r="I18" s="61"/>
    </row>
    <row r="19" spans="1:9" x14ac:dyDescent="0.25">
      <c r="A19" s="65" t="s">
        <v>4</v>
      </c>
      <c r="B19" s="58"/>
      <c r="C19" s="58"/>
      <c r="D19" s="58"/>
      <c r="E19" s="58"/>
      <c r="F19" s="58"/>
      <c r="G19" s="58"/>
      <c r="H19" s="58"/>
      <c r="I19" s="58"/>
    </row>
    <row r="20" spans="1:9" x14ac:dyDescent="0.25">
      <c r="A20" t="s">
        <v>69</v>
      </c>
      <c r="B20" s="62">
        <f>COUNT(x)</f>
        <v>17</v>
      </c>
      <c r="C20" s="62"/>
      <c r="D20" s="62"/>
      <c r="E20" s="62"/>
      <c r="F20" s="62"/>
    </row>
    <row r="21" spans="1:9" x14ac:dyDescent="0.25">
      <c r="B21" t="s">
        <v>61</v>
      </c>
      <c r="C21" t="s">
        <v>62</v>
      </c>
      <c r="D21" t="s">
        <v>63</v>
      </c>
      <c r="E21" s="63"/>
    </row>
    <row r="22" spans="1:9" x14ac:dyDescent="0.25">
      <c r="A22" t="s">
        <v>70</v>
      </c>
      <c r="B22" s="63"/>
      <c r="C22" s="63"/>
      <c r="D22" t="s">
        <v>64</v>
      </c>
      <c r="E22" s="63"/>
      <c r="G22" t="s">
        <v>65</v>
      </c>
      <c r="H22" s="64"/>
    </row>
    <row r="23" spans="1:9" x14ac:dyDescent="0.25">
      <c r="A23" t="s">
        <v>71</v>
      </c>
      <c r="B23" s="63"/>
      <c r="C23" s="63"/>
      <c r="D23" t="s">
        <v>66</v>
      </c>
      <c r="E23" s="63"/>
    </row>
    <row r="24" spans="1:9" x14ac:dyDescent="0.25">
      <c r="A24" t="s">
        <v>72</v>
      </c>
      <c r="B24" s="63"/>
      <c r="C24" s="63"/>
      <c r="D24" t="s">
        <v>67</v>
      </c>
      <c r="G24" t="s">
        <v>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2:T47"/>
  <sheetViews>
    <sheetView topLeftCell="A4" zoomScaleNormal="100" workbookViewId="0">
      <selection activeCell="K10" sqref="K10"/>
    </sheetView>
  </sheetViews>
  <sheetFormatPr baseColWidth="10" defaultRowHeight="15" x14ac:dyDescent="0.25"/>
  <cols>
    <col min="9" max="9" width="11.42578125" customWidth="1"/>
  </cols>
  <sheetData>
    <row r="2" spans="1:20" ht="15" customHeight="1" x14ac:dyDescent="0.25">
      <c r="S2" s="106"/>
      <c r="T2" s="106"/>
    </row>
    <row r="3" spans="1:20" x14ac:dyDescent="0.25">
      <c r="A3" s="67"/>
      <c r="B3" s="68" t="s">
        <v>73</v>
      </c>
      <c r="C3" s="88" t="s">
        <v>74</v>
      </c>
      <c r="D3" s="1"/>
      <c r="I3" s="107" t="s">
        <v>177</v>
      </c>
      <c r="S3" s="106"/>
      <c r="T3" s="106"/>
    </row>
    <row r="4" spans="1:20" ht="15.75" thickBot="1" x14ac:dyDescent="0.3">
      <c r="A4" s="69" t="s">
        <v>75</v>
      </c>
      <c r="B4" s="70">
        <v>12</v>
      </c>
      <c r="C4" s="89">
        <v>16</v>
      </c>
      <c r="D4" s="1"/>
    </row>
    <row r="5" spans="1:20" x14ac:dyDescent="0.25">
      <c r="A5" s="69" t="s">
        <v>76</v>
      </c>
      <c r="B5" s="70">
        <v>10</v>
      </c>
      <c r="C5" s="89">
        <v>15</v>
      </c>
      <c r="D5" s="1"/>
      <c r="I5" s="109" t="s">
        <v>178</v>
      </c>
      <c r="J5" s="112">
        <v>4.8590786299351372</v>
      </c>
    </row>
    <row r="6" spans="1:20" x14ac:dyDescent="0.25">
      <c r="A6" s="69" t="s">
        <v>77</v>
      </c>
      <c r="B6" s="70">
        <v>12</v>
      </c>
      <c r="C6" s="89">
        <v>9</v>
      </c>
      <c r="D6" s="1"/>
      <c r="I6" s="108" t="s">
        <v>179</v>
      </c>
      <c r="J6" s="113">
        <v>9.4877290367837084</v>
      </c>
    </row>
    <row r="7" spans="1:20" x14ac:dyDescent="0.25">
      <c r="A7" s="69" t="s">
        <v>78</v>
      </c>
      <c r="B7" s="70">
        <v>20</v>
      </c>
      <c r="C7" s="89">
        <v>15</v>
      </c>
      <c r="D7" s="1"/>
      <c r="I7" s="108" t="s">
        <v>180</v>
      </c>
      <c r="J7" s="111">
        <v>4</v>
      </c>
    </row>
    <row r="8" spans="1:20" ht="16.5" customHeight="1" x14ac:dyDescent="0.25">
      <c r="A8" s="90" t="s">
        <v>79</v>
      </c>
      <c r="B8" s="91">
        <v>8</v>
      </c>
      <c r="C8" s="92">
        <v>3</v>
      </c>
      <c r="D8" s="1"/>
      <c r="I8" s="108" t="s">
        <v>181</v>
      </c>
      <c r="J8" s="114">
        <v>0.3020649032374077</v>
      </c>
      <c r="K8" s="64">
        <f>CHIDIST(J5,J7)</f>
        <v>0.3020649032374077</v>
      </c>
    </row>
    <row r="9" spans="1:20" ht="15.75" thickBot="1" x14ac:dyDescent="0.3">
      <c r="A9" s="1"/>
      <c r="B9" s="1"/>
      <c r="C9" s="1"/>
      <c r="D9" s="1"/>
      <c r="I9" s="110" t="s">
        <v>182</v>
      </c>
      <c r="J9" s="115">
        <v>0.05</v>
      </c>
    </row>
    <row r="11" spans="1:20" x14ac:dyDescent="0.25">
      <c r="I11" s="107" t="s">
        <v>183</v>
      </c>
    </row>
    <row r="12" spans="1:20" x14ac:dyDescent="0.25">
      <c r="I12" s="107" t="s">
        <v>184</v>
      </c>
    </row>
    <row r="13" spans="1:20" x14ac:dyDescent="0.25">
      <c r="I13" s="107" t="s">
        <v>185</v>
      </c>
    </row>
    <row r="14" spans="1:20" x14ac:dyDescent="0.25">
      <c r="I14" s="136" t="s">
        <v>186</v>
      </c>
      <c r="J14" s="136"/>
      <c r="K14" s="136"/>
      <c r="L14" s="136"/>
      <c r="M14" s="136"/>
      <c r="N14" s="136"/>
      <c r="O14" s="136"/>
      <c r="P14" s="136"/>
      <c r="Q14" s="136"/>
    </row>
    <row r="15" spans="1:20" x14ac:dyDescent="0.25">
      <c r="I15" s="136"/>
      <c r="J15" s="136"/>
      <c r="K15" s="136"/>
      <c r="L15" s="136"/>
      <c r="M15" s="136"/>
      <c r="N15" s="136"/>
      <c r="O15" s="136"/>
      <c r="P15" s="136"/>
      <c r="Q15" s="136"/>
    </row>
    <row r="18" spans="9:12" x14ac:dyDescent="0.25">
      <c r="I18" s="107" t="s">
        <v>187</v>
      </c>
    </row>
    <row r="19" spans="9:12" ht="15.75" thickBot="1" x14ac:dyDescent="0.3"/>
    <row r="20" spans="9:12" x14ac:dyDescent="0.25">
      <c r="I20" s="116"/>
      <c r="J20" s="117" t="s">
        <v>73</v>
      </c>
      <c r="K20" s="117" t="s">
        <v>74</v>
      </c>
    </row>
    <row r="21" spans="9:12" x14ac:dyDescent="0.25">
      <c r="I21" s="118" t="s">
        <v>75</v>
      </c>
      <c r="J21" s="119">
        <v>12</v>
      </c>
      <c r="K21" s="119">
        <v>16</v>
      </c>
    </row>
    <row r="22" spans="9:12" ht="15" customHeight="1" x14ac:dyDescent="0.25">
      <c r="I22" s="108" t="s">
        <v>76</v>
      </c>
      <c r="J22" s="120">
        <v>10</v>
      </c>
      <c r="K22" s="120">
        <v>15</v>
      </c>
    </row>
    <row r="23" spans="9:12" x14ac:dyDescent="0.25">
      <c r="I23" s="108" t="s">
        <v>77</v>
      </c>
      <c r="J23" s="120">
        <v>12</v>
      </c>
      <c r="K23" s="120">
        <v>9</v>
      </c>
    </row>
    <row r="24" spans="9:12" x14ac:dyDescent="0.25">
      <c r="I24" s="108" t="s">
        <v>78</v>
      </c>
      <c r="J24" s="120">
        <v>20</v>
      </c>
      <c r="K24" s="120">
        <v>15</v>
      </c>
    </row>
    <row r="25" spans="9:12" ht="15.75" thickBot="1" x14ac:dyDescent="0.3">
      <c r="I25" s="110" t="s">
        <v>79</v>
      </c>
      <c r="J25" s="121">
        <v>8</v>
      </c>
      <c r="K25" s="121">
        <v>3</v>
      </c>
    </row>
    <row r="28" spans="9:12" x14ac:dyDescent="0.25">
      <c r="I28" s="107" t="s">
        <v>188</v>
      </c>
    </row>
    <row r="29" spans="9:12" ht="15.75" thickBot="1" x14ac:dyDescent="0.3"/>
    <row r="30" spans="9:12" x14ac:dyDescent="0.25">
      <c r="I30" s="116"/>
      <c r="J30" s="117" t="s">
        <v>73</v>
      </c>
      <c r="K30" s="117" t="s">
        <v>74</v>
      </c>
      <c r="L30" s="124" t="s">
        <v>4</v>
      </c>
    </row>
    <row r="31" spans="9:12" x14ac:dyDescent="0.25">
      <c r="I31" s="118" t="s">
        <v>75</v>
      </c>
      <c r="J31" s="119">
        <v>12</v>
      </c>
      <c r="K31" s="119">
        <v>16</v>
      </c>
      <c r="L31" s="92">
        <v>28</v>
      </c>
    </row>
    <row r="32" spans="9:12" x14ac:dyDescent="0.25">
      <c r="I32" s="108" t="s">
        <v>76</v>
      </c>
      <c r="J32" s="120">
        <v>10</v>
      </c>
      <c r="K32" s="120">
        <v>15</v>
      </c>
      <c r="L32" s="125">
        <v>25</v>
      </c>
    </row>
    <row r="33" spans="9:12" x14ac:dyDescent="0.25">
      <c r="I33" s="108" t="s">
        <v>77</v>
      </c>
      <c r="J33" s="120">
        <v>12</v>
      </c>
      <c r="K33" s="120">
        <v>9</v>
      </c>
      <c r="L33" s="125">
        <v>21</v>
      </c>
    </row>
    <row r="34" spans="9:12" x14ac:dyDescent="0.25">
      <c r="I34" s="108" t="s">
        <v>78</v>
      </c>
      <c r="J34" s="120">
        <v>20</v>
      </c>
      <c r="K34" s="120">
        <v>15</v>
      </c>
      <c r="L34" s="125">
        <v>35</v>
      </c>
    </row>
    <row r="35" spans="9:12" x14ac:dyDescent="0.25">
      <c r="I35" s="108" t="s">
        <v>79</v>
      </c>
      <c r="J35" s="120">
        <v>8</v>
      </c>
      <c r="K35" s="120">
        <v>3</v>
      </c>
      <c r="L35" s="125">
        <v>11</v>
      </c>
    </row>
    <row r="36" spans="9:12" ht="15.75" thickBot="1" x14ac:dyDescent="0.3">
      <c r="I36" s="122" t="s">
        <v>4</v>
      </c>
      <c r="J36" s="123">
        <v>62</v>
      </c>
      <c r="K36" s="123">
        <v>58</v>
      </c>
      <c r="L36" s="126">
        <v>120</v>
      </c>
    </row>
    <row r="39" spans="9:12" x14ac:dyDescent="0.25">
      <c r="I39" s="107" t="s">
        <v>189</v>
      </c>
    </row>
    <row r="40" spans="9:12" ht="15.75" thickBot="1" x14ac:dyDescent="0.3"/>
    <row r="41" spans="9:12" x14ac:dyDescent="0.25">
      <c r="I41" s="116"/>
      <c r="J41" s="117" t="s">
        <v>73</v>
      </c>
      <c r="K41" s="117" t="s">
        <v>74</v>
      </c>
      <c r="L41" s="124" t="s">
        <v>4</v>
      </c>
    </row>
    <row r="42" spans="9:12" x14ac:dyDescent="0.25">
      <c r="I42" s="118" t="s">
        <v>75</v>
      </c>
      <c r="J42" s="127">
        <v>14.466666666666667</v>
      </c>
      <c r="K42" s="127">
        <v>13.533333333333333</v>
      </c>
      <c r="L42" s="129">
        <v>28</v>
      </c>
    </row>
    <row r="43" spans="9:12" x14ac:dyDescent="0.25">
      <c r="I43" s="108" t="s">
        <v>76</v>
      </c>
      <c r="J43" s="128">
        <v>12.916666666666666</v>
      </c>
      <c r="K43" s="128">
        <v>12.083333333333334</v>
      </c>
      <c r="L43" s="130">
        <v>25</v>
      </c>
    </row>
    <row r="44" spans="9:12" x14ac:dyDescent="0.25">
      <c r="I44" s="108" t="s">
        <v>77</v>
      </c>
      <c r="J44" s="128">
        <v>10.85</v>
      </c>
      <c r="K44" s="128">
        <v>10.15</v>
      </c>
      <c r="L44" s="130">
        <v>21</v>
      </c>
    </row>
    <row r="45" spans="9:12" x14ac:dyDescent="0.25">
      <c r="I45" s="108" t="s">
        <v>78</v>
      </c>
      <c r="J45" s="128">
        <v>18.083333333333332</v>
      </c>
      <c r="K45" s="128">
        <v>16.916666666666668</v>
      </c>
      <c r="L45" s="130">
        <v>35</v>
      </c>
    </row>
    <row r="46" spans="9:12" x14ac:dyDescent="0.25">
      <c r="I46" s="108" t="s">
        <v>79</v>
      </c>
      <c r="J46" s="128">
        <v>5.6833333333333336</v>
      </c>
      <c r="K46" s="128">
        <v>5.3166666666666664</v>
      </c>
      <c r="L46" s="130">
        <v>11</v>
      </c>
    </row>
    <row r="47" spans="9:12" ht="15.75" thickBot="1" x14ac:dyDescent="0.3">
      <c r="I47" s="122" t="s">
        <v>4</v>
      </c>
      <c r="J47" s="123">
        <v>62</v>
      </c>
      <c r="K47" s="123">
        <v>58</v>
      </c>
      <c r="L47" s="126">
        <v>120</v>
      </c>
    </row>
  </sheetData>
  <mergeCells count="1">
    <mergeCell ref="I14:Q15"/>
  </mergeCells>
  <pageMargins left="0.7" right="0.7" top="0.75" bottom="0.75" header="0.3" footer="0.3"/>
  <ignoredErrors>
    <ignoredError sqref="A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U37"/>
  <sheetViews>
    <sheetView tabSelected="1" zoomScaleNormal="100" workbookViewId="0">
      <selection activeCell="H1" sqref="H1"/>
    </sheetView>
  </sheetViews>
  <sheetFormatPr baseColWidth="10" defaultRowHeight="15" x14ac:dyDescent="0.25"/>
  <cols>
    <col min="10" max="10" width="11.42578125" customWidth="1"/>
  </cols>
  <sheetData>
    <row r="1" spans="1:21" ht="15.75" thickBot="1" x14ac:dyDescent="0.3">
      <c r="A1" s="78"/>
      <c r="B1" s="77" t="s">
        <v>104</v>
      </c>
      <c r="C1" s="77" t="s">
        <v>105</v>
      </c>
      <c r="D1" s="77" t="s">
        <v>106</v>
      </c>
      <c r="E1" s="77" t="s">
        <v>107</v>
      </c>
      <c r="F1" s="77" t="s">
        <v>108</v>
      </c>
      <c r="G1" s="79" t="s">
        <v>109</v>
      </c>
      <c r="H1" s="1"/>
      <c r="J1" s="107" t="s">
        <v>177</v>
      </c>
    </row>
    <row r="2" spans="1:21" ht="15.75" customHeight="1" thickBot="1" x14ac:dyDescent="0.3">
      <c r="A2" s="80" t="s">
        <v>110</v>
      </c>
      <c r="B2" s="75">
        <v>9</v>
      </c>
      <c r="C2" s="75">
        <v>35</v>
      </c>
      <c r="D2" s="75">
        <v>44</v>
      </c>
      <c r="E2" s="75">
        <v>24</v>
      </c>
      <c r="F2" s="75">
        <v>8</v>
      </c>
      <c r="G2" s="81">
        <v>13</v>
      </c>
      <c r="H2" s="1"/>
      <c r="T2" s="106"/>
      <c r="U2" s="106"/>
    </row>
    <row r="3" spans="1:21" ht="15.75" thickBot="1" x14ac:dyDescent="0.3">
      <c r="A3" s="80" t="s">
        <v>111</v>
      </c>
      <c r="B3" s="75">
        <v>66</v>
      </c>
      <c r="C3" s="75">
        <v>72</v>
      </c>
      <c r="D3" s="75">
        <v>171</v>
      </c>
      <c r="E3" s="75">
        <v>122</v>
      </c>
      <c r="F3" s="75">
        <v>48</v>
      </c>
      <c r="G3" s="81">
        <v>71</v>
      </c>
      <c r="H3" s="1"/>
      <c r="J3" s="109" t="s">
        <v>178</v>
      </c>
      <c r="K3" s="112">
        <v>256.0070373274703</v>
      </c>
      <c r="T3" s="106"/>
      <c r="U3" s="106"/>
    </row>
    <row r="4" spans="1:21" ht="15.75" thickBot="1" x14ac:dyDescent="0.3">
      <c r="A4" s="80" t="s">
        <v>112</v>
      </c>
      <c r="B4" s="75">
        <v>77</v>
      </c>
      <c r="C4" s="75">
        <v>139</v>
      </c>
      <c r="D4" s="75">
        <v>380</v>
      </c>
      <c r="E4" s="75">
        <v>195</v>
      </c>
      <c r="F4" s="75">
        <v>69</v>
      </c>
      <c r="G4" s="81">
        <v>233</v>
      </c>
      <c r="H4" s="1"/>
      <c r="J4" s="108" t="s">
        <v>179</v>
      </c>
      <c r="K4" s="113">
        <v>37.652484133486482</v>
      </c>
    </row>
    <row r="5" spans="1:21" ht="15.75" thickBot="1" x14ac:dyDescent="0.3">
      <c r="A5" s="80" t="s">
        <v>113</v>
      </c>
      <c r="B5" s="75">
        <v>50</v>
      </c>
      <c r="C5" s="75">
        <v>78</v>
      </c>
      <c r="D5" s="75">
        <v>155</v>
      </c>
      <c r="E5" s="75">
        <v>152</v>
      </c>
      <c r="F5" s="75">
        <v>57</v>
      </c>
      <c r="G5" s="81">
        <v>85</v>
      </c>
      <c r="H5" s="1"/>
      <c r="J5" s="108" t="s">
        <v>180</v>
      </c>
      <c r="K5" s="111">
        <v>25</v>
      </c>
    </row>
    <row r="6" spans="1:21" ht="15.75" thickBot="1" x14ac:dyDescent="0.3">
      <c r="A6" s="80" t="s">
        <v>114</v>
      </c>
      <c r="B6" s="75">
        <v>52</v>
      </c>
      <c r="C6" s="75">
        <v>86</v>
      </c>
      <c r="D6" s="75">
        <v>274</v>
      </c>
      <c r="E6" s="75">
        <v>43</v>
      </c>
      <c r="F6" s="75">
        <v>26</v>
      </c>
      <c r="G6" s="81">
        <v>48</v>
      </c>
      <c r="H6" s="1"/>
      <c r="J6" s="108" t="s">
        <v>181</v>
      </c>
      <c r="K6" s="114">
        <v>0</v>
      </c>
      <c r="L6" s="95">
        <f>CHIDIST(K3,K5)</f>
        <v>3.5166420884688289E-40</v>
      </c>
    </row>
    <row r="7" spans="1:21" ht="15.75" thickBot="1" x14ac:dyDescent="0.3">
      <c r="A7" s="80" t="s">
        <v>115</v>
      </c>
      <c r="B7" s="82">
        <v>55</v>
      </c>
      <c r="C7" s="82">
        <v>103</v>
      </c>
      <c r="D7" s="82">
        <v>191</v>
      </c>
      <c r="E7" s="82">
        <v>40</v>
      </c>
      <c r="F7" s="82">
        <v>25</v>
      </c>
      <c r="G7" s="83">
        <v>46</v>
      </c>
      <c r="H7" s="1"/>
      <c r="J7" s="110" t="s">
        <v>182</v>
      </c>
      <c r="K7" s="115">
        <v>0.05</v>
      </c>
    </row>
    <row r="8" spans="1:21" ht="15.75" customHeight="1" x14ac:dyDescent="0.25">
      <c r="B8" s="1"/>
      <c r="C8" s="1"/>
      <c r="D8" s="1"/>
      <c r="E8" s="1"/>
      <c r="F8" s="1"/>
      <c r="G8" s="1"/>
      <c r="H8" s="1"/>
    </row>
    <row r="9" spans="1:21" x14ac:dyDescent="0.25">
      <c r="J9" s="107" t="s">
        <v>183</v>
      </c>
    </row>
    <row r="10" spans="1:21" x14ac:dyDescent="0.25">
      <c r="J10" s="107" t="s">
        <v>184</v>
      </c>
    </row>
    <row r="11" spans="1:21" x14ac:dyDescent="0.25">
      <c r="J11" s="107" t="s">
        <v>185</v>
      </c>
    </row>
    <row r="12" spans="1:21" x14ac:dyDescent="0.25">
      <c r="J12" s="136" t="s">
        <v>190</v>
      </c>
      <c r="K12" s="136"/>
      <c r="L12" s="136"/>
      <c r="M12" s="136"/>
      <c r="N12" s="136"/>
      <c r="O12" s="136"/>
      <c r="P12" s="136"/>
      <c r="Q12" s="136"/>
      <c r="R12" s="136"/>
    </row>
    <row r="13" spans="1:21" x14ac:dyDescent="0.25">
      <c r="J13" s="136"/>
      <c r="K13" s="136"/>
      <c r="L13" s="136"/>
      <c r="M13" s="136"/>
      <c r="N13" s="136"/>
      <c r="O13" s="136"/>
      <c r="P13" s="136"/>
      <c r="Q13" s="136"/>
      <c r="R13" s="136"/>
    </row>
    <row r="16" spans="1:21" x14ac:dyDescent="0.25">
      <c r="J16" s="107" t="s">
        <v>188</v>
      </c>
    </row>
    <row r="17" spans="10:17" ht="15.75" thickBot="1" x14ac:dyDescent="0.3"/>
    <row r="18" spans="10:17" x14ac:dyDescent="0.25">
      <c r="J18" s="116"/>
      <c r="K18" s="117" t="s">
        <v>104</v>
      </c>
      <c r="L18" s="117" t="s">
        <v>105</v>
      </c>
      <c r="M18" s="117" t="s">
        <v>106</v>
      </c>
      <c r="N18" s="117" t="s">
        <v>107</v>
      </c>
      <c r="O18" s="117" t="s">
        <v>108</v>
      </c>
      <c r="P18" s="117" t="s">
        <v>109</v>
      </c>
      <c r="Q18" s="124" t="s">
        <v>4</v>
      </c>
    </row>
    <row r="19" spans="10:17" x14ac:dyDescent="0.25">
      <c r="J19" s="118" t="s">
        <v>110</v>
      </c>
      <c r="K19" s="119">
        <v>9</v>
      </c>
      <c r="L19" s="119">
        <v>35</v>
      </c>
      <c r="M19" s="119">
        <v>44</v>
      </c>
      <c r="N19" s="119">
        <v>24</v>
      </c>
      <c r="O19" s="119">
        <v>8</v>
      </c>
      <c r="P19" s="119">
        <v>13</v>
      </c>
      <c r="Q19" s="92">
        <v>133</v>
      </c>
    </row>
    <row r="20" spans="10:17" x14ac:dyDescent="0.25">
      <c r="J20" s="108" t="s">
        <v>111</v>
      </c>
      <c r="K20" s="120">
        <v>66</v>
      </c>
      <c r="L20" s="120">
        <v>72</v>
      </c>
      <c r="M20" s="120">
        <v>171</v>
      </c>
      <c r="N20" s="120">
        <v>122</v>
      </c>
      <c r="O20" s="120">
        <v>48</v>
      </c>
      <c r="P20" s="120">
        <v>71</v>
      </c>
      <c r="Q20" s="125">
        <v>550</v>
      </c>
    </row>
    <row r="21" spans="10:17" x14ac:dyDescent="0.25">
      <c r="J21" s="108" t="s">
        <v>112</v>
      </c>
      <c r="K21" s="120">
        <v>77</v>
      </c>
      <c r="L21" s="120">
        <v>139</v>
      </c>
      <c r="M21" s="120">
        <v>380</v>
      </c>
      <c r="N21" s="120">
        <v>195</v>
      </c>
      <c r="O21" s="120">
        <v>69</v>
      </c>
      <c r="P21" s="120">
        <v>233</v>
      </c>
      <c r="Q21" s="125">
        <v>1093</v>
      </c>
    </row>
    <row r="22" spans="10:17" ht="15" customHeight="1" x14ac:dyDescent="0.25">
      <c r="J22" s="108" t="s">
        <v>113</v>
      </c>
      <c r="K22" s="120">
        <v>50</v>
      </c>
      <c r="L22" s="120">
        <v>78</v>
      </c>
      <c r="M22" s="120">
        <v>155</v>
      </c>
      <c r="N22" s="120">
        <v>152</v>
      </c>
      <c r="O22" s="120">
        <v>57</v>
      </c>
      <c r="P22" s="120">
        <v>85</v>
      </c>
      <c r="Q22" s="125">
        <v>577</v>
      </c>
    </row>
    <row r="23" spans="10:17" x14ac:dyDescent="0.25">
      <c r="J23" s="108" t="s">
        <v>114</v>
      </c>
      <c r="K23" s="120">
        <v>52</v>
      </c>
      <c r="L23" s="120">
        <v>86</v>
      </c>
      <c r="M23" s="120">
        <v>274</v>
      </c>
      <c r="N23" s="120">
        <v>43</v>
      </c>
      <c r="O23" s="120">
        <v>26</v>
      </c>
      <c r="P23" s="120">
        <v>48</v>
      </c>
      <c r="Q23" s="125">
        <v>529</v>
      </c>
    </row>
    <row r="24" spans="10:17" x14ac:dyDescent="0.25">
      <c r="J24" s="108" t="s">
        <v>115</v>
      </c>
      <c r="K24" s="120">
        <v>55</v>
      </c>
      <c r="L24" s="120">
        <v>103</v>
      </c>
      <c r="M24" s="120">
        <v>191</v>
      </c>
      <c r="N24" s="120">
        <v>40</v>
      </c>
      <c r="O24" s="120">
        <v>25</v>
      </c>
      <c r="P24" s="120">
        <v>46</v>
      </c>
      <c r="Q24" s="125">
        <v>460</v>
      </c>
    </row>
    <row r="25" spans="10:17" ht="15.75" thickBot="1" x14ac:dyDescent="0.3">
      <c r="J25" s="122" t="s">
        <v>4</v>
      </c>
      <c r="K25" s="123">
        <v>309</v>
      </c>
      <c r="L25" s="123">
        <v>513</v>
      </c>
      <c r="M25" s="123">
        <v>1215</v>
      </c>
      <c r="N25" s="123">
        <v>576</v>
      </c>
      <c r="O25" s="123">
        <v>233</v>
      </c>
      <c r="P25" s="123">
        <v>496</v>
      </c>
      <c r="Q25" s="126">
        <v>3342</v>
      </c>
    </row>
    <row r="28" spans="10:17" x14ac:dyDescent="0.25">
      <c r="J28" s="107" t="s">
        <v>189</v>
      </c>
    </row>
    <row r="29" spans="10:17" ht="15.75" thickBot="1" x14ac:dyDescent="0.3"/>
    <row r="30" spans="10:17" x14ac:dyDescent="0.25">
      <c r="J30" s="116"/>
      <c r="K30" s="117" t="s">
        <v>104</v>
      </c>
      <c r="L30" s="117" t="s">
        <v>105</v>
      </c>
      <c r="M30" s="117" t="s">
        <v>106</v>
      </c>
      <c r="N30" s="117" t="s">
        <v>107</v>
      </c>
      <c r="O30" s="117" t="s">
        <v>108</v>
      </c>
      <c r="P30" s="117" t="s">
        <v>109</v>
      </c>
      <c r="Q30" s="124" t="s">
        <v>4</v>
      </c>
    </row>
    <row r="31" spans="10:17" x14ac:dyDescent="0.25">
      <c r="J31" s="118" t="s">
        <v>110</v>
      </c>
      <c r="K31" s="127">
        <v>12.297127468581687</v>
      </c>
      <c r="L31" s="127">
        <v>20.415619389587075</v>
      </c>
      <c r="M31" s="127">
        <v>48.352782764811494</v>
      </c>
      <c r="N31" s="127">
        <v>22.922800718132855</v>
      </c>
      <c r="O31" s="127">
        <v>9.2725912627169365</v>
      </c>
      <c r="P31" s="127">
        <v>19.739078396169958</v>
      </c>
      <c r="Q31" s="129">
        <v>133</v>
      </c>
    </row>
    <row r="32" spans="10:17" x14ac:dyDescent="0.25">
      <c r="J32" s="108" t="s">
        <v>111</v>
      </c>
      <c r="K32" s="128">
        <v>50.852782764811494</v>
      </c>
      <c r="L32" s="128">
        <v>84.425493716337527</v>
      </c>
      <c r="M32" s="128">
        <v>199.95511669658887</v>
      </c>
      <c r="N32" s="128">
        <v>94.7935368043088</v>
      </c>
      <c r="O32" s="128">
        <v>38.34530221424297</v>
      </c>
      <c r="P32" s="128">
        <v>81.627767803710356</v>
      </c>
      <c r="Q32" s="130">
        <v>550</v>
      </c>
    </row>
    <row r="33" spans="10:17" x14ac:dyDescent="0.25">
      <c r="J33" s="108" t="s">
        <v>112</v>
      </c>
      <c r="K33" s="128">
        <v>101.05834829443447</v>
      </c>
      <c r="L33" s="128">
        <v>167.77648114901257</v>
      </c>
      <c r="M33" s="128">
        <v>397.36535008976659</v>
      </c>
      <c r="N33" s="128">
        <v>188.38061041292639</v>
      </c>
      <c r="O33" s="128">
        <v>76.202573309395575</v>
      </c>
      <c r="P33" s="128">
        <v>162.21663674446438</v>
      </c>
      <c r="Q33" s="130">
        <v>1093</v>
      </c>
    </row>
    <row r="34" spans="10:17" x14ac:dyDescent="0.25">
      <c r="J34" s="108" t="s">
        <v>113</v>
      </c>
      <c r="K34" s="128">
        <v>53.349192100538602</v>
      </c>
      <c r="L34" s="128">
        <v>88.570017953321369</v>
      </c>
      <c r="M34" s="128">
        <v>209.77109515260324</v>
      </c>
      <c r="N34" s="128">
        <v>99.447037701974864</v>
      </c>
      <c r="O34" s="128">
        <v>40.227707959305803</v>
      </c>
      <c r="P34" s="128">
        <v>85.634949132256139</v>
      </c>
      <c r="Q34" s="130">
        <v>577</v>
      </c>
    </row>
    <row r="35" spans="10:17" x14ac:dyDescent="0.25">
      <c r="J35" s="108" t="s">
        <v>114</v>
      </c>
      <c r="K35" s="128">
        <v>48.91113105924596</v>
      </c>
      <c r="L35" s="128">
        <v>81.201974865350095</v>
      </c>
      <c r="M35" s="128">
        <v>192.32046678635547</v>
      </c>
      <c r="N35" s="128">
        <v>91.174147217235188</v>
      </c>
      <c r="O35" s="128">
        <v>36.881208856971874</v>
      </c>
      <c r="P35" s="128">
        <v>78.511071214841408</v>
      </c>
      <c r="Q35" s="130">
        <v>529</v>
      </c>
    </row>
    <row r="36" spans="10:17" x14ac:dyDescent="0.25">
      <c r="J36" s="108" t="s">
        <v>115</v>
      </c>
      <c r="K36" s="128">
        <v>42.531418312387792</v>
      </c>
      <c r="L36" s="128">
        <v>70.610412926391376</v>
      </c>
      <c r="M36" s="128">
        <v>167.23518850987432</v>
      </c>
      <c r="N36" s="128">
        <v>79.281867145421899</v>
      </c>
      <c r="O36" s="128">
        <v>32.070616397366848</v>
      </c>
      <c r="P36" s="128">
        <v>68.270496708557744</v>
      </c>
      <c r="Q36" s="130">
        <v>460</v>
      </c>
    </row>
    <row r="37" spans="10:17" ht="15.75" thickBot="1" x14ac:dyDescent="0.3">
      <c r="J37" s="122" t="s">
        <v>4</v>
      </c>
      <c r="K37" s="123">
        <v>309</v>
      </c>
      <c r="L37" s="123">
        <v>513</v>
      </c>
      <c r="M37" s="123">
        <v>1215</v>
      </c>
      <c r="N37" s="123">
        <v>576</v>
      </c>
      <c r="O37" s="123">
        <v>233</v>
      </c>
      <c r="P37" s="123">
        <v>496</v>
      </c>
      <c r="Q37" s="126">
        <v>3342</v>
      </c>
    </row>
  </sheetData>
  <mergeCells count="1">
    <mergeCell ref="J12:R13"/>
  </mergeCells>
  <pageMargins left="0.7" right="0.7" top="0.75" bottom="0.75" header="0.3" footer="0.3"/>
  <ignoredErrors>
    <ignoredError sqref="A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T45"/>
  <sheetViews>
    <sheetView topLeftCell="A4" zoomScaleNormal="100" workbookViewId="0">
      <selection activeCell="D13" sqref="D13"/>
    </sheetView>
  </sheetViews>
  <sheetFormatPr baseColWidth="10" defaultRowHeight="15" x14ac:dyDescent="0.25"/>
  <cols>
    <col min="9" max="9" width="11.42578125" customWidth="1"/>
  </cols>
  <sheetData>
    <row r="1" spans="1:20" ht="26.25" thickBot="1" x14ac:dyDescent="0.3">
      <c r="A1" s="71" t="s">
        <v>87</v>
      </c>
      <c r="B1" s="132" t="s">
        <v>88</v>
      </c>
      <c r="C1" s="132" t="s">
        <v>89</v>
      </c>
      <c r="D1" s="132" t="s">
        <v>90</v>
      </c>
      <c r="E1" s="132" t="s">
        <v>91</v>
      </c>
      <c r="F1" s="71" t="s">
        <v>92</v>
      </c>
      <c r="I1" s="137" t="s">
        <v>175</v>
      </c>
      <c r="J1" s="138"/>
      <c r="K1" s="138"/>
      <c r="L1" s="138"/>
      <c r="M1" s="138"/>
      <c r="N1" s="138"/>
      <c r="O1" s="138"/>
      <c r="P1" s="138"/>
      <c r="Q1" s="138"/>
      <c r="R1" s="138"/>
      <c r="S1" s="106"/>
      <c r="T1" s="106"/>
    </row>
    <row r="2" spans="1:20" ht="15.75" thickBot="1" x14ac:dyDescent="0.3">
      <c r="A2" s="133" t="s">
        <v>93</v>
      </c>
      <c r="B2" s="134">
        <v>21</v>
      </c>
      <c r="C2" s="134">
        <v>340</v>
      </c>
      <c r="D2" s="134">
        <v>46</v>
      </c>
      <c r="E2" s="134">
        <v>210</v>
      </c>
      <c r="F2" s="134">
        <v>9</v>
      </c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06"/>
      <c r="T2" s="106"/>
    </row>
    <row r="3" spans="1:20" ht="15.75" thickBot="1" x14ac:dyDescent="0.3">
      <c r="A3" s="133" t="s">
        <v>94</v>
      </c>
      <c r="B3" s="134">
        <v>15</v>
      </c>
      <c r="C3" s="134">
        <v>150</v>
      </c>
      <c r="D3" s="134">
        <v>20</v>
      </c>
      <c r="E3" s="134">
        <v>110</v>
      </c>
      <c r="F3" s="134">
        <v>5</v>
      </c>
      <c r="I3" t="s">
        <v>193</v>
      </c>
    </row>
    <row r="4" spans="1:20" ht="15.75" thickBot="1" x14ac:dyDescent="0.3">
      <c r="A4" s="133" t="s">
        <v>95</v>
      </c>
      <c r="B4" s="134">
        <v>17</v>
      </c>
      <c r="C4" s="134">
        <v>180</v>
      </c>
      <c r="D4" s="134">
        <v>19</v>
      </c>
      <c r="E4" s="134">
        <v>99</v>
      </c>
      <c r="F4" s="134">
        <v>6</v>
      </c>
      <c r="I4" t="s">
        <v>176</v>
      </c>
    </row>
    <row r="5" spans="1:20" ht="15.75" thickBot="1" x14ac:dyDescent="0.3">
      <c r="A5" s="133" t="s">
        <v>96</v>
      </c>
      <c r="B5" s="134">
        <v>22</v>
      </c>
      <c r="C5" s="134">
        <v>175</v>
      </c>
      <c r="D5" s="134">
        <v>22</v>
      </c>
      <c r="E5" s="134">
        <v>187</v>
      </c>
      <c r="F5" s="134">
        <v>6</v>
      </c>
      <c r="I5" t="s">
        <v>191</v>
      </c>
    </row>
    <row r="6" spans="1:20" ht="38.1" customHeight="1" x14ac:dyDescent="0.25"/>
    <row r="7" spans="1:20" ht="15.75" customHeight="1" x14ac:dyDescent="0.25">
      <c r="I7" s="131"/>
    </row>
    <row r="10" spans="1:20" x14ac:dyDescent="0.25">
      <c r="I10" s="107" t="s">
        <v>177</v>
      </c>
    </row>
    <row r="11" spans="1:20" ht="15.75" thickBot="1" x14ac:dyDescent="0.3"/>
    <row r="12" spans="1:20" x14ac:dyDescent="0.25">
      <c r="I12" s="109" t="s">
        <v>178</v>
      </c>
      <c r="J12" s="112">
        <v>27.240151337518654</v>
      </c>
    </row>
    <row r="13" spans="1:20" x14ac:dyDescent="0.25">
      <c r="I13" s="108" t="s">
        <v>179</v>
      </c>
      <c r="J13" s="113">
        <v>21.026069817486231</v>
      </c>
    </row>
    <row r="14" spans="1:20" x14ac:dyDescent="0.25">
      <c r="I14" s="108" t="s">
        <v>180</v>
      </c>
      <c r="J14" s="111">
        <v>12</v>
      </c>
    </row>
    <row r="15" spans="1:20" x14ac:dyDescent="0.25">
      <c r="I15" s="108" t="s">
        <v>181</v>
      </c>
      <c r="J15" s="114">
        <v>7.1347813001490018E-3</v>
      </c>
    </row>
    <row r="16" spans="1:20" ht="15.75" thickBot="1" x14ac:dyDescent="0.3">
      <c r="I16" s="110" t="s">
        <v>182</v>
      </c>
      <c r="J16" s="115">
        <v>0.05</v>
      </c>
    </row>
    <row r="18" spans="9:17" x14ac:dyDescent="0.25">
      <c r="I18" s="107" t="s">
        <v>183</v>
      </c>
    </row>
    <row r="19" spans="9:17" x14ac:dyDescent="0.25">
      <c r="I19" s="107" t="s">
        <v>184</v>
      </c>
    </row>
    <row r="20" spans="9:17" x14ac:dyDescent="0.25">
      <c r="I20" s="107" t="s">
        <v>185</v>
      </c>
    </row>
    <row r="21" spans="9:17" ht="15" customHeight="1" x14ac:dyDescent="0.25">
      <c r="I21" s="136" t="s">
        <v>190</v>
      </c>
      <c r="J21" s="136"/>
      <c r="K21" s="136"/>
      <c r="L21" s="136"/>
      <c r="M21" s="136"/>
      <c r="N21" s="136"/>
      <c r="O21" s="136"/>
      <c r="P21" s="136"/>
      <c r="Q21" s="136"/>
    </row>
    <row r="22" spans="9:17" x14ac:dyDescent="0.25">
      <c r="I22" s="136"/>
      <c r="J22" s="136"/>
      <c r="K22" s="136"/>
      <c r="L22" s="136"/>
      <c r="M22" s="136"/>
      <c r="N22" s="136"/>
      <c r="O22" s="136"/>
      <c r="P22" s="136"/>
      <c r="Q22" s="136"/>
    </row>
    <row r="25" spans="9:17" x14ac:dyDescent="0.25">
      <c r="I25" s="65" t="s">
        <v>192</v>
      </c>
    </row>
    <row r="28" spans="9:17" x14ac:dyDescent="0.25">
      <c r="I28" s="107" t="s">
        <v>188</v>
      </c>
    </row>
    <row r="29" spans="9:17" ht="15.75" thickBot="1" x14ac:dyDescent="0.3"/>
    <row r="30" spans="9:17" x14ac:dyDescent="0.25">
      <c r="I30" s="116"/>
      <c r="J30" s="117" t="s">
        <v>88</v>
      </c>
      <c r="K30" s="117" t="s">
        <v>89</v>
      </c>
      <c r="L30" s="117" t="s">
        <v>90</v>
      </c>
      <c r="M30" s="117" t="s">
        <v>91</v>
      </c>
      <c r="N30" s="117" t="s">
        <v>92</v>
      </c>
      <c r="O30" s="124" t="s">
        <v>4</v>
      </c>
    </row>
    <row r="31" spans="9:17" x14ac:dyDescent="0.25">
      <c r="I31" s="118" t="s">
        <v>93</v>
      </c>
      <c r="J31" s="119">
        <v>21</v>
      </c>
      <c r="K31" s="119">
        <v>340</v>
      </c>
      <c r="L31" s="119">
        <v>46</v>
      </c>
      <c r="M31" s="119">
        <v>210</v>
      </c>
      <c r="N31" s="119">
        <v>9</v>
      </c>
      <c r="O31" s="92">
        <v>626</v>
      </c>
    </row>
    <row r="32" spans="9:17" x14ac:dyDescent="0.25">
      <c r="I32" s="108" t="s">
        <v>94</v>
      </c>
      <c r="J32" s="120">
        <v>15</v>
      </c>
      <c r="K32" s="120">
        <v>150</v>
      </c>
      <c r="L32" s="120">
        <v>20</v>
      </c>
      <c r="M32" s="120">
        <v>110</v>
      </c>
      <c r="N32" s="120">
        <v>5</v>
      </c>
      <c r="O32" s="125">
        <v>300</v>
      </c>
    </row>
    <row r="33" spans="9:15" x14ac:dyDescent="0.25">
      <c r="I33" s="108" t="s">
        <v>95</v>
      </c>
      <c r="J33" s="120">
        <v>17</v>
      </c>
      <c r="K33" s="120">
        <v>180</v>
      </c>
      <c r="L33" s="120">
        <v>19</v>
      </c>
      <c r="M33" s="120">
        <v>99</v>
      </c>
      <c r="N33" s="120">
        <v>6</v>
      </c>
      <c r="O33" s="125">
        <v>321</v>
      </c>
    </row>
    <row r="34" spans="9:15" x14ac:dyDescent="0.25">
      <c r="I34" s="108" t="s">
        <v>96</v>
      </c>
      <c r="J34" s="120">
        <v>22</v>
      </c>
      <c r="K34" s="120">
        <v>175</v>
      </c>
      <c r="L34" s="120">
        <v>22</v>
      </c>
      <c r="M34" s="120">
        <v>187</v>
      </c>
      <c r="N34" s="120">
        <v>6</v>
      </c>
      <c r="O34" s="125">
        <v>412</v>
      </c>
    </row>
    <row r="35" spans="9:15" ht="15.75" thickBot="1" x14ac:dyDescent="0.3">
      <c r="I35" s="122" t="s">
        <v>4</v>
      </c>
      <c r="J35" s="123">
        <v>75</v>
      </c>
      <c r="K35" s="123">
        <v>845</v>
      </c>
      <c r="L35" s="123">
        <v>107</v>
      </c>
      <c r="M35" s="123">
        <v>606</v>
      </c>
      <c r="N35" s="123">
        <v>26</v>
      </c>
      <c r="O35" s="126">
        <v>1659</v>
      </c>
    </row>
    <row r="38" spans="9:15" x14ac:dyDescent="0.25">
      <c r="I38" s="107" t="s">
        <v>189</v>
      </c>
    </row>
    <row r="39" spans="9:15" ht="15.75" thickBot="1" x14ac:dyDescent="0.3"/>
    <row r="40" spans="9:15" x14ac:dyDescent="0.25">
      <c r="I40" s="116"/>
      <c r="J40" s="117" t="s">
        <v>88</v>
      </c>
      <c r="K40" s="117" t="s">
        <v>89</v>
      </c>
      <c r="L40" s="117" t="s">
        <v>90</v>
      </c>
      <c r="M40" s="117" t="s">
        <v>91</v>
      </c>
      <c r="N40" s="117" t="s">
        <v>92</v>
      </c>
      <c r="O40" s="124" t="s">
        <v>4</v>
      </c>
    </row>
    <row r="41" spans="9:15" x14ac:dyDescent="0.25">
      <c r="I41" s="118" t="s">
        <v>93</v>
      </c>
      <c r="J41" s="127">
        <v>28.300180831826403</v>
      </c>
      <c r="K41" s="127">
        <v>318.84870403857747</v>
      </c>
      <c r="L41" s="127">
        <v>40.374924653405664</v>
      </c>
      <c r="M41" s="127">
        <v>228.66546112115734</v>
      </c>
      <c r="N41" s="127">
        <v>9.8107293550331534</v>
      </c>
      <c r="O41" s="129">
        <v>626</v>
      </c>
    </row>
    <row r="42" spans="9:15" x14ac:dyDescent="0.25">
      <c r="I42" s="108" t="s">
        <v>94</v>
      </c>
      <c r="J42" s="128">
        <v>13.562386980108499</v>
      </c>
      <c r="K42" s="128">
        <v>152.80289330922241</v>
      </c>
      <c r="L42" s="128">
        <v>19.349005424954793</v>
      </c>
      <c r="M42" s="128">
        <v>109.58408679927668</v>
      </c>
      <c r="N42" s="128">
        <v>4.7016274864376131</v>
      </c>
      <c r="O42" s="130">
        <v>300</v>
      </c>
    </row>
    <row r="43" spans="9:15" x14ac:dyDescent="0.25">
      <c r="I43" s="108" t="s">
        <v>95</v>
      </c>
      <c r="J43" s="128">
        <v>14.511754068716094</v>
      </c>
      <c r="K43" s="128">
        <v>163.49909584086799</v>
      </c>
      <c r="L43" s="128">
        <v>20.703435804701627</v>
      </c>
      <c r="M43" s="128">
        <v>117.25497287522604</v>
      </c>
      <c r="N43" s="128">
        <v>5.030741410488246</v>
      </c>
      <c r="O43" s="130">
        <v>321</v>
      </c>
    </row>
    <row r="44" spans="9:15" x14ac:dyDescent="0.25">
      <c r="I44" s="108" t="s">
        <v>96</v>
      </c>
      <c r="J44" s="128">
        <v>18.625678119349004</v>
      </c>
      <c r="K44" s="128">
        <v>209.84930681133213</v>
      </c>
      <c r="L44" s="128">
        <v>26.572634116937916</v>
      </c>
      <c r="M44" s="128">
        <v>150.49547920433997</v>
      </c>
      <c r="N44" s="128">
        <v>6.4569017480409885</v>
      </c>
      <c r="O44" s="130">
        <v>412</v>
      </c>
    </row>
    <row r="45" spans="9:15" ht="15.75" thickBot="1" x14ac:dyDescent="0.3">
      <c r="I45" s="122" t="s">
        <v>4</v>
      </c>
      <c r="J45" s="123">
        <v>75</v>
      </c>
      <c r="K45" s="123">
        <v>845</v>
      </c>
      <c r="L45" s="123">
        <v>107</v>
      </c>
      <c r="M45" s="123">
        <v>606</v>
      </c>
      <c r="N45" s="123">
        <v>26</v>
      </c>
      <c r="O45" s="126">
        <v>1659</v>
      </c>
    </row>
  </sheetData>
  <mergeCells count="2">
    <mergeCell ref="I1:R2"/>
    <mergeCell ref="I21:Q2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DD463465">
              <controlPr defaultSize="0" autoFill="0" autoPict="0" macro="[0]!GoToResultsNew1406202312374250">
                <anchor moveWithCells="1">
                  <from>
                    <xdr:col>7</xdr:col>
                    <xdr:colOff>762000</xdr:colOff>
                    <xdr:row>6</xdr:row>
                    <xdr:rowOff>0</xdr:rowOff>
                  </from>
                  <to>
                    <xdr:col>11</xdr:col>
                    <xdr:colOff>762000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M17"/>
  <sheetViews>
    <sheetView workbookViewId="0">
      <selection activeCell="A9" sqref="A9"/>
    </sheetView>
  </sheetViews>
  <sheetFormatPr baseColWidth="10" defaultRowHeight="15" x14ac:dyDescent="0.25"/>
  <sheetData>
    <row r="1" spans="1:13" ht="15.75" thickBot="1" x14ac:dyDescent="0.3">
      <c r="A1" s="72" t="s">
        <v>100</v>
      </c>
      <c r="B1" s="73" t="s">
        <v>101</v>
      </c>
      <c r="C1" s="73" t="s">
        <v>102</v>
      </c>
      <c r="D1" s="73" t="s">
        <v>103</v>
      </c>
    </row>
    <row r="2" spans="1:13" ht="15.75" thickBot="1" x14ac:dyDescent="0.3">
      <c r="A2" s="74">
        <v>15</v>
      </c>
      <c r="B2" s="75">
        <v>15</v>
      </c>
      <c r="C2" s="75">
        <v>150</v>
      </c>
      <c r="D2" s="75">
        <v>15</v>
      </c>
      <c r="G2" t="s">
        <v>162</v>
      </c>
    </row>
    <row r="3" spans="1:13" ht="15.75" thickBot="1" x14ac:dyDescent="0.3">
      <c r="A3" s="74">
        <v>25</v>
      </c>
      <c r="B3" s="75">
        <v>12</v>
      </c>
      <c r="C3" s="75">
        <v>120</v>
      </c>
      <c r="D3" s="75">
        <v>6</v>
      </c>
    </row>
    <row r="4" spans="1:13" ht="15.75" thickBot="1" x14ac:dyDescent="0.3">
      <c r="A4" s="74">
        <v>16</v>
      </c>
      <c r="B4" s="75">
        <v>150</v>
      </c>
      <c r="C4" s="75">
        <v>160</v>
      </c>
      <c r="D4" s="75">
        <v>10</v>
      </c>
      <c r="G4" t="s">
        <v>163</v>
      </c>
    </row>
    <row r="5" spans="1:13" ht="15.75" thickBot="1" x14ac:dyDescent="0.3">
      <c r="A5" s="74">
        <v>9</v>
      </c>
      <c r="B5" s="75">
        <v>15</v>
      </c>
      <c r="C5" s="75">
        <v>10</v>
      </c>
      <c r="D5" s="75">
        <v>12</v>
      </c>
      <c r="G5" s="101" t="s">
        <v>164</v>
      </c>
      <c r="H5" s="101" t="s">
        <v>165</v>
      </c>
      <c r="I5" s="101" t="s">
        <v>166</v>
      </c>
      <c r="J5" s="101" t="s">
        <v>70</v>
      </c>
      <c r="K5" s="101" t="s">
        <v>157</v>
      </c>
    </row>
    <row r="6" spans="1:13" x14ac:dyDescent="0.25">
      <c r="G6" s="99" t="s">
        <v>100</v>
      </c>
      <c r="H6" s="99">
        <v>4</v>
      </c>
      <c r="I6" s="99">
        <v>65</v>
      </c>
      <c r="J6" s="99">
        <v>16.25</v>
      </c>
      <c r="K6" s="99">
        <v>43.583333333333336</v>
      </c>
    </row>
    <row r="7" spans="1:13" x14ac:dyDescent="0.25">
      <c r="G7" s="99" t="s">
        <v>101</v>
      </c>
      <c r="H7" s="99">
        <v>4</v>
      </c>
      <c r="I7" s="99">
        <v>192</v>
      </c>
      <c r="J7" s="99">
        <v>48</v>
      </c>
      <c r="K7" s="99">
        <v>4626</v>
      </c>
    </row>
    <row r="8" spans="1:13" x14ac:dyDescent="0.25">
      <c r="G8" s="99" t="s">
        <v>102</v>
      </c>
      <c r="H8" s="99">
        <v>4</v>
      </c>
      <c r="I8" s="99">
        <v>440</v>
      </c>
      <c r="J8" s="99">
        <v>110</v>
      </c>
      <c r="K8" s="99">
        <v>4733.333333333333</v>
      </c>
    </row>
    <row r="9" spans="1:13" ht="15.75" thickBot="1" x14ac:dyDescent="0.3">
      <c r="G9" s="100" t="s">
        <v>103</v>
      </c>
      <c r="H9" s="100">
        <v>4</v>
      </c>
      <c r="I9" s="100">
        <v>43</v>
      </c>
      <c r="J9" s="100">
        <v>10.75</v>
      </c>
      <c r="K9" s="100">
        <v>14.25</v>
      </c>
    </row>
    <row r="12" spans="1:13" ht="15.75" thickBot="1" x14ac:dyDescent="0.3">
      <c r="G12" t="s">
        <v>167</v>
      </c>
    </row>
    <row r="13" spans="1:13" x14ac:dyDescent="0.25">
      <c r="G13" s="101" t="s">
        <v>168</v>
      </c>
      <c r="H13" s="101" t="s">
        <v>169</v>
      </c>
      <c r="I13" s="101" t="s">
        <v>158</v>
      </c>
      <c r="J13" s="101" t="s">
        <v>170</v>
      </c>
      <c r="K13" s="101" t="s">
        <v>74</v>
      </c>
      <c r="L13" s="101" t="s">
        <v>171</v>
      </c>
      <c r="M13" s="101" t="s">
        <v>172</v>
      </c>
    </row>
    <row r="14" spans="1:13" x14ac:dyDescent="0.25">
      <c r="G14" s="99" t="s">
        <v>173</v>
      </c>
      <c r="H14" s="99">
        <v>24909.5</v>
      </c>
      <c r="I14" s="99">
        <v>3</v>
      </c>
      <c r="J14" s="99">
        <v>8303.1666666666661</v>
      </c>
      <c r="K14" s="99">
        <v>3.526821584694618</v>
      </c>
      <c r="L14" s="99">
        <v>4.8662518051394398E-2</v>
      </c>
      <c r="M14" s="99">
        <v>3.4902948194976045</v>
      </c>
    </row>
    <row r="15" spans="1:13" x14ac:dyDescent="0.25">
      <c r="G15" s="99" t="s">
        <v>174</v>
      </c>
      <c r="H15" s="99">
        <v>28251.5</v>
      </c>
      <c r="I15" s="99">
        <v>12</v>
      </c>
      <c r="J15" s="99">
        <v>2354.2916666666665</v>
      </c>
      <c r="K15" s="99"/>
      <c r="L15" s="99"/>
      <c r="M15" s="99"/>
    </row>
    <row r="16" spans="1:13" x14ac:dyDescent="0.25">
      <c r="G16" s="99"/>
      <c r="H16" s="99"/>
      <c r="I16" s="99"/>
      <c r="J16" s="99"/>
      <c r="K16" s="99"/>
      <c r="L16" s="99"/>
      <c r="M16" s="99"/>
    </row>
    <row r="17" spans="7:13" ht="15.75" thickBot="1" x14ac:dyDescent="0.3">
      <c r="G17" s="100" t="s">
        <v>4</v>
      </c>
      <c r="H17" s="100">
        <v>53161</v>
      </c>
      <c r="I17" s="100">
        <v>15</v>
      </c>
      <c r="J17" s="100"/>
      <c r="K17" s="100"/>
      <c r="L17" s="100"/>
      <c r="M17" s="10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M17"/>
  <sheetViews>
    <sheetView workbookViewId="0">
      <selection activeCell="M2" sqref="M2"/>
    </sheetView>
  </sheetViews>
  <sheetFormatPr baseColWidth="10" defaultRowHeight="15" x14ac:dyDescent="0.25"/>
  <sheetData>
    <row r="1" spans="1:13" ht="15.75" thickBot="1" x14ac:dyDescent="0.3">
      <c r="A1" s="76" t="s">
        <v>83</v>
      </c>
      <c r="B1" s="77" t="s">
        <v>84</v>
      </c>
      <c r="C1" s="77" t="s">
        <v>85</v>
      </c>
      <c r="D1" s="77" t="s">
        <v>86</v>
      </c>
    </row>
    <row r="2" spans="1:13" ht="15.75" thickBot="1" x14ac:dyDescent="0.3">
      <c r="A2" s="74">
        <v>120</v>
      </c>
      <c r="B2" s="75">
        <v>122</v>
      </c>
      <c r="C2" s="75">
        <v>116</v>
      </c>
      <c r="D2" s="75">
        <v>112</v>
      </c>
      <c r="G2" t="s">
        <v>162</v>
      </c>
    </row>
    <row r="3" spans="1:13" ht="15.75" thickBot="1" x14ac:dyDescent="0.3">
      <c r="A3" s="74">
        <v>118</v>
      </c>
      <c r="B3" s="75">
        <v>120</v>
      </c>
      <c r="C3" s="75">
        <v>108</v>
      </c>
      <c r="D3" s="75">
        <v>114</v>
      </c>
    </row>
    <row r="4" spans="1:13" ht="15.75" thickBot="1" x14ac:dyDescent="0.3">
      <c r="A4" s="74">
        <v>122</v>
      </c>
      <c r="B4" s="75">
        <v>132</v>
      </c>
      <c r="C4" s="75">
        <v>116</v>
      </c>
      <c r="D4" s="75">
        <v>122</v>
      </c>
      <c r="G4" t="s">
        <v>163</v>
      </c>
    </row>
    <row r="5" spans="1:13" ht="15.75" thickBot="1" x14ac:dyDescent="0.3">
      <c r="A5" s="74">
        <v>110</v>
      </c>
      <c r="B5" s="75">
        <v>124</v>
      </c>
      <c r="C5" s="75">
        <v>116</v>
      </c>
      <c r="D5" s="75">
        <v>122</v>
      </c>
      <c r="G5" s="101" t="s">
        <v>164</v>
      </c>
      <c r="H5" s="101" t="s">
        <v>165</v>
      </c>
      <c r="I5" s="101" t="s">
        <v>166</v>
      </c>
      <c r="J5" s="101" t="s">
        <v>70</v>
      </c>
      <c r="K5" s="101" t="s">
        <v>157</v>
      </c>
    </row>
    <row r="6" spans="1:13" ht="15.75" thickBot="1" x14ac:dyDescent="0.3">
      <c r="A6" s="74">
        <v>130</v>
      </c>
      <c r="B6" s="75">
        <v>112</v>
      </c>
      <c r="C6" s="75">
        <v>124</v>
      </c>
      <c r="D6" s="75">
        <v>130</v>
      </c>
      <c r="G6" s="99" t="s">
        <v>83</v>
      </c>
      <c r="H6" s="99">
        <v>6</v>
      </c>
      <c r="I6" s="99">
        <v>720</v>
      </c>
      <c r="J6" s="99">
        <v>120</v>
      </c>
      <c r="K6" s="99">
        <v>41.6</v>
      </c>
    </row>
    <row r="7" spans="1:13" ht="15.75" thickBot="1" x14ac:dyDescent="0.3">
      <c r="A7" s="74">
        <v>120</v>
      </c>
      <c r="B7" s="75">
        <v>122</v>
      </c>
      <c r="C7" s="75">
        <v>116</v>
      </c>
      <c r="D7" s="75">
        <v>122</v>
      </c>
      <c r="G7" s="99" t="s">
        <v>84</v>
      </c>
      <c r="H7" s="99">
        <v>6</v>
      </c>
      <c r="I7" s="99">
        <v>732</v>
      </c>
      <c r="J7" s="99">
        <v>122</v>
      </c>
      <c r="K7" s="99">
        <v>41.6</v>
      </c>
    </row>
    <row r="8" spans="1:13" x14ac:dyDescent="0.25">
      <c r="G8" s="99" t="s">
        <v>85</v>
      </c>
      <c r="H8" s="99">
        <v>6</v>
      </c>
      <c r="I8" s="99">
        <v>696</v>
      </c>
      <c r="J8" s="99">
        <v>116</v>
      </c>
      <c r="K8" s="99">
        <v>25.6</v>
      </c>
    </row>
    <row r="9" spans="1:13" ht="15.75" thickBot="1" x14ac:dyDescent="0.3">
      <c r="G9" s="100" t="s">
        <v>86</v>
      </c>
      <c r="H9" s="100">
        <v>6</v>
      </c>
      <c r="I9" s="100">
        <v>722</v>
      </c>
      <c r="J9" s="100">
        <v>120.33333333333333</v>
      </c>
      <c r="K9" s="100">
        <v>42.266666666666673</v>
      </c>
    </row>
    <row r="12" spans="1:13" ht="15.75" thickBot="1" x14ac:dyDescent="0.3">
      <c r="G12" t="s">
        <v>167</v>
      </c>
    </row>
    <row r="13" spans="1:13" x14ac:dyDescent="0.25">
      <c r="G13" s="101" t="s">
        <v>168</v>
      </c>
      <c r="H13" s="101" t="s">
        <v>169</v>
      </c>
      <c r="I13" s="101" t="s">
        <v>158</v>
      </c>
      <c r="J13" s="101" t="s">
        <v>170</v>
      </c>
      <c r="K13" s="101" t="s">
        <v>74</v>
      </c>
      <c r="L13" s="101" t="s">
        <v>171</v>
      </c>
      <c r="M13" s="101" t="s">
        <v>172</v>
      </c>
    </row>
    <row r="14" spans="1:13" x14ac:dyDescent="0.25">
      <c r="G14" s="99" t="s">
        <v>173</v>
      </c>
      <c r="H14" s="99">
        <v>116.5</v>
      </c>
      <c r="I14" s="99">
        <v>3</v>
      </c>
      <c r="J14" s="99">
        <v>38.833333333333336</v>
      </c>
      <c r="K14" s="99">
        <v>1.0282436010591351</v>
      </c>
      <c r="L14" s="99">
        <v>0.40125377010138968</v>
      </c>
      <c r="M14" s="99">
        <v>3.0983912121407795</v>
      </c>
    </row>
    <row r="15" spans="1:13" x14ac:dyDescent="0.25">
      <c r="G15" s="99" t="s">
        <v>174</v>
      </c>
      <c r="H15" s="99">
        <v>755.33333333333337</v>
      </c>
      <c r="I15" s="99">
        <v>20</v>
      </c>
      <c r="J15" s="99">
        <v>37.766666666666666</v>
      </c>
      <c r="K15" s="99"/>
      <c r="L15" s="99"/>
      <c r="M15" s="99"/>
    </row>
    <row r="16" spans="1:13" x14ac:dyDescent="0.25">
      <c r="G16" s="99"/>
      <c r="H16" s="99"/>
      <c r="I16" s="99"/>
      <c r="J16" s="99"/>
      <c r="K16" s="99"/>
      <c r="L16" s="99"/>
      <c r="M16" s="99"/>
    </row>
    <row r="17" spans="7:13" ht="15.75" thickBot="1" x14ac:dyDescent="0.3">
      <c r="G17" s="100" t="s">
        <v>4</v>
      </c>
      <c r="H17" s="100">
        <v>871.83333333333337</v>
      </c>
      <c r="I17" s="100">
        <v>23</v>
      </c>
      <c r="J17" s="100"/>
      <c r="K17" s="100"/>
      <c r="L17" s="100"/>
      <c r="M17" s="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4</vt:i4>
      </vt:variant>
    </vt:vector>
  </HeadingPairs>
  <TitlesOfParts>
    <vt:vector size="18" baseType="lpstr">
      <vt:lpstr>stat</vt:lpstr>
      <vt:lpstr>proba</vt:lpstr>
      <vt:lpstr>regression1</vt:lpstr>
      <vt:lpstr>regression2</vt:lpstr>
      <vt:lpstr>khi deux1</vt:lpstr>
      <vt:lpstr>Khi deux 2</vt:lpstr>
      <vt:lpstr>khi deux 3</vt:lpstr>
      <vt:lpstr>AV1</vt:lpstr>
      <vt:lpstr>AV2</vt:lpstr>
      <vt:lpstr>AV3</vt:lpstr>
      <vt:lpstr>COmp Moyen</vt:lpstr>
      <vt:lpstr>COmp Moyen (2)</vt:lpstr>
      <vt:lpstr>Compprop</vt:lpstr>
      <vt:lpstr>Compprop (2)</vt:lpstr>
      <vt:lpstr>regression1!X</vt:lpstr>
      <vt:lpstr>x</vt:lpstr>
      <vt:lpstr>regression1!Y</vt:lpstr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Scolarité</dc:creator>
  <cp:lastModifiedBy>ccuser</cp:lastModifiedBy>
  <dcterms:created xsi:type="dcterms:W3CDTF">2023-05-24T18:58:28Z</dcterms:created>
  <dcterms:modified xsi:type="dcterms:W3CDTF">2024-02-04T21:11:48Z</dcterms:modified>
</cp:coreProperties>
</file>