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opipo\2024-2025\Analyse de données\ADD2024\ADD2024\Données\"/>
    </mc:Choice>
  </mc:AlternateContent>
  <xr:revisionPtr revIDLastSave="0" documentId="13_ncr:1_{30D0FADD-4112-4DF5-8A32-281F8E52354F}" xr6:coauthVersionLast="47" xr6:coauthVersionMax="47" xr10:uidLastSave="{00000000-0000-0000-0000-000000000000}"/>
  <bookViews>
    <workbookView xWindow="-120" yWindow="-120" windowWidth="20730" windowHeight="11040" tabRatio="918" xr2:uid="{00000000-000D-0000-FFFF-FFFF00000000}"/>
  </bookViews>
  <sheets>
    <sheet name="stat" sheetId="2" r:id="rId1"/>
    <sheet name="proba" sheetId="1" r:id="rId2"/>
    <sheet name="Ttest" sheetId="18" r:id="rId3"/>
    <sheet name="Ttest (2)" sheetId="19" r:id="rId4"/>
    <sheet name="AV" sheetId="14" r:id="rId5"/>
    <sheet name="AV1" sheetId="8" r:id="rId6"/>
    <sheet name="AV2" sheetId="9" r:id="rId7"/>
    <sheet name="AV3" sheetId="11" r:id="rId8"/>
    <sheet name="avtd" sheetId="27" r:id="rId9"/>
    <sheet name="reg1" sheetId="5" r:id="rId10"/>
    <sheet name="reg2" sheetId="3" r:id="rId11"/>
    <sheet name="reg3" sheetId="16" r:id="rId12"/>
    <sheet name="regtd" sheetId="30" r:id="rId13"/>
    <sheet name="reg1 (2)" sheetId="17" r:id="rId14"/>
    <sheet name="k2td" sheetId="29" r:id="rId15"/>
    <sheet name="k2td1" sheetId="32" r:id="rId16"/>
    <sheet name="k2td (2)" sheetId="31" r:id="rId17"/>
    <sheet name="avtd (2)" sheetId="28" r:id="rId18"/>
    <sheet name="Khideux" sheetId="23" r:id="rId19"/>
    <sheet name="Khideux (2)" sheetId="24" r:id="rId20"/>
    <sheet name="Khideux1" sheetId="4" r:id="rId21"/>
    <sheet name="Khideux1 (2)" sheetId="26" r:id="rId22"/>
    <sheet name="Khideux4" sheetId="10" r:id="rId23"/>
    <sheet name="Khideux4 (2)" sheetId="25" r:id="rId24"/>
    <sheet name="Khideux2" sheetId="6" r:id="rId25"/>
    <sheet name="Khideux3" sheetId="7" r:id="rId26"/>
    <sheet name="regm" sheetId="12" r:id="rId27"/>
    <sheet name="acp" sheetId="13" r:id="rId28"/>
    <sheet name="AV (2)" sheetId="15" r:id="rId29"/>
    <sheet name="acp2" sheetId="22" r:id="rId30"/>
  </sheets>
  <definedNames>
    <definedName name="x">'reg2'!$A$2:$A$18</definedName>
    <definedName name="y">'reg2'!$B$2:$B$18</definedName>
  </definedNames>
  <calcPr calcId="191029"/>
</workbook>
</file>

<file path=xl/calcChain.xml><?xml version="1.0" encoding="utf-8"?>
<calcChain xmlns="http://schemas.openxmlformats.org/spreadsheetml/2006/main">
  <c r="F11" i="2" l="1"/>
  <c r="E9" i="2"/>
  <c r="F5" i="2"/>
  <c r="F6" i="2"/>
  <c r="F7" i="2"/>
  <c r="F8" i="2"/>
  <c r="F4" i="2"/>
  <c r="E5" i="2"/>
  <c r="E6" i="2"/>
  <c r="E7" i="2"/>
  <c r="E8" i="2"/>
  <c r="E4" i="2"/>
  <c r="C6" i="2"/>
  <c r="C7" i="2" s="1"/>
  <c r="C8" i="2" s="1"/>
  <c r="C9" i="2" s="1"/>
  <c r="C5" i="2"/>
  <c r="C4" i="2"/>
  <c r="C28" i="1"/>
  <c r="C15" i="1"/>
  <c r="G3" i="1"/>
  <c r="C3" i="1"/>
  <c r="F25" i="31" l="1"/>
  <c r="F27" i="31" s="1"/>
  <c r="F2" i="31"/>
  <c r="F3" i="31"/>
  <c r="F4" i="31"/>
  <c r="F5" i="31"/>
  <c r="F6" i="31"/>
  <c r="B7" i="31"/>
  <c r="C7" i="31"/>
  <c r="D7" i="31"/>
  <c r="E7" i="31"/>
  <c r="B14" i="31" l="1"/>
  <c r="D10" i="31"/>
  <c r="D18" i="31" s="1"/>
  <c r="F7" i="31"/>
  <c r="C12" i="31" s="1"/>
  <c r="C20" i="31" s="1"/>
  <c r="D9" i="31"/>
  <c r="D17" i="31" s="1"/>
  <c r="D13" i="31"/>
  <c r="D21" i="31" s="1"/>
  <c r="C10" i="31"/>
  <c r="C18" i="31" s="1"/>
  <c r="D14" i="31"/>
  <c r="C13" i="31"/>
  <c r="C21" i="31" s="1"/>
  <c r="D12" i="31"/>
  <c r="D20" i="31" s="1"/>
  <c r="C14" i="31"/>
  <c r="B12" i="31"/>
  <c r="B20" i="31" s="1"/>
  <c r="N10" i="28"/>
  <c r="M10" i="28"/>
  <c r="O13" i="28"/>
  <c r="B10" i="31" l="1"/>
  <c r="B18" i="31" s="1"/>
  <c r="C9" i="31"/>
  <c r="C17" i="31" s="1"/>
  <c r="C22" i="31" s="1"/>
  <c r="B11" i="31"/>
  <c r="B19" i="31" s="1"/>
  <c r="F19" i="31" s="1"/>
  <c r="F14" i="31"/>
  <c r="F13" i="31"/>
  <c r="F9" i="31"/>
  <c r="E9" i="31"/>
  <c r="E17" i="31" s="1"/>
  <c r="F10" i="31"/>
  <c r="E14" i="31"/>
  <c r="F12" i="31"/>
  <c r="F11" i="31"/>
  <c r="C11" i="31"/>
  <c r="C19" i="31" s="1"/>
  <c r="E13" i="31"/>
  <c r="E21" i="31" s="1"/>
  <c r="B13" i="31"/>
  <c r="B21" i="31" s="1"/>
  <c r="F21" i="31" s="1"/>
  <c r="E11" i="31"/>
  <c r="E19" i="31" s="1"/>
  <c r="B9" i="31"/>
  <c r="B17" i="31" s="1"/>
  <c r="E12" i="31"/>
  <c r="E20" i="31" s="1"/>
  <c r="F20" i="31" s="1"/>
  <c r="E10" i="31"/>
  <c r="E18" i="31" s="1"/>
  <c r="D11" i="31"/>
  <c r="D19" i="31" s="1"/>
  <c r="D22" i="31" s="1"/>
  <c r="B7" i="26"/>
  <c r="C7" i="26"/>
  <c r="D2" i="26"/>
  <c r="D3" i="26"/>
  <c r="D4" i="26"/>
  <c r="D5" i="26"/>
  <c r="D6" i="26"/>
  <c r="B4" i="24"/>
  <c r="C4" i="24"/>
  <c r="D2" i="24"/>
  <c r="D3" i="24"/>
  <c r="G3" i="24" l="1"/>
  <c r="E9" i="24" s="1"/>
  <c r="F17" i="31"/>
  <c r="B22" i="31"/>
  <c r="F18" i="31"/>
  <c r="D4" i="24"/>
  <c r="F3" i="24" s="1"/>
  <c r="D7" i="26"/>
  <c r="E22" i="31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H3" i="24" l="1"/>
  <c r="D9" i="24"/>
  <c r="F9" i="24" s="1"/>
  <c r="B15" i="26"/>
  <c r="D11" i="26"/>
  <c r="B12" i="26"/>
  <c r="B20" i="26" s="1"/>
  <c r="D14" i="26"/>
  <c r="C15" i="26"/>
  <c r="D15" i="26"/>
  <c r="B13" i="26"/>
  <c r="B21" i="26" s="1"/>
  <c r="C10" i="26"/>
  <c r="C18" i="26" s="1"/>
  <c r="F22" i="31"/>
  <c r="F24" i="31" s="1"/>
  <c r="C13" i="26"/>
  <c r="C21" i="26" s="1"/>
  <c r="B14" i="26"/>
  <c r="B22" i="26" s="1"/>
  <c r="B11" i="26"/>
  <c r="B19" i="26" s="1"/>
  <c r="D19" i="26" s="1"/>
  <c r="D12" i="26"/>
  <c r="D13" i="26"/>
  <c r="F2" i="24"/>
  <c r="B10" i="26"/>
  <c r="B18" i="26" s="1"/>
  <c r="D10" i="26"/>
  <c r="G2" i="24"/>
  <c r="C11" i="26"/>
  <c r="C19" i="26" s="1"/>
  <c r="C14" i="26"/>
  <c r="C22" i="26" s="1"/>
  <c r="C12" i="26"/>
  <c r="C20" i="26" s="1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E8" i="24" l="1"/>
  <c r="E10" i="24" s="1"/>
  <c r="G4" i="24"/>
  <c r="B23" i="26"/>
  <c r="D18" i="26"/>
  <c r="D23" i="26" s="1"/>
  <c r="B25" i="26"/>
  <c r="C23" i="26"/>
  <c r="D8" i="24"/>
  <c r="F4" i="24"/>
  <c r="H2" i="24"/>
  <c r="H4" i="24" s="1"/>
  <c r="D22" i="26"/>
  <c r="D21" i="26"/>
  <c r="D20" i="26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F8" i="24" l="1"/>
  <c r="F10" i="24" s="1"/>
  <c r="D10" i="24"/>
</calcChain>
</file>

<file path=xl/sharedStrings.xml><?xml version="1.0" encoding="utf-8"?>
<sst xmlns="http://schemas.openxmlformats.org/spreadsheetml/2006/main" count="385" uniqueCount="203">
  <si>
    <t>XI</t>
  </si>
  <si>
    <t>PI</t>
  </si>
  <si>
    <t>XIPI</t>
  </si>
  <si>
    <t>XI²PI</t>
  </si>
  <si>
    <t>Total</t>
  </si>
  <si>
    <t>Loi Binomiale</t>
  </si>
  <si>
    <t>Loi Hypergéometrique</t>
  </si>
  <si>
    <t>Loi de Poisson</t>
  </si>
  <si>
    <t>N=10; n1=6 ; n2=4 et n=5</t>
  </si>
  <si>
    <t>λ=2</t>
  </si>
  <si>
    <t>Applications</t>
  </si>
  <si>
    <t>Série1</t>
  </si>
  <si>
    <t>xi</t>
  </si>
  <si>
    <t>ni</t>
  </si>
  <si>
    <t>FACA</t>
  </si>
  <si>
    <t>FACD</t>
  </si>
  <si>
    <t>nixi</t>
  </si>
  <si>
    <t>nixi²</t>
  </si>
  <si>
    <t>niln(xi)</t>
  </si>
  <si>
    <t>ni/xi</t>
  </si>
  <si>
    <t>ni|xi-m|</t>
  </si>
  <si>
    <t>Mo=</t>
  </si>
  <si>
    <t>G=</t>
  </si>
  <si>
    <t>M=</t>
  </si>
  <si>
    <t>Q=</t>
  </si>
  <si>
    <t>Me=</t>
  </si>
  <si>
    <t>H=</t>
  </si>
  <si>
    <t>V(x)=</t>
  </si>
  <si>
    <t>σ(x)=</t>
  </si>
  <si>
    <t>Série 2</t>
  </si>
  <si>
    <t>Série 3</t>
  </si>
  <si>
    <t>salaire F/h</t>
  </si>
  <si>
    <r>
      <t>x</t>
    </r>
    <r>
      <rPr>
        <vertAlign val="subscript"/>
        <sz val="10"/>
        <rFont val="Arial"/>
        <family val="2"/>
      </rPr>
      <t>i</t>
    </r>
  </si>
  <si>
    <r>
      <t>n</t>
    </r>
    <r>
      <rPr>
        <vertAlign val="subscript"/>
        <sz val="10"/>
        <rFont val="Arial"/>
        <family val="2"/>
      </rPr>
      <t>i</t>
    </r>
  </si>
  <si>
    <t>1200-1250</t>
  </si>
  <si>
    <t>1250-1300</t>
  </si>
  <si>
    <t>1300-1350</t>
  </si>
  <si>
    <t>1350-1400</t>
  </si>
  <si>
    <t>1400-1450</t>
  </si>
  <si>
    <t>1450-1500</t>
  </si>
  <si>
    <t>Série 4</t>
  </si>
  <si>
    <t>bi</t>
  </si>
  <si>
    <t>xini</t>
  </si>
  <si>
    <t>Faca</t>
  </si>
  <si>
    <t>36,5-37,5</t>
  </si>
  <si>
    <t>37,5-38,5</t>
  </si>
  <si>
    <t>38,539,5</t>
  </si>
  <si>
    <t>39,5-40,5</t>
  </si>
  <si>
    <t>40,5-41,5</t>
  </si>
  <si>
    <t>41,5-42,5</t>
  </si>
  <si>
    <t>42,5-43,5</t>
  </si>
  <si>
    <t>p=1/6</t>
  </si>
  <si>
    <t>n=4</t>
  </si>
  <si>
    <t>E(x)=</t>
  </si>
  <si>
    <t>x</t>
  </si>
  <si>
    <t>y</t>
  </si>
  <si>
    <t>X</t>
  </si>
  <si>
    <t>Y</t>
  </si>
  <si>
    <t>H</t>
  </si>
  <si>
    <t>F</t>
  </si>
  <si>
    <t>Passable</t>
  </si>
  <si>
    <t>Assez Bien</t>
  </si>
  <si>
    <t>Bien</t>
  </si>
  <si>
    <t>Tres Bien</t>
  </si>
  <si>
    <t>Exllent</t>
  </si>
  <si>
    <t>P1</t>
  </si>
  <si>
    <t>P2</t>
  </si>
  <si>
    <t>P3</t>
  </si>
  <si>
    <t>P4</t>
  </si>
  <si>
    <t>P5</t>
  </si>
  <si>
    <t>P6</t>
  </si>
  <si>
    <t>A1</t>
  </si>
  <si>
    <t>A2</t>
  </si>
  <si>
    <t>A3</t>
  </si>
  <si>
    <t>A4</t>
  </si>
  <si>
    <t>A6</t>
  </si>
  <si>
    <t>Classique</t>
  </si>
  <si>
    <t>Variété</t>
  </si>
  <si>
    <t>Rock</t>
  </si>
  <si>
    <t>Electro</t>
  </si>
  <si>
    <t>Jazz&amp; Blues</t>
  </si>
  <si>
    <t>Libreville</t>
  </si>
  <si>
    <t>Port gentil</t>
  </si>
  <si>
    <t>FranceVille</t>
  </si>
  <si>
    <t>Oyem</t>
  </si>
  <si>
    <t>L1</t>
  </si>
  <si>
    <t>L2</t>
  </si>
  <si>
    <t>L3</t>
  </si>
  <si>
    <t>L4</t>
  </si>
  <si>
    <t>IUT</t>
  </si>
  <si>
    <t>Sciences</t>
  </si>
  <si>
    <t>LSH</t>
  </si>
  <si>
    <t>Droit</t>
  </si>
  <si>
    <t>Sc.Eco</t>
  </si>
  <si>
    <t>Médecine</t>
  </si>
  <si>
    <t>Agriculteurs</t>
  </si>
  <si>
    <t>Indépendants</t>
  </si>
  <si>
    <t>Cadres</t>
  </si>
  <si>
    <t>Prof.intermédiaires</t>
  </si>
  <si>
    <t>Employés</t>
  </si>
  <si>
    <t>Ouvriers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</si>
  <si>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</si>
  <si>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</si>
  <si>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</si>
  <si>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</si>
  <si>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</si>
  <si>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</si>
  <si>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</si>
  <si>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</si>
  <si>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</si>
  <si>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</si>
  <si>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</si>
  <si>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</si>
  <si>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</si>
  <si>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</si>
  <si>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</si>
  <si>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</si>
  <si>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</si>
  <si>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</si>
  <si>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</si>
  <si>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</si>
  <si>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Z</t>
  </si>
  <si>
    <t>V1</t>
  </si>
  <si>
    <t>V2</t>
  </si>
  <si>
    <t>V3</t>
  </si>
  <si>
    <t>V4</t>
  </si>
  <si>
    <t>G1</t>
  </si>
  <si>
    <t>G2</t>
  </si>
  <si>
    <t>G3</t>
  </si>
  <si>
    <t>G4</t>
  </si>
  <si>
    <t>G5</t>
  </si>
  <si>
    <t>Analyse de variance: un facteur</t>
  </si>
  <si>
    <t>RAPPORT DÉTAILLÉ</t>
  </si>
  <si>
    <t>Groupes</t>
  </si>
  <si>
    <t>Nombre d'échantillons</t>
  </si>
  <si>
    <t>Somme</t>
  </si>
  <si>
    <t>Moyenne</t>
  </si>
  <si>
    <t>Variance</t>
  </si>
  <si>
    <t>ANALYSE DE VARIANCE</t>
  </si>
  <si>
    <t>Source des variations</t>
  </si>
  <si>
    <t>Somme des carrés</t>
  </si>
  <si>
    <t>Degré de liberté</t>
  </si>
  <si>
    <t>Moyenne des carrés</t>
  </si>
  <si>
    <t>Probabilité</t>
  </si>
  <si>
    <t>Valeur critique pour F</t>
  </si>
  <si>
    <t>Entre Groupes</t>
  </si>
  <si>
    <t>A l'intérieur des groupes</t>
  </si>
  <si>
    <t>A</t>
  </si>
  <si>
    <t>B</t>
  </si>
  <si>
    <t>C</t>
  </si>
  <si>
    <t>D</t>
  </si>
  <si>
    <t>Eaux</t>
  </si>
  <si>
    <t>Calcium</t>
  </si>
  <si>
    <t>Magnesium</t>
  </si>
  <si>
    <t>Potasium</t>
  </si>
  <si>
    <t>Sodium</t>
  </si>
  <si>
    <t>Silice</t>
  </si>
  <si>
    <t>Sulfates</t>
  </si>
  <si>
    <t>Chlorures</t>
  </si>
  <si>
    <t>Nitrates</t>
  </si>
  <si>
    <t>Alet</t>
  </si>
  <si>
    <t>Arcens</t>
  </si>
  <si>
    <t>Ariegeoise</t>
  </si>
  <si>
    <t>Arvie</t>
  </si>
  <si>
    <t>Auvergne</t>
  </si>
  <si>
    <t>Beaumont</t>
  </si>
  <si>
    <t>Betelu</t>
  </si>
  <si>
    <t>Contrex</t>
  </si>
  <si>
    <t>Cristaline</t>
  </si>
  <si>
    <t>Dix</t>
  </si>
  <si>
    <t>Evian</t>
  </si>
  <si>
    <t>Hépar</t>
  </si>
  <si>
    <t>M.Roucous</t>
  </si>
  <si>
    <t>Montjoie</t>
  </si>
  <si>
    <t>Ogeu</t>
  </si>
  <si>
    <t>Parot</t>
  </si>
  <si>
    <t>Perrier</t>
  </si>
  <si>
    <t>Plancoët</t>
  </si>
  <si>
    <t>Pyrénées</t>
  </si>
  <si>
    <t>Roche.ecrins</t>
  </si>
  <si>
    <t>Roxanaise</t>
  </si>
  <si>
    <t>Salvetat</t>
  </si>
  <si>
    <t>St.Alban</t>
  </si>
  <si>
    <t>St.Amand</t>
  </si>
  <si>
    <t>St.Antonin</t>
  </si>
  <si>
    <t>St.Georges</t>
  </si>
  <si>
    <t>St.Yorre</t>
  </si>
  <si>
    <t>Vals</t>
  </si>
  <si>
    <t>Valvert</t>
  </si>
  <si>
    <t>Verniere</t>
  </si>
  <si>
    <t>Vichy</t>
  </si>
  <si>
    <t>Vital</t>
  </si>
  <si>
    <t>Vittelloise</t>
  </si>
  <si>
    <t>Volvic</t>
  </si>
  <si>
    <t>Wattwiller</t>
  </si>
  <si>
    <t>E1</t>
  </si>
  <si>
    <t>E2</t>
  </si>
  <si>
    <t>E3</t>
  </si>
  <si>
    <t>E4</t>
  </si>
  <si>
    <t>E5</t>
  </si>
  <si>
    <t>d=</t>
  </si>
  <si>
    <t>ddl=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</si>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</sst>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_€_-;\-* #,##0.00\ _€_-;_-* &quot;-&quot;??\ _€_-;_-@_-"/>
    <numFmt numFmtId="165" formatCode="_-* #,##0\ _F_C_F_A_-;\-* #,##0\ _F_C_F_A_-;_-* &quot;-&quot;\ _F_C_F_A_-;_-@_-"/>
    <numFmt numFmtId="166" formatCode="0.0000"/>
    <numFmt numFmtId="167" formatCode="0.000"/>
    <numFmt numFmtId="168" formatCode="_-* #,##0.000\ _€_-;\-* #,##0.000\ _€_-;_-* &quot;-&quot;??\ _€_-;_-@_-"/>
    <numFmt numFmtId="169" formatCode="_-* #,##0\ _€_-;\-* #,##0\ _€_-;_-* &quot;-&quot;??\ _€_-;_-@_-"/>
    <numFmt numFmtId="170" formatCode="#,##0.000"/>
    <numFmt numFmtId="171" formatCode="#,##0.00_ ;\-#,##0.00\ "/>
  </numFmts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Lucida Sans Unicode"/>
      <family val="2"/>
    </font>
    <font>
      <sz val="10"/>
      <color rgb="FF000000"/>
      <name val="Lucida Sans Unicode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Lucida Sans Unicode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</font>
    <font>
      <i/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8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/>
    <xf numFmtId="0" fontId="2" fillId="0" borderId="1" xfId="1" applyBorder="1"/>
    <xf numFmtId="0" fontId="4" fillId="0" borderId="1" xfId="1" applyFont="1" applyBorder="1" applyAlignment="1">
      <alignment horizontal="right"/>
    </xf>
    <xf numFmtId="164" fontId="4" fillId="0" borderId="1" xfId="2" applyFont="1" applyBorder="1"/>
    <xf numFmtId="164" fontId="4" fillId="0" borderId="1" xfId="2" applyFont="1" applyBorder="1" applyAlignment="1">
      <alignment horizontal="right"/>
    </xf>
    <xf numFmtId="0" fontId="4" fillId="0" borderId="1" xfId="1" applyFont="1" applyBorder="1"/>
    <xf numFmtId="0" fontId="2" fillId="0" borderId="2" xfId="1" applyBorder="1"/>
    <xf numFmtId="164" fontId="2" fillId="0" borderId="1" xfId="1" applyNumberFormat="1" applyBorder="1"/>
    <xf numFmtId="167" fontId="2" fillId="0" borderId="1" xfId="1" applyNumberFormat="1" applyBorder="1"/>
    <xf numFmtId="167" fontId="4" fillId="0" borderId="1" xfId="1" applyNumberFormat="1" applyFont="1" applyBorder="1" applyAlignment="1">
      <alignment horizontal="right"/>
    </xf>
    <xf numFmtId="166" fontId="2" fillId="0" borderId="1" xfId="1" applyNumberFormat="1" applyBorder="1"/>
    <xf numFmtId="166" fontId="4" fillId="0" borderId="1" xfId="2" applyNumberFormat="1" applyFont="1" applyBorder="1"/>
    <xf numFmtId="3" fontId="2" fillId="0" borderId="1" xfId="1" applyNumberFormat="1" applyBorder="1"/>
    <xf numFmtId="0" fontId="5" fillId="0" borderId="0" xfId="1" applyFont="1"/>
    <xf numFmtId="0" fontId="9" fillId="0" borderId="1" xfId="1" applyFont="1" applyBorder="1" applyAlignment="1">
      <alignment vertical="top" wrapText="1"/>
    </xf>
    <xf numFmtId="0" fontId="10" fillId="0" borderId="1" xfId="1" applyFont="1" applyBorder="1" applyAlignment="1">
      <alignment horizontal="center" wrapText="1"/>
    </xf>
    <xf numFmtId="0" fontId="4" fillId="0" borderId="0" xfId="1" applyFont="1" applyAlignment="1">
      <alignment horizontal="left"/>
    </xf>
    <xf numFmtId="0" fontId="8" fillId="0" borderId="1" xfId="1" applyFont="1" applyBorder="1" applyAlignment="1">
      <alignment vertical="center" wrapText="1"/>
    </xf>
    <xf numFmtId="0" fontId="2" fillId="0" borderId="1" xfId="1" applyBorder="1" applyAlignment="1">
      <alignment wrapText="1"/>
    </xf>
    <xf numFmtId="169" fontId="2" fillId="0" borderId="1" xfId="2" applyNumberFormat="1" applyFont="1" applyBorder="1"/>
    <xf numFmtId="168" fontId="2" fillId="0" borderId="1" xfId="2" applyNumberFormat="1" applyFont="1" applyBorder="1"/>
    <xf numFmtId="0" fontId="8" fillId="0" borderId="1" xfId="1" applyFont="1" applyBorder="1" applyAlignment="1">
      <alignment horizontal="center" vertical="center" wrapText="1"/>
    </xf>
    <xf numFmtId="169" fontId="8" fillId="0" borderId="1" xfId="2" applyNumberFormat="1" applyFont="1" applyBorder="1"/>
    <xf numFmtId="169" fontId="8" fillId="0" borderId="1" xfId="1" applyNumberFormat="1" applyFont="1" applyBorder="1"/>
    <xf numFmtId="168" fontId="8" fillId="0" borderId="1" xfId="2" applyNumberFormat="1" applyFont="1" applyBorder="1"/>
    <xf numFmtId="0" fontId="7" fillId="0" borderId="0" xfId="1" applyFont="1"/>
    <xf numFmtId="0" fontId="4" fillId="0" borderId="0" xfId="1" applyFont="1"/>
    <xf numFmtId="166" fontId="2" fillId="0" borderId="0" xfId="1" applyNumberFormat="1"/>
    <xf numFmtId="167" fontId="2" fillId="0" borderId="0" xfId="1" applyNumberFormat="1"/>
    <xf numFmtId="0" fontId="10" fillId="0" borderId="1" xfId="1" applyFont="1" applyBorder="1" applyAlignment="1">
      <alignment vertical="top" wrapText="1"/>
    </xf>
    <xf numFmtId="0" fontId="5" fillId="0" borderId="1" xfId="1" applyFont="1" applyBorder="1"/>
    <xf numFmtId="0" fontId="4" fillId="0" borderId="0" xfId="1" applyFont="1" applyAlignment="1">
      <alignment horizontal="right"/>
    </xf>
    <xf numFmtId="164" fontId="4" fillId="0" borderId="0" xfId="2" applyFont="1" applyBorder="1"/>
    <xf numFmtId="164" fontId="4" fillId="0" borderId="0" xfId="1" applyNumberFormat="1" applyFont="1"/>
    <xf numFmtId="166" fontId="4" fillId="0" borderId="0" xfId="1" applyNumberFormat="1" applyFont="1"/>
    <xf numFmtId="166" fontId="4" fillId="0" borderId="0" xfId="2" applyNumberFormat="1" applyFont="1" applyBorder="1" applyAlignment="1">
      <alignment horizontal="right"/>
    </xf>
    <xf numFmtId="1" fontId="2" fillId="0" borderId="1" xfId="1" applyNumberFormat="1" applyBorder="1"/>
    <xf numFmtId="170" fontId="2" fillId="0" borderId="1" xfId="2" applyNumberFormat="1" applyFont="1" applyBorder="1"/>
    <xf numFmtId="170" fontId="2" fillId="0" borderId="1" xfId="1" applyNumberFormat="1" applyBorder="1"/>
    <xf numFmtId="170" fontId="8" fillId="0" borderId="1" xfId="1" applyNumberFormat="1" applyFont="1" applyBorder="1"/>
    <xf numFmtId="3" fontId="2" fillId="2" borderId="1" xfId="1" applyNumberFormat="1" applyFill="1" applyBorder="1"/>
    <xf numFmtId="164" fontId="4" fillId="0" borderId="0" xfId="2" applyFont="1" applyBorder="1" applyAlignment="1">
      <alignment horizontal="right"/>
    </xf>
    <xf numFmtId="167" fontId="4" fillId="0" borderId="0" xfId="1" applyNumberFormat="1" applyFont="1" applyAlignment="1">
      <alignment horizontal="right"/>
    </xf>
    <xf numFmtId="166" fontId="4" fillId="0" borderId="0" xfId="2" applyNumberFormat="1" applyFont="1" applyBorder="1"/>
    <xf numFmtId="169" fontId="2" fillId="0" borderId="1" xfId="1" applyNumberFormat="1" applyBorder="1"/>
    <xf numFmtId="3" fontId="13" fillId="0" borderId="1" xfId="0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right" vertical="center"/>
    </xf>
    <xf numFmtId="0" fontId="8" fillId="0" borderId="1" xfId="0" applyFont="1" applyBorder="1"/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0" fontId="16" fillId="3" borderId="3" xfId="0" applyFont="1" applyFill="1" applyBorder="1" applyAlignment="1">
      <alignment vertical="center"/>
    </xf>
    <xf numFmtId="0" fontId="16" fillId="3" borderId="4" xfId="0" applyFont="1" applyFill="1" applyBorder="1" applyAlignment="1">
      <alignment vertical="center"/>
    </xf>
    <xf numFmtId="0" fontId="16" fillId="0" borderId="5" xfId="0" applyFont="1" applyBorder="1" applyAlignment="1">
      <alignment horizontal="right" vertical="center"/>
    </xf>
    <xf numFmtId="0" fontId="16" fillId="0" borderId="6" xfId="0" applyFont="1" applyBorder="1" applyAlignment="1">
      <alignment horizontal="right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9" fillId="0" borderId="9" xfId="0" applyFont="1" applyBorder="1" applyAlignment="1">
      <alignment vertical="center"/>
    </xf>
    <xf numFmtId="165" fontId="18" fillId="0" borderId="10" xfId="3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right" vertical="center"/>
    </xf>
    <xf numFmtId="0" fontId="20" fillId="0" borderId="1" xfId="0" applyFont="1" applyBorder="1" applyAlignment="1">
      <alignment horizontal="right" vertical="center"/>
    </xf>
    <xf numFmtId="0" fontId="0" fillId="0" borderId="11" xfId="0" applyBorder="1"/>
    <xf numFmtId="0" fontId="21" fillId="0" borderId="12" xfId="0" applyFont="1" applyBorder="1" applyAlignment="1">
      <alignment horizontal="center"/>
    </xf>
    <xf numFmtId="168" fontId="0" fillId="0" borderId="0" xfId="4" applyNumberFormat="1" applyFont="1" applyFill="1" applyBorder="1" applyAlignment="1"/>
    <xf numFmtId="168" fontId="0" fillId="0" borderId="11" xfId="4" applyNumberFormat="1" applyFont="1" applyFill="1" applyBorder="1" applyAlignment="1"/>
    <xf numFmtId="168" fontId="0" fillId="0" borderId="0" xfId="4" applyNumberFormat="1" applyFont="1"/>
    <xf numFmtId="164" fontId="0" fillId="0" borderId="0" xfId="4" applyFont="1"/>
    <xf numFmtId="0" fontId="8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164" fontId="0" fillId="0" borderId="1" xfId="4" applyFont="1" applyBorder="1"/>
    <xf numFmtId="168" fontId="0" fillId="0" borderId="1" xfId="4" applyNumberFormat="1" applyFont="1" applyBorder="1"/>
    <xf numFmtId="171" fontId="0" fillId="0" borderId="1" xfId="4" applyNumberFormat="1" applyFont="1" applyBorder="1"/>
    <xf numFmtId="168" fontId="8" fillId="4" borderId="0" xfId="0" applyNumberFormat="1" applyFont="1" applyFill="1"/>
    <xf numFmtId="0" fontId="6" fillId="0" borderId="0" xfId="1" applyFont="1" applyAlignment="1">
      <alignment horizontal="center"/>
    </xf>
  </cellXfs>
  <cellStyles count="5">
    <cellStyle name="Milliers" xfId="4" builtinId="3"/>
    <cellStyle name="Milliers [0]" xfId="3" builtinId="6"/>
    <cellStyle name="Milliers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F12" sqref="F12"/>
    </sheetView>
  </sheetViews>
  <sheetFormatPr baseColWidth="10" defaultRowHeight="15" x14ac:dyDescent="0.25"/>
  <sheetData>
    <row r="1" spans="1:9" ht="20.25" x14ac:dyDescent="0.3">
      <c r="A1" s="88" t="s">
        <v>10</v>
      </c>
      <c r="B1" s="88"/>
      <c r="C1" s="88"/>
      <c r="D1" s="88"/>
      <c r="E1" s="88"/>
      <c r="F1" s="88"/>
      <c r="G1" s="88"/>
      <c r="H1" s="88"/>
      <c r="I1" s="88"/>
    </row>
    <row r="2" spans="1:9" x14ac:dyDescent="0.25">
      <c r="A2" s="28" t="s">
        <v>11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17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17" t="s">
        <v>17</v>
      </c>
      <c r="G3" s="17" t="s">
        <v>18</v>
      </c>
      <c r="H3" s="17" t="s">
        <v>19</v>
      </c>
      <c r="I3" s="17" t="s">
        <v>20</v>
      </c>
    </row>
    <row r="4" spans="1:9" x14ac:dyDescent="0.25">
      <c r="A4" s="32">
        <v>1</v>
      </c>
      <c r="B4" s="18">
        <v>5</v>
      </c>
      <c r="C4" s="4">
        <f>B4</f>
        <v>5</v>
      </c>
      <c r="D4" s="4"/>
      <c r="E4" s="4">
        <f>A4*B4</f>
        <v>5</v>
      </c>
      <c r="F4" s="13">
        <f>B4*A4*A4</f>
        <v>5</v>
      </c>
      <c r="G4" s="11"/>
      <c r="H4" s="23"/>
      <c r="I4" s="10"/>
    </row>
    <row r="5" spans="1:9" x14ac:dyDescent="0.25">
      <c r="A5" s="32">
        <v>2</v>
      </c>
      <c r="B5" s="18">
        <v>5</v>
      </c>
      <c r="C5" s="4">
        <f>B5+C4</f>
        <v>10</v>
      </c>
      <c r="D5" s="4"/>
      <c r="E5" s="4">
        <f t="shared" ref="E5:E9" si="0">A5*B5</f>
        <v>10</v>
      </c>
      <c r="F5" s="13">
        <f t="shared" ref="F5:F9" si="1">B5*A5*A5</f>
        <v>20</v>
      </c>
      <c r="G5" s="11"/>
      <c r="H5" s="23"/>
      <c r="I5" s="10"/>
    </row>
    <row r="6" spans="1:9" x14ac:dyDescent="0.25">
      <c r="A6" s="32">
        <v>3</v>
      </c>
      <c r="B6" s="18">
        <v>10</v>
      </c>
      <c r="C6" s="4">
        <f t="shared" ref="C6:C9" si="2">B6+C5</f>
        <v>20</v>
      </c>
      <c r="D6" s="4"/>
      <c r="E6" s="4">
        <f t="shared" si="0"/>
        <v>30</v>
      </c>
      <c r="F6" s="13">
        <f t="shared" si="1"/>
        <v>90</v>
      </c>
      <c r="G6" s="11"/>
      <c r="H6" s="23"/>
      <c r="I6" s="10"/>
    </row>
    <row r="7" spans="1:9" x14ac:dyDescent="0.25">
      <c r="A7" s="32">
        <v>4</v>
      </c>
      <c r="B7" s="18">
        <v>5</v>
      </c>
      <c r="C7" s="4">
        <f t="shared" si="2"/>
        <v>25</v>
      </c>
      <c r="D7" s="4"/>
      <c r="E7" s="4">
        <f t="shared" si="0"/>
        <v>20</v>
      </c>
      <c r="F7" s="13">
        <f t="shared" si="1"/>
        <v>80</v>
      </c>
      <c r="G7" s="11"/>
      <c r="H7" s="23"/>
      <c r="I7" s="10"/>
    </row>
    <row r="8" spans="1:9" x14ac:dyDescent="0.25">
      <c r="A8" s="32">
        <v>5</v>
      </c>
      <c r="B8" s="18">
        <v>5</v>
      </c>
      <c r="C8" s="4">
        <f t="shared" si="2"/>
        <v>30</v>
      </c>
      <c r="D8" s="4"/>
      <c r="E8" s="4">
        <f t="shared" si="0"/>
        <v>25</v>
      </c>
      <c r="F8" s="13">
        <f t="shared" si="1"/>
        <v>125</v>
      </c>
      <c r="G8" s="11"/>
      <c r="H8" s="23"/>
      <c r="I8" s="10"/>
    </row>
    <row r="9" spans="1:9" x14ac:dyDescent="0.25">
      <c r="A9" s="8" t="s">
        <v>4</v>
      </c>
      <c r="B9" s="4"/>
      <c r="C9" s="4">
        <f t="shared" si="2"/>
        <v>30</v>
      </c>
      <c r="D9" s="4"/>
      <c r="E9" s="4">
        <f>SUM(E4:E8)</f>
        <v>90</v>
      </c>
      <c r="F9" s="13"/>
      <c r="G9" s="11"/>
      <c r="H9" s="4"/>
      <c r="I9" s="4"/>
    </row>
    <row r="10" spans="1:9" x14ac:dyDescent="0.25">
      <c r="A10" s="16"/>
      <c r="B10" s="3"/>
      <c r="C10" s="3"/>
      <c r="D10" s="3"/>
      <c r="E10" s="3"/>
      <c r="F10" s="30"/>
      <c r="G10" s="31"/>
      <c r="H10" s="3"/>
      <c r="I10" s="3"/>
    </row>
    <row r="11" spans="1:9" x14ac:dyDescent="0.25">
      <c r="A11" s="5" t="s">
        <v>21</v>
      </c>
      <c r="B11" s="6">
        <v>3</v>
      </c>
      <c r="C11" s="7" t="s">
        <v>22</v>
      </c>
      <c r="D11" s="6"/>
      <c r="E11" s="5" t="s">
        <v>23</v>
      </c>
      <c r="F11" s="14">
        <f>E9/C9</f>
        <v>3</v>
      </c>
      <c r="G11" s="12" t="s">
        <v>24</v>
      </c>
      <c r="H11" s="6"/>
      <c r="I11" s="4"/>
    </row>
    <row r="12" spans="1:9" x14ac:dyDescent="0.25">
      <c r="A12" s="5" t="s">
        <v>25</v>
      </c>
      <c r="B12" s="6">
        <v>3</v>
      </c>
      <c r="C12" s="7" t="s">
        <v>26</v>
      </c>
      <c r="D12" s="6"/>
      <c r="E12" s="12" t="s">
        <v>27</v>
      </c>
      <c r="F12" s="14"/>
      <c r="G12" s="12" t="s">
        <v>28</v>
      </c>
      <c r="H12" s="6"/>
      <c r="I12" s="4"/>
    </row>
    <row r="13" spans="1:9" x14ac:dyDescent="0.25">
      <c r="A13" s="34"/>
      <c r="B13" s="35"/>
      <c r="C13" s="44"/>
      <c r="D13" s="35"/>
      <c r="E13" s="45"/>
      <c r="F13" s="46"/>
      <c r="G13" s="45"/>
      <c r="H13" s="35"/>
      <c r="I13" s="3"/>
    </row>
    <row r="14" spans="1:9" x14ac:dyDescent="0.25">
      <c r="A14" s="29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29" t="s">
        <v>29</v>
      </c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20" t="s">
        <v>12</v>
      </c>
      <c r="B16" s="20" t="s">
        <v>13</v>
      </c>
      <c r="C16" s="17" t="s">
        <v>14</v>
      </c>
      <c r="D16" s="17" t="s">
        <v>15</v>
      </c>
      <c r="E16" s="17" t="s">
        <v>16</v>
      </c>
      <c r="F16" s="17" t="s">
        <v>17</v>
      </c>
      <c r="G16" s="17" t="s">
        <v>18</v>
      </c>
      <c r="H16" s="17" t="s">
        <v>19</v>
      </c>
      <c r="I16" s="17" t="s">
        <v>20</v>
      </c>
    </row>
    <row r="17" spans="1:9" x14ac:dyDescent="0.25">
      <c r="A17" s="21">
        <v>1</v>
      </c>
      <c r="B17" s="21">
        <v>380</v>
      </c>
      <c r="C17" s="22"/>
      <c r="D17" s="22"/>
      <c r="E17" s="4"/>
      <c r="F17" s="22"/>
      <c r="G17" s="40"/>
      <c r="H17" s="41"/>
      <c r="I17" s="42"/>
    </row>
    <row r="18" spans="1:9" x14ac:dyDescent="0.25">
      <c r="A18" s="21">
        <v>2</v>
      </c>
      <c r="B18" s="21">
        <v>455</v>
      </c>
      <c r="C18" s="22"/>
      <c r="D18" s="22"/>
      <c r="E18" s="4"/>
      <c r="F18" s="22"/>
      <c r="G18" s="40"/>
      <c r="H18" s="41"/>
      <c r="I18" s="42"/>
    </row>
    <row r="19" spans="1:9" x14ac:dyDescent="0.25">
      <c r="A19" s="21">
        <v>3</v>
      </c>
      <c r="B19" s="21">
        <v>245</v>
      </c>
      <c r="C19" s="22"/>
      <c r="D19" s="22"/>
      <c r="E19" s="4"/>
      <c r="F19" s="22"/>
      <c r="G19" s="40"/>
      <c r="H19" s="41"/>
      <c r="I19" s="42"/>
    </row>
    <row r="20" spans="1:9" x14ac:dyDescent="0.25">
      <c r="A20" s="21">
        <v>4</v>
      </c>
      <c r="B20" s="21">
        <v>230</v>
      </c>
      <c r="C20" s="22"/>
      <c r="D20" s="22"/>
      <c r="E20" s="4"/>
      <c r="F20" s="22"/>
      <c r="G20" s="40"/>
      <c r="H20" s="41"/>
      <c r="I20" s="42"/>
    </row>
    <row r="21" spans="1:9" x14ac:dyDescent="0.25">
      <c r="A21" s="21">
        <v>5</v>
      </c>
      <c r="B21" s="21">
        <v>100</v>
      </c>
      <c r="C21" s="22"/>
      <c r="D21" s="22"/>
      <c r="E21" s="4"/>
      <c r="F21" s="22"/>
      <c r="G21" s="40"/>
      <c r="H21" s="41"/>
      <c r="I21" s="42"/>
    </row>
    <row r="22" spans="1:9" x14ac:dyDescent="0.25">
      <c r="A22" s="21">
        <v>6</v>
      </c>
      <c r="B22" s="21">
        <v>75</v>
      </c>
      <c r="C22" s="22"/>
      <c r="D22" s="22"/>
      <c r="E22" s="4"/>
      <c r="F22" s="22"/>
      <c r="G22" s="40"/>
      <c r="H22" s="41"/>
      <c r="I22" s="42"/>
    </row>
    <row r="23" spans="1:9" x14ac:dyDescent="0.25">
      <c r="A23" s="21">
        <v>7</v>
      </c>
      <c r="B23" s="21">
        <v>10</v>
      </c>
      <c r="C23" s="22"/>
      <c r="D23" s="22"/>
      <c r="E23" s="4"/>
      <c r="F23" s="22"/>
      <c r="G23" s="40"/>
      <c r="H23" s="41"/>
      <c r="I23" s="42"/>
    </row>
    <row r="24" spans="1:9" x14ac:dyDescent="0.25">
      <c r="A24" s="21">
        <v>8</v>
      </c>
      <c r="B24" s="21">
        <v>5</v>
      </c>
      <c r="C24" s="22"/>
      <c r="D24" s="22"/>
      <c r="E24" s="4"/>
      <c r="F24" s="22"/>
      <c r="G24" s="40"/>
      <c r="H24" s="41"/>
      <c r="I24" s="42"/>
    </row>
    <row r="25" spans="1:9" x14ac:dyDescent="0.25">
      <c r="A25" s="24" t="s">
        <v>4</v>
      </c>
      <c r="B25" s="24"/>
      <c r="C25" s="25"/>
      <c r="D25" s="25"/>
      <c r="E25" s="26"/>
      <c r="F25" s="25"/>
      <c r="G25" s="27"/>
      <c r="H25" s="4"/>
      <c r="I25" s="41"/>
    </row>
    <row r="27" spans="1:9" x14ac:dyDescent="0.25">
      <c r="A27" s="5" t="s">
        <v>21</v>
      </c>
      <c r="B27" s="6"/>
      <c r="C27" s="7" t="s">
        <v>22</v>
      </c>
      <c r="D27" s="6"/>
      <c r="E27" s="5" t="s">
        <v>23</v>
      </c>
      <c r="F27" s="14"/>
      <c r="G27" s="12" t="s">
        <v>24</v>
      </c>
      <c r="H27" s="6"/>
      <c r="I27" s="4"/>
    </row>
    <row r="28" spans="1:9" x14ac:dyDescent="0.25">
      <c r="A28" s="5" t="s">
        <v>25</v>
      </c>
      <c r="B28" s="6"/>
      <c r="C28" s="7" t="s">
        <v>26</v>
      </c>
      <c r="D28" s="6"/>
      <c r="E28" s="12" t="s">
        <v>27</v>
      </c>
      <c r="F28" s="14"/>
      <c r="G28" s="12" t="s">
        <v>28</v>
      </c>
      <c r="H28" s="6"/>
      <c r="I28" s="4"/>
    </row>
    <row r="29" spans="1:9" x14ac:dyDescent="0.25">
      <c r="A29" s="34"/>
      <c r="B29" s="35"/>
      <c r="C29" s="44"/>
      <c r="D29" s="35"/>
      <c r="E29" s="45"/>
      <c r="F29" s="46"/>
      <c r="G29" s="45"/>
      <c r="H29" s="35"/>
      <c r="I29" s="3"/>
    </row>
    <row r="30" spans="1:9" x14ac:dyDescent="0.25">
      <c r="A30" s="34"/>
      <c r="B30" s="35"/>
      <c r="C30" s="44"/>
      <c r="D30" s="35"/>
      <c r="E30" s="45"/>
      <c r="F30" s="46"/>
      <c r="G30" s="45"/>
      <c r="H30" s="35"/>
      <c r="I30" s="3"/>
    </row>
    <row r="31" spans="1:9" x14ac:dyDescent="0.25">
      <c r="A31" s="34"/>
      <c r="B31" s="35"/>
      <c r="C31" s="34"/>
      <c r="D31" s="36"/>
      <c r="E31" s="34"/>
      <c r="F31" s="37"/>
      <c r="G31" s="38"/>
      <c r="H31" s="29"/>
      <c r="I31" s="3"/>
    </row>
    <row r="32" spans="1:9" x14ac:dyDescent="0.25">
      <c r="A32" s="29" t="s">
        <v>30</v>
      </c>
      <c r="B32" s="3"/>
      <c r="C32" s="3"/>
      <c r="D32" s="3"/>
      <c r="E32" s="3"/>
      <c r="F32" s="3"/>
      <c r="G32" s="3"/>
      <c r="H32" s="3"/>
      <c r="I32" s="3"/>
    </row>
    <row r="33" spans="1:9" ht="15.75" x14ac:dyDescent="0.3">
      <c r="A33" s="4" t="s">
        <v>31</v>
      </c>
      <c r="B33" s="4" t="s">
        <v>32</v>
      </c>
      <c r="C33" s="4" t="s">
        <v>33</v>
      </c>
      <c r="D33" s="4" t="s">
        <v>16</v>
      </c>
      <c r="E33" s="4" t="s">
        <v>17</v>
      </c>
      <c r="F33" s="13" t="s">
        <v>19</v>
      </c>
      <c r="G33" s="11" t="s">
        <v>18</v>
      </c>
      <c r="H33" s="9" t="s">
        <v>14</v>
      </c>
      <c r="I33" s="4" t="s">
        <v>20</v>
      </c>
    </row>
    <row r="34" spans="1:9" x14ac:dyDescent="0.25">
      <c r="A34" s="4" t="s">
        <v>34</v>
      </c>
      <c r="B34" s="15">
        <v>1225</v>
      </c>
      <c r="C34" s="15">
        <v>20</v>
      </c>
      <c r="D34" s="4"/>
      <c r="E34" s="15"/>
      <c r="F34" s="13"/>
      <c r="G34" s="11"/>
      <c r="H34" s="4"/>
      <c r="I34" s="47"/>
    </row>
    <row r="35" spans="1:9" x14ac:dyDescent="0.25">
      <c r="A35" s="4" t="s">
        <v>35</v>
      </c>
      <c r="B35" s="15">
        <v>1275</v>
      </c>
      <c r="C35" s="15">
        <v>10</v>
      </c>
      <c r="D35" s="4"/>
      <c r="E35" s="15"/>
      <c r="F35" s="13"/>
      <c r="G35" s="11"/>
      <c r="H35" s="4"/>
      <c r="I35" s="47"/>
    </row>
    <row r="36" spans="1:9" x14ac:dyDescent="0.25">
      <c r="A36" s="4" t="s">
        <v>36</v>
      </c>
      <c r="B36" s="15">
        <v>1325</v>
      </c>
      <c r="C36" s="15">
        <v>32</v>
      </c>
      <c r="D36" s="4"/>
      <c r="E36" s="15"/>
      <c r="F36" s="13"/>
      <c r="G36" s="11"/>
      <c r="H36" s="4"/>
      <c r="I36" s="47"/>
    </row>
    <row r="37" spans="1:9" x14ac:dyDescent="0.25">
      <c r="A37" s="4" t="s">
        <v>37</v>
      </c>
      <c r="B37" s="15">
        <v>1375</v>
      </c>
      <c r="C37" s="15">
        <v>25</v>
      </c>
      <c r="D37" s="4"/>
      <c r="E37" s="15"/>
      <c r="F37" s="13"/>
      <c r="G37" s="11"/>
      <c r="H37" s="4"/>
      <c r="I37" s="47"/>
    </row>
    <row r="38" spans="1:9" x14ac:dyDescent="0.25">
      <c r="A38" s="4" t="s">
        <v>38</v>
      </c>
      <c r="B38" s="15">
        <v>1425</v>
      </c>
      <c r="C38" s="15">
        <v>8</v>
      </c>
      <c r="D38" s="4"/>
      <c r="E38" s="15"/>
      <c r="F38" s="13"/>
      <c r="G38" s="11"/>
      <c r="H38" s="4"/>
      <c r="I38" s="47"/>
    </row>
    <row r="39" spans="1:9" x14ac:dyDescent="0.25">
      <c r="A39" s="4" t="s">
        <v>39</v>
      </c>
      <c r="B39" s="15">
        <v>1475</v>
      </c>
      <c r="C39" s="15">
        <v>5</v>
      </c>
      <c r="D39" s="4"/>
      <c r="E39" s="15"/>
      <c r="F39" s="13"/>
      <c r="G39" s="11"/>
      <c r="H39" s="4"/>
      <c r="I39" s="47"/>
    </row>
    <row r="40" spans="1:9" x14ac:dyDescent="0.25">
      <c r="A40" s="4"/>
      <c r="B40" s="4" t="s">
        <v>4</v>
      </c>
      <c r="C40" s="43">
        <v>100</v>
      </c>
      <c r="D40" s="15"/>
      <c r="E40" s="15"/>
      <c r="F40" s="13"/>
      <c r="G40" s="11"/>
      <c r="H40" s="15"/>
      <c r="I40" s="47"/>
    </row>
    <row r="42" spans="1:9" x14ac:dyDescent="0.25">
      <c r="A42" s="5" t="s">
        <v>21</v>
      </c>
      <c r="B42" s="6"/>
      <c r="C42" s="7" t="s">
        <v>22</v>
      </c>
      <c r="D42" s="6"/>
      <c r="E42" s="5" t="s">
        <v>23</v>
      </c>
      <c r="F42" s="14"/>
      <c r="G42" s="12" t="s">
        <v>24</v>
      </c>
      <c r="H42" s="6"/>
      <c r="I42" s="4"/>
    </row>
    <row r="43" spans="1:9" x14ac:dyDescent="0.25">
      <c r="A43" s="5" t="s">
        <v>25</v>
      </c>
      <c r="B43" s="6"/>
      <c r="C43" s="7" t="s">
        <v>26</v>
      </c>
      <c r="D43" s="6"/>
      <c r="E43" s="12" t="s">
        <v>27</v>
      </c>
      <c r="F43" s="14"/>
      <c r="G43" s="12" t="s">
        <v>28</v>
      </c>
      <c r="H43" s="6"/>
      <c r="I43" s="4"/>
    </row>
    <row r="44" spans="1:9" x14ac:dyDescent="0.25">
      <c r="A44" s="34"/>
      <c r="B44" s="35"/>
      <c r="C44" s="44"/>
      <c r="D44" s="35"/>
      <c r="E44" s="45"/>
      <c r="F44" s="46"/>
      <c r="G44" s="45"/>
      <c r="H44" s="35"/>
      <c r="I44" s="3"/>
    </row>
    <row r="45" spans="1:9" x14ac:dyDescent="0.25">
      <c r="A45" s="34"/>
      <c r="B45" s="35"/>
      <c r="C45" s="44"/>
      <c r="D45" s="35"/>
      <c r="E45" s="45"/>
      <c r="F45" s="46"/>
      <c r="G45" s="45"/>
      <c r="H45" s="35"/>
      <c r="I45" s="3"/>
    </row>
    <row r="46" spans="1:9" x14ac:dyDescent="0.25">
      <c r="A46" s="34"/>
      <c r="B46" s="35"/>
      <c r="C46" s="34"/>
      <c r="D46" s="36"/>
      <c r="E46" s="34"/>
      <c r="F46" s="37"/>
      <c r="G46" s="38"/>
      <c r="H46" s="29"/>
      <c r="I46" s="3"/>
    </row>
    <row r="47" spans="1:9" x14ac:dyDescent="0.25">
      <c r="A47" s="19" t="s">
        <v>40</v>
      </c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4" t="s">
        <v>41</v>
      </c>
      <c r="B48" s="4" t="s">
        <v>12</v>
      </c>
      <c r="C48" s="4" t="s">
        <v>13</v>
      </c>
      <c r="D48" s="4" t="s">
        <v>42</v>
      </c>
      <c r="E48" s="4" t="s">
        <v>17</v>
      </c>
      <c r="F48" s="13" t="s">
        <v>19</v>
      </c>
      <c r="G48" s="11" t="s">
        <v>18</v>
      </c>
      <c r="H48" s="4" t="s">
        <v>43</v>
      </c>
      <c r="I48" s="4" t="s">
        <v>20</v>
      </c>
    </row>
    <row r="49" spans="1:9" x14ac:dyDescent="0.25">
      <c r="A49" s="4" t="s">
        <v>44</v>
      </c>
      <c r="B49" s="4">
        <v>37</v>
      </c>
      <c r="C49" s="33">
        <v>3</v>
      </c>
      <c r="D49" s="4"/>
      <c r="E49" s="15"/>
      <c r="F49" s="13"/>
      <c r="G49" s="11"/>
      <c r="H49" s="4"/>
      <c r="I49" s="10"/>
    </row>
    <row r="50" spans="1:9" x14ac:dyDescent="0.25">
      <c r="A50" s="4" t="s">
        <v>45</v>
      </c>
      <c r="B50" s="33">
        <v>38</v>
      </c>
      <c r="C50" s="33">
        <v>7</v>
      </c>
      <c r="D50" s="4"/>
      <c r="E50" s="15"/>
      <c r="F50" s="13"/>
      <c r="G50" s="11"/>
      <c r="H50" s="4"/>
      <c r="I50" s="10"/>
    </row>
    <row r="51" spans="1:9" x14ac:dyDescent="0.25">
      <c r="A51" s="4" t="s">
        <v>46</v>
      </c>
      <c r="B51" s="33">
        <v>39</v>
      </c>
      <c r="C51" s="33">
        <v>17</v>
      </c>
      <c r="D51" s="4"/>
      <c r="E51" s="15"/>
      <c r="F51" s="13"/>
      <c r="G51" s="11"/>
      <c r="H51" s="4"/>
      <c r="I51" s="10"/>
    </row>
    <row r="52" spans="1:9" x14ac:dyDescent="0.25">
      <c r="A52" s="4" t="s">
        <v>47</v>
      </c>
      <c r="B52" s="33">
        <v>40</v>
      </c>
      <c r="C52" s="33">
        <v>18</v>
      </c>
      <c r="D52" s="4"/>
      <c r="E52" s="15"/>
      <c r="F52" s="13"/>
      <c r="G52" s="11"/>
      <c r="H52" s="4"/>
      <c r="I52" s="10"/>
    </row>
    <row r="53" spans="1:9" x14ac:dyDescent="0.25">
      <c r="A53" s="4" t="s">
        <v>48</v>
      </c>
      <c r="B53" s="33">
        <v>41</v>
      </c>
      <c r="C53" s="33">
        <v>9</v>
      </c>
      <c r="D53" s="4"/>
      <c r="E53" s="15"/>
      <c r="F53" s="13"/>
      <c r="G53" s="11"/>
      <c r="H53" s="4"/>
      <c r="I53" s="10"/>
    </row>
    <row r="54" spans="1:9" x14ac:dyDescent="0.25">
      <c r="A54" s="4" t="s">
        <v>49</v>
      </c>
      <c r="B54" s="33">
        <v>42</v>
      </c>
      <c r="C54" s="33">
        <v>4</v>
      </c>
      <c r="D54" s="4"/>
      <c r="E54" s="15"/>
      <c r="F54" s="13"/>
      <c r="G54" s="11"/>
      <c r="H54" s="4"/>
      <c r="I54" s="10"/>
    </row>
    <row r="55" spans="1:9" x14ac:dyDescent="0.25">
      <c r="A55" s="4" t="s">
        <v>50</v>
      </c>
      <c r="B55" s="4">
        <v>43</v>
      </c>
      <c r="C55" s="33">
        <v>2</v>
      </c>
      <c r="D55" s="4"/>
      <c r="E55" s="15"/>
      <c r="F55" s="13"/>
      <c r="G55" s="11"/>
      <c r="H55" s="4"/>
      <c r="I55" s="10"/>
    </row>
    <row r="56" spans="1:9" x14ac:dyDescent="0.25">
      <c r="A56" s="4" t="s">
        <v>4</v>
      </c>
      <c r="B56" s="4">
        <v>280</v>
      </c>
      <c r="C56" s="39">
        <v>60</v>
      </c>
      <c r="D56" s="11"/>
      <c r="E56" s="11"/>
      <c r="F56" s="11"/>
      <c r="G56" s="11"/>
      <c r="H56" s="4"/>
      <c r="I56" s="10"/>
    </row>
    <row r="58" spans="1:9" x14ac:dyDescent="0.25">
      <c r="A58" s="5" t="s">
        <v>21</v>
      </c>
      <c r="B58" s="6"/>
      <c r="C58" s="7" t="s">
        <v>22</v>
      </c>
      <c r="D58" s="6"/>
      <c r="E58" s="5" t="s">
        <v>23</v>
      </c>
      <c r="F58" s="14"/>
      <c r="G58" s="12" t="s">
        <v>24</v>
      </c>
      <c r="H58" s="6"/>
      <c r="I58" s="4"/>
    </row>
    <row r="59" spans="1:9" x14ac:dyDescent="0.25">
      <c r="A59" s="5" t="s">
        <v>25</v>
      </c>
      <c r="B59" s="6"/>
      <c r="C59" s="7" t="s">
        <v>26</v>
      </c>
      <c r="D59" s="6"/>
      <c r="E59" s="12" t="s">
        <v>27</v>
      </c>
      <c r="F59" s="14"/>
      <c r="G59" s="12" t="s">
        <v>28</v>
      </c>
      <c r="H59" s="6"/>
      <c r="I59" s="4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9"/>
  <sheetViews>
    <sheetView workbookViewId="0">
      <selection activeCell="G14" sqref="G14"/>
    </sheetView>
  </sheetViews>
  <sheetFormatPr baseColWidth="10" defaultRowHeight="15" x14ac:dyDescent="0.25"/>
  <sheetData>
    <row r="1" spans="2:7" x14ac:dyDescent="0.25">
      <c r="B1" t="s">
        <v>5</v>
      </c>
      <c r="D1" t="s">
        <v>52</v>
      </c>
      <c r="E1" t="s">
        <v>51</v>
      </c>
    </row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7" x14ac:dyDescent="0.25">
      <c r="B3" s="1">
        <v>0</v>
      </c>
      <c r="C3" s="84">
        <f>_xlfn.BINOM.DIST(B3,4,1/6,0)</f>
        <v>0.48225308641975312</v>
      </c>
      <c r="D3" s="1"/>
      <c r="E3" s="1"/>
      <c r="G3">
        <f>(5/6)^4</f>
        <v>0.48225308641975323</v>
      </c>
    </row>
    <row r="4" spans="2:7" x14ac:dyDescent="0.25">
      <c r="B4" s="1">
        <v>1</v>
      </c>
      <c r="C4" s="1"/>
      <c r="D4" s="1"/>
      <c r="E4" s="1"/>
    </row>
    <row r="5" spans="2:7" x14ac:dyDescent="0.25">
      <c r="B5" s="1">
        <v>2</v>
      </c>
      <c r="C5" s="1"/>
      <c r="D5" s="1"/>
      <c r="E5" s="1"/>
    </row>
    <row r="6" spans="2:7" x14ac:dyDescent="0.25">
      <c r="B6" s="1">
        <v>3</v>
      </c>
      <c r="C6" s="1"/>
      <c r="D6" s="1"/>
      <c r="E6" s="1"/>
    </row>
    <row r="7" spans="2:7" x14ac:dyDescent="0.25">
      <c r="B7" s="1">
        <v>4</v>
      </c>
      <c r="C7" s="1"/>
      <c r="D7" s="1"/>
      <c r="E7" s="1"/>
    </row>
    <row r="8" spans="2:7" x14ac:dyDescent="0.25">
      <c r="B8" s="1" t="s">
        <v>4</v>
      </c>
      <c r="C8" s="1"/>
      <c r="D8" s="1"/>
      <c r="E8" s="1"/>
    </row>
    <row r="10" spans="2:7" x14ac:dyDescent="0.25">
      <c r="B10" t="s">
        <v>53</v>
      </c>
      <c r="D10" t="s">
        <v>27</v>
      </c>
    </row>
    <row r="12" spans="2:7" x14ac:dyDescent="0.25">
      <c r="B12" t="s">
        <v>6</v>
      </c>
      <c r="D12" t="s">
        <v>8</v>
      </c>
    </row>
    <row r="14" spans="2:7" x14ac:dyDescent="0.25">
      <c r="B14" s="1" t="s">
        <v>0</v>
      </c>
      <c r="C14" s="1" t="s">
        <v>1</v>
      </c>
      <c r="D14" s="1" t="s">
        <v>2</v>
      </c>
      <c r="E14" s="1" t="s">
        <v>3</v>
      </c>
    </row>
    <row r="15" spans="2:7" x14ac:dyDescent="0.25">
      <c r="B15" s="1">
        <v>0</v>
      </c>
      <c r="C15" s="86">
        <f>_xlfn.HYPGEOM.DIST(B15,5,6,10,0)</f>
        <v>0</v>
      </c>
      <c r="D15" s="1"/>
      <c r="E15" s="1"/>
    </row>
    <row r="16" spans="2:7" x14ac:dyDescent="0.25">
      <c r="B16" s="1">
        <v>1</v>
      </c>
      <c r="C16" s="1"/>
      <c r="D16" s="1"/>
      <c r="E16" s="1"/>
    </row>
    <row r="17" spans="2:5" x14ac:dyDescent="0.25">
      <c r="B17" s="1">
        <v>2</v>
      </c>
      <c r="C17" s="1"/>
      <c r="D17" s="1"/>
      <c r="E17" s="1"/>
    </row>
    <row r="18" spans="2:5" x14ac:dyDescent="0.25">
      <c r="B18" s="1">
        <v>3</v>
      </c>
      <c r="C18" s="1"/>
      <c r="D18" s="1"/>
      <c r="E18" s="1"/>
    </row>
    <row r="19" spans="2:5" x14ac:dyDescent="0.25">
      <c r="B19" s="1">
        <v>4</v>
      </c>
      <c r="C19" s="1"/>
      <c r="D19" s="1"/>
      <c r="E19" s="1"/>
    </row>
    <row r="20" spans="2:5" x14ac:dyDescent="0.25">
      <c r="B20" s="1">
        <v>5</v>
      </c>
      <c r="C20" s="1"/>
      <c r="D20" s="1"/>
      <c r="E20" s="1"/>
    </row>
    <row r="21" spans="2:5" x14ac:dyDescent="0.25">
      <c r="B21" s="1" t="s">
        <v>4</v>
      </c>
      <c r="C21" s="1"/>
      <c r="D21" s="1"/>
      <c r="E21" s="1"/>
    </row>
    <row r="23" spans="2:5" x14ac:dyDescent="0.25">
      <c r="B23" t="s">
        <v>53</v>
      </c>
      <c r="D23" t="s">
        <v>27</v>
      </c>
    </row>
    <row r="25" spans="2:5" x14ac:dyDescent="0.25">
      <c r="B25" t="s">
        <v>7</v>
      </c>
      <c r="D25" s="2" t="s">
        <v>9</v>
      </c>
    </row>
    <row r="27" spans="2:5" x14ac:dyDescent="0.25">
      <c r="B27" s="1" t="s">
        <v>0</v>
      </c>
      <c r="C27" s="1" t="s">
        <v>1</v>
      </c>
      <c r="D27" s="1" t="s">
        <v>2</v>
      </c>
      <c r="E27" s="1" t="s">
        <v>3</v>
      </c>
    </row>
    <row r="28" spans="2:5" x14ac:dyDescent="0.25">
      <c r="B28" s="1">
        <v>0</v>
      </c>
      <c r="C28" s="84">
        <f>_xlfn.POISSON.DIST(B28,2,0)</f>
        <v>0.1353352832366127</v>
      </c>
      <c r="D28" s="1"/>
      <c r="E28" s="1"/>
    </row>
    <row r="29" spans="2:5" x14ac:dyDescent="0.25">
      <c r="B29" s="1">
        <v>1</v>
      </c>
      <c r="C29" s="1"/>
      <c r="D29" s="1"/>
      <c r="E29" s="1"/>
    </row>
    <row r="30" spans="2:5" x14ac:dyDescent="0.25">
      <c r="B30" s="1">
        <v>2</v>
      </c>
      <c r="C30" s="1"/>
      <c r="D30" s="1"/>
      <c r="E30" s="1"/>
    </row>
    <row r="31" spans="2:5" x14ac:dyDescent="0.25">
      <c r="B31" s="1">
        <v>3</v>
      </c>
      <c r="C31" s="1"/>
      <c r="D31" s="1"/>
      <c r="E31" s="1"/>
    </row>
    <row r="32" spans="2:5" x14ac:dyDescent="0.25">
      <c r="B32" s="1">
        <v>4</v>
      </c>
      <c r="C32" s="1"/>
      <c r="D32" s="1"/>
      <c r="E32" s="1"/>
    </row>
    <row r="33" spans="2:5" x14ac:dyDescent="0.25">
      <c r="B33" s="1">
        <v>5</v>
      </c>
      <c r="C33" s="1"/>
      <c r="D33" s="1"/>
      <c r="E33" s="1"/>
    </row>
    <row r="34" spans="2:5" x14ac:dyDescent="0.25">
      <c r="B34" s="1">
        <v>6</v>
      </c>
      <c r="C34" s="1"/>
      <c r="D34" s="1"/>
      <c r="E34" s="1"/>
    </row>
    <row r="35" spans="2:5" x14ac:dyDescent="0.25">
      <c r="B35" s="1">
        <v>7</v>
      </c>
      <c r="C35" s="1"/>
      <c r="D35" s="1"/>
      <c r="E35" s="1"/>
    </row>
    <row r="36" spans="2:5" x14ac:dyDescent="0.25">
      <c r="B36" s="1">
        <v>8</v>
      </c>
      <c r="C36" s="1"/>
      <c r="D36" s="1"/>
      <c r="E36" s="1"/>
    </row>
    <row r="37" spans="2:5" x14ac:dyDescent="0.25">
      <c r="B37" s="1" t="s">
        <v>4</v>
      </c>
      <c r="C37" s="1"/>
      <c r="D37" s="1"/>
      <c r="E37" s="1"/>
    </row>
    <row r="39" spans="2:5" x14ac:dyDescent="0.25">
      <c r="B39" t="s">
        <v>53</v>
      </c>
      <c r="D39" t="s">
        <v>27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E25" sqref="E25"/>
    </sheetView>
  </sheetViews>
  <sheetFormatPr baseColWidth="10" defaultRowHeight="15" x14ac:dyDescent="0.25"/>
  <sheetData>
    <row r="1" spans="1:2" ht="15.75" thickBot="1" x14ac:dyDescent="0.3">
      <c r="A1" s="61" t="s">
        <v>56</v>
      </c>
      <c r="B1" s="63" t="s">
        <v>57</v>
      </c>
    </row>
    <row r="2" spans="1:2" ht="15.75" thickBot="1" x14ac:dyDescent="0.3">
      <c r="A2" s="63">
        <v>16</v>
      </c>
      <c r="B2" s="63">
        <v>17.5</v>
      </c>
    </row>
    <row r="3" spans="1:2" ht="15.75" thickBot="1" x14ac:dyDescent="0.3">
      <c r="A3" s="63">
        <v>19</v>
      </c>
      <c r="B3" s="63">
        <v>18</v>
      </c>
    </row>
    <row r="4" spans="1:2" ht="15.75" thickBot="1" x14ac:dyDescent="0.3">
      <c r="A4" s="63">
        <v>14</v>
      </c>
      <c r="B4" s="63">
        <v>18.25</v>
      </c>
    </row>
    <row r="5" spans="1:2" ht="15.75" thickBot="1" x14ac:dyDescent="0.3">
      <c r="A5" s="63">
        <v>17</v>
      </c>
      <c r="B5" s="63">
        <v>13</v>
      </c>
    </row>
    <row r="6" spans="1:2" ht="15.75" thickBot="1" x14ac:dyDescent="0.3">
      <c r="A6" s="63">
        <v>14</v>
      </c>
      <c r="B6" s="63">
        <v>15.5</v>
      </c>
    </row>
    <row r="7" spans="1:2" ht="15.75" thickBot="1" x14ac:dyDescent="0.3">
      <c r="A7" s="63">
        <v>13</v>
      </c>
      <c r="B7" s="63">
        <v>13</v>
      </c>
    </row>
    <row r="8" spans="1:2" ht="15.75" thickBot="1" x14ac:dyDescent="0.3">
      <c r="A8" s="63">
        <v>13</v>
      </c>
      <c r="B8" s="63">
        <v>11</v>
      </c>
    </row>
    <row r="9" spans="1:2" ht="15.75" thickBot="1" x14ac:dyDescent="0.3">
      <c r="A9" s="63">
        <v>14</v>
      </c>
      <c r="B9" s="63">
        <v>17</v>
      </c>
    </row>
    <row r="10" spans="1:2" ht="15.75" thickBot="1" x14ac:dyDescent="0.3">
      <c r="A10" s="63">
        <v>14</v>
      </c>
      <c r="B10" s="63">
        <v>17</v>
      </c>
    </row>
    <row r="11" spans="1:2" ht="15.75" thickBot="1" x14ac:dyDescent="0.3">
      <c r="A11" s="63">
        <v>12</v>
      </c>
      <c r="B11" s="63">
        <v>17</v>
      </c>
    </row>
    <row r="12" spans="1:2" ht="15.75" thickBot="1" x14ac:dyDescent="0.3">
      <c r="A12" s="63">
        <v>13</v>
      </c>
      <c r="B12" s="63">
        <v>15</v>
      </c>
    </row>
    <row r="13" spans="1:2" ht="15.75" thickBot="1" x14ac:dyDescent="0.3">
      <c r="A13" s="63">
        <v>14.5</v>
      </c>
      <c r="B13" s="63">
        <v>17</v>
      </c>
    </row>
    <row r="14" spans="1:2" ht="15.75" thickBot="1" x14ac:dyDescent="0.3">
      <c r="A14" s="63">
        <v>18.25</v>
      </c>
      <c r="B14" s="63">
        <v>18.75</v>
      </c>
    </row>
    <row r="15" spans="1:2" ht="15.75" thickBot="1" x14ac:dyDescent="0.3">
      <c r="A15" s="63">
        <v>18.25</v>
      </c>
      <c r="B15" s="63">
        <v>13</v>
      </c>
    </row>
    <row r="16" spans="1:2" ht="15.75" thickBot="1" x14ac:dyDescent="0.3">
      <c r="A16" s="63">
        <v>14</v>
      </c>
      <c r="B16" s="63">
        <v>18</v>
      </c>
    </row>
    <row r="17" spans="1:2" ht="15.75" thickBot="1" x14ac:dyDescent="0.3">
      <c r="A17" s="63">
        <v>18</v>
      </c>
      <c r="B17" s="63">
        <v>19.5</v>
      </c>
    </row>
    <row r="18" spans="1:2" ht="15.75" thickBot="1" x14ac:dyDescent="0.3">
      <c r="A18" s="63">
        <v>18.75</v>
      </c>
      <c r="B18" s="63">
        <v>19</v>
      </c>
    </row>
    <row r="19" spans="1:2" ht="15.75" thickBot="1" x14ac:dyDescent="0.3">
      <c r="A19" s="63">
        <v>12</v>
      </c>
      <c r="B19" s="63">
        <v>16.5</v>
      </c>
    </row>
    <row r="20" spans="1:2" ht="15.75" thickBot="1" x14ac:dyDescent="0.3">
      <c r="A20" s="63">
        <v>16.5</v>
      </c>
      <c r="B20" s="63">
        <v>16</v>
      </c>
    </row>
    <row r="21" spans="1:2" ht="15.75" thickBot="1" x14ac:dyDescent="0.3">
      <c r="A21" s="63">
        <v>16.5</v>
      </c>
      <c r="B21" s="6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E19" sqref="E19"/>
    </sheetView>
  </sheetViews>
  <sheetFormatPr baseColWidth="10" defaultRowHeight="15" x14ac:dyDescent="0.25"/>
  <sheetData>
    <row r="1" spans="1:2" ht="15.75" thickBot="1" x14ac:dyDescent="0.3">
      <c r="A1" s="61" t="s">
        <v>56</v>
      </c>
      <c r="B1" s="63" t="s">
        <v>57</v>
      </c>
    </row>
    <row r="2" spans="1:2" ht="15.75" thickBot="1" x14ac:dyDescent="0.3">
      <c r="A2" s="63">
        <v>16</v>
      </c>
      <c r="B2" s="63">
        <v>17.5</v>
      </c>
    </row>
    <row r="3" spans="1:2" ht="15.75" thickBot="1" x14ac:dyDescent="0.3">
      <c r="A3" s="63">
        <v>19</v>
      </c>
      <c r="B3" s="63">
        <v>18</v>
      </c>
    </row>
    <row r="4" spans="1:2" ht="15.75" thickBot="1" x14ac:dyDescent="0.3">
      <c r="A4" s="63">
        <v>14</v>
      </c>
      <c r="B4" s="63">
        <v>18.25</v>
      </c>
    </row>
    <row r="5" spans="1:2" ht="15.75" thickBot="1" x14ac:dyDescent="0.3">
      <c r="A5" s="63">
        <v>17</v>
      </c>
      <c r="B5" s="63">
        <v>13</v>
      </c>
    </row>
    <row r="6" spans="1:2" ht="15.75" thickBot="1" x14ac:dyDescent="0.3">
      <c r="A6" s="63">
        <v>14</v>
      </c>
      <c r="B6" s="63">
        <v>15.5</v>
      </c>
    </row>
    <row r="7" spans="1:2" ht="15.75" thickBot="1" x14ac:dyDescent="0.3">
      <c r="A7" s="63">
        <v>13</v>
      </c>
      <c r="B7" s="63">
        <v>13</v>
      </c>
    </row>
    <row r="8" spans="1:2" ht="15.75" thickBot="1" x14ac:dyDescent="0.3">
      <c r="A8" s="63">
        <v>13</v>
      </c>
      <c r="B8" s="63">
        <v>11</v>
      </c>
    </row>
    <row r="9" spans="1:2" ht="15.75" thickBot="1" x14ac:dyDescent="0.3">
      <c r="A9" s="63">
        <v>14</v>
      </c>
      <c r="B9" s="63">
        <v>17</v>
      </c>
    </row>
    <row r="10" spans="1:2" ht="15.75" thickBot="1" x14ac:dyDescent="0.3">
      <c r="A10" s="63">
        <v>14</v>
      </c>
      <c r="B10" s="63">
        <v>17</v>
      </c>
    </row>
    <row r="11" spans="1:2" ht="15.75" thickBot="1" x14ac:dyDescent="0.3">
      <c r="A11" s="63">
        <v>12</v>
      </c>
      <c r="B11" s="63">
        <v>17</v>
      </c>
    </row>
    <row r="12" spans="1:2" ht="15.75" thickBot="1" x14ac:dyDescent="0.3">
      <c r="A12" s="63">
        <v>13</v>
      </c>
      <c r="B12" s="63">
        <v>15</v>
      </c>
    </row>
    <row r="13" spans="1:2" ht="15.75" thickBot="1" x14ac:dyDescent="0.3">
      <c r="A13" s="63">
        <v>14.5</v>
      </c>
      <c r="B13" s="63">
        <v>17</v>
      </c>
    </row>
    <row r="14" spans="1:2" ht="15.75" thickBot="1" x14ac:dyDescent="0.3">
      <c r="A14" s="63">
        <v>18.25</v>
      </c>
      <c r="B14" s="63">
        <v>18.75</v>
      </c>
    </row>
    <row r="15" spans="1:2" ht="15.75" thickBot="1" x14ac:dyDescent="0.3">
      <c r="A15" s="63">
        <v>18.25</v>
      </c>
      <c r="B15" s="63">
        <v>13</v>
      </c>
    </row>
    <row r="16" spans="1:2" ht="15.75" thickBot="1" x14ac:dyDescent="0.3">
      <c r="A16" s="63">
        <v>14</v>
      </c>
      <c r="B16" s="63">
        <v>18</v>
      </c>
    </row>
    <row r="17" spans="1:2" ht="15.75" thickBot="1" x14ac:dyDescent="0.3">
      <c r="A17" s="63">
        <v>18</v>
      </c>
      <c r="B17" s="63">
        <v>19.5</v>
      </c>
    </row>
    <row r="18" spans="1:2" ht="15.75" thickBot="1" x14ac:dyDescent="0.3">
      <c r="A18" s="63">
        <v>18.75</v>
      </c>
      <c r="B18" s="63">
        <v>19</v>
      </c>
    </row>
    <row r="19" spans="1:2" ht="15.75" thickBot="1" x14ac:dyDescent="0.3">
      <c r="A19" s="63">
        <v>12</v>
      </c>
      <c r="B19" s="63">
        <v>16.5</v>
      </c>
    </row>
    <row r="20" spans="1:2" ht="15.75" thickBot="1" x14ac:dyDescent="0.3">
      <c r="A20" s="63">
        <v>16.5</v>
      </c>
      <c r="B20" s="63">
        <v>16</v>
      </c>
    </row>
    <row r="21" spans="1:2" ht="15.75" thickBot="1" x14ac:dyDescent="0.3">
      <c r="A21" s="63">
        <v>16.5</v>
      </c>
      <c r="B21" s="63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16" sqref="D16"/>
    </sheetView>
  </sheetViews>
  <sheetFormatPr baseColWidth="10" defaultRowHeight="15" x14ac:dyDescent="0.25"/>
  <sheetData>
    <row r="1" spans="1:5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 x14ac:dyDescent="0.25">
      <c r="A2" s="73">
        <v>22</v>
      </c>
      <c r="B2" s="73">
        <v>20</v>
      </c>
      <c r="C2" s="73">
        <v>8</v>
      </c>
      <c r="D2" s="73">
        <v>12</v>
      </c>
      <c r="E2" s="73">
        <v>7</v>
      </c>
    </row>
    <row r="3" spans="1:5" x14ac:dyDescent="0.25">
      <c r="A3" s="73">
        <v>30</v>
      </c>
      <c r="B3" s="73">
        <v>18</v>
      </c>
      <c r="C3" s="73">
        <v>9</v>
      </c>
      <c r="D3" s="73">
        <v>15</v>
      </c>
      <c r="E3" s="73">
        <v>8</v>
      </c>
    </row>
    <row r="4" spans="1:5" x14ac:dyDescent="0.25">
      <c r="A4" s="73">
        <v>20</v>
      </c>
      <c r="B4" s="73">
        <v>25</v>
      </c>
      <c r="C4" s="73">
        <v>21</v>
      </c>
      <c r="D4" s="73">
        <v>23</v>
      </c>
      <c r="E4" s="73">
        <v>42</v>
      </c>
    </row>
    <row r="5" spans="1:5" x14ac:dyDescent="0.25">
      <c r="A5" s="73">
        <v>10</v>
      </c>
      <c r="B5" s="73"/>
      <c r="C5" s="73">
        <v>28</v>
      </c>
      <c r="D5" s="73"/>
      <c r="E5" s="73">
        <v>7</v>
      </c>
    </row>
    <row r="6" spans="1:5" x14ac:dyDescent="0.25">
      <c r="A6" s="73">
        <v>8</v>
      </c>
      <c r="B6" s="73"/>
      <c r="C6" s="73">
        <v>7</v>
      </c>
      <c r="D6" s="73"/>
      <c r="E6" s="7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G15" sqref="G15"/>
    </sheetView>
  </sheetViews>
  <sheetFormatPr baseColWidth="10" defaultRowHeight="15" x14ac:dyDescent="0.25"/>
  <sheetData>
    <row r="1" spans="1:4" ht="15.75" thickBot="1" x14ac:dyDescent="0.3">
      <c r="A1" s="54" t="s">
        <v>85</v>
      </c>
      <c r="B1" s="55" t="s">
        <v>86</v>
      </c>
      <c r="C1" s="55" t="s">
        <v>87</v>
      </c>
      <c r="D1" s="55" t="s">
        <v>88</v>
      </c>
    </row>
    <row r="2" spans="1:4" ht="15.75" thickBot="1" x14ac:dyDescent="0.3">
      <c r="A2" s="56">
        <v>15</v>
      </c>
      <c r="B2" s="57">
        <v>15</v>
      </c>
      <c r="C2" s="57">
        <v>15</v>
      </c>
      <c r="D2" s="57">
        <v>15</v>
      </c>
    </row>
    <row r="3" spans="1:4" ht="15.75" thickBot="1" x14ac:dyDescent="0.3">
      <c r="A3" s="56">
        <v>25</v>
      </c>
      <c r="B3" s="57">
        <v>12</v>
      </c>
      <c r="C3" s="57">
        <v>12</v>
      </c>
      <c r="D3" s="57">
        <v>16</v>
      </c>
    </row>
    <row r="4" spans="1:4" ht="15.75" thickBot="1" x14ac:dyDescent="0.3">
      <c r="A4" s="56">
        <v>16</v>
      </c>
      <c r="B4" s="57">
        <v>15</v>
      </c>
      <c r="C4" s="57">
        <v>24</v>
      </c>
      <c r="D4" s="57">
        <v>20</v>
      </c>
    </row>
    <row r="5" spans="1:4" ht="15.75" thickBot="1" x14ac:dyDescent="0.3">
      <c r="A5" s="56">
        <v>9</v>
      </c>
      <c r="B5" s="57">
        <v>15</v>
      </c>
      <c r="C5" s="57">
        <v>10</v>
      </c>
      <c r="D5" s="57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G32" sqref="G32"/>
    </sheetView>
  </sheetViews>
  <sheetFormatPr baseColWidth="10" defaultRowHeight="15" x14ac:dyDescent="0.25"/>
  <sheetData>
    <row r="1" spans="1:4" ht="15.75" thickBot="1" x14ac:dyDescent="0.3">
      <c r="A1" s="58" t="s">
        <v>71</v>
      </c>
      <c r="B1" s="59" t="s">
        <v>72</v>
      </c>
      <c r="C1" s="59" t="s">
        <v>73</v>
      </c>
      <c r="D1" s="59" t="s">
        <v>74</v>
      </c>
    </row>
    <row r="2" spans="1:4" ht="15.75" thickBot="1" x14ac:dyDescent="0.3">
      <c r="A2" s="56">
        <v>120</v>
      </c>
      <c r="B2" s="57">
        <v>122</v>
      </c>
      <c r="C2" s="57">
        <v>116</v>
      </c>
      <c r="D2" s="57">
        <v>112</v>
      </c>
    </row>
    <row r="3" spans="1:4" ht="15.75" thickBot="1" x14ac:dyDescent="0.3">
      <c r="A3" s="56">
        <v>118</v>
      </c>
      <c r="B3" s="57">
        <v>120</v>
      </c>
      <c r="C3" s="57">
        <v>108</v>
      </c>
      <c r="D3" s="57">
        <v>114</v>
      </c>
    </row>
    <row r="4" spans="1:4" ht="15.75" thickBot="1" x14ac:dyDescent="0.3">
      <c r="A4" s="56">
        <v>122</v>
      </c>
      <c r="B4" s="57">
        <v>132</v>
      </c>
      <c r="C4" s="57">
        <v>116</v>
      </c>
      <c r="D4" s="57">
        <v>122</v>
      </c>
    </row>
    <row r="5" spans="1:4" ht="15.75" thickBot="1" x14ac:dyDescent="0.3">
      <c r="A5" s="56">
        <v>110</v>
      </c>
      <c r="B5" s="57">
        <v>124</v>
      </c>
      <c r="C5" s="57">
        <v>116</v>
      </c>
      <c r="D5" s="57">
        <v>122</v>
      </c>
    </row>
    <row r="6" spans="1:4" ht="15.75" thickBot="1" x14ac:dyDescent="0.3">
      <c r="A6" s="56">
        <v>130</v>
      </c>
      <c r="B6" s="57">
        <v>112</v>
      </c>
      <c r="C6" s="57">
        <v>124</v>
      </c>
      <c r="D6" s="57">
        <v>130</v>
      </c>
    </row>
    <row r="7" spans="1:4" ht="15.75" thickBot="1" x14ac:dyDescent="0.3">
      <c r="A7" s="56">
        <v>120</v>
      </c>
      <c r="B7" s="57">
        <v>122</v>
      </c>
      <c r="C7" s="57">
        <v>116</v>
      </c>
      <c r="D7" s="5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workbookViewId="0">
      <selection activeCell="F18" sqref="F18"/>
    </sheetView>
  </sheetViews>
  <sheetFormatPr baseColWidth="10" defaultRowHeight="15" x14ac:dyDescent="0.25"/>
  <sheetData>
    <row r="1" spans="1:3" ht="15.75" thickBot="1" x14ac:dyDescent="0.3">
      <c r="A1" s="61" t="s">
        <v>56</v>
      </c>
      <c r="B1" s="63" t="s">
        <v>57</v>
      </c>
      <c r="C1" s="63" t="s">
        <v>121</v>
      </c>
    </row>
    <row r="2" spans="1:3" ht="15.75" thickBot="1" x14ac:dyDescent="0.3">
      <c r="A2" s="63">
        <v>16</v>
      </c>
      <c r="B2" s="63">
        <v>17.5</v>
      </c>
      <c r="C2" s="63">
        <f>(A2+2*B2)/3</f>
        <v>17</v>
      </c>
    </row>
    <row r="3" spans="1:3" ht="15.75" thickBot="1" x14ac:dyDescent="0.3">
      <c r="A3" s="63">
        <v>19</v>
      </c>
      <c r="B3" s="63">
        <v>18</v>
      </c>
      <c r="C3" s="63">
        <f t="shared" ref="C3:C21" si="0">(A3+2*B3)/3</f>
        <v>18.333333333333332</v>
      </c>
    </row>
    <row r="4" spans="1:3" ht="15.75" thickBot="1" x14ac:dyDescent="0.3">
      <c r="A4" s="63">
        <v>14</v>
      </c>
      <c r="B4" s="63">
        <v>18.25</v>
      </c>
      <c r="C4" s="63">
        <f t="shared" si="0"/>
        <v>16.833333333333332</v>
      </c>
    </row>
    <row r="5" spans="1:3" ht="15.75" thickBot="1" x14ac:dyDescent="0.3">
      <c r="A5" s="63">
        <v>17</v>
      </c>
      <c r="B5" s="63">
        <v>13</v>
      </c>
      <c r="C5" s="63">
        <f t="shared" si="0"/>
        <v>14.333333333333334</v>
      </c>
    </row>
    <row r="6" spans="1:3" ht="15.75" thickBot="1" x14ac:dyDescent="0.3">
      <c r="A6" s="63">
        <v>14</v>
      </c>
      <c r="B6" s="63">
        <v>15.5</v>
      </c>
      <c r="C6" s="63">
        <f t="shared" si="0"/>
        <v>15</v>
      </c>
    </row>
    <row r="7" spans="1:3" ht="15.75" thickBot="1" x14ac:dyDescent="0.3">
      <c r="A7" s="63">
        <v>13</v>
      </c>
      <c r="B7" s="63">
        <v>13</v>
      </c>
      <c r="C7" s="63">
        <f t="shared" si="0"/>
        <v>13</v>
      </c>
    </row>
    <row r="8" spans="1:3" ht="15.75" thickBot="1" x14ac:dyDescent="0.3">
      <c r="A8" s="63">
        <v>13</v>
      </c>
      <c r="B8" s="63">
        <v>11</v>
      </c>
      <c r="C8" s="63">
        <f t="shared" si="0"/>
        <v>11.666666666666666</v>
      </c>
    </row>
    <row r="9" spans="1:3" ht="15.75" thickBot="1" x14ac:dyDescent="0.3">
      <c r="A9" s="63">
        <v>14</v>
      </c>
      <c r="B9" s="63">
        <v>17</v>
      </c>
      <c r="C9" s="63">
        <f t="shared" si="0"/>
        <v>16</v>
      </c>
    </row>
    <row r="10" spans="1:3" ht="15.75" thickBot="1" x14ac:dyDescent="0.3">
      <c r="A10" s="63">
        <v>14</v>
      </c>
      <c r="B10" s="63">
        <v>17</v>
      </c>
      <c r="C10" s="63">
        <f t="shared" si="0"/>
        <v>16</v>
      </c>
    </row>
    <row r="11" spans="1:3" ht="15.75" thickBot="1" x14ac:dyDescent="0.3">
      <c r="A11" s="63">
        <v>12</v>
      </c>
      <c r="B11" s="63">
        <v>17</v>
      </c>
      <c r="C11" s="63">
        <f t="shared" si="0"/>
        <v>15.333333333333334</v>
      </c>
    </row>
    <row r="12" spans="1:3" ht="15.75" thickBot="1" x14ac:dyDescent="0.3">
      <c r="A12" s="63">
        <v>13</v>
      </c>
      <c r="B12" s="63">
        <v>15</v>
      </c>
      <c r="C12" s="63">
        <f t="shared" si="0"/>
        <v>14.333333333333334</v>
      </c>
    </row>
    <row r="13" spans="1:3" ht="15.75" thickBot="1" x14ac:dyDescent="0.3">
      <c r="A13" s="63">
        <v>14.5</v>
      </c>
      <c r="B13" s="63">
        <v>17</v>
      </c>
      <c r="C13" s="63">
        <f t="shared" si="0"/>
        <v>16.166666666666668</v>
      </c>
    </row>
    <row r="14" spans="1:3" ht="15.75" thickBot="1" x14ac:dyDescent="0.3">
      <c r="A14" s="63">
        <v>18.25</v>
      </c>
      <c r="B14" s="63">
        <v>18.75</v>
      </c>
      <c r="C14" s="63">
        <f t="shared" si="0"/>
        <v>18.583333333333332</v>
      </c>
    </row>
    <row r="15" spans="1:3" ht="15.75" thickBot="1" x14ac:dyDescent="0.3">
      <c r="A15" s="63">
        <v>18.25</v>
      </c>
      <c r="B15" s="63">
        <v>13</v>
      </c>
      <c r="C15" s="63">
        <f t="shared" si="0"/>
        <v>14.75</v>
      </c>
    </row>
    <row r="16" spans="1:3" ht="15.75" thickBot="1" x14ac:dyDescent="0.3">
      <c r="A16" s="63">
        <v>14</v>
      </c>
      <c r="B16" s="63">
        <v>18</v>
      </c>
      <c r="C16" s="63">
        <f t="shared" si="0"/>
        <v>16.666666666666668</v>
      </c>
    </row>
    <row r="17" spans="1:3" ht="15.75" thickBot="1" x14ac:dyDescent="0.3">
      <c r="A17" s="63">
        <v>18</v>
      </c>
      <c r="B17" s="63">
        <v>19.5</v>
      </c>
      <c r="C17" s="63">
        <f t="shared" si="0"/>
        <v>19</v>
      </c>
    </row>
    <row r="18" spans="1:3" ht="15.75" thickBot="1" x14ac:dyDescent="0.3">
      <c r="A18" s="63">
        <v>18.75</v>
      </c>
      <c r="B18" s="63">
        <v>19</v>
      </c>
      <c r="C18" s="63">
        <f t="shared" si="0"/>
        <v>18.916666666666668</v>
      </c>
    </row>
    <row r="19" spans="1:3" ht="15.75" thickBot="1" x14ac:dyDescent="0.3">
      <c r="A19" s="63">
        <v>12</v>
      </c>
      <c r="B19" s="63">
        <v>16.5</v>
      </c>
      <c r="C19" s="63">
        <f t="shared" si="0"/>
        <v>15</v>
      </c>
    </row>
    <row r="20" spans="1:3" ht="15.75" thickBot="1" x14ac:dyDescent="0.3">
      <c r="A20" s="63">
        <v>16.5</v>
      </c>
      <c r="B20" s="63">
        <v>16</v>
      </c>
      <c r="C20" s="63">
        <f t="shared" si="0"/>
        <v>16.166666666666668</v>
      </c>
    </row>
    <row r="21" spans="1:3" ht="15.75" thickBot="1" x14ac:dyDescent="0.3">
      <c r="A21" s="63">
        <v>16.5</v>
      </c>
      <c r="B21" s="63">
        <v>16</v>
      </c>
      <c r="C21" s="63">
        <f t="shared" si="0"/>
        <v>16.166666666666668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80" zoomScaleNormal="180" workbookViewId="0">
      <selection activeCell="G4" sqref="G4"/>
    </sheetView>
  </sheetViews>
  <sheetFormatPr baseColWidth="10" defaultRowHeight="15" x14ac:dyDescent="0.25"/>
  <sheetData>
    <row r="1" spans="1:4" x14ac:dyDescent="0.25">
      <c r="A1" s="50" t="s">
        <v>147</v>
      </c>
      <c r="B1" s="50" t="s">
        <v>148</v>
      </c>
      <c r="C1" s="50" t="s">
        <v>149</v>
      </c>
      <c r="D1" s="50" t="s">
        <v>150</v>
      </c>
    </row>
    <row r="2" spans="1:4" x14ac:dyDescent="0.25">
      <c r="A2" s="1">
        <v>10</v>
      </c>
      <c r="B2" s="1">
        <v>9</v>
      </c>
      <c r="C2" s="1">
        <v>14</v>
      </c>
      <c r="D2" s="1">
        <v>15</v>
      </c>
    </row>
    <row r="3" spans="1:4" x14ac:dyDescent="0.25">
      <c r="A3" s="1">
        <v>15</v>
      </c>
      <c r="B3" s="1">
        <v>20</v>
      </c>
      <c r="C3" s="1">
        <v>14</v>
      </c>
      <c r="D3" s="1">
        <v>12</v>
      </c>
    </row>
    <row r="4" spans="1:4" x14ac:dyDescent="0.25">
      <c r="A4" s="1">
        <v>15</v>
      </c>
      <c r="B4" s="1">
        <v>11</v>
      </c>
      <c r="C4" s="1">
        <v>20</v>
      </c>
      <c r="D4" s="1">
        <v>14</v>
      </c>
    </row>
    <row r="5" spans="1:4" x14ac:dyDescent="0.25">
      <c r="A5" s="1">
        <v>19</v>
      </c>
      <c r="B5" s="1">
        <v>5</v>
      </c>
      <c r="C5" s="1">
        <v>14</v>
      </c>
      <c r="D5" s="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>
      <selection activeCell="F34" sqref="F34"/>
    </sheetView>
  </sheetViews>
  <sheetFormatPr baseColWidth="10" defaultRowHeight="15" x14ac:dyDescent="0.25"/>
  <cols>
    <col min="1" max="1" width="7.5703125" customWidth="1"/>
    <col min="2" max="2" width="8.85546875" customWidth="1"/>
  </cols>
  <sheetData>
    <row r="1" spans="1:2" x14ac:dyDescent="0.25">
      <c r="A1" s="50" t="s">
        <v>56</v>
      </c>
      <c r="B1" s="50" t="s">
        <v>57</v>
      </c>
    </row>
    <row r="2" spans="1:2" x14ac:dyDescent="0.25">
      <c r="A2" s="1">
        <v>2</v>
      </c>
      <c r="B2" s="1">
        <v>7</v>
      </c>
    </row>
    <row r="3" spans="1:2" x14ac:dyDescent="0.25">
      <c r="A3" s="1">
        <v>5</v>
      </c>
      <c r="B3" s="1">
        <v>13</v>
      </c>
    </row>
    <row r="4" spans="1:2" x14ac:dyDescent="0.25">
      <c r="A4" s="1">
        <v>6</v>
      </c>
      <c r="B4" s="1">
        <v>15</v>
      </c>
    </row>
    <row r="5" spans="1:2" x14ac:dyDescent="0.25">
      <c r="A5" s="1">
        <v>1</v>
      </c>
      <c r="B5" s="1">
        <v>5</v>
      </c>
    </row>
    <row r="6" spans="1:2" x14ac:dyDescent="0.25">
      <c r="A6" s="1">
        <v>4</v>
      </c>
      <c r="B6" s="1">
        <v>11</v>
      </c>
    </row>
    <row r="7" spans="1:2" x14ac:dyDescent="0.25">
      <c r="A7" s="1">
        <v>8</v>
      </c>
      <c r="B7" s="1">
        <v>19</v>
      </c>
    </row>
    <row r="8" spans="1:2" x14ac:dyDescent="0.25">
      <c r="A8" s="1">
        <v>6</v>
      </c>
      <c r="B8" s="1">
        <v>15</v>
      </c>
    </row>
    <row r="9" spans="1:2" x14ac:dyDescent="0.25">
      <c r="A9" s="1">
        <v>5</v>
      </c>
      <c r="B9" s="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8"/>
  <sheetViews>
    <sheetView workbookViewId="0">
      <selection activeCell="G33" sqref="G33"/>
    </sheetView>
  </sheetViews>
  <sheetFormatPr baseColWidth="10" defaultRowHeight="15" x14ac:dyDescent="0.25"/>
  <sheetData>
    <row r="1" spans="1:2" x14ac:dyDescent="0.25">
      <c r="A1" s="48" t="s">
        <v>54</v>
      </c>
      <c r="B1" s="48" t="s">
        <v>55</v>
      </c>
    </row>
    <row r="2" spans="1:2" x14ac:dyDescent="0.25">
      <c r="A2" s="49">
        <v>0</v>
      </c>
      <c r="B2" s="49">
        <v>1</v>
      </c>
    </row>
    <row r="3" spans="1:2" x14ac:dyDescent="0.25">
      <c r="A3" s="49">
        <v>2</v>
      </c>
      <c r="B3" s="49">
        <v>5</v>
      </c>
    </row>
    <row r="4" spans="1:2" x14ac:dyDescent="0.25">
      <c r="A4" s="49">
        <v>4</v>
      </c>
      <c r="B4" s="49">
        <v>9</v>
      </c>
    </row>
    <row r="5" spans="1:2" x14ac:dyDescent="0.25">
      <c r="A5" s="49">
        <v>6</v>
      </c>
      <c r="B5" s="49">
        <v>14</v>
      </c>
    </row>
    <row r="6" spans="1:2" x14ac:dyDescent="0.25">
      <c r="A6" s="49">
        <v>8</v>
      </c>
      <c r="B6" s="49">
        <v>14</v>
      </c>
    </row>
    <row r="7" spans="1:2" x14ac:dyDescent="0.25">
      <c r="A7" s="49">
        <v>18</v>
      </c>
      <c r="B7" s="49">
        <v>37</v>
      </c>
    </row>
    <row r="8" spans="1:2" x14ac:dyDescent="0.25">
      <c r="A8" s="49">
        <v>12</v>
      </c>
      <c r="B8" s="49">
        <v>18</v>
      </c>
    </row>
    <row r="9" spans="1:2" x14ac:dyDescent="0.25">
      <c r="A9" s="49">
        <v>14</v>
      </c>
      <c r="B9" s="49">
        <v>29</v>
      </c>
    </row>
    <row r="10" spans="1:2" x14ac:dyDescent="0.25">
      <c r="A10" s="49">
        <v>10</v>
      </c>
      <c r="B10" s="49">
        <v>21</v>
      </c>
    </row>
    <row r="11" spans="1:2" x14ac:dyDescent="0.25">
      <c r="A11" s="49">
        <v>15</v>
      </c>
      <c r="B11" s="49">
        <v>31</v>
      </c>
    </row>
    <row r="12" spans="1:2" x14ac:dyDescent="0.25">
      <c r="A12" s="49">
        <v>12</v>
      </c>
      <c r="B12" s="49">
        <v>16</v>
      </c>
    </row>
    <row r="13" spans="1:2" x14ac:dyDescent="0.25">
      <c r="A13" s="49">
        <v>13</v>
      </c>
      <c r="B13" s="49">
        <v>31</v>
      </c>
    </row>
    <row r="14" spans="1:2" x14ac:dyDescent="0.25">
      <c r="A14" s="49">
        <v>17</v>
      </c>
      <c r="B14" s="49">
        <v>35</v>
      </c>
    </row>
    <row r="15" spans="1:2" x14ac:dyDescent="0.25">
      <c r="A15" s="49">
        <v>15</v>
      </c>
      <c r="B15" s="49">
        <v>31</v>
      </c>
    </row>
    <row r="16" spans="1:2" x14ac:dyDescent="0.25">
      <c r="A16" s="49">
        <v>16</v>
      </c>
      <c r="B16" s="49">
        <v>25</v>
      </c>
    </row>
    <row r="17" spans="1:2" x14ac:dyDescent="0.25">
      <c r="A17" s="49">
        <v>14</v>
      </c>
      <c r="B17" s="49">
        <v>29</v>
      </c>
    </row>
    <row r="18" spans="1:2" x14ac:dyDescent="0.25">
      <c r="A18" s="49">
        <v>18</v>
      </c>
      <c r="B18" s="49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1"/>
  <sheetViews>
    <sheetView workbookViewId="0">
      <selection activeCell="F24" sqref="F24"/>
    </sheetView>
  </sheetViews>
  <sheetFormatPr baseColWidth="10" defaultRowHeight="15" x14ac:dyDescent="0.25"/>
  <sheetData>
    <row r="1" spans="1:4" ht="15.75" thickBot="1" x14ac:dyDescent="0.3">
      <c r="A1" s="60"/>
      <c r="B1" s="61" t="s">
        <v>56</v>
      </c>
      <c r="C1" s="63" t="s">
        <v>57</v>
      </c>
      <c r="D1" s="63" t="s">
        <v>121</v>
      </c>
    </row>
    <row r="2" spans="1:4" ht="15.75" thickBot="1" x14ac:dyDescent="0.3">
      <c r="A2" s="62" t="s">
        <v>101</v>
      </c>
      <c r="B2" s="63">
        <v>16</v>
      </c>
      <c r="C2" s="63">
        <v>17.5</v>
      </c>
      <c r="D2" s="63">
        <f>(B2+2*C2)/3</f>
        <v>17</v>
      </c>
    </row>
    <row r="3" spans="1:4" ht="15.75" thickBot="1" x14ac:dyDescent="0.3">
      <c r="A3" s="62" t="s">
        <v>102</v>
      </c>
      <c r="B3" s="63">
        <v>19</v>
      </c>
      <c r="C3" s="63">
        <v>18</v>
      </c>
      <c r="D3" s="63">
        <f t="shared" ref="D3:D21" si="0">(B3+2*C3)/3</f>
        <v>18.333333333333332</v>
      </c>
    </row>
    <row r="4" spans="1:4" ht="15.75" thickBot="1" x14ac:dyDescent="0.3">
      <c r="A4" s="62" t="s">
        <v>103</v>
      </c>
      <c r="B4" s="63">
        <v>14</v>
      </c>
      <c r="C4" s="63">
        <v>18.25</v>
      </c>
      <c r="D4" s="63">
        <f t="shared" si="0"/>
        <v>16.833333333333332</v>
      </c>
    </row>
    <row r="5" spans="1:4" ht="15.75" thickBot="1" x14ac:dyDescent="0.3">
      <c r="A5" s="62" t="s">
        <v>104</v>
      </c>
      <c r="B5" s="63">
        <v>17</v>
      </c>
      <c r="C5" s="63">
        <v>13</v>
      </c>
      <c r="D5" s="63">
        <f t="shared" si="0"/>
        <v>14.333333333333334</v>
      </c>
    </row>
    <row r="6" spans="1:4" ht="15.75" thickBot="1" x14ac:dyDescent="0.3">
      <c r="A6" s="62" t="s">
        <v>105</v>
      </c>
      <c r="B6" s="63">
        <v>14</v>
      </c>
      <c r="C6" s="63">
        <v>15.5</v>
      </c>
      <c r="D6" s="63">
        <f t="shared" si="0"/>
        <v>15</v>
      </c>
    </row>
    <row r="7" spans="1:4" ht="15.75" thickBot="1" x14ac:dyDescent="0.3">
      <c r="A7" s="62" t="s">
        <v>106</v>
      </c>
      <c r="B7" s="63">
        <v>13</v>
      </c>
      <c r="C7" s="63">
        <v>13</v>
      </c>
      <c r="D7" s="63">
        <f t="shared" si="0"/>
        <v>13</v>
      </c>
    </row>
    <row r="8" spans="1:4" ht="15.75" thickBot="1" x14ac:dyDescent="0.3">
      <c r="A8" s="62" t="s">
        <v>107</v>
      </c>
      <c r="B8" s="63">
        <v>13</v>
      </c>
      <c r="C8" s="63">
        <v>11</v>
      </c>
      <c r="D8" s="63">
        <f t="shared" si="0"/>
        <v>11.666666666666666</v>
      </c>
    </row>
    <row r="9" spans="1:4" ht="15.75" thickBot="1" x14ac:dyDescent="0.3">
      <c r="A9" s="62" t="s">
        <v>108</v>
      </c>
      <c r="B9" s="63">
        <v>14</v>
      </c>
      <c r="C9" s="63">
        <v>17</v>
      </c>
      <c r="D9" s="63">
        <f t="shared" si="0"/>
        <v>16</v>
      </c>
    </row>
    <row r="10" spans="1:4" ht="15.75" thickBot="1" x14ac:dyDescent="0.3">
      <c r="A10" s="62" t="s">
        <v>109</v>
      </c>
      <c r="B10" s="63">
        <v>14</v>
      </c>
      <c r="C10" s="63">
        <v>17</v>
      </c>
      <c r="D10" s="63">
        <f t="shared" si="0"/>
        <v>16</v>
      </c>
    </row>
    <row r="11" spans="1:4" ht="15.75" thickBot="1" x14ac:dyDescent="0.3">
      <c r="A11" s="62" t="s">
        <v>110</v>
      </c>
      <c r="B11" s="63">
        <v>12</v>
      </c>
      <c r="C11" s="63">
        <v>17</v>
      </c>
      <c r="D11" s="63">
        <f t="shared" si="0"/>
        <v>15.333333333333334</v>
      </c>
    </row>
    <row r="12" spans="1:4" ht="15.75" thickBot="1" x14ac:dyDescent="0.3">
      <c r="A12" s="62" t="s">
        <v>111</v>
      </c>
      <c r="B12" s="63">
        <v>13</v>
      </c>
      <c r="C12" s="63">
        <v>15</v>
      </c>
      <c r="D12" s="63">
        <f t="shared" si="0"/>
        <v>14.333333333333334</v>
      </c>
    </row>
    <row r="13" spans="1:4" ht="15.75" thickBot="1" x14ac:dyDescent="0.3">
      <c r="A13" s="62" t="s">
        <v>112</v>
      </c>
      <c r="B13" s="63">
        <v>14.5</v>
      </c>
      <c r="C13" s="63">
        <v>17</v>
      </c>
      <c r="D13" s="63">
        <f t="shared" si="0"/>
        <v>16.166666666666668</v>
      </c>
    </row>
    <row r="14" spans="1:4" ht="15.75" thickBot="1" x14ac:dyDescent="0.3">
      <c r="A14" s="62" t="s">
        <v>113</v>
      </c>
      <c r="B14" s="63">
        <v>18.25</v>
      </c>
      <c r="C14" s="63">
        <v>18.75</v>
      </c>
      <c r="D14" s="63">
        <f t="shared" si="0"/>
        <v>18.583333333333332</v>
      </c>
    </row>
    <row r="15" spans="1:4" ht="15.75" thickBot="1" x14ac:dyDescent="0.3">
      <c r="A15" s="62" t="s">
        <v>114</v>
      </c>
      <c r="B15" s="63">
        <v>18.25</v>
      </c>
      <c r="C15" s="63">
        <v>13</v>
      </c>
      <c r="D15" s="63">
        <f t="shared" si="0"/>
        <v>14.75</v>
      </c>
    </row>
    <row r="16" spans="1:4" ht="15.75" thickBot="1" x14ac:dyDescent="0.3">
      <c r="A16" s="62" t="s">
        <v>115</v>
      </c>
      <c r="B16" s="63">
        <v>14</v>
      </c>
      <c r="C16" s="63">
        <v>18</v>
      </c>
      <c r="D16" s="63">
        <f t="shared" si="0"/>
        <v>16.666666666666668</v>
      </c>
    </row>
    <row r="17" spans="1:4" ht="15.75" thickBot="1" x14ac:dyDescent="0.3">
      <c r="A17" s="62" t="s">
        <v>116</v>
      </c>
      <c r="B17" s="63">
        <v>18</v>
      </c>
      <c r="C17" s="63">
        <v>19.5</v>
      </c>
      <c r="D17" s="63">
        <f t="shared" si="0"/>
        <v>19</v>
      </c>
    </row>
    <row r="18" spans="1:4" ht="15.75" thickBot="1" x14ac:dyDescent="0.3">
      <c r="A18" s="62" t="s">
        <v>117</v>
      </c>
      <c r="B18" s="63">
        <v>18.75</v>
      </c>
      <c r="C18" s="63">
        <v>19</v>
      </c>
      <c r="D18" s="63">
        <f t="shared" si="0"/>
        <v>18.916666666666668</v>
      </c>
    </row>
    <row r="19" spans="1:4" ht="15.75" thickBot="1" x14ac:dyDescent="0.3">
      <c r="A19" s="62" t="s">
        <v>118</v>
      </c>
      <c r="B19" s="63">
        <v>12</v>
      </c>
      <c r="C19" s="63">
        <v>16.5</v>
      </c>
      <c r="D19" s="63">
        <f t="shared" si="0"/>
        <v>15</v>
      </c>
    </row>
    <row r="20" spans="1:4" ht="15.75" thickBot="1" x14ac:dyDescent="0.3">
      <c r="A20" s="62" t="s">
        <v>119</v>
      </c>
      <c r="B20" s="63">
        <v>16.5</v>
      </c>
      <c r="C20" s="63">
        <v>16</v>
      </c>
      <c r="D20" s="63">
        <f t="shared" si="0"/>
        <v>16.166666666666668</v>
      </c>
    </row>
    <row r="21" spans="1:4" ht="15.75" thickBot="1" x14ac:dyDescent="0.3">
      <c r="A21" s="62" t="s">
        <v>120</v>
      </c>
      <c r="B21" s="63">
        <v>16.5</v>
      </c>
      <c r="C21" s="63">
        <v>16</v>
      </c>
      <c r="D21" s="63">
        <f t="shared" si="0"/>
        <v>16.166666666666668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zoomScale="160" zoomScaleNormal="160" workbookViewId="0">
      <selection activeCell="C15" sqref="C15"/>
    </sheetView>
  </sheetViews>
  <sheetFormatPr baseColWidth="10" defaultRowHeight="15" x14ac:dyDescent="0.25"/>
  <sheetData>
    <row r="1" spans="1:2" x14ac:dyDescent="0.25">
      <c r="A1" s="80" t="s">
        <v>147</v>
      </c>
      <c r="B1" s="80" t="s">
        <v>148</v>
      </c>
    </row>
    <row r="2" spans="1:2" x14ac:dyDescent="0.25">
      <c r="A2" s="81">
        <v>9</v>
      </c>
      <c r="B2" s="81">
        <v>35</v>
      </c>
    </row>
    <row r="3" spans="1:2" x14ac:dyDescent="0.25">
      <c r="A3" s="81">
        <v>66</v>
      </c>
      <c r="B3" s="81">
        <v>72</v>
      </c>
    </row>
    <row r="4" spans="1:2" x14ac:dyDescent="0.25">
      <c r="A4" s="81">
        <v>77</v>
      </c>
      <c r="B4" s="81">
        <v>139</v>
      </c>
    </row>
    <row r="5" spans="1:2" x14ac:dyDescent="0.25">
      <c r="A5" s="81">
        <v>50</v>
      </c>
      <c r="B5" s="81">
        <v>78</v>
      </c>
    </row>
    <row r="6" spans="1:2" x14ac:dyDescent="0.25">
      <c r="A6" s="81">
        <v>52</v>
      </c>
      <c r="B6" s="81">
        <v>86</v>
      </c>
    </row>
    <row r="7" spans="1:2" x14ac:dyDescent="0.25">
      <c r="A7" s="81">
        <v>55</v>
      </c>
      <c r="B7" s="81">
        <v>108</v>
      </c>
    </row>
    <row r="8" spans="1:2" x14ac:dyDescent="0.25">
      <c r="A8" s="81">
        <v>60</v>
      </c>
      <c r="B8" s="81">
        <v>142</v>
      </c>
    </row>
    <row r="9" spans="1:2" x14ac:dyDescent="0.25">
      <c r="A9" s="81">
        <v>80</v>
      </c>
      <c r="B9" s="8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"/>
  <sheetViews>
    <sheetView workbookViewId="0">
      <selection activeCell="F34" sqref="F34"/>
    </sheetView>
  </sheetViews>
  <sheetFormatPr baseColWidth="10" defaultRowHeight="15" x14ac:dyDescent="0.25"/>
  <cols>
    <col min="1" max="1" width="7.5703125" customWidth="1"/>
    <col min="2" max="2" width="8.85546875" customWidth="1"/>
  </cols>
  <sheetData>
    <row r="1" spans="1:2" x14ac:dyDescent="0.25">
      <c r="A1" s="50" t="s">
        <v>56</v>
      </c>
      <c r="B1" s="50" t="s">
        <v>57</v>
      </c>
    </row>
    <row r="2" spans="1:2" x14ac:dyDescent="0.25">
      <c r="A2" s="1">
        <v>2</v>
      </c>
      <c r="B2" s="1">
        <v>7</v>
      </c>
    </row>
    <row r="3" spans="1:2" x14ac:dyDescent="0.25">
      <c r="A3" s="1">
        <v>5</v>
      </c>
      <c r="B3" s="1">
        <v>13</v>
      </c>
    </row>
    <row r="4" spans="1:2" x14ac:dyDescent="0.25">
      <c r="A4" s="1">
        <v>6</v>
      </c>
      <c r="B4" s="1">
        <v>15</v>
      </c>
    </row>
    <row r="5" spans="1:2" x14ac:dyDescent="0.25">
      <c r="A5" s="1">
        <v>1</v>
      </c>
      <c r="B5" s="1">
        <v>5</v>
      </c>
    </row>
    <row r="6" spans="1:2" x14ac:dyDescent="0.25">
      <c r="A6" s="1">
        <v>4</v>
      </c>
      <c r="B6" s="1">
        <v>11</v>
      </c>
    </row>
    <row r="7" spans="1:2" x14ac:dyDescent="0.25">
      <c r="A7" s="1">
        <v>8</v>
      </c>
      <c r="B7" s="1">
        <v>19</v>
      </c>
    </row>
    <row r="8" spans="1:2" x14ac:dyDescent="0.25">
      <c r="A8" s="1">
        <v>6</v>
      </c>
      <c r="B8" s="1">
        <v>15</v>
      </c>
    </row>
    <row r="9" spans="1:2" x14ac:dyDescent="0.25">
      <c r="A9" s="1">
        <v>5</v>
      </c>
      <c r="B9" s="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>
      <selection activeCell="A9" sqref="A9"/>
    </sheetView>
  </sheetViews>
  <sheetFormatPr baseColWidth="10" defaultRowHeight="15" x14ac:dyDescent="0.25"/>
  <sheetData>
    <row r="1" spans="1:5" x14ac:dyDescent="0.25">
      <c r="A1" s="50"/>
      <c r="B1" s="50" t="s">
        <v>65</v>
      </c>
      <c r="C1" s="50" t="s">
        <v>66</v>
      </c>
      <c r="D1" s="50" t="s">
        <v>67</v>
      </c>
      <c r="E1" s="50" t="s">
        <v>68</v>
      </c>
    </row>
    <row r="2" spans="1:5" x14ac:dyDescent="0.25">
      <c r="A2" s="50" t="s">
        <v>195</v>
      </c>
      <c r="B2" s="1">
        <v>10</v>
      </c>
      <c r="C2" s="1">
        <v>15</v>
      </c>
      <c r="D2" s="1">
        <v>15</v>
      </c>
      <c r="E2" s="1">
        <v>19</v>
      </c>
    </row>
    <row r="3" spans="1:5" x14ac:dyDescent="0.25">
      <c r="A3" s="50" t="s">
        <v>196</v>
      </c>
      <c r="B3" s="1">
        <v>9</v>
      </c>
      <c r="C3" s="1">
        <v>20</v>
      </c>
      <c r="D3" s="1">
        <v>11</v>
      </c>
      <c r="E3" s="1">
        <v>5</v>
      </c>
    </row>
    <row r="4" spans="1:5" x14ac:dyDescent="0.25">
      <c r="A4" s="50" t="s">
        <v>197</v>
      </c>
      <c r="B4" s="1">
        <v>14</v>
      </c>
      <c r="C4" s="1">
        <v>14</v>
      </c>
      <c r="D4" s="1">
        <v>20</v>
      </c>
      <c r="E4" s="1">
        <v>14</v>
      </c>
    </row>
    <row r="5" spans="1:5" x14ac:dyDescent="0.25">
      <c r="A5" s="50" t="s">
        <v>198</v>
      </c>
      <c r="B5" s="1">
        <v>15</v>
      </c>
      <c r="C5" s="1">
        <v>12</v>
      </c>
      <c r="D5" s="1">
        <v>14</v>
      </c>
      <c r="E5" s="1">
        <v>10</v>
      </c>
    </row>
    <row r="6" spans="1:5" x14ac:dyDescent="0.25">
      <c r="A6" s="50" t="s">
        <v>199</v>
      </c>
      <c r="B6" s="1">
        <v>10</v>
      </c>
      <c r="C6" s="1">
        <v>10</v>
      </c>
      <c r="D6" s="1">
        <v>5</v>
      </c>
      <c r="E6" s="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topLeftCell="A2" workbookViewId="0">
      <selection activeCell="C13" sqref="C13"/>
    </sheetView>
  </sheetViews>
  <sheetFormatPr baseColWidth="10" defaultRowHeight="15" x14ac:dyDescent="0.25"/>
  <sheetData>
    <row r="1" spans="1:7" ht="15.75" thickBot="1" x14ac:dyDescent="0.3">
      <c r="A1" s="82"/>
      <c r="B1" s="59" t="s">
        <v>89</v>
      </c>
      <c r="C1" s="59" t="s">
        <v>90</v>
      </c>
      <c r="D1" s="59" t="s">
        <v>91</v>
      </c>
      <c r="E1" s="59" t="s">
        <v>92</v>
      </c>
      <c r="F1" s="59" t="s">
        <v>93</v>
      </c>
      <c r="G1" s="59" t="s">
        <v>94</v>
      </c>
    </row>
    <row r="2" spans="1:7" ht="15.75" thickBot="1" x14ac:dyDescent="0.3">
      <c r="A2" s="83" t="s">
        <v>95</v>
      </c>
      <c r="B2" s="57">
        <v>9</v>
      </c>
      <c r="C2" s="57">
        <v>35</v>
      </c>
      <c r="D2" s="57">
        <v>44</v>
      </c>
      <c r="E2" s="57">
        <v>24</v>
      </c>
      <c r="F2" s="57">
        <v>8</v>
      </c>
      <c r="G2" s="57">
        <v>13</v>
      </c>
    </row>
    <row r="3" spans="1:7" ht="15.75" thickBot="1" x14ac:dyDescent="0.3">
      <c r="A3" s="83" t="s">
        <v>96</v>
      </c>
      <c r="B3" s="57">
        <v>66</v>
      </c>
      <c r="C3" s="57">
        <v>72</v>
      </c>
      <c r="D3" s="57">
        <v>171</v>
      </c>
      <c r="E3" s="57">
        <v>122</v>
      </c>
      <c r="F3" s="57">
        <v>48</v>
      </c>
      <c r="G3" s="57">
        <v>71</v>
      </c>
    </row>
    <row r="4" spans="1:7" ht="15.75" thickBot="1" x14ac:dyDescent="0.3">
      <c r="A4" s="83" t="s">
        <v>97</v>
      </c>
      <c r="B4" s="57">
        <v>77</v>
      </c>
      <c r="C4" s="57">
        <v>139</v>
      </c>
      <c r="D4" s="57">
        <v>380</v>
      </c>
      <c r="E4" s="57">
        <v>195</v>
      </c>
      <c r="F4" s="57">
        <v>69</v>
      </c>
      <c r="G4" s="57">
        <v>233</v>
      </c>
    </row>
    <row r="5" spans="1:7" ht="15.75" thickBot="1" x14ac:dyDescent="0.3">
      <c r="A5" s="83" t="s">
        <v>98</v>
      </c>
      <c r="B5" s="57">
        <v>50</v>
      </c>
      <c r="C5" s="57">
        <v>78</v>
      </c>
      <c r="D5" s="57">
        <v>155</v>
      </c>
      <c r="E5" s="57">
        <v>152</v>
      </c>
      <c r="F5" s="57">
        <v>57</v>
      </c>
      <c r="G5" s="57">
        <v>85</v>
      </c>
    </row>
    <row r="6" spans="1:7" ht="15.75" thickBot="1" x14ac:dyDescent="0.3">
      <c r="A6" s="83" t="s">
        <v>99</v>
      </c>
      <c r="B6" s="57">
        <v>52</v>
      </c>
      <c r="C6" s="57">
        <v>86</v>
      </c>
      <c r="D6" s="57">
        <v>274</v>
      </c>
      <c r="E6" s="57">
        <v>43</v>
      </c>
      <c r="F6" s="57">
        <v>26</v>
      </c>
      <c r="G6" s="57">
        <v>48</v>
      </c>
    </row>
    <row r="7" spans="1:7" ht="15.75" thickBot="1" x14ac:dyDescent="0.3">
      <c r="A7" s="83" t="s">
        <v>100</v>
      </c>
      <c r="B7" s="57">
        <v>55</v>
      </c>
      <c r="C7" s="57">
        <v>103</v>
      </c>
      <c r="D7" s="57">
        <v>191</v>
      </c>
      <c r="E7" s="57">
        <v>40</v>
      </c>
      <c r="F7" s="57">
        <v>25</v>
      </c>
      <c r="G7" s="57">
        <v>46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7"/>
  <sheetViews>
    <sheetView workbookViewId="0">
      <selection activeCell="H22" sqref="H22"/>
    </sheetView>
  </sheetViews>
  <sheetFormatPr baseColWidth="10" defaultRowHeight="15" x14ac:dyDescent="0.25"/>
  <sheetData>
    <row r="1" spans="1:6" x14ac:dyDescent="0.25">
      <c r="A1" s="50"/>
      <c r="B1" s="50" t="s">
        <v>65</v>
      </c>
      <c r="C1" s="50" t="s">
        <v>66</v>
      </c>
      <c r="D1" s="50" t="s">
        <v>67</v>
      </c>
      <c r="E1" s="50" t="s">
        <v>68</v>
      </c>
    </row>
    <row r="2" spans="1:6" x14ac:dyDescent="0.25">
      <c r="A2" s="50" t="s">
        <v>195</v>
      </c>
      <c r="B2" s="1">
        <v>10</v>
      </c>
      <c r="C2" s="1">
        <v>15</v>
      </c>
      <c r="D2" s="1">
        <v>15</v>
      </c>
      <c r="E2" s="1">
        <v>19</v>
      </c>
      <c r="F2">
        <f t="shared" ref="F2:F6" si="0">SUM(B2:E2)</f>
        <v>59</v>
      </c>
    </row>
    <row r="3" spans="1:6" x14ac:dyDescent="0.25">
      <c r="A3" s="50" t="s">
        <v>196</v>
      </c>
      <c r="B3" s="1">
        <v>9</v>
      </c>
      <c r="C3" s="1">
        <v>20</v>
      </c>
      <c r="D3" s="1">
        <v>11</v>
      </c>
      <c r="E3" s="1">
        <v>5</v>
      </c>
      <c r="F3">
        <f t="shared" si="0"/>
        <v>45</v>
      </c>
    </row>
    <row r="4" spans="1:6" x14ac:dyDescent="0.25">
      <c r="A4" s="50" t="s">
        <v>197</v>
      </c>
      <c r="B4" s="1">
        <v>14</v>
      </c>
      <c r="C4" s="1">
        <v>14</v>
      </c>
      <c r="D4" s="1">
        <v>20</v>
      </c>
      <c r="E4" s="1">
        <v>14</v>
      </c>
      <c r="F4">
        <f t="shared" si="0"/>
        <v>62</v>
      </c>
    </row>
    <row r="5" spans="1:6" x14ac:dyDescent="0.25">
      <c r="A5" s="50" t="s">
        <v>198</v>
      </c>
      <c r="B5" s="1">
        <v>15</v>
      </c>
      <c r="C5" s="1">
        <v>12</v>
      </c>
      <c r="D5" s="1">
        <v>14</v>
      </c>
      <c r="E5" s="1">
        <v>10</v>
      </c>
      <c r="F5">
        <f t="shared" si="0"/>
        <v>51</v>
      </c>
    </row>
    <row r="6" spans="1:6" x14ac:dyDescent="0.25">
      <c r="A6" s="50" t="s">
        <v>199</v>
      </c>
      <c r="B6" s="1">
        <v>10</v>
      </c>
      <c r="C6" s="1">
        <v>10</v>
      </c>
      <c r="D6" s="1">
        <v>5</v>
      </c>
      <c r="E6" s="1">
        <v>50</v>
      </c>
      <c r="F6">
        <f t="shared" si="0"/>
        <v>75</v>
      </c>
    </row>
    <row r="7" spans="1:6" x14ac:dyDescent="0.25">
      <c r="B7">
        <f t="shared" ref="B7:F7" si="1">SUM(B2:B6)</f>
        <v>58</v>
      </c>
      <c r="C7">
        <f t="shared" si="1"/>
        <v>71</v>
      </c>
      <c r="D7">
        <f t="shared" si="1"/>
        <v>65</v>
      </c>
      <c r="E7">
        <f t="shared" si="1"/>
        <v>98</v>
      </c>
      <c r="F7">
        <f t="shared" si="1"/>
        <v>292</v>
      </c>
    </row>
    <row r="9" spans="1:6" x14ac:dyDescent="0.25">
      <c r="B9" s="78">
        <f>+B$7*$F2/$F$7</f>
        <v>11.719178082191782</v>
      </c>
      <c r="C9" s="78">
        <f t="shared" ref="C9:F9" si="2">+C$7*$F2/$F$7</f>
        <v>14.345890410958905</v>
      </c>
      <c r="D9" s="78">
        <f t="shared" si="2"/>
        <v>13.133561643835616</v>
      </c>
      <c r="E9" s="78">
        <f t="shared" si="2"/>
        <v>19.801369863013697</v>
      </c>
      <c r="F9">
        <f t="shared" si="2"/>
        <v>59</v>
      </c>
    </row>
    <row r="10" spans="1:6" x14ac:dyDescent="0.25">
      <c r="B10" s="78">
        <f t="shared" ref="B10:F10" si="3">+B$7*$F3/$F$7</f>
        <v>8.9383561643835616</v>
      </c>
      <c r="C10" s="78">
        <f t="shared" si="3"/>
        <v>10.941780821917808</v>
      </c>
      <c r="D10" s="78">
        <f t="shared" si="3"/>
        <v>10.017123287671232</v>
      </c>
      <c r="E10" s="78">
        <f t="shared" si="3"/>
        <v>15.102739726027398</v>
      </c>
      <c r="F10">
        <f t="shared" si="3"/>
        <v>45</v>
      </c>
    </row>
    <row r="11" spans="1:6" x14ac:dyDescent="0.25">
      <c r="B11" s="78">
        <f t="shared" ref="B11:F11" si="4">+B$7*$F4/$F$7</f>
        <v>12.315068493150685</v>
      </c>
      <c r="C11" s="78">
        <f t="shared" si="4"/>
        <v>15.075342465753424</v>
      </c>
      <c r="D11" s="78">
        <f t="shared" si="4"/>
        <v>13.801369863013699</v>
      </c>
      <c r="E11" s="78">
        <f t="shared" si="4"/>
        <v>20.80821917808219</v>
      </c>
      <c r="F11">
        <f t="shared" si="4"/>
        <v>62</v>
      </c>
    </row>
    <row r="12" spans="1:6" x14ac:dyDescent="0.25">
      <c r="B12" s="78">
        <f t="shared" ref="B12:F12" si="5">+B$7*$F5/$F$7</f>
        <v>10.13013698630137</v>
      </c>
      <c r="C12" s="78">
        <f t="shared" si="5"/>
        <v>12.400684931506849</v>
      </c>
      <c r="D12" s="78">
        <f t="shared" si="5"/>
        <v>11.352739726027398</v>
      </c>
      <c r="E12" s="78">
        <f t="shared" si="5"/>
        <v>17.116438356164384</v>
      </c>
      <c r="F12">
        <f t="shared" si="5"/>
        <v>51</v>
      </c>
    </row>
    <row r="13" spans="1:6" x14ac:dyDescent="0.25">
      <c r="B13" s="78">
        <f t="shared" ref="B13:F14" si="6">+B$7*$F6/$F$7</f>
        <v>14.897260273972602</v>
      </c>
      <c r="C13" s="78">
        <f t="shared" si="6"/>
        <v>18.236301369863014</v>
      </c>
      <c r="D13" s="78">
        <f t="shared" si="6"/>
        <v>16.695205479452056</v>
      </c>
      <c r="E13" s="78">
        <f t="shared" si="6"/>
        <v>25.171232876712327</v>
      </c>
      <c r="F13">
        <f t="shared" si="6"/>
        <v>75</v>
      </c>
    </row>
    <row r="14" spans="1:6" x14ac:dyDescent="0.25">
      <c r="B14">
        <f>+B$7*$F7/$F$7</f>
        <v>58</v>
      </c>
      <c r="C14">
        <f t="shared" si="6"/>
        <v>71</v>
      </c>
      <c r="D14">
        <f t="shared" si="6"/>
        <v>65</v>
      </c>
      <c r="E14">
        <f t="shared" si="6"/>
        <v>98</v>
      </c>
      <c r="F14">
        <f t="shared" si="6"/>
        <v>292</v>
      </c>
    </row>
    <row r="17" spans="2:6" x14ac:dyDescent="0.25">
      <c r="B17" s="79">
        <f>B2*B2/B9</f>
        <v>8.5330216247808295</v>
      </c>
      <c r="C17" s="79">
        <f t="shared" ref="C17:E17" si="7">C2*C2/C9</f>
        <v>15.683934113153496</v>
      </c>
      <c r="D17" s="79">
        <f t="shared" si="7"/>
        <v>17.131681877444588</v>
      </c>
      <c r="E17" s="79">
        <f t="shared" si="7"/>
        <v>18.231061916291942</v>
      </c>
      <c r="F17" s="79">
        <f t="shared" ref="F17:F21" si="8">SUM(B17:E17)</f>
        <v>59.579699531670862</v>
      </c>
    </row>
    <row r="18" spans="2:6" x14ac:dyDescent="0.25">
      <c r="B18" s="79">
        <f t="shared" ref="B18:E18" si="9">B3*B3/B10</f>
        <v>9.0620689655172413</v>
      </c>
      <c r="C18" s="79">
        <f t="shared" si="9"/>
        <v>36.557120500782474</v>
      </c>
      <c r="D18" s="79">
        <f t="shared" si="9"/>
        <v>12.07931623931624</v>
      </c>
      <c r="E18" s="79">
        <f t="shared" si="9"/>
        <v>1.655328798185941</v>
      </c>
      <c r="F18" s="79">
        <f t="shared" si="8"/>
        <v>59.353834503801899</v>
      </c>
    </row>
    <row r="19" spans="2:6" x14ac:dyDescent="0.25">
      <c r="B19" s="79">
        <f t="shared" ref="B19:E19" si="10">B4*B4/B11</f>
        <v>15.915461624026696</v>
      </c>
      <c r="C19" s="79">
        <f t="shared" si="10"/>
        <v>13.001363016810542</v>
      </c>
      <c r="D19" s="79">
        <f t="shared" si="10"/>
        <v>28.982630272952854</v>
      </c>
      <c r="E19" s="79">
        <f t="shared" si="10"/>
        <v>9.4193548387096779</v>
      </c>
      <c r="F19" s="79">
        <f t="shared" si="8"/>
        <v>67.318809752499774</v>
      </c>
    </row>
    <row r="20" spans="2:6" x14ac:dyDescent="0.25">
      <c r="B20" s="79">
        <f t="shared" ref="B20:E20" si="11">B5*B5/B12</f>
        <v>22.210953346855984</v>
      </c>
      <c r="C20" s="79">
        <f t="shared" si="11"/>
        <v>11.612261806130904</v>
      </c>
      <c r="D20" s="79">
        <f t="shared" si="11"/>
        <v>17.264555052790346</v>
      </c>
      <c r="E20" s="79">
        <f t="shared" si="11"/>
        <v>5.8423369347739094</v>
      </c>
      <c r="F20" s="79">
        <f t="shared" si="8"/>
        <v>56.930107140551144</v>
      </c>
    </row>
    <row r="21" spans="2:6" x14ac:dyDescent="0.25">
      <c r="B21" s="79">
        <f t="shared" ref="B21:E21" si="12">B6*B6/B13</f>
        <v>6.7126436781609202</v>
      </c>
      <c r="C21" s="79">
        <f t="shared" si="12"/>
        <v>5.483568075117371</v>
      </c>
      <c r="D21" s="79">
        <f t="shared" si="12"/>
        <v>1.4974358974358972</v>
      </c>
      <c r="E21" s="79">
        <f t="shared" si="12"/>
        <v>99.319727891156461</v>
      </c>
      <c r="F21" s="79">
        <f t="shared" si="8"/>
        <v>113.01337554187064</v>
      </c>
    </row>
    <row r="22" spans="2:6" x14ac:dyDescent="0.25">
      <c r="B22" s="79">
        <f t="shared" ref="B22:F22" si="13">SUM(B17:B21)</f>
        <v>62.434149239341671</v>
      </c>
      <c r="C22" s="79">
        <f t="shared" si="13"/>
        <v>82.338247511994794</v>
      </c>
      <c r="D22" s="79">
        <f t="shared" si="13"/>
        <v>76.955619339939915</v>
      </c>
      <c r="E22" s="79">
        <f t="shared" si="13"/>
        <v>134.46781037911794</v>
      </c>
      <c r="F22" s="79">
        <f t="shared" si="13"/>
        <v>356.19582647039431</v>
      </c>
    </row>
    <row r="24" spans="2:6" x14ac:dyDescent="0.25">
      <c r="E24" t="s">
        <v>200</v>
      </c>
      <c r="F24" s="78">
        <f>F22-F14</f>
        <v>64.195826470394309</v>
      </c>
    </row>
    <row r="25" spans="2:6" x14ac:dyDescent="0.25">
      <c r="E25" t="s">
        <v>201</v>
      </c>
      <c r="F25">
        <f>3*4</f>
        <v>12</v>
      </c>
    </row>
    <row r="26" spans="2:6" x14ac:dyDescent="0.25">
      <c r="E26" t="s">
        <v>202</v>
      </c>
      <c r="F26">
        <v>0.04</v>
      </c>
    </row>
    <row r="27" spans="2:6" x14ac:dyDescent="0.25">
      <c r="E27" t="s">
        <v>150</v>
      </c>
      <c r="F27">
        <f>CHIINV(F26,F25)</f>
        <v>21.785109042899247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6"/>
  <sheetViews>
    <sheetView topLeftCell="D1" zoomScale="130" zoomScaleNormal="130" workbookViewId="0">
      <selection activeCell="K19" sqref="K19"/>
    </sheetView>
  </sheetViews>
  <sheetFormatPr baseColWidth="10" defaultRowHeight="15" x14ac:dyDescent="0.25"/>
  <sheetData>
    <row r="1" spans="1:15" x14ac:dyDescent="0.25">
      <c r="A1" s="50" t="s">
        <v>147</v>
      </c>
      <c r="B1" s="1">
        <v>10</v>
      </c>
      <c r="C1" s="1">
        <v>15</v>
      </c>
      <c r="D1" s="1">
        <v>15</v>
      </c>
      <c r="E1" s="1">
        <v>19</v>
      </c>
      <c r="H1" t="s">
        <v>131</v>
      </c>
    </row>
    <row r="2" spans="1:15" x14ac:dyDescent="0.25">
      <c r="A2" s="50" t="s">
        <v>148</v>
      </c>
      <c r="B2" s="1">
        <v>9</v>
      </c>
      <c r="C2" s="1">
        <v>20</v>
      </c>
      <c r="D2" s="1">
        <v>11</v>
      </c>
      <c r="E2" s="1">
        <v>5</v>
      </c>
    </row>
    <row r="3" spans="1:15" ht="15.75" thickBot="1" x14ac:dyDescent="0.3">
      <c r="A3" s="50" t="s">
        <v>149</v>
      </c>
      <c r="B3" s="1">
        <v>14</v>
      </c>
      <c r="C3" s="1">
        <v>14</v>
      </c>
      <c r="D3" s="1">
        <v>20</v>
      </c>
      <c r="E3" s="1">
        <v>14</v>
      </c>
      <c r="H3" t="s">
        <v>132</v>
      </c>
    </row>
    <row r="4" spans="1:15" x14ac:dyDescent="0.25">
      <c r="A4" s="50" t="s">
        <v>150</v>
      </c>
      <c r="B4" s="1">
        <v>15</v>
      </c>
      <c r="C4" s="1">
        <v>12</v>
      </c>
      <c r="D4" s="1">
        <v>14</v>
      </c>
      <c r="E4" s="1">
        <v>10</v>
      </c>
      <c r="H4" s="75" t="s">
        <v>133</v>
      </c>
      <c r="I4" s="75" t="s">
        <v>134</v>
      </c>
      <c r="J4" s="75" t="s">
        <v>135</v>
      </c>
      <c r="K4" s="75" t="s">
        <v>136</v>
      </c>
      <c r="L4" s="75" t="s">
        <v>137</v>
      </c>
    </row>
    <row r="5" spans="1:15" x14ac:dyDescent="0.25">
      <c r="H5" t="s">
        <v>147</v>
      </c>
      <c r="I5">
        <v>4</v>
      </c>
      <c r="J5">
        <v>59</v>
      </c>
      <c r="K5">
        <v>14.75</v>
      </c>
      <c r="L5">
        <v>13.583333333333334</v>
      </c>
    </row>
    <row r="6" spans="1:15" x14ac:dyDescent="0.25">
      <c r="H6" t="s">
        <v>148</v>
      </c>
      <c r="I6">
        <v>4</v>
      </c>
      <c r="J6">
        <v>45</v>
      </c>
      <c r="K6">
        <v>11.25</v>
      </c>
      <c r="L6">
        <v>40.25</v>
      </c>
    </row>
    <row r="7" spans="1:15" x14ac:dyDescent="0.25">
      <c r="H7" t="s">
        <v>149</v>
      </c>
      <c r="I7">
        <v>4</v>
      </c>
      <c r="J7">
        <v>62</v>
      </c>
      <c r="K7">
        <v>15.5</v>
      </c>
      <c r="L7">
        <v>9</v>
      </c>
    </row>
    <row r="8" spans="1:15" ht="15.75" thickBot="1" x14ac:dyDescent="0.3">
      <c r="H8" s="74" t="s">
        <v>150</v>
      </c>
      <c r="I8" s="74">
        <v>4</v>
      </c>
      <c r="J8" s="74">
        <v>51</v>
      </c>
      <c r="K8" s="74">
        <v>12.75</v>
      </c>
      <c r="L8" s="74">
        <v>4.916666666666667</v>
      </c>
    </row>
    <row r="10" spans="1:15" x14ac:dyDescent="0.25">
      <c r="M10">
        <f>FDIST(L13,J13,J14)</f>
        <v>0.47904365014922834</v>
      </c>
      <c r="N10" s="78">
        <f>FDIST(L13,3,12)</f>
        <v>0.47904365014922834</v>
      </c>
    </row>
    <row r="11" spans="1:15" ht="15.75" thickBot="1" x14ac:dyDescent="0.3">
      <c r="H11" t="s">
        <v>138</v>
      </c>
    </row>
    <row r="12" spans="1:15" x14ac:dyDescent="0.25">
      <c r="H12" s="75" t="s">
        <v>139</v>
      </c>
      <c r="I12" s="75" t="s">
        <v>140</v>
      </c>
      <c r="J12" s="75" t="s">
        <v>141</v>
      </c>
      <c r="K12" s="75" t="s">
        <v>142</v>
      </c>
      <c r="L12" s="75" t="s">
        <v>59</v>
      </c>
      <c r="M12" s="75" t="s">
        <v>143</v>
      </c>
      <c r="N12" s="75" t="s">
        <v>144</v>
      </c>
    </row>
    <row r="13" spans="1:15" x14ac:dyDescent="0.25">
      <c r="H13" t="s">
        <v>145</v>
      </c>
      <c r="I13" s="76">
        <v>44.6875</v>
      </c>
      <c r="J13" s="76">
        <v>3</v>
      </c>
      <c r="K13" s="76">
        <v>14.895833333333334</v>
      </c>
      <c r="L13" s="76">
        <v>0.87945879458794596</v>
      </c>
      <c r="M13" s="76">
        <v>0.47904365014922834</v>
      </c>
      <c r="N13" s="76">
        <v>4.2049430676454307</v>
      </c>
      <c r="O13" s="78">
        <f>FINV(0.03,3,12)</f>
        <v>4.2049430676454307</v>
      </c>
    </row>
    <row r="14" spans="1:15" x14ac:dyDescent="0.25">
      <c r="H14" t="s">
        <v>146</v>
      </c>
      <c r="I14" s="76">
        <v>203.25</v>
      </c>
      <c r="J14" s="76">
        <v>12</v>
      </c>
      <c r="K14" s="76">
        <v>16.9375</v>
      </c>
    </row>
    <row r="15" spans="1:15" x14ac:dyDescent="0.25">
      <c r="I15" s="76"/>
      <c r="J15" s="76"/>
      <c r="K15" s="76"/>
    </row>
    <row r="16" spans="1:15" ht="15.75" thickBot="1" x14ac:dyDescent="0.3">
      <c r="H16" s="74" t="s">
        <v>4</v>
      </c>
      <c r="I16" s="77">
        <v>247.9375</v>
      </c>
      <c r="J16" s="77">
        <v>15</v>
      </c>
      <c r="K16" s="77"/>
      <c r="L16" s="74"/>
      <c r="M16" s="74"/>
      <c r="N16" s="7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workbookViewId="0">
      <selection activeCell="B7" sqref="B7"/>
    </sheetView>
  </sheetViews>
  <sheetFormatPr baseColWidth="10" defaultRowHeight="15" x14ac:dyDescent="0.25"/>
  <sheetData>
    <row r="1" spans="1:3" x14ac:dyDescent="0.25">
      <c r="A1" s="51"/>
      <c r="B1" s="52" t="s">
        <v>58</v>
      </c>
      <c r="C1" s="52" t="s">
        <v>59</v>
      </c>
    </row>
    <row r="2" spans="1:3" x14ac:dyDescent="0.25">
      <c r="A2" s="53" t="s">
        <v>85</v>
      </c>
      <c r="B2" s="1">
        <v>20</v>
      </c>
      <c r="C2" s="1">
        <v>30</v>
      </c>
    </row>
    <row r="3" spans="1:3" x14ac:dyDescent="0.25">
      <c r="A3" s="53" t="s">
        <v>86</v>
      </c>
      <c r="B3" s="1">
        <v>25</v>
      </c>
      <c r="C3" s="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"/>
  <sheetViews>
    <sheetView workbookViewId="0">
      <selection activeCell="D14" sqref="D14"/>
    </sheetView>
  </sheetViews>
  <sheetFormatPr baseColWidth="10" defaultRowHeight="15" x14ac:dyDescent="0.25"/>
  <sheetData>
    <row r="1" spans="1:8" x14ac:dyDescent="0.25">
      <c r="A1" s="51"/>
      <c r="B1" s="52" t="s">
        <v>58</v>
      </c>
      <c r="C1" s="52" t="s">
        <v>59</v>
      </c>
    </row>
    <row r="2" spans="1:8" x14ac:dyDescent="0.25">
      <c r="A2" s="53" t="s">
        <v>85</v>
      </c>
      <c r="B2" s="1">
        <v>20</v>
      </c>
      <c r="C2" s="1">
        <v>30</v>
      </c>
      <c r="D2">
        <f t="shared" ref="D2:D3" si="0">SUM(B2:C2)</f>
        <v>50</v>
      </c>
      <c r="F2">
        <f>$D2*B$4/$D$4</f>
        <v>22.5</v>
      </c>
      <c r="G2">
        <f>$D2*C$4/$D$4</f>
        <v>27.5</v>
      </c>
      <c r="H2">
        <f t="shared" ref="H2:H3" si="1">SUM(F2:G2)</f>
        <v>50</v>
      </c>
    </row>
    <row r="3" spans="1:8" x14ac:dyDescent="0.25">
      <c r="A3" s="53" t="s">
        <v>86</v>
      </c>
      <c r="B3" s="1">
        <v>25</v>
      </c>
      <c r="C3" s="1">
        <v>25</v>
      </c>
      <c r="D3">
        <f t="shared" si="0"/>
        <v>50</v>
      </c>
      <c r="F3">
        <f t="shared" ref="F3" si="2">$D3*B$4/$D$4</f>
        <v>22.5</v>
      </c>
      <c r="G3">
        <f t="shared" ref="G3" si="3">$D3*C$4/$D$4</f>
        <v>27.5</v>
      </c>
      <c r="H3">
        <f t="shared" si="1"/>
        <v>50</v>
      </c>
    </row>
    <row r="4" spans="1:8" x14ac:dyDescent="0.25">
      <c r="B4">
        <f t="shared" ref="B4:D4" si="4">SUM(B2:B3)</f>
        <v>45</v>
      </c>
      <c r="C4">
        <f t="shared" si="4"/>
        <v>55</v>
      </c>
      <c r="D4">
        <f t="shared" si="4"/>
        <v>100</v>
      </c>
      <c r="F4">
        <f t="shared" ref="F4:H4" si="5">SUM(F2:F3)</f>
        <v>45</v>
      </c>
      <c r="G4">
        <f t="shared" si="5"/>
        <v>55</v>
      </c>
      <c r="H4">
        <f t="shared" si="5"/>
        <v>100</v>
      </c>
    </row>
    <row r="8" spans="1:8" x14ac:dyDescent="0.25">
      <c r="D8">
        <f>B2*B2/F2</f>
        <v>17.777777777777779</v>
      </c>
      <c r="E8">
        <f>C2*C2/G2</f>
        <v>32.727272727272727</v>
      </c>
      <c r="F8">
        <f t="shared" ref="F8:F9" si="6">SUM(D8:E8)</f>
        <v>50.505050505050505</v>
      </c>
    </row>
    <row r="9" spans="1:8" x14ac:dyDescent="0.25">
      <c r="D9">
        <f>B3*B3/F3</f>
        <v>27.777777777777779</v>
      </c>
      <c r="E9">
        <f>C3*C3/G3</f>
        <v>22.727272727272727</v>
      </c>
      <c r="F9">
        <f t="shared" si="6"/>
        <v>50.505050505050505</v>
      </c>
    </row>
    <row r="10" spans="1:8" x14ac:dyDescent="0.25">
      <c r="D10">
        <f t="shared" ref="D10:F10" si="7">SUM(D8:D9)</f>
        <v>45.555555555555557</v>
      </c>
      <c r="E10">
        <f t="shared" si="7"/>
        <v>55.454545454545453</v>
      </c>
      <c r="F10">
        <f t="shared" si="7"/>
        <v>101.01010101010101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s="51"/>
      <c r="B1" s="52" t="s">
        <v>58</v>
      </c>
      <c r="C1" s="52" t="s">
        <v>59</v>
      </c>
    </row>
    <row r="2" spans="1:3" x14ac:dyDescent="0.25">
      <c r="A2" s="53" t="s">
        <v>60</v>
      </c>
      <c r="B2" s="1">
        <v>12</v>
      </c>
      <c r="C2" s="1">
        <v>16</v>
      </c>
    </row>
    <row r="3" spans="1:3" x14ac:dyDescent="0.25">
      <c r="A3" s="53" t="s">
        <v>61</v>
      </c>
      <c r="B3" s="1">
        <v>10</v>
      </c>
      <c r="C3" s="1">
        <v>15</v>
      </c>
    </row>
    <row r="4" spans="1:3" x14ac:dyDescent="0.25">
      <c r="A4" s="53" t="s">
        <v>62</v>
      </c>
      <c r="B4" s="1">
        <v>12</v>
      </c>
      <c r="C4" s="1">
        <v>9</v>
      </c>
    </row>
    <row r="5" spans="1:3" x14ac:dyDescent="0.25">
      <c r="A5" s="53" t="s">
        <v>63</v>
      </c>
      <c r="B5" s="1">
        <v>20</v>
      </c>
      <c r="C5" s="1">
        <v>15</v>
      </c>
    </row>
    <row r="6" spans="1:3" x14ac:dyDescent="0.25">
      <c r="A6" s="53" t="s">
        <v>64</v>
      </c>
      <c r="B6" s="1">
        <v>8</v>
      </c>
      <c r="C6" s="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5"/>
  <sheetViews>
    <sheetView topLeftCell="A7" workbookViewId="0">
      <selection activeCell="F24" sqref="F24"/>
    </sheetView>
  </sheetViews>
  <sheetFormatPr baseColWidth="10" defaultRowHeight="15" x14ac:dyDescent="0.25"/>
  <sheetData>
    <row r="1" spans="1:4" x14ac:dyDescent="0.25">
      <c r="A1" s="51"/>
      <c r="B1" s="52" t="s">
        <v>58</v>
      </c>
      <c r="C1" s="52" t="s">
        <v>59</v>
      </c>
      <c r="D1" s="1"/>
    </row>
    <row r="2" spans="1:4" x14ac:dyDescent="0.25">
      <c r="A2" s="53" t="s">
        <v>60</v>
      </c>
      <c r="B2" s="1">
        <v>12</v>
      </c>
      <c r="C2" s="1">
        <v>16</v>
      </c>
      <c r="D2" s="1">
        <f t="shared" ref="D2:D6" si="0">SUM(B2:C2)</f>
        <v>28</v>
      </c>
    </row>
    <row r="3" spans="1:4" x14ac:dyDescent="0.25">
      <c r="A3" s="53" t="s">
        <v>61</v>
      </c>
      <c r="B3" s="1">
        <v>10</v>
      </c>
      <c r="C3" s="1">
        <v>15</v>
      </c>
      <c r="D3" s="1">
        <f t="shared" si="0"/>
        <v>25</v>
      </c>
    </row>
    <row r="4" spans="1:4" x14ac:dyDescent="0.25">
      <c r="A4" s="53" t="s">
        <v>62</v>
      </c>
      <c r="B4" s="1">
        <v>12</v>
      </c>
      <c r="C4" s="1">
        <v>9</v>
      </c>
      <c r="D4" s="1">
        <f t="shared" si="0"/>
        <v>21</v>
      </c>
    </row>
    <row r="5" spans="1:4" x14ac:dyDescent="0.25">
      <c r="A5" s="53" t="s">
        <v>63</v>
      </c>
      <c r="B5" s="1">
        <v>20</v>
      </c>
      <c r="C5" s="1">
        <v>15</v>
      </c>
      <c r="D5" s="1">
        <f t="shared" si="0"/>
        <v>35</v>
      </c>
    </row>
    <row r="6" spans="1:4" x14ac:dyDescent="0.25">
      <c r="A6" s="53" t="s">
        <v>64</v>
      </c>
      <c r="B6" s="1">
        <v>8</v>
      </c>
      <c r="C6" s="1">
        <v>3</v>
      </c>
      <c r="D6" s="1">
        <f t="shared" si="0"/>
        <v>11</v>
      </c>
    </row>
    <row r="7" spans="1:4" x14ac:dyDescent="0.25">
      <c r="B7" s="50">
        <f t="shared" ref="B7:D7" si="1">SUM(B2:B6)</f>
        <v>62</v>
      </c>
      <c r="C7" s="50">
        <f t="shared" si="1"/>
        <v>58</v>
      </c>
      <c r="D7" s="50">
        <f t="shared" si="1"/>
        <v>120</v>
      </c>
    </row>
    <row r="10" spans="1:4" x14ac:dyDescent="0.25">
      <c r="A10" s="53" t="s">
        <v>60</v>
      </c>
      <c r="B10" s="85">
        <f>$D2*B$7/$D$7</f>
        <v>14.466666666666667</v>
      </c>
      <c r="C10" s="85">
        <f t="shared" ref="C10:D10" si="2">$D2*C$7/$D$7</f>
        <v>13.533333333333333</v>
      </c>
      <c r="D10" s="1">
        <f t="shared" si="2"/>
        <v>28</v>
      </c>
    </row>
    <row r="11" spans="1:4" x14ac:dyDescent="0.25">
      <c r="A11" s="53" t="s">
        <v>61</v>
      </c>
      <c r="B11" s="85">
        <f t="shared" ref="B11:D11" si="3">$D3*B$7/$D$7</f>
        <v>12.916666666666666</v>
      </c>
      <c r="C11" s="85">
        <f t="shared" si="3"/>
        <v>12.083333333333334</v>
      </c>
      <c r="D11" s="1">
        <f t="shared" si="3"/>
        <v>25</v>
      </c>
    </row>
    <row r="12" spans="1:4" x14ac:dyDescent="0.25">
      <c r="A12" s="53" t="s">
        <v>62</v>
      </c>
      <c r="B12" s="85">
        <f t="shared" ref="B12:D12" si="4">$D4*B$7/$D$7</f>
        <v>10.85</v>
      </c>
      <c r="C12" s="85">
        <f t="shared" si="4"/>
        <v>10.15</v>
      </c>
      <c r="D12" s="1">
        <f t="shared" si="4"/>
        <v>21</v>
      </c>
    </row>
    <row r="13" spans="1:4" x14ac:dyDescent="0.25">
      <c r="A13" s="53" t="s">
        <v>63</v>
      </c>
      <c r="B13" s="85">
        <f t="shared" ref="B13:D13" si="5">$D5*B$7/$D$7</f>
        <v>18.083333333333332</v>
      </c>
      <c r="C13" s="85">
        <f t="shared" si="5"/>
        <v>16.916666666666668</v>
      </c>
      <c r="D13" s="1">
        <f t="shared" si="5"/>
        <v>35</v>
      </c>
    </row>
    <row r="14" spans="1:4" x14ac:dyDescent="0.25">
      <c r="A14" s="53" t="s">
        <v>64</v>
      </c>
      <c r="B14" s="85">
        <f t="shared" ref="B14:D14" si="6">$D6*B$7/$D$7</f>
        <v>5.6833333333333336</v>
      </c>
      <c r="C14" s="85">
        <f t="shared" si="6"/>
        <v>5.3166666666666664</v>
      </c>
      <c r="D14" s="1">
        <f t="shared" si="6"/>
        <v>11</v>
      </c>
    </row>
    <row r="15" spans="1:4" x14ac:dyDescent="0.25">
      <c r="B15" s="50">
        <f t="shared" ref="B15:D15" si="7">$D7*B$7/$D$7</f>
        <v>62</v>
      </c>
      <c r="C15" s="50">
        <f t="shared" si="7"/>
        <v>58</v>
      </c>
      <c r="D15" s="50">
        <f t="shared" si="7"/>
        <v>120</v>
      </c>
    </row>
    <row r="18" spans="2:4" x14ac:dyDescent="0.25">
      <c r="B18" s="78">
        <f>B2*B2/B10</f>
        <v>9.9539170506912438</v>
      </c>
      <c r="C18" s="78">
        <f>C2*C2/C10</f>
        <v>18.91625615763547</v>
      </c>
      <c r="D18" s="87">
        <f t="shared" ref="D18:D22" si="8">SUM(B18:C18)</f>
        <v>28.870173208326712</v>
      </c>
    </row>
    <row r="19" spans="2:4" x14ac:dyDescent="0.25">
      <c r="B19" s="78">
        <f t="shared" ref="B19:C19" si="9">B3*B3/B11</f>
        <v>7.741935483870968</v>
      </c>
      <c r="C19" s="78">
        <f t="shared" si="9"/>
        <v>18.620689655172413</v>
      </c>
      <c r="D19" s="87">
        <f t="shared" si="8"/>
        <v>26.362625139043381</v>
      </c>
    </row>
    <row r="20" spans="2:4" x14ac:dyDescent="0.25">
      <c r="B20" s="78">
        <f t="shared" ref="B20:C20" si="10">B4*B4/B12</f>
        <v>13.27188940092166</v>
      </c>
      <c r="C20" s="78">
        <f t="shared" si="10"/>
        <v>7.9802955665024626</v>
      </c>
      <c r="D20" s="87">
        <f t="shared" si="8"/>
        <v>21.252184967424121</v>
      </c>
    </row>
    <row r="21" spans="2:4" x14ac:dyDescent="0.25">
      <c r="B21" s="78">
        <f t="shared" ref="B21:C21" si="11">B5*B5/B13</f>
        <v>22.119815668202765</v>
      </c>
      <c r="C21" s="78">
        <f t="shared" si="11"/>
        <v>13.300492610837438</v>
      </c>
      <c r="D21" s="87">
        <f t="shared" si="8"/>
        <v>35.420308279040199</v>
      </c>
    </row>
    <row r="22" spans="2:4" x14ac:dyDescent="0.25">
      <c r="B22" s="78">
        <f t="shared" ref="B22:C22" si="12">B6*B6/B14</f>
        <v>11.260997067448679</v>
      </c>
      <c r="C22" s="78">
        <f t="shared" si="12"/>
        <v>1.6927899686520378</v>
      </c>
      <c r="D22" s="87">
        <f t="shared" si="8"/>
        <v>12.953787036100717</v>
      </c>
    </row>
    <row r="23" spans="2:4" x14ac:dyDescent="0.25">
      <c r="B23" s="87">
        <f t="shared" ref="B23:D23" si="13">SUM(B18:B22)</f>
        <v>64.348554671135318</v>
      </c>
      <c r="C23" s="87">
        <f t="shared" si="13"/>
        <v>60.510523958799823</v>
      </c>
      <c r="D23" s="87">
        <f t="shared" si="13"/>
        <v>124.85907862993514</v>
      </c>
    </row>
    <row r="25" spans="2:4" x14ac:dyDescent="0.25">
      <c r="B25" s="78">
        <f>SUM(B18:C22)</f>
        <v>124.85907862993514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7"/>
  <sheetViews>
    <sheetView workbookViewId="0">
      <selection activeCell="F12" sqref="F12"/>
    </sheetView>
  </sheetViews>
  <sheetFormatPr baseColWidth="10" defaultRowHeight="15" x14ac:dyDescent="0.25"/>
  <sheetData>
    <row r="1" spans="1:7" x14ac:dyDescent="0.25">
      <c r="A1" s="64"/>
      <c r="B1" s="65" t="s">
        <v>89</v>
      </c>
      <c r="C1" s="65" t="s">
        <v>90</v>
      </c>
      <c r="D1" s="65" t="s">
        <v>91</v>
      </c>
      <c r="E1" s="65" t="s">
        <v>92</v>
      </c>
      <c r="F1" s="65" t="s">
        <v>93</v>
      </c>
      <c r="G1" s="65" t="s">
        <v>94</v>
      </c>
    </row>
    <row r="2" spans="1:7" x14ac:dyDescent="0.25">
      <c r="A2" s="64" t="s">
        <v>95</v>
      </c>
      <c r="B2" s="66">
        <v>9</v>
      </c>
      <c r="C2" s="66">
        <v>35</v>
      </c>
      <c r="D2" s="66">
        <v>44</v>
      </c>
      <c r="E2" s="66">
        <v>24</v>
      </c>
      <c r="F2" s="66">
        <v>8</v>
      </c>
      <c r="G2" s="66">
        <v>13</v>
      </c>
    </row>
    <row r="3" spans="1:7" x14ac:dyDescent="0.25">
      <c r="A3" s="64" t="s">
        <v>96</v>
      </c>
      <c r="B3" s="66">
        <v>66</v>
      </c>
      <c r="C3" s="66">
        <v>72</v>
      </c>
      <c r="D3" s="66">
        <v>171</v>
      </c>
      <c r="E3" s="66">
        <v>122</v>
      </c>
      <c r="F3" s="66">
        <v>48</v>
      </c>
      <c r="G3" s="66">
        <v>71</v>
      </c>
    </row>
    <row r="4" spans="1:7" x14ac:dyDescent="0.25">
      <c r="A4" s="64" t="s">
        <v>97</v>
      </c>
      <c r="B4" s="66">
        <v>77</v>
      </c>
      <c r="C4" s="66">
        <v>139</v>
      </c>
      <c r="D4" s="66">
        <v>380</v>
      </c>
      <c r="E4" s="66">
        <v>195</v>
      </c>
      <c r="F4" s="66">
        <v>69</v>
      </c>
      <c r="G4" s="66">
        <v>233</v>
      </c>
    </row>
    <row r="5" spans="1:7" x14ac:dyDescent="0.25">
      <c r="A5" s="64" t="s">
        <v>98</v>
      </c>
      <c r="B5" s="66">
        <v>50</v>
      </c>
      <c r="C5" s="66">
        <v>78</v>
      </c>
      <c r="D5" s="66">
        <v>155</v>
      </c>
      <c r="E5" s="66">
        <v>152</v>
      </c>
      <c r="F5" s="66">
        <v>57</v>
      </c>
      <c r="G5" s="66">
        <v>85</v>
      </c>
    </row>
    <row r="6" spans="1:7" x14ac:dyDescent="0.25">
      <c r="A6" s="64" t="s">
        <v>99</v>
      </c>
      <c r="B6" s="66">
        <v>52</v>
      </c>
      <c r="C6" s="66">
        <v>86</v>
      </c>
      <c r="D6" s="66">
        <v>274</v>
      </c>
      <c r="E6" s="66">
        <v>43</v>
      </c>
      <c r="F6" s="66">
        <v>26</v>
      </c>
      <c r="G6" s="66">
        <v>48</v>
      </c>
    </row>
    <row r="7" spans="1:7" x14ac:dyDescent="0.25">
      <c r="A7" s="64" t="s">
        <v>100</v>
      </c>
      <c r="B7" s="66">
        <v>55</v>
      </c>
      <c r="C7" s="66">
        <v>103</v>
      </c>
      <c r="D7" s="66">
        <v>191</v>
      </c>
      <c r="E7" s="66">
        <v>40</v>
      </c>
      <c r="F7" s="66">
        <v>25</v>
      </c>
      <c r="G7" s="66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"/>
  <sheetViews>
    <sheetView workbookViewId="0">
      <selection activeCell="B8" sqref="B8"/>
    </sheetView>
  </sheetViews>
  <sheetFormatPr baseColWidth="10" defaultRowHeight="15" x14ac:dyDescent="0.25"/>
  <sheetData>
    <row r="1" spans="1:7" x14ac:dyDescent="0.25">
      <c r="A1" s="64"/>
      <c r="B1" s="65" t="s">
        <v>89</v>
      </c>
      <c r="C1" s="65" t="s">
        <v>90</v>
      </c>
      <c r="D1" s="65" t="s">
        <v>91</v>
      </c>
      <c r="E1" s="65" t="s">
        <v>92</v>
      </c>
      <c r="F1" s="65" t="s">
        <v>93</v>
      </c>
      <c r="G1" s="65" t="s">
        <v>94</v>
      </c>
    </row>
    <row r="2" spans="1:7" x14ac:dyDescent="0.25">
      <c r="A2" s="64" t="s">
        <v>95</v>
      </c>
      <c r="B2" s="66">
        <v>9</v>
      </c>
      <c r="C2" s="66">
        <v>35</v>
      </c>
      <c r="D2" s="66">
        <v>44</v>
      </c>
      <c r="E2" s="66">
        <v>24</v>
      </c>
      <c r="F2" s="66">
        <v>8</v>
      </c>
      <c r="G2" s="66">
        <v>13</v>
      </c>
    </row>
    <row r="3" spans="1:7" x14ac:dyDescent="0.25">
      <c r="A3" s="64" t="s">
        <v>96</v>
      </c>
      <c r="B3" s="66">
        <v>66</v>
      </c>
      <c r="C3" s="66">
        <v>72</v>
      </c>
      <c r="D3" s="66">
        <v>171</v>
      </c>
      <c r="E3" s="66">
        <v>122</v>
      </c>
      <c r="F3" s="66">
        <v>48</v>
      </c>
      <c r="G3" s="66">
        <v>71</v>
      </c>
    </row>
    <row r="4" spans="1:7" x14ac:dyDescent="0.25">
      <c r="A4" s="64" t="s">
        <v>97</v>
      </c>
      <c r="B4" s="66">
        <v>77</v>
      </c>
      <c r="C4" s="66">
        <v>139</v>
      </c>
      <c r="D4" s="66">
        <v>380</v>
      </c>
      <c r="E4" s="66">
        <v>195</v>
      </c>
      <c r="F4" s="66">
        <v>69</v>
      </c>
      <c r="G4" s="66">
        <v>233</v>
      </c>
    </row>
    <row r="5" spans="1:7" x14ac:dyDescent="0.25">
      <c r="A5" s="64" t="s">
        <v>98</v>
      </c>
      <c r="B5" s="66">
        <v>50</v>
      </c>
      <c r="C5" s="66">
        <v>78</v>
      </c>
      <c r="D5" s="66">
        <v>155</v>
      </c>
      <c r="E5" s="66">
        <v>152</v>
      </c>
      <c r="F5" s="66">
        <v>57</v>
      </c>
      <c r="G5" s="66">
        <v>85</v>
      </c>
    </row>
    <row r="6" spans="1:7" x14ac:dyDescent="0.25">
      <c r="A6" s="64" t="s">
        <v>99</v>
      </c>
      <c r="B6" s="66">
        <v>52</v>
      </c>
      <c r="C6" s="66">
        <v>86</v>
      </c>
      <c r="D6" s="66">
        <v>274</v>
      </c>
      <c r="E6" s="66">
        <v>43</v>
      </c>
      <c r="F6" s="66">
        <v>26</v>
      </c>
      <c r="G6" s="66">
        <v>48</v>
      </c>
    </row>
    <row r="7" spans="1:7" x14ac:dyDescent="0.25">
      <c r="A7" s="64" t="s">
        <v>100</v>
      </c>
      <c r="B7" s="66">
        <v>55</v>
      </c>
      <c r="C7" s="66">
        <v>103</v>
      </c>
      <c r="D7" s="66">
        <v>191</v>
      </c>
      <c r="E7" s="66">
        <v>40</v>
      </c>
      <c r="F7" s="66">
        <v>25</v>
      </c>
      <c r="G7" s="66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7"/>
  <sheetViews>
    <sheetView workbookViewId="0">
      <selection activeCell="E5" sqref="E5"/>
    </sheetView>
  </sheetViews>
  <sheetFormatPr baseColWidth="10" defaultRowHeight="15" x14ac:dyDescent="0.25"/>
  <sheetData>
    <row r="1" spans="1:7" ht="16.5" x14ac:dyDescent="0.25">
      <c r="A1" s="67"/>
      <c r="B1" s="67" t="s">
        <v>65</v>
      </c>
      <c r="C1" s="67" t="s">
        <v>66</v>
      </c>
      <c r="D1" s="67" t="s">
        <v>67</v>
      </c>
      <c r="E1" s="67" t="s">
        <v>68</v>
      </c>
      <c r="F1" s="67" t="s">
        <v>69</v>
      </c>
      <c r="G1" s="67" t="s">
        <v>70</v>
      </c>
    </row>
    <row r="2" spans="1:7" ht="16.5" x14ac:dyDescent="0.25">
      <c r="A2" s="67" t="s">
        <v>71</v>
      </c>
      <c r="B2" s="68">
        <v>9</v>
      </c>
      <c r="C2" s="68">
        <v>35</v>
      </c>
      <c r="D2" s="68">
        <v>44</v>
      </c>
      <c r="E2" s="68">
        <v>24</v>
      </c>
      <c r="F2" s="68">
        <v>8</v>
      </c>
      <c r="G2" s="68">
        <v>13</v>
      </c>
    </row>
    <row r="3" spans="1:7" ht="16.5" x14ac:dyDescent="0.25">
      <c r="A3" s="67" t="s">
        <v>72</v>
      </c>
      <c r="B3" s="68">
        <v>66</v>
      </c>
      <c r="C3" s="68">
        <v>72</v>
      </c>
      <c r="D3" s="68">
        <v>171</v>
      </c>
      <c r="E3" s="68">
        <v>122</v>
      </c>
      <c r="F3" s="68">
        <v>48</v>
      </c>
      <c r="G3" s="68">
        <v>71</v>
      </c>
    </row>
    <row r="4" spans="1:7" ht="16.5" x14ac:dyDescent="0.25">
      <c r="A4" s="67" t="s">
        <v>73</v>
      </c>
      <c r="B4" s="68">
        <v>77</v>
      </c>
      <c r="C4" s="68">
        <v>139</v>
      </c>
      <c r="D4" s="68">
        <v>380</v>
      </c>
      <c r="E4" s="68">
        <v>195</v>
      </c>
      <c r="F4" s="68">
        <v>69</v>
      </c>
      <c r="G4" s="68">
        <v>233</v>
      </c>
    </row>
    <row r="5" spans="1:7" ht="16.5" x14ac:dyDescent="0.25">
      <c r="A5" s="67" t="s">
        <v>74</v>
      </c>
      <c r="B5" s="68">
        <v>50</v>
      </c>
      <c r="C5" s="68">
        <v>78</v>
      </c>
      <c r="D5" s="68">
        <v>155</v>
      </c>
      <c r="E5" s="68">
        <v>152</v>
      </c>
      <c r="F5" s="68">
        <v>57</v>
      </c>
      <c r="G5" s="68">
        <v>85</v>
      </c>
    </row>
    <row r="6" spans="1:7" ht="16.5" x14ac:dyDescent="0.25">
      <c r="A6" s="67" t="s">
        <v>75</v>
      </c>
      <c r="B6" s="68">
        <v>52</v>
      </c>
      <c r="C6" s="68">
        <v>86</v>
      </c>
      <c r="D6" s="68">
        <v>274</v>
      </c>
      <c r="E6" s="68">
        <v>43</v>
      </c>
      <c r="F6" s="68">
        <v>26</v>
      </c>
      <c r="G6" s="68">
        <v>48</v>
      </c>
    </row>
    <row r="7" spans="1:7" ht="16.5" x14ac:dyDescent="0.25">
      <c r="A7" s="67" t="s">
        <v>75</v>
      </c>
      <c r="B7" s="68">
        <v>55</v>
      </c>
      <c r="C7" s="68">
        <v>103</v>
      </c>
      <c r="D7" s="68">
        <v>191</v>
      </c>
      <c r="E7" s="68">
        <v>40</v>
      </c>
      <c r="F7" s="68">
        <v>25</v>
      </c>
      <c r="G7" s="68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"/>
  <sheetViews>
    <sheetView workbookViewId="0">
      <selection activeCell="G30" sqref="G30"/>
    </sheetView>
  </sheetViews>
  <sheetFormatPr baseColWidth="10" defaultRowHeight="15" x14ac:dyDescent="0.25"/>
  <sheetData>
    <row r="1" spans="1:6" ht="25.5" x14ac:dyDescent="0.25">
      <c r="A1" s="69"/>
      <c r="B1" s="70" t="s">
        <v>76</v>
      </c>
      <c r="C1" s="70" t="s">
        <v>77</v>
      </c>
      <c r="D1" s="70" t="s">
        <v>78</v>
      </c>
      <c r="E1" s="70" t="s">
        <v>79</v>
      </c>
      <c r="F1" s="69" t="s">
        <v>80</v>
      </c>
    </row>
    <row r="2" spans="1:6" x14ac:dyDescent="0.25">
      <c r="A2" s="71" t="s">
        <v>81</v>
      </c>
      <c r="B2" s="72">
        <v>21</v>
      </c>
      <c r="C2" s="72">
        <v>340</v>
      </c>
      <c r="D2" s="72">
        <v>46</v>
      </c>
      <c r="E2" s="72">
        <v>210</v>
      </c>
      <c r="F2" s="72">
        <v>9</v>
      </c>
    </row>
    <row r="3" spans="1:6" x14ac:dyDescent="0.25">
      <c r="A3" s="71" t="s">
        <v>82</v>
      </c>
      <c r="B3" s="72">
        <v>15</v>
      </c>
      <c r="C3" s="72">
        <v>150</v>
      </c>
      <c r="D3" s="72">
        <v>20</v>
      </c>
      <c r="E3" s="72">
        <v>110</v>
      </c>
      <c r="F3" s="72">
        <v>5</v>
      </c>
    </row>
    <row r="4" spans="1:6" x14ac:dyDescent="0.25">
      <c r="A4" s="71" t="s">
        <v>83</v>
      </c>
      <c r="B4" s="72">
        <v>17</v>
      </c>
      <c r="C4" s="72">
        <v>180</v>
      </c>
      <c r="D4" s="72">
        <v>19</v>
      </c>
      <c r="E4" s="72">
        <v>99</v>
      </c>
      <c r="F4" s="72">
        <v>6</v>
      </c>
    </row>
    <row r="5" spans="1:6" x14ac:dyDescent="0.25">
      <c r="A5" s="71" t="s">
        <v>84</v>
      </c>
      <c r="B5" s="72">
        <v>22</v>
      </c>
      <c r="C5" s="72">
        <v>175</v>
      </c>
      <c r="D5" s="72">
        <v>22</v>
      </c>
      <c r="E5" s="72">
        <v>187</v>
      </c>
      <c r="F5" s="72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1"/>
  <sheetViews>
    <sheetView workbookViewId="0">
      <selection activeCell="G2" sqref="G2"/>
    </sheetView>
  </sheetViews>
  <sheetFormatPr baseColWidth="10" defaultRowHeight="15" x14ac:dyDescent="0.25"/>
  <sheetData>
    <row r="1" spans="1:4" ht="15.75" thickBot="1" x14ac:dyDescent="0.3">
      <c r="A1" s="60"/>
      <c r="B1" s="61" t="s">
        <v>56</v>
      </c>
      <c r="C1" s="63" t="s">
        <v>57</v>
      </c>
      <c r="D1" s="63" t="s">
        <v>121</v>
      </c>
    </row>
    <row r="2" spans="1:4" ht="15.75" thickBot="1" x14ac:dyDescent="0.3">
      <c r="A2" s="62" t="s">
        <v>101</v>
      </c>
      <c r="B2" s="63">
        <v>16</v>
      </c>
      <c r="C2" s="63">
        <v>17.5</v>
      </c>
      <c r="D2" s="63">
        <f>(B2+2*C2)/3</f>
        <v>17</v>
      </c>
    </row>
    <row r="3" spans="1:4" ht="15.75" thickBot="1" x14ac:dyDescent="0.3">
      <c r="A3" s="62" t="s">
        <v>102</v>
      </c>
      <c r="B3" s="63">
        <v>19</v>
      </c>
      <c r="C3" s="63">
        <v>18</v>
      </c>
      <c r="D3" s="63">
        <f t="shared" ref="D3:D21" si="0">(B3+2*C3)/3</f>
        <v>18.333333333333332</v>
      </c>
    </row>
    <row r="4" spans="1:4" ht="15.75" thickBot="1" x14ac:dyDescent="0.3">
      <c r="A4" s="62" t="s">
        <v>103</v>
      </c>
      <c r="B4" s="63">
        <v>14</v>
      </c>
      <c r="C4" s="63">
        <v>18.25</v>
      </c>
      <c r="D4" s="63">
        <f t="shared" si="0"/>
        <v>16.833333333333332</v>
      </c>
    </row>
    <row r="5" spans="1:4" ht="15.75" thickBot="1" x14ac:dyDescent="0.3">
      <c r="A5" s="62" t="s">
        <v>104</v>
      </c>
      <c r="B5" s="63">
        <v>17</v>
      </c>
      <c r="C5" s="63">
        <v>13</v>
      </c>
      <c r="D5" s="63">
        <f t="shared" si="0"/>
        <v>14.333333333333334</v>
      </c>
    </row>
    <row r="6" spans="1:4" ht="15.75" thickBot="1" x14ac:dyDescent="0.3">
      <c r="A6" s="62" t="s">
        <v>105</v>
      </c>
      <c r="B6" s="63">
        <v>14</v>
      </c>
      <c r="C6" s="63">
        <v>15.5</v>
      </c>
      <c r="D6" s="63">
        <f t="shared" si="0"/>
        <v>15</v>
      </c>
    </row>
    <row r="7" spans="1:4" ht="15.75" thickBot="1" x14ac:dyDescent="0.3">
      <c r="A7" s="62" t="s">
        <v>106</v>
      </c>
      <c r="B7" s="63">
        <v>13</v>
      </c>
      <c r="C7" s="63">
        <v>13</v>
      </c>
      <c r="D7" s="63">
        <f t="shared" si="0"/>
        <v>13</v>
      </c>
    </row>
    <row r="8" spans="1:4" ht="15.75" thickBot="1" x14ac:dyDescent="0.3">
      <c r="A8" s="62" t="s">
        <v>107</v>
      </c>
      <c r="B8" s="63">
        <v>13</v>
      </c>
      <c r="C8" s="63">
        <v>11</v>
      </c>
      <c r="D8" s="63">
        <f t="shared" si="0"/>
        <v>11.666666666666666</v>
      </c>
    </row>
    <row r="9" spans="1:4" ht="15.75" thickBot="1" x14ac:dyDescent="0.3">
      <c r="A9" s="62" t="s">
        <v>108</v>
      </c>
      <c r="B9" s="63">
        <v>14</v>
      </c>
      <c r="C9" s="63">
        <v>17</v>
      </c>
      <c r="D9" s="63">
        <f t="shared" si="0"/>
        <v>16</v>
      </c>
    </row>
    <row r="10" spans="1:4" ht="15.75" thickBot="1" x14ac:dyDescent="0.3">
      <c r="A10" s="62" t="s">
        <v>109</v>
      </c>
      <c r="B10" s="63">
        <v>14</v>
      </c>
      <c r="C10" s="63">
        <v>17</v>
      </c>
      <c r="D10" s="63">
        <f t="shared" si="0"/>
        <v>16</v>
      </c>
    </row>
    <row r="11" spans="1:4" ht="15.75" thickBot="1" x14ac:dyDescent="0.3">
      <c r="A11" s="62" t="s">
        <v>110</v>
      </c>
      <c r="B11" s="63">
        <v>12</v>
      </c>
      <c r="C11" s="63">
        <v>17</v>
      </c>
      <c r="D11" s="63">
        <f t="shared" si="0"/>
        <v>15.333333333333334</v>
      </c>
    </row>
    <row r="12" spans="1:4" ht="15.75" thickBot="1" x14ac:dyDescent="0.3">
      <c r="A12" s="62" t="s">
        <v>111</v>
      </c>
      <c r="B12" s="63">
        <v>13</v>
      </c>
      <c r="C12" s="63">
        <v>15</v>
      </c>
      <c r="D12" s="63">
        <f t="shared" si="0"/>
        <v>14.333333333333334</v>
      </c>
    </row>
    <row r="13" spans="1:4" ht="15.75" thickBot="1" x14ac:dyDescent="0.3">
      <c r="A13" s="62" t="s">
        <v>112</v>
      </c>
      <c r="B13" s="63">
        <v>14.5</v>
      </c>
      <c r="C13" s="63">
        <v>17</v>
      </c>
      <c r="D13" s="63">
        <f t="shared" si="0"/>
        <v>16.166666666666668</v>
      </c>
    </row>
    <row r="14" spans="1:4" ht="15.75" thickBot="1" x14ac:dyDescent="0.3">
      <c r="A14" s="62" t="s">
        <v>113</v>
      </c>
      <c r="B14" s="63">
        <v>18.25</v>
      </c>
      <c r="C14" s="63">
        <v>18.75</v>
      </c>
      <c r="D14" s="63">
        <f t="shared" si="0"/>
        <v>18.583333333333332</v>
      </c>
    </row>
    <row r="15" spans="1:4" ht="15.75" thickBot="1" x14ac:dyDescent="0.3">
      <c r="A15" s="62" t="s">
        <v>114</v>
      </c>
      <c r="B15" s="63">
        <v>18.25</v>
      </c>
      <c r="C15" s="63">
        <v>13</v>
      </c>
      <c r="D15" s="63">
        <f t="shared" si="0"/>
        <v>14.75</v>
      </c>
    </row>
    <row r="16" spans="1:4" ht="15.75" thickBot="1" x14ac:dyDescent="0.3">
      <c r="A16" s="62" t="s">
        <v>115</v>
      </c>
      <c r="B16" s="63">
        <v>14</v>
      </c>
      <c r="C16" s="63">
        <v>18</v>
      </c>
      <c r="D16" s="63">
        <f t="shared" si="0"/>
        <v>16.666666666666668</v>
      </c>
    </row>
    <row r="17" spans="1:4" ht="15.75" thickBot="1" x14ac:dyDescent="0.3">
      <c r="A17" s="62" t="s">
        <v>116</v>
      </c>
      <c r="B17" s="63">
        <v>18</v>
      </c>
      <c r="C17" s="63">
        <v>19.5</v>
      </c>
      <c r="D17" s="63">
        <f t="shared" si="0"/>
        <v>19</v>
      </c>
    </row>
    <row r="18" spans="1:4" ht="15.75" thickBot="1" x14ac:dyDescent="0.3">
      <c r="A18" s="62" t="s">
        <v>117</v>
      </c>
      <c r="B18" s="63">
        <v>18.75</v>
      </c>
      <c r="C18" s="63">
        <v>19</v>
      </c>
      <c r="D18" s="63">
        <f t="shared" si="0"/>
        <v>18.916666666666668</v>
      </c>
    </row>
    <row r="19" spans="1:4" ht="15.75" thickBot="1" x14ac:dyDescent="0.3">
      <c r="A19" s="62" t="s">
        <v>118</v>
      </c>
      <c r="B19" s="63">
        <v>12</v>
      </c>
      <c r="C19" s="63">
        <v>16.5</v>
      </c>
      <c r="D19" s="63">
        <f t="shared" si="0"/>
        <v>15</v>
      </c>
    </row>
    <row r="20" spans="1:4" ht="15.75" thickBot="1" x14ac:dyDescent="0.3">
      <c r="A20" s="62" t="s">
        <v>119</v>
      </c>
      <c r="B20" s="63">
        <v>16.5</v>
      </c>
      <c r="C20" s="63">
        <v>16</v>
      </c>
      <c r="D20" s="63">
        <f t="shared" si="0"/>
        <v>16.166666666666668</v>
      </c>
    </row>
    <row r="21" spans="1:4" ht="15.75" thickBot="1" x14ac:dyDescent="0.3">
      <c r="A21" s="62" t="s">
        <v>120</v>
      </c>
      <c r="B21" s="63">
        <v>16.5</v>
      </c>
      <c r="C21" s="63">
        <v>16</v>
      </c>
      <c r="D21" s="63">
        <f t="shared" si="0"/>
        <v>16.166666666666668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>
      <selection activeCell="A8" sqref="A8"/>
    </sheetView>
  </sheetViews>
  <sheetFormatPr baseColWidth="10" defaultRowHeight="15" x14ac:dyDescent="0.25"/>
  <sheetData>
    <row r="1" spans="1:5" x14ac:dyDescent="0.25"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t="s">
        <v>101</v>
      </c>
      <c r="B2">
        <v>1</v>
      </c>
      <c r="C2">
        <v>2</v>
      </c>
      <c r="D2">
        <v>1</v>
      </c>
      <c r="E2">
        <v>4</v>
      </c>
    </row>
    <row r="3" spans="1:5" x14ac:dyDescent="0.25">
      <c r="A3" t="s">
        <v>102</v>
      </c>
      <c r="B3">
        <v>2</v>
      </c>
      <c r="C3">
        <v>4</v>
      </c>
      <c r="D3">
        <v>1</v>
      </c>
      <c r="E3">
        <v>2</v>
      </c>
    </row>
    <row r="4" spans="1:5" x14ac:dyDescent="0.25">
      <c r="A4" t="s">
        <v>103</v>
      </c>
      <c r="B4">
        <v>1</v>
      </c>
      <c r="C4">
        <v>2</v>
      </c>
      <c r="D4">
        <v>3</v>
      </c>
      <c r="E4">
        <v>3</v>
      </c>
    </row>
    <row r="5" spans="1:5" x14ac:dyDescent="0.25">
      <c r="A5" t="s">
        <v>104</v>
      </c>
      <c r="B5">
        <v>3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6"/>
  <sheetViews>
    <sheetView workbookViewId="0">
      <selection activeCell="I11" sqref="I11"/>
    </sheetView>
  </sheetViews>
  <sheetFormatPr baseColWidth="10" defaultRowHeight="15" x14ac:dyDescent="0.25"/>
  <sheetData>
    <row r="1" spans="1:5" x14ac:dyDescent="0.2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 x14ac:dyDescent="0.25">
      <c r="A2" s="73">
        <v>22</v>
      </c>
      <c r="B2" s="73">
        <v>20</v>
      </c>
      <c r="C2" s="73">
        <v>8</v>
      </c>
      <c r="D2" s="73">
        <v>12</v>
      </c>
      <c r="E2" s="73">
        <v>7</v>
      </c>
    </row>
    <row r="3" spans="1:5" x14ac:dyDescent="0.25">
      <c r="A3" s="73">
        <v>30</v>
      </c>
      <c r="B3" s="73">
        <v>18</v>
      </c>
      <c r="C3" s="73">
        <v>9</v>
      </c>
      <c r="D3" s="73">
        <v>15</v>
      </c>
      <c r="E3" s="73">
        <v>8</v>
      </c>
    </row>
    <row r="4" spans="1:5" x14ac:dyDescent="0.25">
      <c r="A4" s="73">
        <v>20</v>
      </c>
      <c r="B4" s="73">
        <v>25</v>
      </c>
      <c r="C4" s="73">
        <v>21</v>
      </c>
      <c r="D4" s="73">
        <v>23</v>
      </c>
      <c r="E4" s="73">
        <v>42</v>
      </c>
    </row>
    <row r="5" spans="1:5" x14ac:dyDescent="0.25">
      <c r="A5" s="73">
        <v>10</v>
      </c>
      <c r="B5" s="73"/>
      <c r="C5" s="73">
        <v>28</v>
      </c>
      <c r="D5" s="73"/>
      <c r="E5" s="73">
        <v>7</v>
      </c>
    </row>
    <row r="6" spans="1:5" x14ac:dyDescent="0.25">
      <c r="A6" s="73">
        <v>8</v>
      </c>
      <c r="B6" s="73"/>
      <c r="C6" s="73">
        <v>7</v>
      </c>
      <c r="D6" s="73"/>
      <c r="E6" s="73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6"/>
  <sheetViews>
    <sheetView workbookViewId="0">
      <selection activeCell="K18" sqref="K18"/>
    </sheetView>
  </sheetViews>
  <sheetFormatPr baseColWidth="10" defaultRowHeight="15" x14ac:dyDescent="0.25"/>
  <sheetData>
    <row r="1" spans="1:9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x14ac:dyDescent="0.25">
      <c r="A2" t="s">
        <v>160</v>
      </c>
      <c r="B2">
        <v>63</v>
      </c>
      <c r="C2">
        <v>23</v>
      </c>
      <c r="D2">
        <v>1.8</v>
      </c>
      <c r="E2">
        <v>13</v>
      </c>
      <c r="F2">
        <v>300</v>
      </c>
      <c r="G2">
        <v>14</v>
      </c>
      <c r="H2">
        <v>11</v>
      </c>
      <c r="I2">
        <v>2</v>
      </c>
    </row>
    <row r="3" spans="1:9" x14ac:dyDescent="0.25">
      <c r="A3" t="s">
        <v>161</v>
      </c>
      <c r="B3">
        <v>88</v>
      </c>
      <c r="C3">
        <v>66</v>
      </c>
      <c r="D3">
        <v>7</v>
      </c>
      <c r="E3">
        <v>290</v>
      </c>
      <c r="F3">
        <v>1280</v>
      </c>
      <c r="G3">
        <v>3.77</v>
      </c>
      <c r="H3">
        <v>52</v>
      </c>
      <c r="I3">
        <v>0</v>
      </c>
    </row>
    <row r="4" spans="1:9" x14ac:dyDescent="0.25">
      <c r="A4" t="s">
        <v>162</v>
      </c>
      <c r="B4">
        <v>3.7</v>
      </c>
      <c r="C4">
        <v>0.57999999999999996</v>
      </c>
      <c r="D4">
        <v>0.5</v>
      </c>
      <c r="E4">
        <v>1.8</v>
      </c>
      <c r="F4">
        <v>6.7</v>
      </c>
      <c r="G4">
        <v>8</v>
      </c>
      <c r="H4">
        <v>0.8</v>
      </c>
      <c r="I4">
        <v>1</v>
      </c>
    </row>
    <row r="5" spans="1:9" x14ac:dyDescent="0.25">
      <c r="A5" t="s">
        <v>163</v>
      </c>
      <c r="B5">
        <v>183</v>
      </c>
      <c r="C5">
        <v>93</v>
      </c>
      <c r="D5">
        <v>144</v>
      </c>
      <c r="E5">
        <v>616</v>
      </c>
      <c r="F5">
        <v>2306</v>
      </c>
      <c r="G5">
        <v>50</v>
      </c>
      <c r="H5">
        <v>305</v>
      </c>
      <c r="I5">
        <v>0</v>
      </c>
    </row>
    <row r="6" spans="1:9" x14ac:dyDescent="0.25">
      <c r="A6" t="s">
        <v>164</v>
      </c>
      <c r="B6">
        <v>4</v>
      </c>
      <c r="C6">
        <v>1.8</v>
      </c>
      <c r="D6">
        <v>0.6</v>
      </c>
      <c r="E6">
        <v>3.6</v>
      </c>
      <c r="F6">
        <v>24.4</v>
      </c>
      <c r="G6">
        <v>1.5</v>
      </c>
      <c r="H6">
        <v>0.9</v>
      </c>
      <c r="I6">
        <v>0.5</v>
      </c>
    </row>
    <row r="7" spans="1:9" x14ac:dyDescent="0.25">
      <c r="A7" t="s">
        <v>165</v>
      </c>
      <c r="B7">
        <v>10.8</v>
      </c>
      <c r="C7">
        <v>4.2</v>
      </c>
      <c r="D7">
        <v>1.3</v>
      </c>
      <c r="E7">
        <v>20.5</v>
      </c>
      <c r="F7">
        <v>82.8</v>
      </c>
      <c r="G7">
        <v>8.1</v>
      </c>
      <c r="H7">
        <v>5.2</v>
      </c>
      <c r="I7">
        <v>0.8</v>
      </c>
    </row>
    <row r="8" spans="1:9" x14ac:dyDescent="0.25">
      <c r="A8" t="s">
        <v>166</v>
      </c>
      <c r="B8">
        <v>84.2</v>
      </c>
      <c r="C8">
        <v>16.5</v>
      </c>
      <c r="D8">
        <v>2.4</v>
      </c>
      <c r="E8">
        <v>151.1</v>
      </c>
      <c r="F8">
        <v>220.8</v>
      </c>
      <c r="G8">
        <v>79.2</v>
      </c>
      <c r="H8">
        <v>242.5</v>
      </c>
      <c r="I8">
        <v>3.2</v>
      </c>
    </row>
    <row r="9" spans="1:9" x14ac:dyDescent="0.25">
      <c r="A9" t="s">
        <v>167</v>
      </c>
      <c r="B9">
        <v>467</v>
      </c>
      <c r="C9">
        <v>84</v>
      </c>
      <c r="D9">
        <v>3</v>
      </c>
      <c r="E9">
        <v>7</v>
      </c>
      <c r="F9">
        <v>377</v>
      </c>
      <c r="G9">
        <v>1192</v>
      </c>
      <c r="H9">
        <v>7</v>
      </c>
      <c r="I9">
        <v>2.7</v>
      </c>
    </row>
    <row r="10" spans="1:9" x14ac:dyDescent="0.25">
      <c r="A10" t="s">
        <v>168</v>
      </c>
      <c r="B10">
        <v>70</v>
      </c>
      <c r="C10">
        <v>2.1</v>
      </c>
      <c r="D10">
        <v>1.6</v>
      </c>
      <c r="E10">
        <v>4.4000000000000004</v>
      </c>
      <c r="F10">
        <v>200</v>
      </c>
      <c r="G10">
        <v>15.3</v>
      </c>
      <c r="H10">
        <v>8</v>
      </c>
      <c r="I10">
        <v>1</v>
      </c>
    </row>
    <row r="11" spans="1:9" x14ac:dyDescent="0.25">
      <c r="A11" t="s">
        <v>169</v>
      </c>
      <c r="B11">
        <v>71</v>
      </c>
      <c r="C11">
        <v>5.5</v>
      </c>
      <c r="D11">
        <v>3.2</v>
      </c>
      <c r="E11">
        <v>11.2</v>
      </c>
      <c r="F11">
        <v>250</v>
      </c>
      <c r="G11">
        <v>5</v>
      </c>
      <c r="H11">
        <v>20</v>
      </c>
      <c r="I11">
        <v>1</v>
      </c>
    </row>
    <row r="12" spans="1:9" x14ac:dyDescent="0.25">
      <c r="A12" t="s">
        <v>170</v>
      </c>
      <c r="B12">
        <v>78</v>
      </c>
      <c r="C12">
        <v>24</v>
      </c>
      <c r="D12">
        <v>1</v>
      </c>
      <c r="E12">
        <v>5</v>
      </c>
      <c r="F12">
        <v>357</v>
      </c>
      <c r="G12">
        <v>10</v>
      </c>
      <c r="H12">
        <v>4.5</v>
      </c>
      <c r="I12">
        <v>3.8</v>
      </c>
    </row>
    <row r="13" spans="1:9" x14ac:dyDescent="0.25">
      <c r="A13" t="s">
        <v>171</v>
      </c>
      <c r="B13">
        <v>555</v>
      </c>
      <c r="C13">
        <v>110</v>
      </c>
      <c r="D13">
        <v>4.7</v>
      </c>
      <c r="E13">
        <v>14</v>
      </c>
      <c r="F13">
        <v>403</v>
      </c>
      <c r="G13">
        <v>1479</v>
      </c>
      <c r="H13">
        <v>11</v>
      </c>
      <c r="I13">
        <v>3.9</v>
      </c>
    </row>
    <row r="14" spans="1:9" x14ac:dyDescent="0.25">
      <c r="A14" t="s">
        <v>172</v>
      </c>
      <c r="B14">
        <v>1.2</v>
      </c>
      <c r="C14">
        <v>0.2</v>
      </c>
      <c r="D14">
        <v>0.4</v>
      </c>
      <c r="E14">
        <v>2.8</v>
      </c>
      <c r="F14">
        <v>4.9000000000000004</v>
      </c>
      <c r="G14">
        <v>3.3</v>
      </c>
      <c r="H14">
        <v>3.2</v>
      </c>
      <c r="I14">
        <v>2.2999999999999998</v>
      </c>
    </row>
    <row r="15" spans="1:9" x14ac:dyDescent="0.25">
      <c r="A15" t="s">
        <v>173</v>
      </c>
      <c r="B15">
        <v>56</v>
      </c>
      <c r="C15">
        <v>9.6999999999999993</v>
      </c>
      <c r="D15">
        <v>1.3</v>
      </c>
      <c r="E15">
        <v>21</v>
      </c>
      <c r="F15">
        <v>188</v>
      </c>
      <c r="G15">
        <v>21</v>
      </c>
      <c r="H15">
        <v>41</v>
      </c>
      <c r="I15">
        <v>1</v>
      </c>
    </row>
    <row r="16" spans="1:9" x14ac:dyDescent="0.25">
      <c r="A16" t="s">
        <v>174</v>
      </c>
      <c r="B16">
        <v>48</v>
      </c>
      <c r="C16">
        <v>12</v>
      </c>
      <c r="D16">
        <v>1</v>
      </c>
      <c r="E16">
        <v>31</v>
      </c>
      <c r="F16">
        <v>183</v>
      </c>
      <c r="G16">
        <v>18</v>
      </c>
      <c r="H16">
        <v>35</v>
      </c>
      <c r="I16">
        <v>3</v>
      </c>
    </row>
    <row r="17" spans="1:9" x14ac:dyDescent="0.25">
      <c r="A17" t="s">
        <v>175</v>
      </c>
      <c r="B17">
        <v>100</v>
      </c>
      <c r="C17">
        <v>71</v>
      </c>
      <c r="D17">
        <v>82</v>
      </c>
      <c r="E17">
        <v>735</v>
      </c>
      <c r="F17">
        <v>2</v>
      </c>
      <c r="G17">
        <v>507</v>
      </c>
      <c r="H17">
        <v>47</v>
      </c>
      <c r="I17">
        <v>82</v>
      </c>
    </row>
    <row r="18" spans="1:9" x14ac:dyDescent="0.25">
      <c r="A18" t="s">
        <v>176</v>
      </c>
      <c r="B18">
        <v>145</v>
      </c>
      <c r="C18">
        <v>4</v>
      </c>
      <c r="D18">
        <v>1.1000000000000001</v>
      </c>
      <c r="E18">
        <v>8</v>
      </c>
      <c r="F18">
        <v>400</v>
      </c>
      <c r="G18">
        <v>33</v>
      </c>
      <c r="H18">
        <v>24</v>
      </c>
      <c r="I18">
        <v>17</v>
      </c>
    </row>
    <row r="19" spans="1:9" x14ac:dyDescent="0.25">
      <c r="A19" t="s">
        <v>177</v>
      </c>
      <c r="B19">
        <v>56</v>
      </c>
      <c r="C19">
        <v>10.5</v>
      </c>
      <c r="D19">
        <v>3</v>
      </c>
      <c r="E19">
        <v>24</v>
      </c>
      <c r="F19">
        <v>220</v>
      </c>
      <c r="G19">
        <v>18</v>
      </c>
      <c r="H19">
        <v>28</v>
      </c>
      <c r="I19">
        <v>0</v>
      </c>
    </row>
    <row r="20" spans="1:9" x14ac:dyDescent="0.25">
      <c r="A20" t="s">
        <v>178</v>
      </c>
      <c r="B20">
        <v>48</v>
      </c>
      <c r="C20">
        <v>11</v>
      </c>
      <c r="D20">
        <v>1</v>
      </c>
      <c r="E20">
        <v>31</v>
      </c>
      <c r="F20">
        <v>183</v>
      </c>
      <c r="G20">
        <v>16</v>
      </c>
      <c r="H20">
        <v>44</v>
      </c>
      <c r="I20">
        <v>3</v>
      </c>
    </row>
    <row r="21" spans="1:9" x14ac:dyDescent="0.25">
      <c r="A21" t="s">
        <v>179</v>
      </c>
      <c r="B21">
        <v>63</v>
      </c>
      <c r="C21">
        <v>10.199999999999999</v>
      </c>
      <c r="D21">
        <v>0.4</v>
      </c>
      <c r="E21">
        <v>1.4</v>
      </c>
      <c r="F21">
        <v>173.2</v>
      </c>
      <c r="G21">
        <v>51.3</v>
      </c>
      <c r="H21">
        <v>1</v>
      </c>
      <c r="I21">
        <v>2</v>
      </c>
    </row>
    <row r="22" spans="1:9" x14ac:dyDescent="0.25">
      <c r="A22" t="s">
        <v>180</v>
      </c>
      <c r="B22">
        <v>71.599999999999994</v>
      </c>
      <c r="C22">
        <v>2.2000000000000002</v>
      </c>
      <c r="D22">
        <v>1.8</v>
      </c>
      <c r="E22">
        <v>10.5</v>
      </c>
      <c r="F22">
        <v>198.5</v>
      </c>
      <c r="G22">
        <v>19.5</v>
      </c>
      <c r="H22">
        <v>18.5</v>
      </c>
      <c r="I22">
        <v>2</v>
      </c>
    </row>
    <row r="23" spans="1:9" x14ac:dyDescent="0.25">
      <c r="A23" t="s">
        <v>181</v>
      </c>
      <c r="B23">
        <v>253</v>
      </c>
      <c r="C23">
        <v>11</v>
      </c>
      <c r="D23">
        <v>3</v>
      </c>
      <c r="E23">
        <v>7</v>
      </c>
      <c r="F23">
        <v>820</v>
      </c>
      <c r="G23">
        <v>25</v>
      </c>
      <c r="H23">
        <v>4</v>
      </c>
      <c r="I23">
        <v>1</v>
      </c>
    </row>
    <row r="24" spans="1:9" x14ac:dyDescent="0.25">
      <c r="A24" t="s">
        <v>182</v>
      </c>
      <c r="B24">
        <v>220</v>
      </c>
      <c r="C24">
        <v>70</v>
      </c>
      <c r="D24">
        <v>46</v>
      </c>
      <c r="E24">
        <v>350</v>
      </c>
      <c r="F24">
        <v>2000</v>
      </c>
      <c r="G24">
        <v>6</v>
      </c>
      <c r="H24">
        <v>21</v>
      </c>
      <c r="I24">
        <v>0</v>
      </c>
    </row>
    <row r="25" spans="1:9" x14ac:dyDescent="0.25">
      <c r="A25" t="s">
        <v>183</v>
      </c>
      <c r="B25">
        <v>176</v>
      </c>
      <c r="C25">
        <v>46</v>
      </c>
      <c r="D25">
        <v>5</v>
      </c>
      <c r="E25">
        <v>28</v>
      </c>
      <c r="F25">
        <v>312</v>
      </c>
      <c r="G25">
        <v>372</v>
      </c>
      <c r="H25">
        <v>58</v>
      </c>
      <c r="I25">
        <v>0</v>
      </c>
    </row>
    <row r="26" spans="1:9" x14ac:dyDescent="0.25">
      <c r="A26" t="s">
        <v>184</v>
      </c>
      <c r="B26">
        <v>386</v>
      </c>
      <c r="C26">
        <v>78</v>
      </c>
      <c r="D26">
        <v>3.4</v>
      </c>
      <c r="E26">
        <v>13.5</v>
      </c>
      <c r="F26">
        <v>344.6</v>
      </c>
      <c r="G26">
        <v>970</v>
      </c>
      <c r="H26">
        <v>9.6999999999999993</v>
      </c>
      <c r="I26">
        <v>0</v>
      </c>
    </row>
    <row r="27" spans="1:9" x14ac:dyDescent="0.25">
      <c r="A27" t="s">
        <v>185</v>
      </c>
      <c r="B27">
        <v>55</v>
      </c>
      <c r="C27">
        <v>38</v>
      </c>
      <c r="D27">
        <v>19</v>
      </c>
      <c r="E27">
        <v>390</v>
      </c>
      <c r="F27">
        <v>1</v>
      </c>
      <c r="G27">
        <v>762</v>
      </c>
      <c r="H27">
        <v>9</v>
      </c>
      <c r="I27">
        <v>41</v>
      </c>
    </row>
    <row r="28" spans="1:9" x14ac:dyDescent="0.25">
      <c r="A28" t="s">
        <v>186</v>
      </c>
      <c r="B28">
        <v>78</v>
      </c>
      <c r="C28">
        <v>9</v>
      </c>
      <c r="D28">
        <v>115</v>
      </c>
      <c r="E28">
        <v>1744</v>
      </c>
      <c r="F28">
        <v>4263</v>
      </c>
      <c r="G28">
        <v>182</v>
      </c>
      <c r="H28">
        <v>329</v>
      </c>
      <c r="I28">
        <v>0</v>
      </c>
    </row>
    <row r="29" spans="1:9" x14ac:dyDescent="0.25">
      <c r="A29" t="s">
        <v>187</v>
      </c>
      <c r="B29">
        <v>45.2</v>
      </c>
      <c r="C29">
        <v>21.3</v>
      </c>
      <c r="D29">
        <v>32.799999999999997</v>
      </c>
      <c r="E29">
        <v>453</v>
      </c>
      <c r="F29">
        <v>1403</v>
      </c>
      <c r="G29">
        <v>38.9</v>
      </c>
      <c r="H29">
        <v>27.2</v>
      </c>
      <c r="I29">
        <v>1</v>
      </c>
    </row>
    <row r="30" spans="1:9" x14ac:dyDescent="0.25">
      <c r="A30" t="s">
        <v>188</v>
      </c>
      <c r="B30">
        <v>67.599999999999994</v>
      </c>
      <c r="C30">
        <v>2</v>
      </c>
      <c r="D30">
        <v>0.7</v>
      </c>
      <c r="E30">
        <v>1.9</v>
      </c>
      <c r="F30">
        <v>204</v>
      </c>
      <c r="G30">
        <v>18</v>
      </c>
      <c r="H30">
        <v>4</v>
      </c>
      <c r="I30">
        <v>4</v>
      </c>
    </row>
    <row r="31" spans="1:9" x14ac:dyDescent="0.25">
      <c r="A31" t="s">
        <v>189</v>
      </c>
      <c r="B31">
        <v>190</v>
      </c>
      <c r="C31">
        <v>71.599999999999994</v>
      </c>
      <c r="D31">
        <v>49.3</v>
      </c>
      <c r="E31">
        <v>154</v>
      </c>
      <c r="F31">
        <v>1170.4000000000001</v>
      </c>
      <c r="G31">
        <v>158.5</v>
      </c>
      <c r="H31">
        <v>18.399999999999999</v>
      </c>
      <c r="I31">
        <v>0</v>
      </c>
    </row>
    <row r="32" spans="1:9" x14ac:dyDescent="0.25">
      <c r="A32" t="s">
        <v>190</v>
      </c>
      <c r="B32">
        <v>90</v>
      </c>
      <c r="C32">
        <v>9</v>
      </c>
      <c r="D32">
        <v>71</v>
      </c>
      <c r="E32">
        <v>1265</v>
      </c>
      <c r="F32">
        <v>3245</v>
      </c>
      <c r="G32">
        <v>129</v>
      </c>
      <c r="H32">
        <v>227</v>
      </c>
      <c r="I32">
        <v>2</v>
      </c>
    </row>
    <row r="33" spans="1:9" x14ac:dyDescent="0.25">
      <c r="A33" t="s">
        <v>191</v>
      </c>
      <c r="B33">
        <v>81.2</v>
      </c>
      <c r="C33">
        <v>14.5</v>
      </c>
      <c r="D33">
        <v>0.8</v>
      </c>
      <c r="E33">
        <v>11.6</v>
      </c>
      <c r="F33">
        <v>267.10000000000002</v>
      </c>
      <c r="G33">
        <v>25.5</v>
      </c>
      <c r="H33">
        <v>20.8</v>
      </c>
      <c r="I33">
        <v>7.9</v>
      </c>
    </row>
    <row r="34" spans="1:9" x14ac:dyDescent="0.25">
      <c r="A34" t="s">
        <v>192</v>
      </c>
      <c r="B34">
        <v>100</v>
      </c>
      <c r="C34">
        <v>23</v>
      </c>
      <c r="D34">
        <v>5</v>
      </c>
      <c r="E34">
        <v>9</v>
      </c>
      <c r="F34">
        <v>259</v>
      </c>
      <c r="G34">
        <v>135</v>
      </c>
    </row>
    <row r="35" spans="1:9" x14ac:dyDescent="0.25">
      <c r="A35" t="s">
        <v>193</v>
      </c>
      <c r="B35">
        <v>9.9</v>
      </c>
      <c r="C35">
        <v>6.1</v>
      </c>
      <c r="D35">
        <v>5.7</v>
      </c>
      <c r="E35">
        <v>9.4</v>
      </c>
      <c r="F35">
        <v>65.3</v>
      </c>
      <c r="G35">
        <v>6.9</v>
      </c>
      <c r="H35">
        <v>8.4</v>
      </c>
      <c r="I35">
        <v>6.3</v>
      </c>
    </row>
    <row r="36" spans="1:9" x14ac:dyDescent="0.25">
      <c r="A36" t="s">
        <v>194</v>
      </c>
      <c r="B36">
        <v>253</v>
      </c>
      <c r="C36">
        <v>21</v>
      </c>
      <c r="D36">
        <v>1</v>
      </c>
      <c r="E36">
        <v>3.1</v>
      </c>
      <c r="F36">
        <v>145</v>
      </c>
      <c r="G36">
        <v>560</v>
      </c>
      <c r="H36">
        <v>2.8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30</vt:i4>
      </vt:variant>
      <vt:variant>
        <vt:lpstr>Plages nommées</vt:lpstr>
      </vt:variant>
      <vt:variant>
        <vt:i4>2</vt:i4>
      </vt:variant>
    </vt:vector>
  </HeadingPairs>
  <TitlesOfParts>
    <vt:vector size="32" baseType="lpstr">
      <vt:lpstr>stat</vt:lpstr>
      <vt:lpstr>proba</vt:lpstr>
      <vt:lpstr>Ttest</vt:lpstr>
      <vt:lpstr>Ttest (2)</vt:lpstr>
      <vt:lpstr>AV</vt:lpstr>
      <vt:lpstr>AV1</vt:lpstr>
      <vt:lpstr>AV2</vt:lpstr>
      <vt:lpstr>AV3</vt:lpstr>
      <vt:lpstr>avtd</vt:lpstr>
      <vt:lpstr>reg1</vt:lpstr>
      <vt:lpstr>reg2</vt:lpstr>
      <vt:lpstr>reg3</vt:lpstr>
      <vt:lpstr>regtd</vt:lpstr>
      <vt:lpstr>reg1 (2)</vt:lpstr>
      <vt:lpstr>k2td</vt:lpstr>
      <vt:lpstr>k2td1</vt:lpstr>
      <vt:lpstr>k2td (2)</vt:lpstr>
      <vt:lpstr>avtd (2)</vt:lpstr>
      <vt:lpstr>Khideux</vt:lpstr>
      <vt:lpstr>Khideux (2)</vt:lpstr>
      <vt:lpstr>Khideux1</vt:lpstr>
      <vt:lpstr>Khideux1 (2)</vt:lpstr>
      <vt:lpstr>Khideux4</vt:lpstr>
      <vt:lpstr>Khideux4 (2)</vt:lpstr>
      <vt:lpstr>Khideux2</vt:lpstr>
      <vt:lpstr>Khideux3</vt:lpstr>
      <vt:lpstr>regm</vt:lpstr>
      <vt:lpstr>acp</vt:lpstr>
      <vt:lpstr>AV (2)</vt:lpstr>
      <vt:lpstr>acp2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Scolarité</dc:creator>
  <cp:lastModifiedBy>Finch</cp:lastModifiedBy>
  <dcterms:created xsi:type="dcterms:W3CDTF">2023-05-24T18:58:28Z</dcterms:created>
  <dcterms:modified xsi:type="dcterms:W3CDTF">2024-11-05T10:18:59Z</dcterms:modified>
</cp:coreProperties>
</file>