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2_anno\progettoAlgoritmi\ProjectASD_1\Part 2\times\"/>
    </mc:Choice>
  </mc:AlternateContent>
  <xr:revisionPtr revIDLastSave="0" documentId="13_ncr:1_{872335D4-A8F8-4888-92B8-CDAFED6D11D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graphs" sheetId="22" r:id="rId1"/>
    <sheet name="summary" sheetId="23" r:id="rId2"/>
    <sheet name="BST" sheetId="19" r:id="rId3"/>
    <sheet name="BST graphs" sheetId="20" r:id="rId4"/>
    <sheet name="RBT" sheetId="24" r:id="rId5"/>
    <sheet name="RBT graphs" sheetId="25" r:id="rId6"/>
    <sheet name="AVL" sheetId="26" r:id="rId7"/>
    <sheet name="AVL graphs" sheetId="2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3" l="1"/>
  <c r="I14" i="23"/>
  <c r="J14" i="23"/>
  <c r="I15" i="23"/>
  <c r="J15" i="23"/>
  <c r="I16" i="23"/>
  <c r="J16" i="23"/>
  <c r="K16" i="23" s="1"/>
  <c r="I17" i="23"/>
  <c r="J17" i="23"/>
  <c r="K17" i="23" s="1"/>
  <c r="I18" i="23"/>
  <c r="J18" i="23"/>
  <c r="K18" i="23" s="1"/>
  <c r="I19" i="23"/>
  <c r="K19" i="23" s="1"/>
  <c r="J19" i="23"/>
  <c r="I20" i="23"/>
  <c r="J20" i="23"/>
  <c r="I21" i="23"/>
  <c r="J21" i="23"/>
  <c r="K21" i="23" s="1"/>
  <c r="I22" i="23"/>
  <c r="J22" i="23"/>
  <c r="K22" i="23" s="1"/>
  <c r="I23" i="23"/>
  <c r="K23" i="23" s="1"/>
  <c r="J23" i="23"/>
  <c r="I24" i="23"/>
  <c r="J24" i="23"/>
  <c r="K24" i="23" s="1"/>
  <c r="I25" i="23"/>
  <c r="J25" i="23"/>
  <c r="K25" i="23" s="1"/>
  <c r="I26" i="23"/>
  <c r="J26" i="23"/>
  <c r="K26" i="23" s="1"/>
  <c r="I27" i="23"/>
  <c r="K27" i="23" s="1"/>
  <c r="J27" i="23"/>
  <c r="I28" i="23"/>
  <c r="J28" i="23"/>
  <c r="I29" i="23"/>
  <c r="J29" i="23"/>
  <c r="K29" i="23" s="1"/>
  <c r="I30" i="23"/>
  <c r="J30" i="23"/>
  <c r="K30" i="23" s="1"/>
  <c r="I31" i="23"/>
  <c r="K31" i="23" s="1"/>
  <c r="J31" i="23"/>
  <c r="I32" i="23"/>
  <c r="J32" i="23"/>
  <c r="K32" i="23" s="1"/>
  <c r="I33" i="23"/>
  <c r="J33" i="23"/>
  <c r="K33" i="23" s="1"/>
  <c r="I34" i="23"/>
  <c r="J34" i="23"/>
  <c r="K34" i="23" s="1"/>
  <c r="I35" i="23"/>
  <c r="K35" i="23" s="1"/>
  <c r="J35" i="23"/>
  <c r="I36" i="23"/>
  <c r="J36" i="23"/>
  <c r="I37" i="23"/>
  <c r="J37" i="23"/>
  <c r="K37" i="23" s="1"/>
  <c r="I38" i="23"/>
  <c r="J38" i="23"/>
  <c r="K38" i="23" s="1"/>
  <c r="I39" i="23"/>
  <c r="K39" i="23" s="1"/>
  <c r="J39" i="23"/>
  <c r="I40" i="23"/>
  <c r="J40" i="23"/>
  <c r="K40" i="23" s="1"/>
  <c r="I41" i="23"/>
  <c r="J41" i="23"/>
  <c r="K41" i="23" s="1"/>
  <c r="I42" i="23"/>
  <c r="J42" i="23"/>
  <c r="K42" i="23" s="1"/>
  <c r="I43" i="23"/>
  <c r="K43" i="23" s="1"/>
  <c r="J43" i="23"/>
  <c r="I44" i="23"/>
  <c r="J44" i="23"/>
  <c r="K44" i="23" s="1"/>
  <c r="I45" i="23"/>
  <c r="J45" i="23"/>
  <c r="K45" i="23" s="1"/>
  <c r="I46" i="23"/>
  <c r="J46" i="23"/>
  <c r="K46" i="23" s="1"/>
  <c r="I47" i="23"/>
  <c r="K47" i="23" s="1"/>
  <c r="J47" i="23"/>
  <c r="I48" i="23"/>
  <c r="J48" i="23"/>
  <c r="K48" i="23" s="1"/>
  <c r="I49" i="23"/>
  <c r="J49" i="23"/>
  <c r="K49" i="23" s="1"/>
  <c r="J13" i="23"/>
  <c r="I13" i="23"/>
  <c r="I9" i="23"/>
  <c r="K36" i="23"/>
  <c r="K28" i="23"/>
  <c r="J4" i="23"/>
  <c r="I4" i="23"/>
  <c r="G49" i="26"/>
  <c r="B49" i="26"/>
  <c r="G48" i="26"/>
  <c r="B48" i="26"/>
  <c r="G47" i="26"/>
  <c r="B47" i="26"/>
  <c r="G46" i="26"/>
  <c r="B46" i="26"/>
  <c r="G45" i="26"/>
  <c r="B45" i="26"/>
  <c r="G44" i="26"/>
  <c r="B44" i="26"/>
  <c r="G43" i="26"/>
  <c r="B43" i="26"/>
  <c r="G42" i="26"/>
  <c r="B42" i="26"/>
  <c r="G41" i="26"/>
  <c r="B41" i="26"/>
  <c r="G40" i="26"/>
  <c r="B40" i="26"/>
  <c r="G39" i="26"/>
  <c r="B39" i="26"/>
  <c r="G38" i="26"/>
  <c r="B38" i="26"/>
  <c r="G37" i="26"/>
  <c r="B37" i="26"/>
  <c r="G36" i="26"/>
  <c r="B36" i="26"/>
  <c r="G35" i="26"/>
  <c r="B35" i="26"/>
  <c r="G34" i="26"/>
  <c r="B34" i="26"/>
  <c r="G33" i="26"/>
  <c r="B33" i="26"/>
  <c r="G32" i="26"/>
  <c r="B32" i="26"/>
  <c r="G31" i="26"/>
  <c r="B31" i="26"/>
  <c r="G30" i="26"/>
  <c r="B30" i="26"/>
  <c r="G29" i="26"/>
  <c r="B29" i="26"/>
  <c r="G28" i="26"/>
  <c r="B28" i="26"/>
  <c r="G27" i="26"/>
  <c r="B27" i="26"/>
  <c r="G26" i="26"/>
  <c r="B26" i="26"/>
  <c r="G25" i="26"/>
  <c r="B25" i="26"/>
  <c r="G24" i="26"/>
  <c r="B24" i="26"/>
  <c r="G23" i="26"/>
  <c r="B23" i="26"/>
  <c r="G22" i="26"/>
  <c r="B22" i="26"/>
  <c r="G21" i="26"/>
  <c r="B21" i="26"/>
  <c r="G20" i="26"/>
  <c r="B20" i="26"/>
  <c r="G19" i="26"/>
  <c r="B19" i="26"/>
  <c r="G18" i="26"/>
  <c r="B18" i="26"/>
  <c r="G17" i="26"/>
  <c r="B17" i="26"/>
  <c r="G16" i="26"/>
  <c r="B16" i="26"/>
  <c r="G15" i="26"/>
  <c r="B15" i="26"/>
  <c r="G14" i="26"/>
  <c r="B14" i="26"/>
  <c r="G13" i="26"/>
  <c r="B13" i="26"/>
  <c r="Q12" i="26"/>
  <c r="O12" i="26"/>
  <c r="N12" i="26"/>
  <c r="M12" i="26"/>
  <c r="L12" i="26"/>
  <c r="J12" i="26"/>
  <c r="I12" i="26"/>
  <c r="H12" i="26"/>
  <c r="F9" i="26"/>
  <c r="E9" i="26"/>
  <c r="D9" i="26"/>
  <c r="C9" i="26"/>
  <c r="F7" i="26"/>
  <c r="E7" i="26"/>
  <c r="D7" i="26"/>
  <c r="C7" i="26"/>
  <c r="F6" i="26"/>
  <c r="E6" i="26"/>
  <c r="D6" i="26"/>
  <c r="C6" i="26"/>
  <c r="F5" i="26"/>
  <c r="E5" i="26"/>
  <c r="D5" i="26"/>
  <c r="C5" i="26"/>
  <c r="B2" i="26"/>
  <c r="F8" i="26" s="1"/>
  <c r="F14" i="23"/>
  <c r="G14" i="23"/>
  <c r="F15" i="23"/>
  <c r="G15" i="23"/>
  <c r="F16" i="23"/>
  <c r="F9" i="23" s="1"/>
  <c r="G16" i="23"/>
  <c r="F17" i="23"/>
  <c r="G17" i="23"/>
  <c r="H17" i="23" s="1"/>
  <c r="F18" i="23"/>
  <c r="G18" i="23"/>
  <c r="F19" i="23"/>
  <c r="H19" i="23" s="1"/>
  <c r="G19" i="23"/>
  <c r="F20" i="23"/>
  <c r="G20" i="23"/>
  <c r="F21" i="23"/>
  <c r="G21" i="23"/>
  <c r="H21" i="23" s="1"/>
  <c r="F22" i="23"/>
  <c r="G22" i="23"/>
  <c r="F23" i="23"/>
  <c r="H23" i="23" s="1"/>
  <c r="G23" i="23"/>
  <c r="F24" i="23"/>
  <c r="G24" i="23"/>
  <c r="H24" i="23" s="1"/>
  <c r="F25" i="23"/>
  <c r="G25" i="23"/>
  <c r="F26" i="23"/>
  <c r="G26" i="23"/>
  <c r="F27" i="23"/>
  <c r="H27" i="23" s="1"/>
  <c r="G27" i="23"/>
  <c r="F28" i="23"/>
  <c r="H28" i="23" s="1"/>
  <c r="G28" i="23"/>
  <c r="F29" i="23"/>
  <c r="G29" i="23"/>
  <c r="F30" i="23"/>
  <c r="G30" i="23"/>
  <c r="F31" i="23"/>
  <c r="H31" i="23" s="1"/>
  <c r="G31" i="23"/>
  <c r="F32" i="23"/>
  <c r="G32" i="23"/>
  <c r="F33" i="23"/>
  <c r="G33" i="23"/>
  <c r="H33" i="23" s="1"/>
  <c r="F34" i="23"/>
  <c r="G34" i="23"/>
  <c r="F35" i="23"/>
  <c r="H35" i="23" s="1"/>
  <c r="G35" i="23"/>
  <c r="F36" i="23"/>
  <c r="H36" i="23" s="1"/>
  <c r="G36" i="23"/>
  <c r="F37" i="23"/>
  <c r="G37" i="23"/>
  <c r="H37" i="23" s="1"/>
  <c r="F38" i="23"/>
  <c r="G38" i="23"/>
  <c r="F39" i="23"/>
  <c r="H39" i="23" s="1"/>
  <c r="G39" i="23"/>
  <c r="F40" i="23"/>
  <c r="G40" i="23"/>
  <c r="H40" i="23" s="1"/>
  <c r="F41" i="23"/>
  <c r="G41" i="23"/>
  <c r="H41" i="23" s="1"/>
  <c r="F42" i="23"/>
  <c r="G42" i="23"/>
  <c r="F43" i="23"/>
  <c r="H43" i="23" s="1"/>
  <c r="G43" i="23"/>
  <c r="F44" i="23"/>
  <c r="G44" i="23"/>
  <c r="F45" i="23"/>
  <c r="G45" i="23"/>
  <c r="H45" i="23" s="1"/>
  <c r="F46" i="23"/>
  <c r="G46" i="23"/>
  <c r="F47" i="23"/>
  <c r="H47" i="23" s="1"/>
  <c r="G47" i="23"/>
  <c r="F48" i="23"/>
  <c r="G48" i="23"/>
  <c r="F49" i="23"/>
  <c r="G49" i="23"/>
  <c r="H49" i="23" s="1"/>
  <c r="G13" i="23"/>
  <c r="F13" i="23"/>
  <c r="H25" i="23"/>
  <c r="H30" i="23"/>
  <c r="H13" i="23"/>
  <c r="H44" i="23"/>
  <c r="H29" i="23"/>
  <c r="H26" i="23"/>
  <c r="G49" i="24"/>
  <c r="B49" i="24"/>
  <c r="G48" i="24"/>
  <c r="B48" i="24"/>
  <c r="G47" i="24"/>
  <c r="B47" i="24"/>
  <c r="G46" i="24"/>
  <c r="B46" i="24"/>
  <c r="G45" i="24"/>
  <c r="B45" i="24"/>
  <c r="G44" i="24"/>
  <c r="B44" i="24"/>
  <c r="G43" i="24"/>
  <c r="B43" i="24"/>
  <c r="G42" i="24"/>
  <c r="B42" i="24"/>
  <c r="G41" i="24"/>
  <c r="B41" i="24"/>
  <c r="G40" i="24"/>
  <c r="B40" i="24"/>
  <c r="G39" i="24"/>
  <c r="B39" i="24"/>
  <c r="G38" i="24"/>
  <c r="B38" i="24"/>
  <c r="G37" i="24"/>
  <c r="B37" i="24"/>
  <c r="G36" i="24"/>
  <c r="B36" i="24"/>
  <c r="G35" i="24"/>
  <c r="B35" i="24"/>
  <c r="G34" i="24"/>
  <c r="B34" i="24"/>
  <c r="G33" i="24"/>
  <c r="B33" i="24"/>
  <c r="G32" i="24"/>
  <c r="B32" i="24"/>
  <c r="G31" i="24"/>
  <c r="B31" i="24"/>
  <c r="G30" i="24"/>
  <c r="B30" i="24"/>
  <c r="G29" i="24"/>
  <c r="B29" i="24"/>
  <c r="G28" i="24"/>
  <c r="B28" i="24"/>
  <c r="G27" i="24"/>
  <c r="B27" i="24"/>
  <c r="G26" i="24"/>
  <c r="B26" i="24"/>
  <c r="G25" i="24"/>
  <c r="B25" i="24"/>
  <c r="G24" i="24"/>
  <c r="B24" i="24"/>
  <c r="G23" i="24"/>
  <c r="B23" i="24"/>
  <c r="G22" i="24"/>
  <c r="B22" i="24"/>
  <c r="G21" i="24"/>
  <c r="B21" i="24"/>
  <c r="G20" i="24"/>
  <c r="B20" i="24"/>
  <c r="G19" i="24"/>
  <c r="B19" i="24"/>
  <c r="G18" i="24"/>
  <c r="B18" i="24"/>
  <c r="G17" i="24"/>
  <c r="B17" i="24"/>
  <c r="G16" i="24"/>
  <c r="B16" i="24"/>
  <c r="G15" i="24"/>
  <c r="B15" i="24"/>
  <c r="G14" i="24"/>
  <c r="B14" i="24"/>
  <c r="G13" i="24"/>
  <c r="B13" i="24"/>
  <c r="Q12" i="24"/>
  <c r="O12" i="24"/>
  <c r="N12" i="24"/>
  <c r="M12" i="24"/>
  <c r="L12" i="24"/>
  <c r="J12" i="24"/>
  <c r="I12" i="24"/>
  <c r="H12" i="24"/>
  <c r="F9" i="24"/>
  <c r="E9" i="24"/>
  <c r="D9" i="24"/>
  <c r="C9" i="24"/>
  <c r="F7" i="24"/>
  <c r="E7" i="24"/>
  <c r="D7" i="24"/>
  <c r="J48" i="24" s="1"/>
  <c r="C7" i="24"/>
  <c r="F6" i="24"/>
  <c r="E6" i="24"/>
  <c r="D6" i="24"/>
  <c r="C6" i="24"/>
  <c r="F5" i="24"/>
  <c r="E5" i="24"/>
  <c r="D5" i="24"/>
  <c r="C5" i="24"/>
  <c r="B2" i="24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B9" i="26" l="1"/>
  <c r="J7" i="23"/>
  <c r="J33" i="24"/>
  <c r="H16" i="23"/>
  <c r="G8" i="24"/>
  <c r="P42" i="24" s="1"/>
  <c r="H46" i="23"/>
  <c r="H42" i="23"/>
  <c r="H38" i="23"/>
  <c r="H34" i="23"/>
  <c r="H22" i="23"/>
  <c r="H18" i="23"/>
  <c r="I48" i="24"/>
  <c r="J27" i="24"/>
  <c r="F6" i="23"/>
  <c r="G7" i="24"/>
  <c r="J17" i="24"/>
  <c r="G6" i="24"/>
  <c r="J21" i="24"/>
  <c r="H48" i="23"/>
  <c r="H32" i="23"/>
  <c r="H20" i="23"/>
  <c r="J9" i="23"/>
  <c r="J6" i="23"/>
  <c r="K14" i="23"/>
  <c r="I5" i="23"/>
  <c r="I7" i="23"/>
  <c r="K20" i="23"/>
  <c r="K15" i="23"/>
  <c r="J5" i="23"/>
  <c r="I8" i="23"/>
  <c r="K13" i="23"/>
  <c r="J8" i="23"/>
  <c r="I6" i="23"/>
  <c r="G8" i="26"/>
  <c r="P46" i="26" s="1"/>
  <c r="L44" i="26"/>
  <c r="L38" i="26"/>
  <c r="L22" i="26"/>
  <c r="L14" i="26"/>
  <c r="L17" i="26"/>
  <c r="L16" i="26"/>
  <c r="L40" i="26"/>
  <c r="L34" i="26"/>
  <c r="L30" i="26"/>
  <c r="L28" i="26"/>
  <c r="L26" i="26"/>
  <c r="L49" i="26"/>
  <c r="L47" i="26"/>
  <c r="L45" i="26"/>
  <c r="L43" i="26"/>
  <c r="L41" i="26"/>
  <c r="L39" i="26"/>
  <c r="L37" i="26"/>
  <c r="L35" i="26"/>
  <c r="L33" i="26"/>
  <c r="L31" i="26"/>
  <c r="L29" i="26"/>
  <c r="L27" i="26"/>
  <c r="L25" i="26"/>
  <c r="L23" i="26"/>
  <c r="L21" i="26"/>
  <c r="L19" i="26"/>
  <c r="L15" i="26"/>
  <c r="L13" i="26"/>
  <c r="L48" i="26"/>
  <c r="L42" i="26"/>
  <c r="L36" i="26"/>
  <c r="L32" i="26"/>
  <c r="L24" i="26"/>
  <c r="L20" i="26"/>
  <c r="L46" i="26"/>
  <c r="L18" i="26"/>
  <c r="M27" i="26"/>
  <c r="I49" i="26"/>
  <c r="I47" i="26"/>
  <c r="I45" i="26"/>
  <c r="I43" i="26"/>
  <c r="I41" i="26"/>
  <c r="I39" i="26"/>
  <c r="I37" i="26"/>
  <c r="I35" i="26"/>
  <c r="I33" i="26"/>
  <c r="I31" i="26"/>
  <c r="I29" i="26"/>
  <c r="I27" i="26"/>
  <c r="I25" i="26"/>
  <c r="I23" i="26"/>
  <c r="I21" i="26"/>
  <c r="I19" i="26"/>
  <c r="I17" i="26"/>
  <c r="I15" i="26"/>
  <c r="I13" i="26"/>
  <c r="M18" i="26"/>
  <c r="J19" i="26"/>
  <c r="J41" i="26"/>
  <c r="J33" i="26"/>
  <c r="J23" i="26"/>
  <c r="J21" i="26"/>
  <c r="J17" i="26"/>
  <c r="J15" i="26"/>
  <c r="J49" i="26"/>
  <c r="J47" i="26"/>
  <c r="J45" i="26"/>
  <c r="J43" i="26"/>
  <c r="J39" i="26"/>
  <c r="J37" i="26"/>
  <c r="J35" i="26"/>
  <c r="J31" i="26"/>
  <c r="J29" i="26"/>
  <c r="J27" i="26"/>
  <c r="J25" i="26"/>
  <c r="J13" i="26"/>
  <c r="Q49" i="26"/>
  <c r="Q47" i="26"/>
  <c r="Q45" i="26"/>
  <c r="Q43" i="26"/>
  <c r="Q41" i="26"/>
  <c r="Q39" i="26"/>
  <c r="Q37" i="26"/>
  <c r="Q35" i="26"/>
  <c r="Q33" i="26"/>
  <c r="Q31" i="26"/>
  <c r="Q29" i="26"/>
  <c r="Q27" i="26"/>
  <c r="Q25" i="26"/>
  <c r="Q23" i="26"/>
  <c r="Q21" i="26"/>
  <c r="Q19" i="26"/>
  <c r="Q17" i="26"/>
  <c r="Q15" i="26"/>
  <c r="Q13" i="26"/>
  <c r="Q48" i="26"/>
  <c r="Q46" i="26"/>
  <c r="Q44" i="26"/>
  <c r="Q42" i="26"/>
  <c r="Q40" i="26"/>
  <c r="Q38" i="26"/>
  <c r="Q36" i="26"/>
  <c r="Q34" i="26"/>
  <c r="Q32" i="26"/>
  <c r="Q30" i="26"/>
  <c r="Q28" i="26"/>
  <c r="Q26" i="26"/>
  <c r="Q24" i="26"/>
  <c r="Q22" i="26"/>
  <c r="Q20" i="26"/>
  <c r="Q18" i="26"/>
  <c r="Q16" i="26"/>
  <c r="Q14" i="26"/>
  <c r="M46" i="26"/>
  <c r="I48" i="26"/>
  <c r="M14" i="26"/>
  <c r="M22" i="26"/>
  <c r="M30" i="26"/>
  <c r="J48" i="26"/>
  <c r="M29" i="26"/>
  <c r="M41" i="26"/>
  <c r="M45" i="26"/>
  <c r="G7" i="26"/>
  <c r="G9" i="26"/>
  <c r="G6" i="26"/>
  <c r="K49" i="26" s="1"/>
  <c r="K17" i="26"/>
  <c r="C8" i="26"/>
  <c r="H22" i="26"/>
  <c r="H46" i="26"/>
  <c r="B8" i="26"/>
  <c r="M15" i="26" s="1"/>
  <c r="B7" i="26"/>
  <c r="H28" i="26" s="1"/>
  <c r="D8" i="26"/>
  <c r="H14" i="26"/>
  <c r="E8" i="26"/>
  <c r="I14" i="26"/>
  <c r="I16" i="26"/>
  <c r="I18" i="26"/>
  <c r="I20" i="26"/>
  <c r="I22" i="26"/>
  <c r="I24" i="26"/>
  <c r="I26" i="26"/>
  <c r="I28" i="26"/>
  <c r="I30" i="26"/>
  <c r="I32" i="26"/>
  <c r="I34" i="26"/>
  <c r="I36" i="26"/>
  <c r="I38" i="26"/>
  <c r="I40" i="26"/>
  <c r="I42" i="26"/>
  <c r="I44" i="26"/>
  <c r="I46" i="26"/>
  <c r="B6" i="26"/>
  <c r="H30" i="26" s="1"/>
  <c r="J14" i="26"/>
  <c r="J16" i="26"/>
  <c r="J18" i="26"/>
  <c r="J20" i="26"/>
  <c r="J22" i="26"/>
  <c r="J24" i="26"/>
  <c r="J26" i="26"/>
  <c r="J28" i="26"/>
  <c r="J30" i="26"/>
  <c r="J32" i="26"/>
  <c r="J34" i="26"/>
  <c r="J36" i="26"/>
  <c r="J38" i="26"/>
  <c r="J40" i="26"/>
  <c r="J42" i="26"/>
  <c r="J44" i="26"/>
  <c r="J46" i="26"/>
  <c r="G8" i="23"/>
  <c r="F5" i="23"/>
  <c r="H15" i="23"/>
  <c r="G9" i="23"/>
  <c r="G7" i="23"/>
  <c r="G6" i="23"/>
  <c r="H14" i="23"/>
  <c r="F7" i="23"/>
  <c r="G5" i="23"/>
  <c r="F8" i="23"/>
  <c r="K30" i="24"/>
  <c r="K40" i="24"/>
  <c r="K37" i="24"/>
  <c r="G9" i="24"/>
  <c r="J15" i="24"/>
  <c r="K25" i="24"/>
  <c r="J31" i="24"/>
  <c r="K19" i="24"/>
  <c r="J25" i="24"/>
  <c r="K35" i="24"/>
  <c r="K38" i="24"/>
  <c r="K42" i="24"/>
  <c r="K46" i="24"/>
  <c r="K21" i="24"/>
  <c r="K31" i="24"/>
  <c r="I43" i="24"/>
  <c r="K29" i="24"/>
  <c r="J13" i="24"/>
  <c r="K23" i="24"/>
  <c r="J29" i="24"/>
  <c r="K27" i="24"/>
  <c r="K44" i="24"/>
  <c r="K15" i="24"/>
  <c r="L48" i="24"/>
  <c r="K13" i="24"/>
  <c r="J19" i="24"/>
  <c r="K32" i="24"/>
  <c r="J35" i="24"/>
  <c r="B6" i="24"/>
  <c r="K17" i="24"/>
  <c r="J23" i="24"/>
  <c r="K33" i="24"/>
  <c r="K36" i="24"/>
  <c r="K48" i="24"/>
  <c r="K34" i="24"/>
  <c r="J37" i="24"/>
  <c r="K49" i="24"/>
  <c r="H41" i="24"/>
  <c r="I17" i="24"/>
  <c r="I23" i="24"/>
  <c r="I29" i="24"/>
  <c r="I33" i="24"/>
  <c r="I35" i="24"/>
  <c r="I49" i="24"/>
  <c r="J45" i="24"/>
  <c r="J49" i="24"/>
  <c r="C8" i="24"/>
  <c r="K39" i="24"/>
  <c r="K41" i="24"/>
  <c r="K43" i="24"/>
  <c r="K45" i="24"/>
  <c r="K47" i="24"/>
  <c r="I21" i="24"/>
  <c r="I25" i="24"/>
  <c r="I37" i="24"/>
  <c r="I39" i="24"/>
  <c r="I47" i="24"/>
  <c r="J39" i="24"/>
  <c r="J41" i="24"/>
  <c r="J43" i="24"/>
  <c r="J47" i="24"/>
  <c r="B7" i="24"/>
  <c r="D8" i="24"/>
  <c r="L13" i="24"/>
  <c r="H14" i="24"/>
  <c r="L15" i="24"/>
  <c r="L17" i="24"/>
  <c r="L19" i="24"/>
  <c r="L21" i="24"/>
  <c r="L23" i="24"/>
  <c r="L25" i="24"/>
  <c r="L27" i="24"/>
  <c r="L29" i="24"/>
  <c r="L31" i="24"/>
  <c r="L33" i="24"/>
  <c r="L35" i="24"/>
  <c r="L37" i="24"/>
  <c r="L39" i="24"/>
  <c r="L41" i="24"/>
  <c r="L43" i="24"/>
  <c r="L45" i="24"/>
  <c r="L47" i="24"/>
  <c r="L49" i="24"/>
  <c r="I19" i="24"/>
  <c r="I27" i="24"/>
  <c r="I41" i="24"/>
  <c r="I45" i="24"/>
  <c r="B8" i="24"/>
  <c r="E8" i="24"/>
  <c r="I14" i="24"/>
  <c r="I16" i="24"/>
  <c r="I18" i="24"/>
  <c r="I20" i="24"/>
  <c r="I22" i="24"/>
  <c r="I24" i="24"/>
  <c r="I26" i="24"/>
  <c r="I28" i="24"/>
  <c r="I30" i="24"/>
  <c r="I32" i="24"/>
  <c r="I34" i="24"/>
  <c r="I36" i="24"/>
  <c r="I38" i="24"/>
  <c r="I40" i="24"/>
  <c r="I42" i="24"/>
  <c r="I44" i="24"/>
  <c r="I46" i="24"/>
  <c r="I13" i="24"/>
  <c r="I15" i="24"/>
  <c r="I31" i="24"/>
  <c r="F8" i="24"/>
  <c r="J14" i="24"/>
  <c r="J16" i="24"/>
  <c r="J18" i="24"/>
  <c r="J20" i="24"/>
  <c r="J22" i="24"/>
  <c r="J24" i="24"/>
  <c r="J26" i="24"/>
  <c r="J28" i="24"/>
  <c r="J30" i="24"/>
  <c r="J32" i="24"/>
  <c r="J34" i="24"/>
  <c r="J36" i="24"/>
  <c r="J38" i="24"/>
  <c r="J40" i="24"/>
  <c r="J42" i="24"/>
  <c r="J44" i="24"/>
  <c r="J46" i="24"/>
  <c r="K14" i="24"/>
  <c r="K16" i="24"/>
  <c r="K18" i="24"/>
  <c r="K20" i="24"/>
  <c r="K22" i="24"/>
  <c r="K24" i="24"/>
  <c r="K26" i="24"/>
  <c r="K28" i="24"/>
  <c r="B9" i="24"/>
  <c r="L14" i="24"/>
  <c r="L16" i="24"/>
  <c r="L18" i="24"/>
  <c r="L20" i="24"/>
  <c r="L22" i="24"/>
  <c r="L24" i="24"/>
  <c r="L26" i="24"/>
  <c r="L28" i="24"/>
  <c r="L30" i="24"/>
  <c r="L32" i="24"/>
  <c r="L34" i="24"/>
  <c r="L36" i="24"/>
  <c r="L38" i="24"/>
  <c r="L40" i="24"/>
  <c r="L42" i="24"/>
  <c r="L44" i="24"/>
  <c r="L46" i="24"/>
  <c r="G4" i="23"/>
  <c r="F4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H40" i="26" l="1"/>
  <c r="K19" i="26"/>
  <c r="M24" i="26"/>
  <c r="H34" i="26"/>
  <c r="K33" i="26"/>
  <c r="M19" i="26"/>
  <c r="K25" i="26"/>
  <c r="P45" i="24"/>
  <c r="P23" i="24"/>
  <c r="H30" i="24"/>
  <c r="H17" i="24"/>
  <c r="H29" i="24"/>
  <c r="P39" i="24"/>
  <c r="P34" i="24"/>
  <c r="P18" i="24"/>
  <c r="K8" i="23"/>
  <c r="K5" i="23"/>
  <c r="K6" i="23"/>
  <c r="K7" i="23"/>
  <c r="K9" i="23"/>
  <c r="M25" i="26"/>
  <c r="K29" i="26"/>
  <c r="K43" i="26"/>
  <c r="P13" i="26"/>
  <c r="M17" i="26"/>
  <c r="M44" i="26"/>
  <c r="K39" i="26"/>
  <c r="M47" i="26"/>
  <c r="P47" i="26"/>
  <c r="K35" i="26"/>
  <c r="K45" i="26"/>
  <c r="M32" i="26"/>
  <c r="K23" i="26"/>
  <c r="M35" i="26"/>
  <c r="M13" i="26"/>
  <c r="M40" i="26"/>
  <c r="M43" i="26"/>
  <c r="H44" i="26"/>
  <c r="K41" i="26"/>
  <c r="M49" i="26"/>
  <c r="M34" i="26"/>
  <c r="M28" i="26"/>
  <c r="M31" i="26"/>
  <c r="P43" i="26"/>
  <c r="P30" i="26"/>
  <c r="P33" i="26"/>
  <c r="P26" i="26"/>
  <c r="P42" i="26"/>
  <c r="P18" i="26"/>
  <c r="H16" i="26"/>
  <c r="H42" i="26"/>
  <c r="H26" i="26"/>
  <c r="K48" i="26"/>
  <c r="K46" i="26"/>
  <c r="K44" i="26"/>
  <c r="K42" i="26"/>
  <c r="K40" i="26"/>
  <c r="K38" i="26"/>
  <c r="K36" i="26"/>
  <c r="K34" i="26"/>
  <c r="K32" i="26"/>
  <c r="K30" i="26"/>
  <c r="K28" i="26"/>
  <c r="K26" i="26"/>
  <c r="K24" i="26"/>
  <c r="K22" i="26"/>
  <c r="K20" i="26"/>
  <c r="K18" i="26"/>
  <c r="K16" i="26"/>
  <c r="K14" i="26"/>
  <c r="M21" i="26"/>
  <c r="M26" i="26"/>
  <c r="M36" i="26"/>
  <c r="K47" i="26"/>
  <c r="K15" i="26"/>
  <c r="M39" i="26"/>
  <c r="P39" i="26"/>
  <c r="P28" i="26"/>
  <c r="P44" i="26"/>
  <c r="P24" i="26"/>
  <c r="P25" i="26"/>
  <c r="O49" i="26"/>
  <c r="O47" i="26"/>
  <c r="O45" i="26"/>
  <c r="O43" i="26"/>
  <c r="O41" i="26"/>
  <c r="O39" i="26"/>
  <c r="O37" i="26"/>
  <c r="O35" i="26"/>
  <c r="O33" i="26"/>
  <c r="O31" i="26"/>
  <c r="O29" i="26"/>
  <c r="O27" i="26"/>
  <c r="O25" i="26"/>
  <c r="O23" i="26"/>
  <c r="O21" i="26"/>
  <c r="O19" i="26"/>
  <c r="O17" i="26"/>
  <c r="O15" i="26"/>
  <c r="O13" i="26"/>
  <c r="O48" i="26"/>
  <c r="O46" i="26"/>
  <c r="O44" i="26"/>
  <c r="O42" i="26"/>
  <c r="O40" i="26"/>
  <c r="O38" i="26"/>
  <c r="O36" i="26"/>
  <c r="O34" i="26"/>
  <c r="O32" i="26"/>
  <c r="O30" i="26"/>
  <c r="O28" i="26"/>
  <c r="O26" i="26"/>
  <c r="O24" i="26"/>
  <c r="O22" i="26"/>
  <c r="O20" i="26"/>
  <c r="O18" i="26"/>
  <c r="O16" i="26"/>
  <c r="O14" i="26"/>
  <c r="H38" i="26"/>
  <c r="H20" i="26"/>
  <c r="P49" i="26"/>
  <c r="P32" i="26"/>
  <c r="P48" i="26"/>
  <c r="P17" i="26"/>
  <c r="H36" i="26"/>
  <c r="P19" i="26"/>
  <c r="N49" i="26"/>
  <c r="N47" i="26"/>
  <c r="N45" i="26"/>
  <c r="N43" i="26"/>
  <c r="N41" i="26"/>
  <c r="N39" i="26"/>
  <c r="N37" i="26"/>
  <c r="N35" i="26"/>
  <c r="N33" i="26"/>
  <c r="N31" i="26"/>
  <c r="N29" i="26"/>
  <c r="N27" i="26"/>
  <c r="N25" i="26"/>
  <c r="N23" i="26"/>
  <c r="N21" i="26"/>
  <c r="N19" i="26"/>
  <c r="N17" i="26"/>
  <c r="N15" i="26"/>
  <c r="N13" i="26"/>
  <c r="N24" i="26"/>
  <c r="N22" i="26"/>
  <c r="N28" i="26"/>
  <c r="N48" i="26"/>
  <c r="N46" i="26"/>
  <c r="N44" i="26"/>
  <c r="N42" i="26"/>
  <c r="N40" i="26"/>
  <c r="N38" i="26"/>
  <c r="N36" i="26"/>
  <c r="N34" i="26"/>
  <c r="N32" i="26"/>
  <c r="N30" i="26"/>
  <c r="N26" i="26"/>
  <c r="N20" i="26"/>
  <c r="N18" i="26"/>
  <c r="N16" i="26"/>
  <c r="N14" i="26"/>
  <c r="M37" i="26"/>
  <c r="M42" i="26"/>
  <c r="K37" i="26"/>
  <c r="M20" i="26"/>
  <c r="K31" i="26"/>
  <c r="M23" i="26"/>
  <c r="P27" i="26"/>
  <c r="P16" i="26"/>
  <c r="P36" i="26"/>
  <c r="P23" i="26"/>
  <c r="P35" i="26"/>
  <c r="H31" i="26"/>
  <c r="H27" i="26"/>
  <c r="H47" i="26"/>
  <c r="H35" i="26"/>
  <c r="H49" i="26"/>
  <c r="H43" i="26"/>
  <c r="H33" i="26"/>
  <c r="H19" i="26"/>
  <c r="H15" i="26"/>
  <c r="H45" i="26"/>
  <c r="H39" i="26"/>
  <c r="H29" i="26"/>
  <c r="H17" i="26"/>
  <c r="H41" i="26"/>
  <c r="H37" i="26"/>
  <c r="H25" i="26"/>
  <c r="H23" i="26"/>
  <c r="H21" i="26"/>
  <c r="H13" i="26"/>
  <c r="H18" i="26"/>
  <c r="P14" i="26"/>
  <c r="P34" i="26"/>
  <c r="P21" i="26"/>
  <c r="H24" i="26"/>
  <c r="H48" i="26"/>
  <c r="H32" i="26"/>
  <c r="P15" i="26"/>
  <c r="K13" i="26"/>
  <c r="M33" i="26"/>
  <c r="M38" i="26"/>
  <c r="M48" i="26"/>
  <c r="M16" i="26"/>
  <c r="K27" i="26"/>
  <c r="K21" i="26"/>
  <c r="P29" i="26"/>
  <c r="P20" i="26"/>
  <c r="P38" i="26"/>
  <c r="P37" i="26"/>
  <c r="P41" i="26"/>
  <c r="P31" i="26"/>
  <c r="P22" i="26"/>
  <c r="P40" i="26"/>
  <c r="P45" i="26"/>
  <c r="H6" i="23"/>
  <c r="H5" i="23"/>
  <c r="H7" i="23"/>
  <c r="H8" i="23"/>
  <c r="H9" i="23"/>
  <c r="P40" i="24"/>
  <c r="P43" i="24"/>
  <c r="P38" i="24"/>
  <c r="P30" i="24"/>
  <c r="P47" i="24"/>
  <c r="P14" i="24"/>
  <c r="P17" i="24"/>
  <c r="P33" i="24"/>
  <c r="P49" i="24"/>
  <c r="P20" i="24"/>
  <c r="P48" i="24"/>
  <c r="P27" i="24"/>
  <c r="P15" i="24"/>
  <c r="P44" i="24"/>
  <c r="P36" i="24"/>
  <c r="H35" i="24"/>
  <c r="P19" i="24"/>
  <c r="P35" i="24"/>
  <c r="P24" i="24"/>
  <c r="P46" i="24"/>
  <c r="P31" i="24"/>
  <c r="P26" i="24"/>
  <c r="P28" i="24"/>
  <c r="P21" i="24"/>
  <c r="P37" i="24"/>
  <c r="P16" i="24"/>
  <c r="P25" i="24"/>
  <c r="P41" i="24"/>
  <c r="P32" i="24"/>
  <c r="P22" i="24"/>
  <c r="P13" i="24"/>
  <c r="P29" i="24"/>
  <c r="M40" i="24"/>
  <c r="M36" i="24"/>
  <c r="M28" i="24"/>
  <c r="M26" i="24"/>
  <c r="M24" i="24"/>
  <c r="M20" i="24"/>
  <c r="M18" i="24"/>
  <c r="M16" i="24"/>
  <c r="M22" i="24"/>
  <c r="M48" i="24"/>
  <c r="M44" i="24"/>
  <c r="M42" i="24"/>
  <c r="M32" i="24"/>
  <c r="M14" i="24"/>
  <c r="M46" i="24"/>
  <c r="M38" i="24"/>
  <c r="M30" i="24"/>
  <c r="M49" i="24"/>
  <c r="H39" i="24"/>
  <c r="H40" i="24"/>
  <c r="H19" i="24"/>
  <c r="M47" i="24"/>
  <c r="M39" i="24"/>
  <c r="M31" i="24"/>
  <c r="M23" i="24"/>
  <c r="M15" i="24"/>
  <c r="H36" i="24"/>
  <c r="H26" i="24"/>
  <c r="H45" i="24"/>
  <c r="H27" i="24"/>
  <c r="H28" i="24"/>
  <c r="H18" i="24"/>
  <c r="M27" i="24"/>
  <c r="M34" i="24"/>
  <c r="H33" i="24"/>
  <c r="H23" i="24"/>
  <c r="H46" i="24"/>
  <c r="H25" i="24"/>
  <c r="H15" i="24"/>
  <c r="N49" i="24"/>
  <c r="N47" i="24"/>
  <c r="N45" i="24"/>
  <c r="N43" i="24"/>
  <c r="N41" i="24"/>
  <c r="N39" i="24"/>
  <c r="N37" i="24"/>
  <c r="N35" i="24"/>
  <c r="N33" i="24"/>
  <c r="N31" i="24"/>
  <c r="N29" i="24"/>
  <c r="N27" i="24"/>
  <c r="N25" i="24"/>
  <c r="N23" i="24"/>
  <c r="N21" i="24"/>
  <c r="N19" i="24"/>
  <c r="N17" i="24"/>
  <c r="N15" i="24"/>
  <c r="N13" i="24"/>
  <c r="N44" i="24"/>
  <c r="N38" i="24"/>
  <c r="N34" i="24"/>
  <c r="N32" i="24"/>
  <c r="N30" i="24"/>
  <c r="N24" i="24"/>
  <c r="N18" i="24"/>
  <c r="N48" i="24"/>
  <c r="N36" i="24"/>
  <c r="N22" i="24"/>
  <c r="N16" i="24"/>
  <c r="N46" i="24"/>
  <c r="N42" i="24"/>
  <c r="N40" i="24"/>
  <c r="N28" i="24"/>
  <c r="N26" i="24"/>
  <c r="N20" i="24"/>
  <c r="N14" i="24"/>
  <c r="M45" i="24"/>
  <c r="M37" i="24"/>
  <c r="M29" i="24"/>
  <c r="M21" i="24"/>
  <c r="M13" i="24"/>
  <c r="H24" i="24"/>
  <c r="H42" i="24"/>
  <c r="H37" i="24"/>
  <c r="M43" i="24"/>
  <c r="M19" i="24"/>
  <c r="H13" i="24"/>
  <c r="Q47" i="24"/>
  <c r="Q45" i="24"/>
  <c r="Q37" i="24"/>
  <c r="Q33" i="24"/>
  <c r="Q21" i="24"/>
  <c r="Q48" i="24"/>
  <c r="Q46" i="24"/>
  <c r="Q44" i="24"/>
  <c r="Q42" i="24"/>
  <c r="Q40" i="24"/>
  <c r="Q38" i="24"/>
  <c r="Q36" i="24"/>
  <c r="Q34" i="24"/>
  <c r="Q32" i="24"/>
  <c r="Q30" i="24"/>
  <c r="Q28" i="24"/>
  <c r="Q26" i="24"/>
  <c r="Q24" i="24"/>
  <c r="Q22" i="24"/>
  <c r="Q20" i="24"/>
  <c r="Q18" i="24"/>
  <c r="Q16" i="24"/>
  <c r="Q14" i="24"/>
  <c r="Q49" i="24"/>
  <c r="Q35" i="24"/>
  <c r="Q31" i="24"/>
  <c r="Q15" i="24"/>
  <c r="Q29" i="24"/>
  <c r="Q27" i="24"/>
  <c r="Q23" i="24"/>
  <c r="Q17" i="24"/>
  <c r="Q43" i="24"/>
  <c r="Q41" i="24"/>
  <c r="Q39" i="24"/>
  <c r="Q25" i="24"/>
  <c r="Q19" i="24"/>
  <c r="Q13" i="24"/>
  <c r="H20" i="24"/>
  <c r="H32" i="24"/>
  <c r="H21" i="24"/>
  <c r="H38" i="24"/>
  <c r="H49" i="24"/>
  <c r="M35" i="24"/>
  <c r="H47" i="24"/>
  <c r="H48" i="24"/>
  <c r="H34" i="24"/>
  <c r="M41" i="24"/>
  <c r="M33" i="24"/>
  <c r="M25" i="24"/>
  <c r="M17" i="24"/>
  <c r="O49" i="24"/>
  <c r="O47" i="24"/>
  <c r="O45" i="24"/>
  <c r="O43" i="24"/>
  <c r="O41" i="24"/>
  <c r="O39" i="24"/>
  <c r="O37" i="24"/>
  <c r="O35" i="24"/>
  <c r="O33" i="24"/>
  <c r="O31" i="24"/>
  <c r="O29" i="24"/>
  <c r="O27" i="24"/>
  <c r="O25" i="24"/>
  <c r="O23" i="24"/>
  <c r="O21" i="24"/>
  <c r="O19" i="24"/>
  <c r="O17" i="24"/>
  <c r="O15" i="24"/>
  <c r="O13" i="24"/>
  <c r="O48" i="24"/>
  <c r="O46" i="24"/>
  <c r="O44" i="24"/>
  <c r="O42" i="24"/>
  <c r="O40" i="24"/>
  <c r="O38" i="24"/>
  <c r="O36" i="24"/>
  <c r="O34" i="24"/>
  <c r="O32" i="24"/>
  <c r="O30" i="24"/>
  <c r="O28" i="24"/>
  <c r="O26" i="24"/>
  <c r="O24" i="24"/>
  <c r="O22" i="24"/>
  <c r="O20" i="24"/>
  <c r="O18" i="24"/>
  <c r="O16" i="24"/>
  <c r="O14" i="24"/>
  <c r="H43" i="24"/>
  <c r="H16" i="24"/>
  <c r="H44" i="24"/>
  <c r="H22" i="24"/>
  <c r="H31" i="24"/>
  <c r="D6" i="23"/>
  <c r="D7" i="23"/>
  <c r="D8" i="23"/>
  <c r="D5" i="23"/>
  <c r="D9" i="23"/>
  <c r="C14" i="23"/>
  <c r="E14" i="23" s="1"/>
  <c r="C15" i="23"/>
  <c r="E15" i="23" s="1"/>
  <c r="C16" i="23"/>
  <c r="E16" i="23" s="1"/>
  <c r="C17" i="23"/>
  <c r="E17" i="23" s="1"/>
  <c r="C18" i="23"/>
  <c r="E18" i="23" s="1"/>
  <c r="C19" i="23"/>
  <c r="E19" i="23" s="1"/>
  <c r="C20" i="23"/>
  <c r="E20" i="23" s="1"/>
  <c r="C21" i="23"/>
  <c r="E21" i="23" s="1"/>
  <c r="C22" i="23"/>
  <c r="E22" i="23" s="1"/>
  <c r="C23" i="23"/>
  <c r="E23" i="23" s="1"/>
  <c r="C24" i="23"/>
  <c r="E24" i="23" s="1"/>
  <c r="C25" i="23"/>
  <c r="E25" i="23" s="1"/>
  <c r="C26" i="23"/>
  <c r="E26" i="23" s="1"/>
  <c r="C27" i="23"/>
  <c r="E27" i="23" s="1"/>
  <c r="C28" i="23"/>
  <c r="E28" i="23" s="1"/>
  <c r="C29" i="23"/>
  <c r="E29" i="23" s="1"/>
  <c r="C30" i="23"/>
  <c r="E30" i="23" s="1"/>
  <c r="C31" i="23"/>
  <c r="E31" i="23" s="1"/>
  <c r="C32" i="23"/>
  <c r="E32" i="23" s="1"/>
  <c r="C33" i="23"/>
  <c r="E33" i="23" s="1"/>
  <c r="C34" i="23"/>
  <c r="E34" i="23" s="1"/>
  <c r="C35" i="23"/>
  <c r="E35" i="23" s="1"/>
  <c r="C36" i="23"/>
  <c r="E36" i="23" s="1"/>
  <c r="C37" i="23"/>
  <c r="E37" i="23" s="1"/>
  <c r="C38" i="23"/>
  <c r="E38" i="23" s="1"/>
  <c r="C39" i="23"/>
  <c r="E39" i="23" s="1"/>
  <c r="C40" i="23"/>
  <c r="E40" i="23" s="1"/>
  <c r="C41" i="23"/>
  <c r="E41" i="23" s="1"/>
  <c r="C42" i="23"/>
  <c r="E42" i="23" s="1"/>
  <c r="C43" i="23"/>
  <c r="E43" i="23" s="1"/>
  <c r="C44" i="23"/>
  <c r="E44" i="23" s="1"/>
  <c r="C45" i="23"/>
  <c r="E45" i="23" s="1"/>
  <c r="C46" i="23"/>
  <c r="E46" i="23" s="1"/>
  <c r="C47" i="23"/>
  <c r="E47" i="23" s="1"/>
  <c r="C48" i="23"/>
  <c r="E48" i="23" s="1"/>
  <c r="C49" i="23"/>
  <c r="E49" i="23" s="1"/>
  <c r="C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13" i="23"/>
  <c r="D4" i="23"/>
  <c r="C4" i="23"/>
  <c r="B3" i="23"/>
  <c r="C5" i="23" l="1"/>
  <c r="C8" i="23"/>
  <c r="C6" i="23"/>
  <c r="B6" i="23"/>
  <c r="E13" i="23"/>
  <c r="B8" i="23"/>
  <c r="C9" i="23"/>
  <c r="B7" i="23"/>
  <c r="B9" i="23"/>
  <c r="B5" i="23"/>
  <c r="E8" i="23" l="1"/>
  <c r="E9" i="23"/>
  <c r="E6" i="23"/>
  <c r="E5" i="23"/>
  <c r="E7" i="23"/>
  <c r="Q12" i="19" l="1"/>
  <c r="O12" i="19"/>
  <c r="N12" i="19"/>
  <c r="L12" i="19"/>
  <c r="J12" i="19"/>
  <c r="I12" i="19"/>
  <c r="H12" i="19"/>
  <c r="M12" i="19" s="1"/>
  <c r="F9" i="19"/>
  <c r="E9" i="19"/>
  <c r="D9" i="19"/>
  <c r="C9" i="19"/>
  <c r="F7" i="19"/>
  <c r="E7" i="19"/>
  <c r="D7" i="19"/>
  <c r="C7" i="19"/>
  <c r="F6" i="19"/>
  <c r="E6" i="19"/>
  <c r="D6" i="19"/>
  <c r="C6" i="19"/>
  <c r="F5" i="19"/>
  <c r="E5" i="19"/>
  <c r="D5" i="19"/>
  <c r="C5" i="19"/>
  <c r="B2" i="19"/>
  <c r="G6" i="19" l="1"/>
  <c r="J15" i="19"/>
  <c r="J21" i="19"/>
  <c r="J44" i="19"/>
  <c r="J13" i="19"/>
  <c r="G8" i="19"/>
  <c r="J19" i="19"/>
  <c r="L27" i="19"/>
  <c r="J48" i="19"/>
  <c r="L16" i="19"/>
  <c r="L18" i="19"/>
  <c r="L24" i="19"/>
  <c r="L47" i="19"/>
  <c r="B6" i="19"/>
  <c r="L45" i="19"/>
  <c r="L49" i="19"/>
  <c r="L31" i="19"/>
  <c r="I33" i="19"/>
  <c r="I17" i="19"/>
  <c r="I32" i="19"/>
  <c r="G7" i="19"/>
  <c r="G9" i="19"/>
  <c r="I44" i="19"/>
  <c r="I15" i="19"/>
  <c r="J47" i="19"/>
  <c r="J43" i="19"/>
  <c r="J39" i="19"/>
  <c r="J35" i="19"/>
  <c r="J31" i="19"/>
  <c r="J27" i="19"/>
  <c r="J49" i="19"/>
  <c r="J45" i="19"/>
  <c r="J41" i="19"/>
  <c r="J37" i="19"/>
  <c r="J33" i="19"/>
  <c r="J29" i="19"/>
  <c r="J38" i="19"/>
  <c r="J34" i="19"/>
  <c r="J26" i="19"/>
  <c r="J22" i="19"/>
  <c r="J18" i="19"/>
  <c r="J14" i="19"/>
  <c r="J42" i="19"/>
  <c r="J36" i="19"/>
  <c r="J30" i="19"/>
  <c r="J24" i="19"/>
  <c r="J20" i="19"/>
  <c r="J16" i="19"/>
  <c r="J40" i="19"/>
  <c r="E8" i="19"/>
  <c r="D8" i="19"/>
  <c r="L14" i="19"/>
  <c r="J17" i="19"/>
  <c r="I19" i="19"/>
  <c r="J32" i="19"/>
  <c r="L43" i="19"/>
  <c r="B9" i="19"/>
  <c r="B7" i="19"/>
  <c r="I21" i="19"/>
  <c r="I42" i="19"/>
  <c r="B8" i="19"/>
  <c r="I46" i="19"/>
  <c r="C8" i="19"/>
  <c r="L20" i="19"/>
  <c r="J23" i="19"/>
  <c r="I25" i="19"/>
  <c r="I28" i="19"/>
  <c r="J46" i="19"/>
  <c r="I37" i="19"/>
  <c r="I23" i="19"/>
  <c r="I29" i="19"/>
  <c r="I41" i="19"/>
  <c r="F8" i="19"/>
  <c r="L22" i="19"/>
  <c r="J25" i="19"/>
  <c r="J28" i="19"/>
  <c r="I40" i="19"/>
  <c r="I13" i="19"/>
  <c r="I16" i="19"/>
  <c r="I20" i="19"/>
  <c r="I24" i="19"/>
  <c r="I27" i="19"/>
  <c r="L29" i="19"/>
  <c r="I30" i="19"/>
  <c r="I36" i="19"/>
  <c r="L39" i="19"/>
  <c r="I49" i="19"/>
  <c r="I47" i="19"/>
  <c r="I43" i="19"/>
  <c r="I39" i="19"/>
  <c r="I35" i="19"/>
  <c r="L13" i="19"/>
  <c r="L17" i="19"/>
  <c r="L21" i="19"/>
  <c r="L25" i="19"/>
  <c r="L35" i="19"/>
  <c r="I45" i="19"/>
  <c r="L48" i="19"/>
  <c r="L44" i="19"/>
  <c r="L40" i="19"/>
  <c r="L36" i="19"/>
  <c r="L32" i="19"/>
  <c r="L28" i="19"/>
  <c r="L46" i="19"/>
  <c r="L42" i="19"/>
  <c r="L38" i="19"/>
  <c r="L34" i="19"/>
  <c r="L30" i="19"/>
  <c r="L26" i="19"/>
  <c r="I14" i="19"/>
  <c r="I18" i="19"/>
  <c r="I22" i="19"/>
  <c r="I26" i="19"/>
  <c r="I31" i="19"/>
  <c r="L33" i="19"/>
  <c r="I34" i="19"/>
  <c r="I38" i="19"/>
  <c r="L41" i="19"/>
  <c r="L15" i="19"/>
  <c r="L19" i="19"/>
  <c r="L23" i="19"/>
  <c r="L37" i="19"/>
  <c r="I48" i="19"/>
  <c r="H13" i="19" l="1"/>
  <c r="P30" i="19"/>
  <c r="K14" i="19"/>
  <c r="P41" i="19"/>
  <c r="M45" i="19"/>
  <c r="K35" i="19"/>
  <c r="M49" i="19"/>
  <c r="M39" i="19"/>
  <c r="H48" i="19"/>
  <c r="K17" i="19"/>
  <c r="K16" i="19"/>
  <c r="H36" i="19"/>
  <c r="K25" i="19"/>
  <c r="K49" i="19"/>
  <c r="P49" i="19"/>
  <c r="H33" i="19"/>
  <c r="H25" i="19"/>
  <c r="K44" i="19"/>
  <c r="H40" i="19"/>
  <c r="P28" i="19"/>
  <c r="K45" i="19"/>
  <c r="P13" i="19"/>
  <c r="P36" i="19"/>
  <c r="P44" i="19"/>
  <c r="H42" i="19"/>
  <c r="K21" i="19"/>
  <c r="P23" i="19"/>
  <c r="H43" i="19"/>
  <c r="P14" i="19"/>
  <c r="K27" i="19"/>
  <c r="K36" i="19"/>
  <c r="P17" i="19"/>
  <c r="K37" i="19"/>
  <c r="K24" i="19"/>
  <c r="K47" i="19"/>
  <c r="P48" i="19"/>
  <c r="H32" i="19"/>
  <c r="K40" i="19"/>
  <c r="P27" i="19"/>
  <c r="P26" i="19"/>
  <c r="H30" i="19"/>
  <c r="K48" i="19"/>
  <c r="K28" i="19"/>
  <c r="H38" i="19"/>
  <c r="K13" i="19"/>
  <c r="P37" i="19"/>
  <c r="P20" i="19"/>
  <c r="M19" i="19"/>
  <c r="H41" i="19"/>
  <c r="H45" i="19"/>
  <c r="H14" i="19"/>
  <c r="H49" i="19"/>
  <c r="H39" i="19"/>
  <c r="H35" i="19"/>
  <c r="H27" i="19"/>
  <c r="H26" i="19"/>
  <c r="H24" i="19"/>
  <c r="H22" i="19"/>
  <c r="H20" i="19"/>
  <c r="H37" i="19"/>
  <c r="H31" i="19"/>
  <c r="H18" i="19"/>
  <c r="H16" i="19"/>
  <c r="P25" i="19"/>
  <c r="M28" i="19"/>
  <c r="P22" i="19"/>
  <c r="M37" i="19"/>
  <c r="H46" i="19"/>
  <c r="P24" i="19"/>
  <c r="K22" i="19"/>
  <c r="M32" i="19"/>
  <c r="Q47" i="19"/>
  <c r="Q43" i="19"/>
  <c r="Q39" i="19"/>
  <c r="Q35" i="19"/>
  <c r="Q49" i="19"/>
  <c r="Q36" i="19"/>
  <c r="Q40" i="19"/>
  <c r="Q32" i="19"/>
  <c r="Q29" i="19"/>
  <c r="Q22" i="19"/>
  <c r="Q18" i="19"/>
  <c r="Q14" i="19"/>
  <c r="Q38" i="19"/>
  <c r="Q42" i="19"/>
  <c r="Q37" i="19"/>
  <c r="Q33" i="19"/>
  <c r="Q28" i="19"/>
  <c r="Q24" i="19"/>
  <c r="Q20" i="19"/>
  <c r="Q16" i="19"/>
  <c r="Q41" i="19"/>
  <c r="Q19" i="19"/>
  <c r="Q15" i="19"/>
  <c r="Q13" i="19"/>
  <c r="Q31" i="19"/>
  <c r="Q30" i="19"/>
  <c r="Q17" i="19"/>
  <c r="Q48" i="19"/>
  <c r="Q44" i="19"/>
  <c r="Q45" i="19"/>
  <c r="Q46" i="19"/>
  <c r="Q21" i="19"/>
  <c r="Q34" i="19"/>
  <c r="Q27" i="19"/>
  <c r="Q26" i="19"/>
  <c r="Q25" i="19"/>
  <c r="Q23" i="19"/>
  <c r="P32" i="19"/>
  <c r="H34" i="19"/>
  <c r="M43" i="19"/>
  <c r="P33" i="19"/>
  <c r="P35" i="19"/>
  <c r="P43" i="19"/>
  <c r="P47" i="19"/>
  <c r="H28" i="19"/>
  <c r="O46" i="19"/>
  <c r="O42" i="19"/>
  <c r="O38" i="19"/>
  <c r="O41" i="19"/>
  <c r="O30" i="19"/>
  <c r="O45" i="19"/>
  <c r="O36" i="19"/>
  <c r="O27" i="19"/>
  <c r="O25" i="19"/>
  <c r="O21" i="19"/>
  <c r="O17" i="19"/>
  <c r="O13" i="19"/>
  <c r="O48" i="19"/>
  <c r="O43" i="19"/>
  <c r="O34" i="19"/>
  <c r="O26" i="19"/>
  <c r="O47" i="19"/>
  <c r="O31" i="19"/>
  <c r="O23" i="19"/>
  <c r="O19" i="19"/>
  <c r="O15" i="19"/>
  <c r="O28" i="19"/>
  <c r="O24" i="19"/>
  <c r="O22" i="19"/>
  <c r="O29" i="19"/>
  <c r="O20" i="19"/>
  <c r="O37" i="19"/>
  <c r="O32" i="19"/>
  <c r="O18" i="19"/>
  <c r="O16" i="19"/>
  <c r="O14" i="19"/>
  <c r="O33" i="19"/>
  <c r="O40" i="19"/>
  <c r="O35" i="19"/>
  <c r="O49" i="19"/>
  <c r="O44" i="19"/>
  <c r="O39" i="19"/>
  <c r="M20" i="19"/>
  <c r="P29" i="19"/>
  <c r="M41" i="19"/>
  <c r="H23" i="19"/>
  <c r="M23" i="19"/>
  <c r="M33" i="19"/>
  <c r="H15" i="19"/>
  <c r="H47" i="19"/>
  <c r="P18" i="19"/>
  <c r="M18" i="19"/>
  <c r="M22" i="19"/>
  <c r="P46" i="19"/>
  <c r="H21" i="19"/>
  <c r="P15" i="19"/>
  <c r="H17" i="19"/>
  <c r="M44" i="19"/>
  <c r="P45" i="19"/>
  <c r="M14" i="19"/>
  <c r="P42" i="19"/>
  <c r="P21" i="19"/>
  <c r="K42" i="19"/>
  <c r="K46" i="19"/>
  <c r="K23" i="19"/>
  <c r="K19" i="19"/>
  <c r="K15" i="19"/>
  <c r="K32" i="19"/>
  <c r="K30" i="19"/>
  <c r="K41" i="19"/>
  <c r="K29" i="19"/>
  <c r="K20" i="19"/>
  <c r="K18" i="19"/>
  <c r="K39" i="19"/>
  <c r="K34" i="19"/>
  <c r="K43" i="19"/>
  <c r="K38" i="19"/>
  <c r="K33" i="19"/>
  <c r="K26" i="19"/>
  <c r="P31" i="19"/>
  <c r="M13" i="19"/>
  <c r="P38" i="19"/>
  <c r="P16" i="19"/>
  <c r="M24" i="19"/>
  <c r="P19" i="19"/>
  <c r="P34" i="19"/>
  <c r="M16" i="19"/>
  <c r="H44" i="19"/>
  <c r="P40" i="19"/>
  <c r="N49" i="19"/>
  <c r="N45" i="19"/>
  <c r="N41" i="19"/>
  <c r="N37" i="19"/>
  <c r="N33" i="19"/>
  <c r="N29" i="19"/>
  <c r="N47" i="19"/>
  <c r="N43" i="19"/>
  <c r="N39" i="19"/>
  <c r="N35" i="19"/>
  <c r="N31" i="19"/>
  <c r="N27" i="19"/>
  <c r="N24" i="19"/>
  <c r="N20" i="19"/>
  <c r="N16" i="19"/>
  <c r="N30" i="19"/>
  <c r="N44" i="19"/>
  <c r="N22" i="19"/>
  <c r="N18" i="19"/>
  <c r="N14" i="19"/>
  <c r="N48" i="19"/>
  <c r="N38" i="19"/>
  <c r="N34" i="19"/>
  <c r="N26" i="19"/>
  <c r="N46" i="19"/>
  <c r="N21" i="19"/>
  <c r="N17" i="19"/>
  <c r="N15" i="19"/>
  <c r="N42" i="19"/>
  <c r="N36" i="19"/>
  <c r="N19" i="19"/>
  <c r="N32" i="19"/>
  <c r="N13" i="19"/>
  <c r="N25" i="19"/>
  <c r="N40" i="19"/>
  <c r="N23" i="19"/>
  <c r="N28" i="19"/>
  <c r="P39" i="19"/>
  <c r="K31" i="19"/>
  <c r="M34" i="19"/>
  <c r="M35" i="19"/>
  <c r="M47" i="19"/>
  <c r="M36" i="19"/>
  <c r="M30" i="19"/>
  <c r="M31" i="19"/>
  <c r="M17" i="19"/>
  <c r="M42" i="19"/>
  <c r="M38" i="19"/>
  <c r="M27" i="19"/>
  <c r="M25" i="19"/>
  <c r="M48" i="19"/>
  <c r="M26" i="19"/>
  <c r="M21" i="19"/>
  <c r="M40" i="19"/>
  <c r="M29" i="19"/>
  <c r="M46" i="19"/>
  <c r="H29" i="19"/>
  <c r="H19" i="19"/>
  <c r="M15" i="19"/>
</calcChain>
</file>

<file path=xl/sharedStrings.xml><?xml version="1.0" encoding="utf-8"?>
<sst xmlns="http://schemas.openxmlformats.org/spreadsheetml/2006/main" count="95" uniqueCount="27">
  <si>
    <t>n° elem</t>
  </si>
  <si>
    <t>n° rip</t>
  </si>
  <si>
    <t>i</t>
  </si>
  <si>
    <t>max</t>
  </si>
  <si>
    <t>min</t>
  </si>
  <si>
    <t>original data</t>
  </si>
  <si>
    <t>min-max normalization</t>
  </si>
  <si>
    <t>mean normalization</t>
  </si>
  <si>
    <t>n iter</t>
  </si>
  <si>
    <t>μ</t>
  </si>
  <si>
    <t>σ</t>
  </si>
  <si>
    <t>exec time</t>
  </si>
  <si>
    <t>res</t>
  </si>
  <si>
    <t>std</t>
  </si>
  <si>
    <t>std % on exec time</t>
  </si>
  <si>
    <t>relative error ε</t>
  </si>
  <si>
    <t>ε</t>
  </si>
  <si>
    <t>std % exec</t>
  </si>
  <si>
    <t>median</t>
  </si>
  <si>
    <t>mean</t>
  </si>
  <si>
    <t>BST</t>
  </si>
  <si>
    <t>BST ALGORITHMS</t>
  </si>
  <si>
    <t>RBT</t>
  </si>
  <si>
    <t>AVL</t>
  </si>
  <si>
    <t>Binary Search Tree (classic)</t>
  </si>
  <si>
    <t>Red-Black Trees</t>
  </si>
  <si>
    <t>Adelson-Velskij and Landis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</si>
</sst>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"/>
    <numFmt numFmtId="165" formatCode="_-* #,##0_-;\-* #,##0_-;_-* &quot;-&quot;??_-;_-@_-"/>
    <numFmt numFmtId="166" formatCode="0.00000"/>
    <numFmt numFmtId="168" formatCode="#,##0.000000"/>
    <numFmt numFmtId="178" formatCode="0.0000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11" fontId="0" fillId="0" borderId="0" xfId="1" applyNumberFormat="1" applyFont="1"/>
    <xf numFmtId="165" fontId="2" fillId="0" borderId="0" xfId="1" applyNumberFormat="1" applyFont="1" applyAlignment="1"/>
    <xf numFmtId="165" fontId="2" fillId="0" borderId="0" xfId="1" applyNumberFormat="1" applyFont="1" applyBorder="1" applyAlignment="1">
      <alignment horizontal="center" vertical="center" wrapText="1"/>
    </xf>
    <xf numFmtId="0" fontId="3" fillId="0" borderId="0" xfId="0" applyFont="1"/>
    <xf numFmtId="11" fontId="0" fillId="0" borderId="0" xfId="0" applyNumberFormat="1" applyBorder="1"/>
    <xf numFmtId="164" fontId="0" fillId="0" borderId="0" xfId="0" applyNumberFormat="1" applyBorder="1"/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6" fontId="0" fillId="0" borderId="0" xfId="0" applyNumberFormat="1" applyBorder="1"/>
    <xf numFmtId="11" fontId="0" fillId="0" borderId="0" xfId="0" applyNumberFormat="1"/>
    <xf numFmtId="165" fontId="0" fillId="0" borderId="0" xfId="1" applyNumberFormat="1" applyFont="1" applyBorder="1"/>
    <xf numFmtId="3" fontId="0" fillId="0" borderId="0" xfId="1" applyNumberFormat="1" applyFont="1"/>
    <xf numFmtId="0" fontId="0" fillId="0" borderId="0" xfId="0" applyNumberFormat="1"/>
    <xf numFmtId="0" fontId="0" fillId="0" borderId="0" xfId="0" applyBorder="1"/>
    <xf numFmtId="3" fontId="0" fillId="0" borderId="0" xfId="0" applyNumberFormat="1" applyBorder="1"/>
    <xf numFmtId="0" fontId="0" fillId="0" borderId="14" xfId="0" applyBorder="1"/>
    <xf numFmtId="165" fontId="2" fillId="0" borderId="2" xfId="1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1" fontId="0" fillId="0" borderId="8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1" fontId="0" fillId="0" borderId="0" xfId="1" applyNumberFormat="1" applyFont="1"/>
    <xf numFmtId="164" fontId="0" fillId="0" borderId="0" xfId="1" applyNumberFormat="1" applyFont="1"/>
    <xf numFmtId="0" fontId="4" fillId="0" borderId="0" xfId="0" applyFont="1" applyAlignment="1">
      <alignment horizontal="center"/>
    </xf>
    <xf numFmtId="168" fontId="0" fillId="0" borderId="0" xfId="1" applyNumberFormat="1" applyFont="1"/>
    <xf numFmtId="9" fontId="0" fillId="0" borderId="0" xfId="2" applyFont="1"/>
    <xf numFmtId="11" fontId="0" fillId="0" borderId="0" xfId="0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1" fontId="0" fillId="0" borderId="5" xfId="0" applyNumberFormat="1" applyFont="1" applyBorder="1" applyAlignment="1">
      <alignment horizontal="center"/>
    </xf>
    <xf numFmtId="0" fontId="5" fillId="0" borderId="0" xfId="0" applyFont="1"/>
    <xf numFmtId="10" fontId="0" fillId="0" borderId="9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0" fillId="0" borderId="7" xfId="0" applyFon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10" fontId="0" fillId="0" borderId="4" xfId="2" applyNumberFormat="1" applyFont="1" applyBorder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0" fontId="6" fillId="0" borderId="0" xfId="0" applyFont="1" applyAlignment="1">
      <alignment vertical="center"/>
    </xf>
    <xf numFmtId="11" fontId="0" fillId="0" borderId="0" xfId="1" applyNumberFormat="1" applyFont="1" applyBorder="1"/>
    <xf numFmtId="3" fontId="0" fillId="0" borderId="7" xfId="1" applyNumberFormat="1" applyFont="1" applyBorder="1"/>
    <xf numFmtId="11" fontId="0" fillId="0" borderId="8" xfId="1" applyNumberFormat="1" applyFont="1" applyBorder="1"/>
    <xf numFmtId="3" fontId="0" fillId="0" borderId="10" xfId="1" applyNumberFormat="1" applyFont="1" applyBorder="1"/>
    <xf numFmtId="3" fontId="0" fillId="0" borderId="4" xfId="1" applyNumberFormat="1" applyFont="1" applyBorder="1"/>
    <xf numFmtId="11" fontId="0" fillId="0" borderId="5" xfId="1" applyNumberFormat="1" applyFont="1" applyBorder="1"/>
    <xf numFmtId="11" fontId="0" fillId="0" borderId="7" xfId="1" applyNumberFormat="1" applyFont="1" applyBorder="1"/>
    <xf numFmtId="11" fontId="0" fillId="0" borderId="10" xfId="1" applyNumberFormat="1" applyFont="1" applyBorder="1"/>
    <xf numFmtId="11" fontId="0" fillId="0" borderId="4" xfId="1" applyNumberFormat="1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4" xfId="0" applyFont="1" applyBorder="1"/>
    <xf numFmtId="0" fontId="2" fillId="0" borderId="15" xfId="0" applyFont="1" applyBorder="1" applyAlignment="1">
      <alignment horizontal="center" vertical="center" wrapText="1"/>
    </xf>
    <xf numFmtId="1" fontId="2" fillId="0" borderId="16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0" fontId="0" fillId="0" borderId="8" xfId="2" applyNumberFormat="1" applyFont="1" applyBorder="1"/>
    <xf numFmtId="10" fontId="0" fillId="0" borderId="0" xfId="2" applyNumberFormat="1" applyFont="1" applyBorder="1"/>
    <xf numFmtId="10" fontId="0" fillId="0" borderId="5" xfId="2" applyNumberFormat="1" applyFont="1" applyBorder="1"/>
    <xf numFmtId="10" fontId="0" fillId="0" borderId="9" xfId="2" applyNumberFormat="1" applyFont="1" applyBorder="1"/>
    <xf numFmtId="10" fontId="0" fillId="0" borderId="11" xfId="2" applyNumberFormat="1" applyFont="1" applyBorder="1"/>
    <xf numFmtId="10" fontId="0" fillId="0" borderId="6" xfId="2" applyNumberFormat="1" applyFont="1" applyBorder="1"/>
    <xf numFmtId="165" fontId="2" fillId="0" borderId="18" xfId="1" applyNumberFormat="1" applyFont="1" applyBorder="1" applyAlignment="1">
      <alignment horizontal="center" vertical="center" wrapText="1"/>
    </xf>
    <xf numFmtId="165" fontId="2" fillId="0" borderId="19" xfId="1" applyNumberFormat="1" applyFont="1" applyBorder="1" applyAlignment="1">
      <alignment horizontal="center" vertical="center" wrapText="1"/>
    </xf>
    <xf numFmtId="165" fontId="2" fillId="0" borderId="20" xfId="1" applyNumberFormat="1" applyFont="1" applyBorder="1" applyAlignment="1">
      <alignment horizontal="center" vertical="center" wrapText="1"/>
    </xf>
    <xf numFmtId="10" fontId="0" fillId="0" borderId="0" xfId="2" applyNumberFormat="1" applyFont="1"/>
    <xf numFmtId="0" fontId="9" fillId="0" borderId="0" xfId="0" applyFont="1" applyAlignment="1">
      <alignment vertical="center"/>
    </xf>
    <xf numFmtId="0" fontId="2" fillId="0" borderId="9" xfId="0" applyFont="1" applyBorder="1" applyAlignment="1">
      <alignment horizontal="center"/>
    </xf>
    <xf numFmtId="10" fontId="0" fillId="0" borderId="0" xfId="0" applyNumberFormat="1"/>
    <xf numFmtId="10" fontId="0" fillId="0" borderId="0" xfId="1" applyNumberFormat="1" applyFont="1" applyBorder="1"/>
    <xf numFmtId="10" fontId="0" fillId="0" borderId="11" xfId="1" applyNumberFormat="1" applyFont="1" applyBorder="1"/>
    <xf numFmtId="0" fontId="8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5" fontId="2" fillId="0" borderId="14" xfId="1" applyNumberFormat="1" applyFont="1" applyBorder="1" applyAlignment="1">
      <alignment horizontal="center" vertical="center" wrapText="1"/>
    </xf>
    <xf numFmtId="165" fontId="2" fillId="0" borderId="12" xfId="1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5" fontId="2" fillId="0" borderId="13" xfId="1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8" fontId="0" fillId="0" borderId="10" xfId="0" applyNumberFormat="1" applyBorder="1" applyAlignment="1">
      <alignment horizontal="center"/>
    </xf>
    <xf numFmtId="178" fontId="0" fillId="0" borderId="4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1" fontId="2" fillId="0" borderId="19" xfId="0" applyNumberFormat="1" applyFont="1" applyBorder="1" applyAlignment="1">
      <alignment horizontal="center" vertical="center" wrapText="1"/>
    </xf>
    <xf numFmtId="1" fontId="2" fillId="0" borderId="20" xfId="0" applyNumberFormat="1" applyFont="1" applyBorder="1" applyAlignment="1">
      <alignment horizontal="center" vertical="center" wrapText="1"/>
    </xf>
  </cellXfs>
  <cellStyles count="3">
    <cellStyle name="Migliaia" xfId="1" builtinId="3"/>
    <cellStyle name="Normale" xfId="0" builtinId="0"/>
    <cellStyle name="Percentuale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BST!$D$13:$D$49</c:f>
              <c:numCache>
                <c:formatCode>0.00E+00</c:formatCode>
                <c:ptCount val="37"/>
                <c:pt idx="0">
                  <c:v>1.00871E-5</c:v>
                </c:pt>
                <c:pt idx="1">
                  <c:v>2.2461899999999999E-5</c:v>
                </c:pt>
                <c:pt idx="2">
                  <c:v>3.5226399999999999E-5</c:v>
                </c:pt>
                <c:pt idx="3">
                  <c:v>4.8140599999999998E-5</c:v>
                </c:pt>
                <c:pt idx="4">
                  <c:v>6.1024299999999998E-5</c:v>
                </c:pt>
                <c:pt idx="5">
                  <c:v>7.4364999999999997E-5</c:v>
                </c:pt>
                <c:pt idx="6">
                  <c:v>9.0169599999999998E-5</c:v>
                </c:pt>
                <c:pt idx="7">
                  <c:v>1.03686E-4</c:v>
                </c:pt>
                <c:pt idx="8">
                  <c:v>1.18961E-4</c:v>
                </c:pt>
                <c:pt idx="9">
                  <c:v>1.33764E-4</c:v>
                </c:pt>
                <c:pt idx="10">
                  <c:v>3.01582E-4</c:v>
                </c:pt>
                <c:pt idx="11">
                  <c:v>4.7640200000000001E-4</c:v>
                </c:pt>
                <c:pt idx="12">
                  <c:v>7.0900300000000004E-4</c:v>
                </c:pt>
                <c:pt idx="13">
                  <c:v>8.9104199999999998E-4</c:v>
                </c:pt>
                <c:pt idx="14">
                  <c:v>1.13718E-3</c:v>
                </c:pt>
                <c:pt idx="15">
                  <c:v>1.46872E-3</c:v>
                </c:pt>
                <c:pt idx="16">
                  <c:v>1.7064000000000001E-3</c:v>
                </c:pt>
                <c:pt idx="17">
                  <c:v>1.98285E-3</c:v>
                </c:pt>
                <c:pt idx="18">
                  <c:v>2.2639000000000001E-3</c:v>
                </c:pt>
                <c:pt idx="19">
                  <c:v>5.5502800000000003E-3</c:v>
                </c:pt>
                <c:pt idx="20">
                  <c:v>9.0222400000000008E-3</c:v>
                </c:pt>
                <c:pt idx="21">
                  <c:v>1.28796E-2</c:v>
                </c:pt>
                <c:pt idx="22">
                  <c:v>1.6636700000000001E-2</c:v>
                </c:pt>
                <c:pt idx="23">
                  <c:v>2.0596799999999998E-2</c:v>
                </c:pt>
                <c:pt idx="24">
                  <c:v>2.4632100000000001E-2</c:v>
                </c:pt>
                <c:pt idx="25">
                  <c:v>2.9660200000000001E-2</c:v>
                </c:pt>
                <c:pt idx="26">
                  <c:v>3.4420300000000001E-2</c:v>
                </c:pt>
                <c:pt idx="27">
                  <c:v>3.9782600000000001E-2</c:v>
                </c:pt>
                <c:pt idx="28">
                  <c:v>0.12307800000000001</c:v>
                </c:pt>
                <c:pt idx="29">
                  <c:v>0.23313800000000001</c:v>
                </c:pt>
                <c:pt idx="30">
                  <c:v>0.35166799999999998</c:v>
                </c:pt>
                <c:pt idx="31">
                  <c:v>0.48007300000000003</c:v>
                </c:pt>
                <c:pt idx="32">
                  <c:v>0.61287199999999997</c:v>
                </c:pt>
                <c:pt idx="33">
                  <c:v>0.75308600000000003</c:v>
                </c:pt>
                <c:pt idx="34">
                  <c:v>0.90603800000000001</c:v>
                </c:pt>
                <c:pt idx="35">
                  <c:v>1.04508</c:v>
                </c:pt>
                <c:pt idx="36">
                  <c:v>1.19878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3-4A5F-A84F-1594D7C59E39}"/>
            </c:ext>
          </c:extLst>
        </c:ser>
        <c:ser>
          <c:idx val="1"/>
          <c:order val="1"/>
          <c:tx>
            <c:v>AVL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AVL!$C$13:$C$83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AVL!$D$13:$D$83</c:f>
              <c:numCache>
                <c:formatCode>0.00E+00</c:formatCode>
                <c:ptCount val="71"/>
                <c:pt idx="0">
                  <c:v>1.01968E-5</c:v>
                </c:pt>
                <c:pt idx="1">
                  <c:v>2.2018199999999999E-5</c:v>
                </c:pt>
                <c:pt idx="2">
                  <c:v>3.4492800000000003E-5</c:v>
                </c:pt>
                <c:pt idx="3">
                  <c:v>4.7329E-5</c:v>
                </c:pt>
                <c:pt idx="4">
                  <c:v>6.1249100000000003E-5</c:v>
                </c:pt>
                <c:pt idx="5">
                  <c:v>7.5129000000000005E-5</c:v>
                </c:pt>
                <c:pt idx="6">
                  <c:v>8.9460499999999995E-5</c:v>
                </c:pt>
                <c:pt idx="7">
                  <c:v>1.04669E-4</c:v>
                </c:pt>
                <c:pt idx="8">
                  <c:v>1.1844400000000001E-4</c:v>
                </c:pt>
                <c:pt idx="9">
                  <c:v>1.3437900000000001E-4</c:v>
                </c:pt>
                <c:pt idx="10">
                  <c:v>3.0066400000000002E-4</c:v>
                </c:pt>
                <c:pt idx="11">
                  <c:v>4.78918E-4</c:v>
                </c:pt>
                <c:pt idx="12">
                  <c:v>6.7181399999999996E-4</c:v>
                </c:pt>
                <c:pt idx="13">
                  <c:v>8.9515000000000005E-4</c:v>
                </c:pt>
                <c:pt idx="14">
                  <c:v>1.1346699999999999E-3</c:v>
                </c:pt>
                <c:pt idx="15">
                  <c:v>1.40654E-3</c:v>
                </c:pt>
                <c:pt idx="16">
                  <c:v>1.6807700000000001E-3</c:v>
                </c:pt>
                <c:pt idx="17">
                  <c:v>1.98043E-3</c:v>
                </c:pt>
                <c:pt idx="18">
                  <c:v>2.2611300000000001E-3</c:v>
                </c:pt>
                <c:pt idx="19">
                  <c:v>5.5099800000000003E-3</c:v>
                </c:pt>
                <c:pt idx="20">
                  <c:v>8.9197400000000007E-3</c:v>
                </c:pt>
                <c:pt idx="21">
                  <c:v>1.27466E-2</c:v>
                </c:pt>
                <c:pt idx="22">
                  <c:v>1.6643100000000001E-2</c:v>
                </c:pt>
                <c:pt idx="23">
                  <c:v>2.0860299999999998E-2</c:v>
                </c:pt>
                <c:pt idx="24">
                  <c:v>2.4889499999999998E-2</c:v>
                </c:pt>
                <c:pt idx="25">
                  <c:v>2.9467799999999999E-2</c:v>
                </c:pt>
                <c:pt idx="26">
                  <c:v>3.4270599999999998E-2</c:v>
                </c:pt>
                <c:pt idx="27">
                  <c:v>3.9642700000000003E-2</c:v>
                </c:pt>
                <c:pt idx="28">
                  <c:v>0.12242</c:v>
                </c:pt>
                <c:pt idx="29">
                  <c:v>0.23208699999999999</c:v>
                </c:pt>
                <c:pt idx="30">
                  <c:v>0.35222399999999998</c:v>
                </c:pt>
                <c:pt idx="31">
                  <c:v>0.48031200000000002</c:v>
                </c:pt>
                <c:pt idx="32">
                  <c:v>0.61440799999999995</c:v>
                </c:pt>
                <c:pt idx="33">
                  <c:v>0.755965</c:v>
                </c:pt>
                <c:pt idx="34">
                  <c:v>0.903721</c:v>
                </c:pt>
                <c:pt idx="35">
                  <c:v>1.04521</c:v>
                </c:pt>
                <c:pt idx="36">
                  <c:v>1.1995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3-4A5F-A84F-1594D7C59E39}"/>
            </c:ext>
          </c:extLst>
        </c:ser>
        <c:ser>
          <c:idx val="2"/>
          <c:order val="2"/>
          <c:tx>
            <c:v>RBT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RBT!$C$13:$C$83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RBT!$D$13:$D$83</c:f>
              <c:numCache>
                <c:formatCode>0.00E+00</c:formatCode>
                <c:ptCount val="71"/>
                <c:pt idx="0">
                  <c:v>1.00284E-5</c:v>
                </c:pt>
                <c:pt idx="1">
                  <c:v>2.1642300000000001E-5</c:v>
                </c:pt>
                <c:pt idx="2">
                  <c:v>3.4978200000000003E-5</c:v>
                </c:pt>
                <c:pt idx="3">
                  <c:v>4.7564800000000002E-5</c:v>
                </c:pt>
                <c:pt idx="4">
                  <c:v>6.0469900000000002E-5</c:v>
                </c:pt>
                <c:pt idx="5">
                  <c:v>7.42986E-5</c:v>
                </c:pt>
                <c:pt idx="6">
                  <c:v>8.9406800000000006E-5</c:v>
                </c:pt>
                <c:pt idx="7">
                  <c:v>1.0356E-4</c:v>
                </c:pt>
                <c:pt idx="8">
                  <c:v>1.17896E-4</c:v>
                </c:pt>
                <c:pt idx="9">
                  <c:v>1.3458599999999999E-4</c:v>
                </c:pt>
                <c:pt idx="10">
                  <c:v>2.9940099999999997E-4</c:v>
                </c:pt>
                <c:pt idx="11">
                  <c:v>4.7437E-4</c:v>
                </c:pt>
                <c:pt idx="12">
                  <c:v>6.7257999999999999E-4</c:v>
                </c:pt>
                <c:pt idx="13">
                  <c:v>8.9393999999999997E-4</c:v>
                </c:pt>
                <c:pt idx="14">
                  <c:v>1.16427E-3</c:v>
                </c:pt>
                <c:pt idx="15">
                  <c:v>1.4079400000000001E-3</c:v>
                </c:pt>
                <c:pt idx="16">
                  <c:v>1.6729099999999999E-3</c:v>
                </c:pt>
                <c:pt idx="17">
                  <c:v>1.9727299999999998E-3</c:v>
                </c:pt>
                <c:pt idx="18">
                  <c:v>2.25881E-3</c:v>
                </c:pt>
                <c:pt idx="19">
                  <c:v>5.4859100000000001E-3</c:v>
                </c:pt>
                <c:pt idx="20">
                  <c:v>8.9916400000000004E-3</c:v>
                </c:pt>
                <c:pt idx="21">
                  <c:v>1.2647500000000001E-2</c:v>
                </c:pt>
                <c:pt idx="22">
                  <c:v>1.64902E-2</c:v>
                </c:pt>
                <c:pt idx="23">
                  <c:v>2.0530400000000001E-2</c:v>
                </c:pt>
                <c:pt idx="24">
                  <c:v>2.4627699999999999E-2</c:v>
                </c:pt>
                <c:pt idx="25">
                  <c:v>2.9215399999999999E-2</c:v>
                </c:pt>
                <c:pt idx="26">
                  <c:v>3.4736599999999999E-2</c:v>
                </c:pt>
                <c:pt idx="27">
                  <c:v>4.0032199999999997E-2</c:v>
                </c:pt>
                <c:pt idx="28">
                  <c:v>0.122309</c:v>
                </c:pt>
                <c:pt idx="29">
                  <c:v>0.23580899999999999</c:v>
                </c:pt>
                <c:pt idx="30">
                  <c:v>0.35178199999999998</c:v>
                </c:pt>
                <c:pt idx="31">
                  <c:v>0.47881800000000002</c:v>
                </c:pt>
                <c:pt idx="32">
                  <c:v>0.61305600000000005</c:v>
                </c:pt>
                <c:pt idx="33">
                  <c:v>0.75106799999999996</c:v>
                </c:pt>
                <c:pt idx="34">
                  <c:v>0.89714099999999997</c:v>
                </c:pt>
                <c:pt idx="35">
                  <c:v>1.0545500000000001</c:v>
                </c:pt>
                <c:pt idx="36">
                  <c:v>1.2013799999999999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43-4A5F-A84F-1594D7C59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29120"/>
        <c:axId val="169329512"/>
      </c:scatterChart>
      <c:valAx>
        <c:axId val="169329120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329512"/>
        <c:crosses val="autoZero"/>
        <c:crossBetween val="midCat"/>
      </c:valAx>
      <c:valAx>
        <c:axId val="169329512"/>
        <c:scaling>
          <c:orientation val="minMax"/>
          <c:max val="1.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32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BST!$G$12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BST!$G$13:$G$49</c:f>
              <c:numCache>
                <c:formatCode>0.00%</c:formatCode>
                <c:ptCount val="37"/>
                <c:pt idx="0">
                  <c:v>4.6964340593431214E-2</c:v>
                </c:pt>
                <c:pt idx="1">
                  <c:v>2.8242891295927774E-2</c:v>
                </c:pt>
                <c:pt idx="2">
                  <c:v>3.1993050666545543E-2</c:v>
                </c:pt>
                <c:pt idx="3">
                  <c:v>3.8519877193055344E-2</c:v>
                </c:pt>
                <c:pt idx="4">
                  <c:v>2.2135608274080981E-2</c:v>
                </c:pt>
                <c:pt idx="5">
                  <c:v>1.3936125865662612E-2</c:v>
                </c:pt>
                <c:pt idx="6">
                  <c:v>2.3033594470863793E-2</c:v>
                </c:pt>
                <c:pt idx="7">
                  <c:v>1.5631522095557744E-2</c:v>
                </c:pt>
                <c:pt idx="8">
                  <c:v>1.4219954438849707E-2</c:v>
                </c:pt>
                <c:pt idx="9">
                  <c:v>2.0086271343560301E-2</c:v>
                </c:pt>
                <c:pt idx="10">
                  <c:v>2.6004436604306621E-2</c:v>
                </c:pt>
                <c:pt idx="11">
                  <c:v>1.2537310926486455E-2</c:v>
                </c:pt>
                <c:pt idx="12">
                  <c:v>0.17004864577441842</c:v>
                </c:pt>
                <c:pt idx="13">
                  <c:v>9.1449336843830026E-3</c:v>
                </c:pt>
                <c:pt idx="14">
                  <c:v>8.6027365940308485E-3</c:v>
                </c:pt>
                <c:pt idx="15">
                  <c:v>6.6635097227517842E-2</c:v>
                </c:pt>
                <c:pt idx="16">
                  <c:v>4.0019104547585553E-2</c:v>
                </c:pt>
                <c:pt idx="17">
                  <c:v>1.1095342562473208E-2</c:v>
                </c:pt>
                <c:pt idx="18">
                  <c:v>1.0798180131631255E-2</c:v>
                </c:pt>
                <c:pt idx="19">
                  <c:v>2.923293959944363E-2</c:v>
                </c:pt>
                <c:pt idx="20">
                  <c:v>8.4125893347993391E-3</c:v>
                </c:pt>
                <c:pt idx="21">
                  <c:v>2.7017065747383461E-2</c:v>
                </c:pt>
                <c:pt idx="22">
                  <c:v>1.4498848930376817E-2</c:v>
                </c:pt>
                <c:pt idx="23">
                  <c:v>1.2289384758797484E-2</c:v>
                </c:pt>
                <c:pt idx="24">
                  <c:v>1.3003195017883169E-2</c:v>
                </c:pt>
                <c:pt idx="25">
                  <c:v>3.7280935394906303E-2</c:v>
                </c:pt>
                <c:pt idx="26">
                  <c:v>1.163525593908246E-2</c:v>
                </c:pt>
                <c:pt idx="27">
                  <c:v>2.010215521358584E-2</c:v>
                </c:pt>
                <c:pt idx="28">
                  <c:v>1.086554867644908E-2</c:v>
                </c:pt>
                <c:pt idx="29">
                  <c:v>1.2813612538496512E-2</c:v>
                </c:pt>
                <c:pt idx="30">
                  <c:v>4.3429882730302441E-3</c:v>
                </c:pt>
                <c:pt idx="31">
                  <c:v>8.1031843073865843E-3</c:v>
                </c:pt>
                <c:pt idx="32">
                  <c:v>4.6867371979793498E-3</c:v>
                </c:pt>
                <c:pt idx="33">
                  <c:v>1.3155881267212509E-2</c:v>
                </c:pt>
                <c:pt idx="34">
                  <c:v>2.1241713923698564E-2</c:v>
                </c:pt>
                <c:pt idx="35">
                  <c:v>3.8271519883645274E-3</c:v>
                </c:pt>
                <c:pt idx="36">
                  <c:v>3.9666077178464772E-3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7E9-4246-B92B-EDE8A55EC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2880"/>
        <c:axId val="181943272"/>
      </c:lineChart>
      <c:catAx>
        <c:axId val="18194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3272"/>
        <c:crosses val="autoZero"/>
        <c:auto val="1"/>
        <c:lblAlgn val="ctr"/>
        <c:lblOffset val="100"/>
        <c:noMultiLvlLbl val="0"/>
      </c:catAx>
      <c:valAx>
        <c:axId val="18194327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BST!$D$12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BST!$D$13:$D$49</c:f>
              <c:numCache>
                <c:formatCode>0.00E+00</c:formatCode>
                <c:ptCount val="37"/>
                <c:pt idx="0">
                  <c:v>1.00871E-5</c:v>
                </c:pt>
                <c:pt idx="1">
                  <c:v>2.2461899999999999E-5</c:v>
                </c:pt>
                <c:pt idx="2">
                  <c:v>3.5226399999999999E-5</c:v>
                </c:pt>
                <c:pt idx="3">
                  <c:v>4.8140599999999998E-5</c:v>
                </c:pt>
                <c:pt idx="4">
                  <c:v>6.1024299999999998E-5</c:v>
                </c:pt>
                <c:pt idx="5">
                  <c:v>7.4364999999999997E-5</c:v>
                </c:pt>
                <c:pt idx="6">
                  <c:v>9.0169599999999998E-5</c:v>
                </c:pt>
                <c:pt idx="7">
                  <c:v>1.03686E-4</c:v>
                </c:pt>
                <c:pt idx="8">
                  <c:v>1.18961E-4</c:v>
                </c:pt>
                <c:pt idx="9">
                  <c:v>1.33764E-4</c:v>
                </c:pt>
                <c:pt idx="10">
                  <c:v>3.01582E-4</c:v>
                </c:pt>
                <c:pt idx="11">
                  <c:v>4.7640200000000001E-4</c:v>
                </c:pt>
                <c:pt idx="12">
                  <c:v>7.0900300000000004E-4</c:v>
                </c:pt>
                <c:pt idx="13">
                  <c:v>8.9104199999999998E-4</c:v>
                </c:pt>
                <c:pt idx="14">
                  <c:v>1.13718E-3</c:v>
                </c:pt>
                <c:pt idx="15">
                  <c:v>1.46872E-3</c:v>
                </c:pt>
                <c:pt idx="16">
                  <c:v>1.7064000000000001E-3</c:v>
                </c:pt>
                <c:pt idx="17">
                  <c:v>1.98285E-3</c:v>
                </c:pt>
                <c:pt idx="18">
                  <c:v>2.2639000000000001E-3</c:v>
                </c:pt>
                <c:pt idx="19">
                  <c:v>5.5502800000000003E-3</c:v>
                </c:pt>
                <c:pt idx="20">
                  <c:v>9.0222400000000008E-3</c:v>
                </c:pt>
                <c:pt idx="21">
                  <c:v>1.28796E-2</c:v>
                </c:pt>
                <c:pt idx="22">
                  <c:v>1.6636700000000001E-2</c:v>
                </c:pt>
                <c:pt idx="23">
                  <c:v>2.0596799999999998E-2</c:v>
                </c:pt>
                <c:pt idx="24">
                  <c:v>2.4632100000000001E-2</c:v>
                </c:pt>
                <c:pt idx="25">
                  <c:v>2.9660200000000001E-2</c:v>
                </c:pt>
                <c:pt idx="26">
                  <c:v>3.4420300000000001E-2</c:v>
                </c:pt>
                <c:pt idx="27">
                  <c:v>3.9782600000000001E-2</c:v>
                </c:pt>
                <c:pt idx="28">
                  <c:v>0.12307800000000001</c:v>
                </c:pt>
                <c:pt idx="29">
                  <c:v>0.23313800000000001</c:v>
                </c:pt>
                <c:pt idx="30">
                  <c:v>0.35166799999999998</c:v>
                </c:pt>
                <c:pt idx="31">
                  <c:v>0.48007300000000003</c:v>
                </c:pt>
                <c:pt idx="32">
                  <c:v>0.61287199999999997</c:v>
                </c:pt>
                <c:pt idx="33">
                  <c:v>0.75308600000000003</c:v>
                </c:pt>
                <c:pt idx="34">
                  <c:v>0.90603800000000001</c:v>
                </c:pt>
                <c:pt idx="35">
                  <c:v>1.04508</c:v>
                </c:pt>
                <c:pt idx="36">
                  <c:v>1.19878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830-BC83-15F37B0501AF}"/>
            </c:ext>
          </c:extLst>
        </c:ser>
        <c:ser>
          <c:idx val="1"/>
          <c:order val="1"/>
          <c:tx>
            <c:strRef>
              <c:f>BST!$E$12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BST!$E$13:$E$49</c:f>
              <c:numCache>
                <c:formatCode>0.00E+00</c:formatCode>
                <c:ptCount val="37"/>
                <c:pt idx="0">
                  <c:v>4.73734E-7</c:v>
                </c:pt>
                <c:pt idx="1">
                  <c:v>6.3438900000000003E-7</c:v>
                </c:pt>
                <c:pt idx="2">
                  <c:v>1.127E-6</c:v>
                </c:pt>
                <c:pt idx="3">
                  <c:v>1.85437E-6</c:v>
                </c:pt>
                <c:pt idx="4">
                  <c:v>1.3508099999999999E-6</c:v>
                </c:pt>
                <c:pt idx="5">
                  <c:v>1.0363600000000001E-6</c:v>
                </c:pt>
                <c:pt idx="6">
                  <c:v>2.07693E-6</c:v>
                </c:pt>
                <c:pt idx="7">
                  <c:v>1.62077E-6</c:v>
                </c:pt>
                <c:pt idx="8">
                  <c:v>1.6916199999999999E-6</c:v>
                </c:pt>
                <c:pt idx="9">
                  <c:v>2.68682E-6</c:v>
                </c:pt>
                <c:pt idx="10">
                  <c:v>7.8424699999999995E-6</c:v>
                </c:pt>
                <c:pt idx="11">
                  <c:v>5.9727999999999998E-6</c:v>
                </c:pt>
                <c:pt idx="12">
                  <c:v>1.20565E-4</c:v>
                </c:pt>
                <c:pt idx="13">
                  <c:v>8.1485199999999997E-6</c:v>
                </c:pt>
                <c:pt idx="14">
                  <c:v>9.7828599999999997E-6</c:v>
                </c:pt>
                <c:pt idx="15">
                  <c:v>9.7868299999999999E-5</c:v>
                </c:pt>
                <c:pt idx="16">
                  <c:v>6.8288599999999995E-5</c:v>
                </c:pt>
                <c:pt idx="17">
                  <c:v>2.20004E-5</c:v>
                </c:pt>
                <c:pt idx="18">
                  <c:v>2.4445999999999999E-5</c:v>
                </c:pt>
                <c:pt idx="19">
                  <c:v>1.62251E-4</c:v>
                </c:pt>
                <c:pt idx="20">
                  <c:v>7.5900400000000003E-5</c:v>
                </c:pt>
                <c:pt idx="21">
                  <c:v>3.47969E-4</c:v>
                </c:pt>
                <c:pt idx="22">
                  <c:v>2.41213E-4</c:v>
                </c:pt>
                <c:pt idx="23">
                  <c:v>2.5312199999999999E-4</c:v>
                </c:pt>
                <c:pt idx="24">
                  <c:v>3.2029600000000002E-4</c:v>
                </c:pt>
                <c:pt idx="25">
                  <c:v>1.1057599999999999E-3</c:v>
                </c:pt>
                <c:pt idx="26">
                  <c:v>4.0048900000000002E-4</c:v>
                </c:pt>
                <c:pt idx="27">
                  <c:v>7.9971600000000001E-4</c:v>
                </c:pt>
                <c:pt idx="28">
                  <c:v>1.33731E-3</c:v>
                </c:pt>
                <c:pt idx="29">
                  <c:v>2.9873399999999998E-3</c:v>
                </c:pt>
                <c:pt idx="30">
                  <c:v>1.5272899999999999E-3</c:v>
                </c:pt>
                <c:pt idx="31">
                  <c:v>3.8901199999999999E-3</c:v>
                </c:pt>
                <c:pt idx="32">
                  <c:v>2.87237E-3</c:v>
                </c:pt>
                <c:pt idx="33">
                  <c:v>9.9075099999999996E-3</c:v>
                </c:pt>
                <c:pt idx="34">
                  <c:v>1.92458E-2</c:v>
                </c:pt>
                <c:pt idx="35">
                  <c:v>3.9996800000000002E-3</c:v>
                </c:pt>
                <c:pt idx="36">
                  <c:v>4.75509E-3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0-4830-BC83-15F37B050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4056"/>
        <c:axId val="181944448"/>
      </c:scatterChart>
      <c:valAx>
        <c:axId val="1819440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4448"/>
        <c:crosses val="autoZero"/>
        <c:crossBetween val="midCat"/>
      </c:valAx>
      <c:valAx>
        <c:axId val="181944448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40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(log min-max data)</a:t>
            </a:r>
          </a:p>
        </c:rich>
      </c:tx>
      <c:layout>
        <c:manualLayout>
          <c:xMode val="edge"/>
          <c:yMode val="edge"/>
          <c:x val="0.26496447639858123"/>
          <c:y val="2.890697218529027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BST!$J$12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BST!$J$13:$J$49</c:f>
              <c:numCache>
                <c:formatCode>0.00%</c:formatCode>
                <c:ptCount val="37"/>
                <c:pt idx="0">
                  <c:v>0</c:v>
                </c:pt>
                <c:pt idx="1">
                  <c:v>1.0322915070552234E-5</c:v>
                </c:pt>
                <c:pt idx="2">
                  <c:v>2.097091337501485E-5</c:v>
                </c:pt>
                <c:pt idx="3">
                  <c:v>3.1743789688500779E-5</c:v>
                </c:pt>
                <c:pt idx="4">
                  <c:v>4.2491223254657312E-5</c:v>
                </c:pt>
                <c:pt idx="5">
                  <c:v>5.36198809365363E-5</c:v>
                </c:pt>
                <c:pt idx="6">
                  <c:v>6.6803895508412193E-5</c:v>
                </c:pt>
                <c:pt idx="7">
                  <c:v>7.8079120098677282E-5</c:v>
                </c:pt>
                <c:pt idx="8">
                  <c:v>9.0821348474302382E-5</c:v>
                </c:pt>
                <c:pt idx="9">
                  <c:v>1.0316983990764956E-4</c:v>
                </c:pt>
                <c:pt idx="10">
                  <c:v>2.4316167503306044E-4</c:v>
                </c:pt>
                <c:pt idx="11">
                  <c:v>3.889944975945517E-4</c:v>
                </c:pt>
                <c:pt idx="12">
                  <c:v>5.8302756223604251E-4</c:v>
                </c:pt>
                <c:pt idx="13">
                  <c:v>7.3488239112444941E-4</c:v>
                </c:pt>
                <c:pt idx="14">
                  <c:v>9.4020786463800809E-4</c:v>
                </c:pt>
                <c:pt idx="15">
                  <c:v>1.2167746990507573E-3</c:v>
                </c:pt>
                <c:pt idx="16">
                  <c:v>1.4150446067639206E-3</c:v>
                </c:pt>
                <c:pt idx="17">
                  <c:v>1.6456560001807167E-3</c:v>
                </c:pt>
                <c:pt idx="18">
                  <c:v>1.8801046604078483E-3</c:v>
                </c:pt>
                <c:pt idx="19">
                  <c:v>4.6215648560927443E-3</c:v>
                </c:pt>
                <c:pt idx="20">
                  <c:v>7.5178337419215691E-3</c:v>
                </c:pt>
                <c:pt idx="21">
                  <c:v>1.0735598851381549E-2</c:v>
                </c:pt>
                <c:pt idx="22">
                  <c:v>1.3869728228144956E-2</c:v>
                </c:pt>
                <c:pt idx="23">
                  <c:v>1.7173197857625343E-2</c:v>
                </c:pt>
                <c:pt idx="24">
                  <c:v>2.0539398457570347E-2</c:v>
                </c:pt>
                <c:pt idx="25">
                  <c:v>2.4733781337798206E-2</c:v>
                </c:pt>
                <c:pt idx="26">
                  <c:v>2.8704601716902166E-2</c:v>
                </c:pt>
                <c:pt idx="27">
                  <c:v>3.317777037278527E-2</c:v>
                </c:pt>
                <c:pt idx="28">
                  <c:v>0.10266182991052945</c:v>
                </c:pt>
                <c:pt idx="29">
                  <c:v>0.19447260928999247</c:v>
                </c:pt>
                <c:pt idx="30">
                  <c:v>0.29334896473109506</c:v>
                </c:pt>
                <c:pt idx="31">
                  <c:v>0.40046293098786367</c:v>
                </c:pt>
                <c:pt idx="32">
                  <c:v>0.51124232123693969</c:v>
                </c:pt>
                <c:pt idx="33">
                  <c:v>0.62820721874658925</c:v>
                </c:pt>
                <c:pt idx="34">
                  <c:v>0.75579800856712009</c:v>
                </c:pt>
                <c:pt idx="35">
                  <c:v>0.87178523722857115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7-422E-8991-BB954B6415E2}"/>
            </c:ext>
          </c:extLst>
        </c:ser>
        <c:ser>
          <c:idx val="1"/>
          <c:order val="1"/>
          <c:tx>
            <c:strRef>
              <c:f>BST!$K$12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BST!$K$13:$K$49</c:f>
              <c:numCache>
                <c:formatCode>0.00%</c:formatCode>
                <c:ptCount val="37"/>
                <c:pt idx="0">
                  <c:v>0.25951630936844539</c:v>
                </c:pt>
                <c:pt idx="1">
                  <c:v>0.14688677590028823</c:v>
                </c:pt>
                <c:pt idx="2">
                  <c:v>0.16944799397864729</c:v>
                </c:pt>
                <c:pt idx="3">
                  <c:v>0.20871383365946841</c:v>
                </c:pt>
                <c:pt idx="4">
                  <c:v>0.11014493895285009</c:v>
                </c:pt>
                <c:pt idx="5">
                  <c:v>6.0816285830697044E-2</c:v>
                </c:pt>
                <c:pt idx="6">
                  <c:v>0.11554728600393978</c:v>
                </c:pt>
                <c:pt idx="7">
                  <c:v>7.1015906777897181E-2</c:v>
                </c:pt>
                <c:pt idx="8">
                  <c:v>6.2523818152313726E-2</c:v>
                </c:pt>
                <c:pt idx="9">
                  <c:v>9.7815986277461353E-2</c:v>
                </c:pt>
                <c:pt idx="10">
                  <c:v>0.13342007769757383</c:v>
                </c:pt>
                <c:pt idx="11">
                  <c:v>5.2400918435571875E-2</c:v>
                </c:pt>
                <c:pt idx="12">
                  <c:v>1</c:v>
                </c:pt>
                <c:pt idx="13">
                  <c:v>3.1992142381195715E-2</c:v>
                </c:pt>
                <c:pt idx="14">
                  <c:v>2.8730247195426158E-2</c:v>
                </c:pt>
                <c:pt idx="15">
                  <c:v>0.37785694141333093</c:v>
                </c:pt>
                <c:pt idx="16">
                  <c:v>0.21773328908837875</c:v>
                </c:pt>
                <c:pt idx="17">
                  <c:v>4.372593705278377E-2</c:v>
                </c:pt>
                <c:pt idx="18">
                  <c:v>4.1938187321546035E-2</c:v>
                </c:pt>
                <c:pt idx="19">
                  <c:v>0.15284297495111712</c:v>
                </c:pt>
                <c:pt idx="20">
                  <c:v>2.7586308136159546E-2</c:v>
                </c:pt>
                <c:pt idx="21">
                  <c:v>0.13951212464055346</c:v>
                </c:pt>
                <c:pt idx="22">
                  <c:v>6.4201666697496926E-2</c:v>
                </c:pt>
                <c:pt idx="23">
                  <c:v>5.0909377467903284E-2</c:v>
                </c:pt>
                <c:pt idx="24">
                  <c:v>5.5203709342964168E-2</c:v>
                </c:pt>
                <c:pt idx="25">
                  <c:v>0.20126027413518871</c:v>
                </c:pt>
                <c:pt idx="26">
                  <c:v>4.6974093258768675E-2</c:v>
                </c:pt>
                <c:pt idx="27">
                  <c:v>9.7911544737824985E-2</c:v>
                </c:pt>
                <c:pt idx="28">
                  <c:v>4.2343481145367255E-2</c:v>
                </c:pt>
                <c:pt idx="29">
                  <c:v>5.4063168038295868E-2</c:v>
                </c:pt>
                <c:pt idx="30">
                  <c:v>3.1033067560423755E-3</c:v>
                </c:pt>
                <c:pt idx="31">
                  <c:v>2.5724906097437678E-2</c:v>
                </c:pt>
                <c:pt idx="32">
                  <c:v>5.1713240570512922E-3</c:v>
                </c:pt>
                <c:pt idx="33">
                  <c:v>5.6122280376418254E-2</c:v>
                </c:pt>
                <c:pt idx="34">
                  <c:v>0.10476720873263584</c:v>
                </c:pt>
                <c:pt idx="35">
                  <c:v>0</c:v>
                </c:pt>
                <c:pt idx="36">
                  <c:v>8.3897531122807331E-4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B7-422E-8991-BB954B641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5232"/>
        <c:axId val="181945624"/>
      </c:scatterChart>
      <c:valAx>
        <c:axId val="181945232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5624"/>
        <c:crosses val="autoZero"/>
        <c:crossBetween val="midCat"/>
      </c:valAx>
      <c:valAx>
        <c:axId val="181945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523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BST!$B$12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BST!$B$13:$B$49</c:f>
              <c:numCache>
                <c:formatCode>0.00000%</c:formatCode>
                <c:ptCount val="37"/>
                <c:pt idx="0">
                  <c:v>9.2527419509406397E-4</c:v>
                </c:pt>
                <c:pt idx="1">
                  <c:v>4.3585848882818416E-4</c:v>
                </c:pt>
                <c:pt idx="2">
                  <c:v>2.9222735354900934E-4</c:v>
                </c:pt>
                <c:pt idx="3">
                  <c:v>2.254378461900054E-4</c:v>
                </c:pt>
                <c:pt idx="4">
                  <c:v>1.8804656237049133E-4</c:v>
                </c:pt>
                <c:pt idx="5">
                  <c:v>1.6370487518964916E-4</c:v>
                </c:pt>
                <c:pt idx="6">
                  <c:v>1.4376201028908813E-4</c:v>
                </c:pt>
                <c:pt idx="7">
                  <c:v>1.336861884788097E-4</c:v>
                </c:pt>
                <c:pt idx="8">
                  <c:v>1.251974766627432E-4</c:v>
                </c:pt>
                <c:pt idx="9">
                  <c:v>1.2030108267537234E-4</c:v>
                </c:pt>
                <c:pt idx="10">
                  <c:v>5.8027335848956507E-5</c:v>
                </c:pt>
                <c:pt idx="11">
                  <c:v>4.0256090847185401E-5</c:v>
                </c:pt>
                <c:pt idx="12">
                  <c:v>2.9918239009032699E-5</c:v>
                </c:pt>
                <c:pt idx="13">
                  <c:v>2.6630409744234318E-5</c:v>
                </c:pt>
                <c:pt idx="14">
                  <c:v>2.3675299357249441E-5</c:v>
                </c:pt>
                <c:pt idx="15">
                  <c:v>2.1182465760057131E-5</c:v>
                </c:pt>
                <c:pt idx="16">
                  <c:v>2.1590544575221457E-5</c:v>
                </c:pt>
                <c:pt idx="17">
                  <c:v>2.2775948923307686E-5</c:v>
                </c:pt>
                <c:pt idx="18">
                  <c:v>2.576674470309348E-5</c:v>
                </c:pt>
                <c:pt idx="19">
                  <c:v>1.483761921497124E-5</c:v>
                </c:pt>
                <c:pt idx="20">
                  <c:v>1.5517210803525508E-5</c:v>
                </c:pt>
                <c:pt idx="21">
                  <c:v>2.173980558402435E-5</c:v>
                </c:pt>
                <c:pt idx="22">
                  <c:v>1.6830260808934463E-5</c:v>
                </c:pt>
                <c:pt idx="23">
                  <c:v>1.3594344752582926E-5</c:v>
                </c:pt>
                <c:pt idx="24">
                  <c:v>1.1367280905809897E-5</c:v>
                </c:pt>
                <c:pt idx="25">
                  <c:v>9.4402600117328927E-6</c:v>
                </c:pt>
                <c:pt idx="26">
                  <c:v>8.1347344444993211E-6</c:v>
                </c:pt>
                <c:pt idx="27">
                  <c:v>7.0382529045361535E-6</c:v>
                </c:pt>
                <c:pt idx="28">
                  <c:v>2.2749800939241781E-6</c:v>
                </c:pt>
                <c:pt idx="29">
                  <c:v>1.2010054131029688E-6</c:v>
                </c:pt>
                <c:pt idx="30">
                  <c:v>7.9620551201701602E-7</c:v>
                </c:pt>
                <c:pt idx="31">
                  <c:v>5.8324463154561902E-7</c:v>
                </c:pt>
                <c:pt idx="32">
                  <c:v>4.5686538135206047E-7</c:v>
                </c:pt>
                <c:pt idx="33">
                  <c:v>3.7180348592325439E-7</c:v>
                </c:pt>
                <c:pt idx="34">
                  <c:v>3.0903781077614843E-7</c:v>
                </c:pt>
                <c:pt idx="35">
                  <c:v>2.6792207295135297E-7</c:v>
                </c:pt>
                <c:pt idx="36">
                  <c:v>2.3357079697692653E-7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749-4155-875C-6DFB8E5EC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6408"/>
        <c:axId val="154352600"/>
      </c:lineChart>
      <c:catAx>
        <c:axId val="18194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2600"/>
        <c:crosses val="autoZero"/>
        <c:auto val="1"/>
        <c:lblAlgn val="ctr"/>
        <c:lblOffset val="100"/>
        <c:noMultiLvlLbl val="0"/>
      </c:catAx>
      <c:valAx>
        <c:axId val="154352600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RBT!$D$12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RBT!$D$13:$D$49</c:f>
              <c:numCache>
                <c:formatCode>0.00E+00</c:formatCode>
                <c:ptCount val="37"/>
                <c:pt idx="0">
                  <c:v>1.00284E-5</c:v>
                </c:pt>
                <c:pt idx="1">
                  <c:v>2.1642300000000001E-5</c:v>
                </c:pt>
                <c:pt idx="2">
                  <c:v>3.4978200000000003E-5</c:v>
                </c:pt>
                <c:pt idx="3">
                  <c:v>4.7564800000000002E-5</c:v>
                </c:pt>
                <c:pt idx="4">
                  <c:v>6.0469900000000002E-5</c:v>
                </c:pt>
                <c:pt idx="5">
                  <c:v>7.42986E-5</c:v>
                </c:pt>
                <c:pt idx="6">
                  <c:v>8.9406800000000006E-5</c:v>
                </c:pt>
                <c:pt idx="7">
                  <c:v>1.0356E-4</c:v>
                </c:pt>
                <c:pt idx="8">
                  <c:v>1.17896E-4</c:v>
                </c:pt>
                <c:pt idx="9">
                  <c:v>1.3458599999999999E-4</c:v>
                </c:pt>
                <c:pt idx="10">
                  <c:v>2.9940099999999997E-4</c:v>
                </c:pt>
                <c:pt idx="11">
                  <c:v>4.7437E-4</c:v>
                </c:pt>
                <c:pt idx="12">
                  <c:v>6.7257999999999999E-4</c:v>
                </c:pt>
                <c:pt idx="13">
                  <c:v>8.9393999999999997E-4</c:v>
                </c:pt>
                <c:pt idx="14">
                  <c:v>1.16427E-3</c:v>
                </c:pt>
                <c:pt idx="15">
                  <c:v>1.4079400000000001E-3</c:v>
                </c:pt>
                <c:pt idx="16">
                  <c:v>1.6729099999999999E-3</c:v>
                </c:pt>
                <c:pt idx="17">
                  <c:v>1.9727299999999998E-3</c:v>
                </c:pt>
                <c:pt idx="18">
                  <c:v>2.25881E-3</c:v>
                </c:pt>
                <c:pt idx="19">
                  <c:v>5.4859100000000001E-3</c:v>
                </c:pt>
                <c:pt idx="20">
                  <c:v>8.9916400000000004E-3</c:v>
                </c:pt>
                <c:pt idx="21">
                  <c:v>1.2647500000000001E-2</c:v>
                </c:pt>
                <c:pt idx="22">
                  <c:v>1.64902E-2</c:v>
                </c:pt>
                <c:pt idx="23">
                  <c:v>2.0530400000000001E-2</c:v>
                </c:pt>
                <c:pt idx="24">
                  <c:v>2.4627699999999999E-2</c:v>
                </c:pt>
                <c:pt idx="25">
                  <c:v>2.9215399999999999E-2</c:v>
                </c:pt>
                <c:pt idx="26">
                  <c:v>3.4736599999999999E-2</c:v>
                </c:pt>
                <c:pt idx="27">
                  <c:v>4.0032199999999997E-2</c:v>
                </c:pt>
                <c:pt idx="28">
                  <c:v>0.122309</c:v>
                </c:pt>
                <c:pt idx="29">
                  <c:v>0.23580899999999999</c:v>
                </c:pt>
                <c:pt idx="30">
                  <c:v>0.35178199999999998</c:v>
                </c:pt>
                <c:pt idx="31">
                  <c:v>0.47881800000000002</c:v>
                </c:pt>
                <c:pt idx="32">
                  <c:v>0.61305600000000005</c:v>
                </c:pt>
                <c:pt idx="33">
                  <c:v>0.75106799999999996</c:v>
                </c:pt>
                <c:pt idx="34">
                  <c:v>0.89714099999999997</c:v>
                </c:pt>
                <c:pt idx="35">
                  <c:v>1.0545500000000001</c:v>
                </c:pt>
                <c:pt idx="36">
                  <c:v>1.2013799999999999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6-43EA-BC02-C31852C84D4C}"/>
            </c:ext>
          </c:extLst>
        </c:ser>
        <c:ser>
          <c:idx val="1"/>
          <c:order val="1"/>
          <c:tx>
            <c:strRef>
              <c:f>RBT!$E$12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RBT!$C$13:$C$49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RBT!$E$13:$E$49</c:f>
              <c:numCache>
                <c:formatCode>0.00E+00</c:formatCode>
                <c:ptCount val="37"/>
                <c:pt idx="0">
                  <c:v>5.3547599999999997E-7</c:v>
                </c:pt>
                <c:pt idx="1">
                  <c:v>4.8009900000000004E-7</c:v>
                </c:pt>
                <c:pt idx="2">
                  <c:v>1.15296E-6</c:v>
                </c:pt>
                <c:pt idx="3">
                  <c:v>1.21068E-6</c:v>
                </c:pt>
                <c:pt idx="4">
                  <c:v>9.5885199999999999E-7</c:v>
                </c:pt>
                <c:pt idx="5">
                  <c:v>1.1867E-6</c:v>
                </c:pt>
                <c:pt idx="6">
                  <c:v>1.3205999999999999E-6</c:v>
                </c:pt>
                <c:pt idx="7">
                  <c:v>1.8295199999999999E-6</c:v>
                </c:pt>
                <c:pt idx="8">
                  <c:v>1.8212100000000001E-6</c:v>
                </c:pt>
                <c:pt idx="9">
                  <c:v>2.3937000000000001E-6</c:v>
                </c:pt>
                <c:pt idx="10">
                  <c:v>3.2096199999999999E-6</c:v>
                </c:pt>
                <c:pt idx="11">
                  <c:v>3.8203399999999999E-6</c:v>
                </c:pt>
                <c:pt idx="12">
                  <c:v>5.5597000000000003E-6</c:v>
                </c:pt>
                <c:pt idx="13">
                  <c:v>1.00613E-5</c:v>
                </c:pt>
                <c:pt idx="14">
                  <c:v>4.5608200000000002E-5</c:v>
                </c:pt>
                <c:pt idx="15">
                  <c:v>1.68333E-5</c:v>
                </c:pt>
                <c:pt idx="16">
                  <c:v>1.3084199999999999E-5</c:v>
                </c:pt>
                <c:pt idx="17">
                  <c:v>1.5404699999999998E-5</c:v>
                </c:pt>
                <c:pt idx="18">
                  <c:v>1.7315900000000001E-5</c:v>
                </c:pt>
                <c:pt idx="19">
                  <c:v>9.1217299999999998E-5</c:v>
                </c:pt>
                <c:pt idx="20">
                  <c:v>8.4633899999999996E-5</c:v>
                </c:pt>
                <c:pt idx="21">
                  <c:v>2.0404900000000001E-4</c:v>
                </c:pt>
                <c:pt idx="22">
                  <c:v>1.35885E-4</c:v>
                </c:pt>
                <c:pt idx="23">
                  <c:v>2.2402899999999999E-4</c:v>
                </c:pt>
                <c:pt idx="24">
                  <c:v>3.5918499999999998E-4</c:v>
                </c:pt>
                <c:pt idx="25">
                  <c:v>3.7509899999999999E-4</c:v>
                </c:pt>
                <c:pt idx="26">
                  <c:v>1.0168099999999999E-3</c:v>
                </c:pt>
                <c:pt idx="27">
                  <c:v>9.6371599999999999E-4</c:v>
                </c:pt>
                <c:pt idx="28">
                  <c:v>1.46506E-3</c:v>
                </c:pt>
                <c:pt idx="29">
                  <c:v>7.36267E-3</c:v>
                </c:pt>
                <c:pt idx="30">
                  <c:v>2.31197E-3</c:v>
                </c:pt>
                <c:pt idx="31">
                  <c:v>2.6070500000000001E-3</c:v>
                </c:pt>
                <c:pt idx="32">
                  <c:v>3.9002500000000001E-3</c:v>
                </c:pt>
                <c:pt idx="33">
                  <c:v>3.8942099999999999E-3</c:v>
                </c:pt>
                <c:pt idx="34">
                  <c:v>4.7616100000000003E-3</c:v>
                </c:pt>
                <c:pt idx="35">
                  <c:v>2.1806499999999999E-2</c:v>
                </c:pt>
                <c:pt idx="36">
                  <c:v>8.3870200000000002E-3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16-43EA-BC02-C31852C84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5424"/>
        <c:axId val="170925816"/>
      </c:scatterChart>
      <c:valAx>
        <c:axId val="1709254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5816"/>
        <c:crosses val="autoZero"/>
        <c:crossBetween val="midCat"/>
      </c:valAx>
      <c:valAx>
        <c:axId val="17092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RBT!$J$12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RBT!$I$13:$I$49</c:f>
              <c:numCache>
                <c:formatCode>0.00%</c:formatCode>
                <c:ptCount val="37"/>
                <c:pt idx="0">
                  <c:v>0</c:v>
                </c:pt>
                <c:pt idx="1">
                  <c:v>1.0001000100010001E-4</c:v>
                </c:pt>
                <c:pt idx="2">
                  <c:v>2.0002000200020003E-4</c:v>
                </c:pt>
                <c:pt idx="3">
                  <c:v>3.0003000300030005E-4</c:v>
                </c:pt>
                <c:pt idx="4">
                  <c:v>4.0004000400040005E-4</c:v>
                </c:pt>
                <c:pt idx="5">
                  <c:v>5.0005000500050005E-4</c:v>
                </c:pt>
                <c:pt idx="6">
                  <c:v>6.0006000600060011E-4</c:v>
                </c:pt>
                <c:pt idx="7">
                  <c:v>7.0007000700070005E-4</c:v>
                </c:pt>
                <c:pt idx="8">
                  <c:v>8.0008000800080011E-4</c:v>
                </c:pt>
                <c:pt idx="9">
                  <c:v>9.0009000900090005E-4</c:v>
                </c:pt>
                <c:pt idx="10">
                  <c:v>1.9001900190019003E-3</c:v>
                </c:pt>
                <c:pt idx="11">
                  <c:v>2.9002900290029002E-3</c:v>
                </c:pt>
                <c:pt idx="12">
                  <c:v>3.9003900390039005E-3</c:v>
                </c:pt>
                <c:pt idx="13">
                  <c:v>4.9004900490049004E-3</c:v>
                </c:pt>
                <c:pt idx="14">
                  <c:v>5.9005900590059007E-3</c:v>
                </c:pt>
                <c:pt idx="15">
                  <c:v>6.900690069006901E-3</c:v>
                </c:pt>
                <c:pt idx="16">
                  <c:v>7.9007900790079005E-3</c:v>
                </c:pt>
                <c:pt idx="17">
                  <c:v>8.9008900890089008E-3</c:v>
                </c:pt>
                <c:pt idx="18">
                  <c:v>9.9009900990099011E-3</c:v>
                </c:pt>
                <c:pt idx="19">
                  <c:v>1.9901990199019903E-2</c:v>
                </c:pt>
                <c:pt idx="20">
                  <c:v>2.9902990299029902E-2</c:v>
                </c:pt>
                <c:pt idx="21">
                  <c:v>3.9903990399039906E-2</c:v>
                </c:pt>
                <c:pt idx="22">
                  <c:v>4.9904990499049902E-2</c:v>
                </c:pt>
                <c:pt idx="23">
                  <c:v>5.9905990599059905E-2</c:v>
                </c:pt>
                <c:pt idx="24">
                  <c:v>6.9906990699069901E-2</c:v>
                </c:pt>
                <c:pt idx="25">
                  <c:v>7.9907990799079912E-2</c:v>
                </c:pt>
                <c:pt idx="26">
                  <c:v>8.9908990899089908E-2</c:v>
                </c:pt>
                <c:pt idx="27">
                  <c:v>9.9909990999099904E-2</c:v>
                </c:pt>
                <c:pt idx="28">
                  <c:v>0.19991999199919991</c:v>
                </c:pt>
                <c:pt idx="29">
                  <c:v>0.29992999299929995</c:v>
                </c:pt>
                <c:pt idx="30">
                  <c:v>0.39993999399939995</c:v>
                </c:pt>
                <c:pt idx="31">
                  <c:v>0.49994999499949994</c:v>
                </c:pt>
                <c:pt idx="32">
                  <c:v>0.59995999599959993</c:v>
                </c:pt>
                <c:pt idx="33">
                  <c:v>0.69996999699969997</c:v>
                </c:pt>
                <c:pt idx="34">
                  <c:v>0.79997999799980002</c:v>
                </c:pt>
                <c:pt idx="35">
                  <c:v>0.89998999899989995</c:v>
                </c:pt>
                <c:pt idx="36">
                  <c:v>1</c:v>
                </c:pt>
              </c:numCache>
            </c:numRef>
          </c:xVal>
          <c:yVal>
            <c:numRef>
              <c:f>RBT!$J$13:$J$49</c:f>
              <c:numCache>
                <c:formatCode>0.00%</c:formatCode>
                <c:ptCount val="37"/>
                <c:pt idx="0">
                  <c:v>0</c:v>
                </c:pt>
                <c:pt idx="1">
                  <c:v>9.6672134933857719E-6</c:v>
                </c:pt>
                <c:pt idx="2">
                  <c:v>2.0767790597239201E-5</c:v>
                </c:pt>
                <c:pt idx="3">
                  <c:v>3.1244663082437917E-5</c:v>
                </c:pt>
                <c:pt idx="4">
                  <c:v>4.198664956875971E-5</c:v>
                </c:pt>
                <c:pt idx="5">
                  <c:v>5.3497425039185989E-5</c:v>
                </c:pt>
                <c:pt idx="6">
                  <c:v>6.6073234620874408E-5</c:v>
                </c:pt>
                <c:pt idx="7">
                  <c:v>7.7854118390718077E-5</c:v>
                </c:pt>
                <c:pt idx="8">
                  <c:v>8.978716178192847E-5</c:v>
                </c:pt>
                <c:pt idx="9">
                  <c:v>1.036796348706074E-4</c:v>
                </c:pt>
                <c:pt idx="10">
                  <c:v>2.408688471001234E-4</c:v>
                </c:pt>
                <c:pt idx="11">
                  <c:v>3.8651007680971409E-4</c:v>
                </c:pt>
                <c:pt idx="12">
                  <c:v>5.5149672096232376E-4</c:v>
                </c:pt>
                <c:pt idx="13">
                  <c:v>7.3575303270048882E-4</c:v>
                </c:pt>
                <c:pt idx="14">
                  <c:v>9.6077114235073344E-4</c:v>
                </c:pt>
                <c:pt idx="15">
                  <c:v>1.1635979199132501E-3</c:v>
                </c:pt>
                <c:pt idx="16">
                  <c:v>1.3841544564205754E-3</c:v>
                </c:pt>
                <c:pt idx="17">
                  <c:v>1.6337195421873652E-3</c:v>
                </c:pt>
                <c:pt idx="18">
                  <c:v>1.8718476848601799E-3</c:v>
                </c:pt>
                <c:pt idx="19">
                  <c:v>4.5580310224560975E-3</c:v>
                </c:pt>
                <c:pt idx="20">
                  <c:v>7.4761412490093907E-3</c:v>
                </c:pt>
                <c:pt idx="21">
                  <c:v>1.0519217142716872E-2</c:v>
                </c:pt>
                <c:pt idx="22">
                  <c:v>1.3717815485309238E-2</c:v>
                </c:pt>
                <c:pt idx="23">
                  <c:v>1.7080809480089391E-2</c:v>
                </c:pt>
                <c:pt idx="24">
                  <c:v>2.0491332546970411E-2</c:v>
                </c:pt>
                <c:pt idx="25">
                  <c:v>2.4310056261106567E-2</c:v>
                </c:pt>
                <c:pt idx="26">
                  <c:v>2.8905809551532827E-2</c:v>
                </c:pt>
                <c:pt idx="27">
                  <c:v>3.3313777226092939E-2</c:v>
                </c:pt>
                <c:pt idx="28">
                  <c:v>0.10179959087633984</c:v>
                </c:pt>
                <c:pt idx="29">
                  <c:v>0.19627506694374913</c:v>
                </c:pt>
                <c:pt idx="30">
                  <c:v>0.29280902629146421</c:v>
                </c:pt>
                <c:pt idx="31">
                  <c:v>0.39855163931084231</c:v>
                </c:pt>
                <c:pt idx="32">
                  <c:v>0.51028907504949339</c:v>
                </c:pt>
                <c:pt idx="33">
                  <c:v>0.62516792441526681</c:v>
                </c:pt>
                <c:pt idx="34">
                  <c:v>0.746756613539449</c:v>
                </c:pt>
                <c:pt idx="35">
                  <c:v>0.87778119690768552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F-466A-9EC5-1216EDED7FBF}"/>
            </c:ext>
          </c:extLst>
        </c:ser>
        <c:ser>
          <c:idx val="1"/>
          <c:order val="1"/>
          <c:tx>
            <c:strRef>
              <c:f>RBT!$K$12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RBT!$I$13:$I$49</c:f>
              <c:numCache>
                <c:formatCode>0.00%</c:formatCode>
                <c:ptCount val="37"/>
                <c:pt idx="0">
                  <c:v>0</c:v>
                </c:pt>
                <c:pt idx="1">
                  <c:v>1.0001000100010001E-4</c:v>
                </c:pt>
                <c:pt idx="2">
                  <c:v>2.0002000200020003E-4</c:v>
                </c:pt>
                <c:pt idx="3">
                  <c:v>3.0003000300030005E-4</c:v>
                </c:pt>
                <c:pt idx="4">
                  <c:v>4.0004000400040005E-4</c:v>
                </c:pt>
                <c:pt idx="5">
                  <c:v>5.0005000500050005E-4</c:v>
                </c:pt>
                <c:pt idx="6">
                  <c:v>6.0006000600060011E-4</c:v>
                </c:pt>
                <c:pt idx="7">
                  <c:v>7.0007000700070005E-4</c:v>
                </c:pt>
                <c:pt idx="8">
                  <c:v>8.0008000800080011E-4</c:v>
                </c:pt>
                <c:pt idx="9">
                  <c:v>9.0009000900090005E-4</c:v>
                </c:pt>
                <c:pt idx="10">
                  <c:v>1.9001900190019003E-3</c:v>
                </c:pt>
                <c:pt idx="11">
                  <c:v>2.9002900290029002E-3</c:v>
                </c:pt>
                <c:pt idx="12">
                  <c:v>3.9003900390039005E-3</c:v>
                </c:pt>
                <c:pt idx="13">
                  <c:v>4.9004900490049004E-3</c:v>
                </c:pt>
                <c:pt idx="14">
                  <c:v>5.9005900590059007E-3</c:v>
                </c:pt>
                <c:pt idx="15">
                  <c:v>6.900690069006901E-3</c:v>
                </c:pt>
                <c:pt idx="16">
                  <c:v>7.9007900790079005E-3</c:v>
                </c:pt>
                <c:pt idx="17">
                  <c:v>8.9008900890089008E-3</c:v>
                </c:pt>
                <c:pt idx="18">
                  <c:v>9.9009900990099011E-3</c:v>
                </c:pt>
                <c:pt idx="19">
                  <c:v>1.9901990199019903E-2</c:v>
                </c:pt>
                <c:pt idx="20">
                  <c:v>2.9902990299029902E-2</c:v>
                </c:pt>
                <c:pt idx="21">
                  <c:v>3.9903990399039906E-2</c:v>
                </c:pt>
                <c:pt idx="22">
                  <c:v>4.9904990499049902E-2</c:v>
                </c:pt>
                <c:pt idx="23">
                  <c:v>5.9905990599059905E-2</c:v>
                </c:pt>
                <c:pt idx="24">
                  <c:v>6.9906990699069901E-2</c:v>
                </c:pt>
                <c:pt idx="25">
                  <c:v>7.9907990799079912E-2</c:v>
                </c:pt>
                <c:pt idx="26">
                  <c:v>8.9908990899089908E-2</c:v>
                </c:pt>
                <c:pt idx="27">
                  <c:v>9.9909990999099904E-2</c:v>
                </c:pt>
                <c:pt idx="28">
                  <c:v>0.19991999199919991</c:v>
                </c:pt>
                <c:pt idx="29">
                  <c:v>0.29992999299929995</c:v>
                </c:pt>
                <c:pt idx="30">
                  <c:v>0.39993999399939995</c:v>
                </c:pt>
                <c:pt idx="31">
                  <c:v>0.49994999499949994</c:v>
                </c:pt>
                <c:pt idx="32">
                  <c:v>0.59995999599959993</c:v>
                </c:pt>
                <c:pt idx="33">
                  <c:v>0.69996999699969997</c:v>
                </c:pt>
                <c:pt idx="34">
                  <c:v>0.79997999799980002</c:v>
                </c:pt>
                <c:pt idx="35">
                  <c:v>0.89998999899989995</c:v>
                </c:pt>
                <c:pt idx="36">
                  <c:v>1</c:v>
                </c:pt>
              </c:numCache>
            </c:numRef>
          </c:xVal>
          <c:yVal>
            <c:numRef>
              <c:f>RBT!$K$13:$K$49</c:f>
              <c:numCache>
                <c:formatCode>0.00%</c:formatCode>
                <c:ptCount val="37"/>
                <c:pt idx="0">
                  <c:v>1</c:v>
                </c:pt>
                <c:pt idx="1">
                  <c:v>0.35258438332160696</c:v>
                </c:pt>
                <c:pt idx="2">
                  <c:v>0.57616134247423256</c:v>
                </c:pt>
                <c:pt idx="3">
                  <c:v>0.42040934546005998</c:v>
                </c:pt>
                <c:pt idx="4">
                  <c:v>0.2213555557306143</c:v>
                </c:pt>
                <c:pt idx="5">
                  <c:v>0.22374825868179776</c:v>
                </c:pt>
                <c:pt idx="6">
                  <c:v>0.19882973157171416</c:v>
                </c:pt>
                <c:pt idx="7">
                  <c:v>0.2588904709019122</c:v>
                </c:pt>
                <c:pt idx="8">
                  <c:v>0.21287027158571478</c:v>
                </c:pt>
                <c:pt idx="9">
                  <c:v>0.26136652864850396</c:v>
                </c:pt>
                <c:pt idx="10">
                  <c:v>0.1148126863078795</c:v>
                </c:pt>
                <c:pt idx="11">
                  <c:v>5.9500992215338749E-2</c:v>
                </c:pt>
                <c:pt idx="12">
                  <c:v>6.3913382606922531E-2</c:v>
                </c:pt>
                <c:pt idx="13">
                  <c:v>0.12590698846719789</c:v>
                </c:pt>
                <c:pt idx="14">
                  <c:v>0.70499009953912006</c:v>
                </c:pt>
                <c:pt idx="15">
                  <c:v>0.14044664651760344</c:v>
                </c:pt>
                <c:pt idx="16">
                  <c:v>5.4682993138078811E-2</c:v>
                </c:pt>
                <c:pt idx="17">
                  <c:v>5.4425823973194655E-2</c:v>
                </c:pt>
                <c:pt idx="18">
                  <c:v>5.1462102278547091E-2</c:v>
                </c:pt>
                <c:pt idx="19">
                  <c:v>0.23734520679706456</c:v>
                </c:pt>
                <c:pt idx="20">
                  <c:v>8.7689696978805756E-2</c:v>
                </c:pt>
                <c:pt idx="21">
                  <c:v>0.22709825813442988</c:v>
                </c:pt>
                <c:pt idx="22">
                  <c:v>6.337658171190072E-2</c:v>
                </c:pt>
                <c:pt idx="23">
                  <c:v>0.11879360359818064</c:v>
                </c:pt>
                <c:pt idx="24">
                  <c:v>0.19496972896538534</c:v>
                </c:pt>
                <c:pt idx="25">
                  <c:v>0.15876415811870401</c:v>
                </c:pt>
                <c:pt idx="26">
                  <c:v>0.49961794970078754</c:v>
                </c:pt>
                <c:pt idx="27">
                  <c:v>0.39179027772675135</c:v>
                </c:pt>
                <c:pt idx="28">
                  <c:v>0.1409106827754851</c:v>
                </c:pt>
                <c:pt idx="29">
                  <c:v>0.54008618915507178</c:v>
                </c:pt>
                <c:pt idx="30">
                  <c:v>2.8774936318988125E-2</c:v>
                </c:pt>
                <c:pt idx="31">
                  <c:v>5.3901572028960806E-3</c:v>
                </c:pt>
                <c:pt idx="32">
                  <c:v>2.4415213126752867E-2</c:v>
                </c:pt>
                <c:pt idx="33">
                  <c:v>0</c:v>
                </c:pt>
                <c:pt idx="34">
                  <c:v>2.5438426996133457E-3</c:v>
                </c:pt>
                <c:pt idx="35">
                  <c:v>0.32137007856680649</c:v>
                </c:pt>
                <c:pt idx="36">
                  <c:v>3.7258221318270175E-2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DF-466A-9EC5-1216EDED7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3856"/>
        <c:axId val="170926600"/>
        <c:extLst/>
      </c:scatterChart>
      <c:valAx>
        <c:axId val="170923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6600"/>
        <c:crosses val="autoZero"/>
        <c:crossBetween val="midCat"/>
      </c:valAx>
      <c:valAx>
        <c:axId val="17092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RBT!$H$12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RBT!$H$13:$H$49</c:f>
              <c:numCache>
                <c:formatCode>0.00%</c:formatCode>
                <c:ptCount val="37"/>
                <c:pt idx="0">
                  <c:v>1</c:v>
                </c:pt>
                <c:pt idx="1">
                  <c:v>0.48592407265841919</c:v>
                </c:pt>
                <c:pt idx="2">
                  <c:v>0.31604669005699615</c:v>
                </c:pt>
                <c:pt idx="3">
                  <c:v>0.24496974361329885</c:v>
                </c:pt>
                <c:pt idx="4">
                  <c:v>0.20370368877059444</c:v>
                </c:pt>
                <c:pt idx="5">
                  <c:v>0.17584702194412061</c:v>
                </c:pt>
                <c:pt idx="6">
                  <c:v>0.15557459979683566</c:v>
                </c:pt>
                <c:pt idx="7">
                  <c:v>0.14360229627190418</c:v>
                </c:pt>
                <c:pt idx="8">
                  <c:v>0.13551980777167369</c:v>
                </c:pt>
                <c:pt idx="9">
                  <c:v>0.12825230005878971</c:v>
                </c:pt>
                <c:pt idx="10">
                  <c:v>6.2568142875622443E-2</c:v>
                </c:pt>
                <c:pt idx="11">
                  <c:v>4.319969746627049E-2</c:v>
                </c:pt>
                <c:pt idx="12">
                  <c:v>3.3645151739593551E-2</c:v>
                </c:pt>
                <c:pt idx="13">
                  <c:v>2.8277513273255409E-2</c:v>
                </c:pt>
                <c:pt idx="14">
                  <c:v>2.4602275326920522E-2</c:v>
                </c:pt>
                <c:pt idx="15">
                  <c:v>2.3497951416172468E-2</c:v>
                </c:pt>
                <c:pt idx="16">
                  <c:v>2.3418275149828433E-2</c:v>
                </c:pt>
                <c:pt idx="17">
                  <c:v>2.435332357477419E-2</c:v>
                </c:pt>
                <c:pt idx="18">
                  <c:v>2.7504483475046245E-2</c:v>
                </c:pt>
                <c:pt idx="19">
                  <c:v>1.5883219004258594E-2</c:v>
                </c:pt>
                <c:pt idx="20">
                  <c:v>1.6483245636611927E-2</c:v>
                </c:pt>
                <c:pt idx="21">
                  <c:v>2.3542941535195174E-2</c:v>
                </c:pt>
                <c:pt idx="22">
                  <c:v>1.7998375723152178E-2</c:v>
                </c:pt>
                <c:pt idx="23">
                  <c:v>1.4407162398053891E-2</c:v>
                </c:pt>
                <c:pt idx="24">
                  <c:v>1.1968575862355935E-2</c:v>
                </c:pt>
                <c:pt idx="25">
                  <c:v>1.0049814375856968E-2</c:v>
                </c:pt>
                <c:pt idx="26">
                  <c:v>8.4126359678615061E-3</c:v>
                </c:pt>
                <c:pt idx="27">
                  <c:v>7.2666479375034154E-3</c:v>
                </c:pt>
                <c:pt idx="28">
                  <c:v>2.2099013202459545E-3</c:v>
                </c:pt>
                <c:pt idx="29">
                  <c:v>1.0256640009880947E-3</c:v>
                </c:pt>
                <c:pt idx="30">
                  <c:v>6.0495231556509865E-4</c:v>
                </c:pt>
                <c:pt idx="31">
                  <c:v>3.7799488708272817E-4</c:v>
                </c:pt>
                <c:pt idx="32">
                  <c:v>2.4037964737870328E-4</c:v>
                </c:pt>
                <c:pt idx="33">
                  <c:v>1.5018118858599794E-4</c:v>
                </c:pt>
                <c:pt idx="34">
                  <c:v>8.4944537472446491E-5</c:v>
                </c:pt>
                <c:pt idx="35">
                  <c:v>3.487617903912931E-5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1-4675-AA46-534BBBD188F6}"/>
            </c:ext>
          </c:extLst>
        </c:ser>
        <c:ser>
          <c:idx val="1"/>
          <c:order val="1"/>
          <c:tx>
            <c:strRef>
              <c:f>RBT!$J$12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RBT!$J$13:$J$49</c:f>
              <c:numCache>
                <c:formatCode>0.00%</c:formatCode>
                <c:ptCount val="37"/>
                <c:pt idx="0">
                  <c:v>0</c:v>
                </c:pt>
                <c:pt idx="1">
                  <c:v>9.6672134933857719E-6</c:v>
                </c:pt>
                <c:pt idx="2">
                  <c:v>2.0767790597239201E-5</c:v>
                </c:pt>
                <c:pt idx="3">
                  <c:v>3.1244663082437917E-5</c:v>
                </c:pt>
                <c:pt idx="4">
                  <c:v>4.198664956875971E-5</c:v>
                </c:pt>
                <c:pt idx="5">
                  <c:v>5.3497425039185989E-5</c:v>
                </c:pt>
                <c:pt idx="6">
                  <c:v>6.6073234620874408E-5</c:v>
                </c:pt>
                <c:pt idx="7">
                  <c:v>7.7854118390718077E-5</c:v>
                </c:pt>
                <c:pt idx="8">
                  <c:v>8.978716178192847E-5</c:v>
                </c:pt>
                <c:pt idx="9">
                  <c:v>1.036796348706074E-4</c:v>
                </c:pt>
                <c:pt idx="10">
                  <c:v>2.408688471001234E-4</c:v>
                </c:pt>
                <c:pt idx="11">
                  <c:v>3.8651007680971409E-4</c:v>
                </c:pt>
                <c:pt idx="12">
                  <c:v>5.5149672096232376E-4</c:v>
                </c:pt>
                <c:pt idx="13">
                  <c:v>7.3575303270048882E-4</c:v>
                </c:pt>
                <c:pt idx="14">
                  <c:v>9.6077114235073344E-4</c:v>
                </c:pt>
                <c:pt idx="15">
                  <c:v>1.1635979199132501E-3</c:v>
                </c:pt>
                <c:pt idx="16">
                  <c:v>1.3841544564205754E-3</c:v>
                </c:pt>
                <c:pt idx="17">
                  <c:v>1.6337195421873652E-3</c:v>
                </c:pt>
                <c:pt idx="18">
                  <c:v>1.8718476848601799E-3</c:v>
                </c:pt>
                <c:pt idx="19">
                  <c:v>4.5580310224560975E-3</c:v>
                </c:pt>
                <c:pt idx="20">
                  <c:v>7.4761412490093907E-3</c:v>
                </c:pt>
                <c:pt idx="21">
                  <c:v>1.0519217142716872E-2</c:v>
                </c:pt>
                <c:pt idx="22">
                  <c:v>1.3717815485309238E-2</c:v>
                </c:pt>
                <c:pt idx="23">
                  <c:v>1.7080809480089391E-2</c:v>
                </c:pt>
                <c:pt idx="24">
                  <c:v>2.0491332546970411E-2</c:v>
                </c:pt>
                <c:pt idx="25">
                  <c:v>2.4310056261106567E-2</c:v>
                </c:pt>
                <c:pt idx="26">
                  <c:v>2.8905809551532827E-2</c:v>
                </c:pt>
                <c:pt idx="27">
                  <c:v>3.3313777226092939E-2</c:v>
                </c:pt>
                <c:pt idx="28">
                  <c:v>0.10179959087633984</c:v>
                </c:pt>
                <c:pt idx="29">
                  <c:v>0.19627506694374913</c:v>
                </c:pt>
                <c:pt idx="30">
                  <c:v>0.29280902629146421</c:v>
                </c:pt>
                <c:pt idx="31">
                  <c:v>0.39855163931084231</c:v>
                </c:pt>
                <c:pt idx="32">
                  <c:v>0.51028907504949339</c:v>
                </c:pt>
                <c:pt idx="33">
                  <c:v>0.62516792441526681</c:v>
                </c:pt>
                <c:pt idx="34">
                  <c:v>0.746756613539449</c:v>
                </c:pt>
                <c:pt idx="35">
                  <c:v>0.87778119690768552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1-4675-AA46-534BBBD188F6}"/>
            </c:ext>
          </c:extLst>
        </c:ser>
        <c:ser>
          <c:idx val="2"/>
          <c:order val="2"/>
          <c:tx>
            <c:strRef>
              <c:f>RBT!$K$12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RBT!$K$13:$K$49</c:f>
              <c:numCache>
                <c:formatCode>0.00%</c:formatCode>
                <c:ptCount val="37"/>
                <c:pt idx="0">
                  <c:v>1</c:v>
                </c:pt>
                <c:pt idx="1">
                  <c:v>0.35258438332160696</c:v>
                </c:pt>
                <c:pt idx="2">
                  <c:v>0.57616134247423256</c:v>
                </c:pt>
                <c:pt idx="3">
                  <c:v>0.42040934546005998</c:v>
                </c:pt>
                <c:pt idx="4">
                  <c:v>0.2213555557306143</c:v>
                </c:pt>
                <c:pt idx="5">
                  <c:v>0.22374825868179776</c:v>
                </c:pt>
                <c:pt idx="6">
                  <c:v>0.19882973157171416</c:v>
                </c:pt>
                <c:pt idx="7">
                  <c:v>0.2588904709019122</c:v>
                </c:pt>
                <c:pt idx="8">
                  <c:v>0.21287027158571478</c:v>
                </c:pt>
                <c:pt idx="9">
                  <c:v>0.26136652864850396</c:v>
                </c:pt>
                <c:pt idx="10">
                  <c:v>0.1148126863078795</c:v>
                </c:pt>
                <c:pt idx="11">
                  <c:v>5.9500992215338749E-2</c:v>
                </c:pt>
                <c:pt idx="12">
                  <c:v>6.3913382606922531E-2</c:v>
                </c:pt>
                <c:pt idx="13">
                  <c:v>0.12590698846719789</c:v>
                </c:pt>
                <c:pt idx="14">
                  <c:v>0.70499009953912006</c:v>
                </c:pt>
                <c:pt idx="15">
                  <c:v>0.14044664651760344</c:v>
                </c:pt>
                <c:pt idx="16">
                  <c:v>5.4682993138078811E-2</c:v>
                </c:pt>
                <c:pt idx="17">
                  <c:v>5.4425823973194655E-2</c:v>
                </c:pt>
                <c:pt idx="18">
                  <c:v>5.1462102278547091E-2</c:v>
                </c:pt>
                <c:pt idx="19">
                  <c:v>0.23734520679706456</c:v>
                </c:pt>
                <c:pt idx="20">
                  <c:v>8.7689696978805756E-2</c:v>
                </c:pt>
                <c:pt idx="21">
                  <c:v>0.22709825813442988</c:v>
                </c:pt>
                <c:pt idx="22">
                  <c:v>6.337658171190072E-2</c:v>
                </c:pt>
                <c:pt idx="23">
                  <c:v>0.11879360359818064</c:v>
                </c:pt>
                <c:pt idx="24">
                  <c:v>0.19496972896538534</c:v>
                </c:pt>
                <c:pt idx="25">
                  <c:v>0.15876415811870401</c:v>
                </c:pt>
                <c:pt idx="26">
                  <c:v>0.49961794970078754</c:v>
                </c:pt>
                <c:pt idx="27">
                  <c:v>0.39179027772675135</c:v>
                </c:pt>
                <c:pt idx="28">
                  <c:v>0.1409106827754851</c:v>
                </c:pt>
                <c:pt idx="29">
                  <c:v>0.54008618915507178</c:v>
                </c:pt>
                <c:pt idx="30">
                  <c:v>2.8774936318988125E-2</c:v>
                </c:pt>
                <c:pt idx="31">
                  <c:v>5.3901572028960806E-3</c:v>
                </c:pt>
                <c:pt idx="32">
                  <c:v>2.4415213126752867E-2</c:v>
                </c:pt>
                <c:pt idx="33">
                  <c:v>0</c:v>
                </c:pt>
                <c:pt idx="34">
                  <c:v>2.5438426996133457E-3</c:v>
                </c:pt>
                <c:pt idx="35">
                  <c:v>0.32137007856680649</c:v>
                </c:pt>
                <c:pt idx="36">
                  <c:v>3.7258221318270175E-2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1-4675-AA46-534BBBD18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73160"/>
        <c:axId val="170772768"/>
      </c:lineChart>
      <c:catAx>
        <c:axId val="17077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2768"/>
        <c:crosses val="autoZero"/>
        <c:auto val="1"/>
        <c:lblAlgn val="ctr"/>
        <c:lblOffset val="100"/>
        <c:noMultiLvlLbl val="0"/>
      </c:catAx>
      <c:valAx>
        <c:axId val="1707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RBT!$G$12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RBT!$G$13:$G$49</c:f>
              <c:numCache>
                <c:formatCode>0.00%</c:formatCode>
                <c:ptCount val="37"/>
                <c:pt idx="0">
                  <c:v>5.3395955486418567E-2</c:v>
                </c:pt>
                <c:pt idx="1">
                  <c:v>2.2183363136080731E-2</c:v>
                </c:pt>
                <c:pt idx="2">
                  <c:v>3.2962245055491703E-2</c:v>
                </c:pt>
                <c:pt idx="3">
                  <c:v>2.5453276372443486E-2</c:v>
                </c:pt>
                <c:pt idx="4">
                  <c:v>1.5856682415548891E-2</c:v>
                </c:pt>
                <c:pt idx="5">
                  <c:v>1.5972037158169871E-2</c:v>
                </c:pt>
                <c:pt idx="6">
                  <c:v>1.4770688582971316E-2</c:v>
                </c:pt>
                <c:pt idx="7">
                  <c:v>1.7666280417149478E-2</c:v>
                </c:pt>
                <c:pt idx="8">
                  <c:v>1.5447597882879827E-2</c:v>
                </c:pt>
                <c:pt idx="9">
                  <c:v>1.7785653782711429E-2</c:v>
                </c:pt>
                <c:pt idx="10">
                  <c:v>1.0720137875290999E-2</c:v>
                </c:pt>
                <c:pt idx="11">
                  <c:v>8.053502540211227E-3</c:v>
                </c:pt>
                <c:pt idx="12">
                  <c:v>8.266228552737221E-3</c:v>
                </c:pt>
                <c:pt idx="13">
                  <c:v>1.125500592880954E-2</c:v>
                </c:pt>
                <c:pt idx="14">
                  <c:v>3.9173215834814951E-2</c:v>
                </c:pt>
                <c:pt idx="15">
                  <c:v>1.1955978237708992E-2</c:v>
                </c:pt>
                <c:pt idx="16">
                  <c:v>7.8212217034986931E-3</c:v>
                </c:pt>
                <c:pt idx="17">
                  <c:v>7.8088233057742318E-3</c:v>
                </c:pt>
                <c:pt idx="18">
                  <c:v>7.6659391449480042E-3</c:v>
                </c:pt>
                <c:pt idx="19">
                  <c:v>1.6627560422974492E-2</c:v>
                </c:pt>
                <c:pt idx="20">
                  <c:v>9.4125098424758993E-3</c:v>
                </c:pt>
                <c:pt idx="21">
                  <c:v>1.613354417869144E-2</c:v>
                </c:pt>
                <c:pt idx="22">
                  <c:v>8.2403488132345281E-3</c:v>
                </c:pt>
                <c:pt idx="23">
                  <c:v>1.0912062112769357E-2</c:v>
                </c:pt>
                <c:pt idx="24">
                  <c:v>1.4584593770429232E-2</c:v>
                </c:pt>
                <c:pt idx="25">
                  <c:v>1.2839084866200702E-2</c:v>
                </c:pt>
                <c:pt idx="26">
                  <c:v>2.9272007047321844E-2</c:v>
                </c:pt>
                <c:pt idx="27">
                  <c:v>2.4073520815743328E-2</c:v>
                </c:pt>
                <c:pt idx="28">
                  <c:v>1.1978349917013466E-2</c:v>
                </c:pt>
                <c:pt idx="29">
                  <c:v>3.1223023718348324E-2</c:v>
                </c:pt>
                <c:pt idx="30">
                  <c:v>6.5721668533353043E-3</c:v>
                </c:pt>
                <c:pt idx="31">
                  <c:v>5.4447618928277547E-3</c:v>
                </c:pt>
                <c:pt idx="32">
                  <c:v>6.3619799822528444E-3</c:v>
                </c:pt>
                <c:pt idx="33">
                  <c:v>5.1848967070891056E-3</c:v>
                </c:pt>
                <c:pt idx="34">
                  <c:v>5.3075380570055328E-3</c:v>
                </c:pt>
                <c:pt idx="35">
                  <c:v>2.0678488454791141E-2</c:v>
                </c:pt>
                <c:pt idx="36">
                  <c:v>6.981155005077495E-3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3-4F01-91D9-673EDF872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2880"/>
        <c:axId val="181943272"/>
      </c:lineChart>
      <c:catAx>
        <c:axId val="18194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3272"/>
        <c:crosses val="autoZero"/>
        <c:auto val="1"/>
        <c:lblAlgn val="ctr"/>
        <c:lblOffset val="100"/>
        <c:noMultiLvlLbl val="0"/>
      </c:catAx>
      <c:valAx>
        <c:axId val="18194327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(log min-max data)</a:t>
            </a:r>
          </a:p>
        </c:rich>
      </c:tx>
      <c:layout>
        <c:manualLayout>
          <c:xMode val="edge"/>
          <c:yMode val="edge"/>
          <c:x val="0.26496447639858123"/>
          <c:y val="2.890697218529027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RBT!$J$12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RBT!$C$13:$C$49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RBT!$J$13:$J$49</c:f>
              <c:numCache>
                <c:formatCode>0.00%</c:formatCode>
                <c:ptCount val="37"/>
                <c:pt idx="0">
                  <c:v>0</c:v>
                </c:pt>
                <c:pt idx="1">
                  <c:v>9.6672134933857719E-6</c:v>
                </c:pt>
                <c:pt idx="2">
                  <c:v>2.0767790597239201E-5</c:v>
                </c:pt>
                <c:pt idx="3">
                  <c:v>3.1244663082437917E-5</c:v>
                </c:pt>
                <c:pt idx="4">
                  <c:v>4.198664956875971E-5</c:v>
                </c:pt>
                <c:pt idx="5">
                  <c:v>5.3497425039185989E-5</c:v>
                </c:pt>
                <c:pt idx="6">
                  <c:v>6.6073234620874408E-5</c:v>
                </c:pt>
                <c:pt idx="7">
                  <c:v>7.7854118390718077E-5</c:v>
                </c:pt>
                <c:pt idx="8">
                  <c:v>8.978716178192847E-5</c:v>
                </c:pt>
                <c:pt idx="9">
                  <c:v>1.036796348706074E-4</c:v>
                </c:pt>
                <c:pt idx="10">
                  <c:v>2.408688471001234E-4</c:v>
                </c:pt>
                <c:pt idx="11">
                  <c:v>3.8651007680971409E-4</c:v>
                </c:pt>
                <c:pt idx="12">
                  <c:v>5.5149672096232376E-4</c:v>
                </c:pt>
                <c:pt idx="13">
                  <c:v>7.3575303270048882E-4</c:v>
                </c:pt>
                <c:pt idx="14">
                  <c:v>9.6077114235073344E-4</c:v>
                </c:pt>
                <c:pt idx="15">
                  <c:v>1.1635979199132501E-3</c:v>
                </c:pt>
                <c:pt idx="16">
                  <c:v>1.3841544564205754E-3</c:v>
                </c:pt>
                <c:pt idx="17">
                  <c:v>1.6337195421873652E-3</c:v>
                </c:pt>
                <c:pt idx="18">
                  <c:v>1.8718476848601799E-3</c:v>
                </c:pt>
                <c:pt idx="19">
                  <c:v>4.5580310224560975E-3</c:v>
                </c:pt>
                <c:pt idx="20">
                  <c:v>7.4761412490093907E-3</c:v>
                </c:pt>
                <c:pt idx="21">
                  <c:v>1.0519217142716872E-2</c:v>
                </c:pt>
                <c:pt idx="22">
                  <c:v>1.3717815485309238E-2</c:v>
                </c:pt>
                <c:pt idx="23">
                  <c:v>1.7080809480089391E-2</c:v>
                </c:pt>
                <c:pt idx="24">
                  <c:v>2.0491332546970411E-2</c:v>
                </c:pt>
                <c:pt idx="25">
                  <c:v>2.4310056261106567E-2</c:v>
                </c:pt>
                <c:pt idx="26">
                  <c:v>2.8905809551532827E-2</c:v>
                </c:pt>
                <c:pt idx="27">
                  <c:v>3.3313777226092939E-2</c:v>
                </c:pt>
                <c:pt idx="28">
                  <c:v>0.10179959087633984</c:v>
                </c:pt>
                <c:pt idx="29">
                  <c:v>0.19627506694374913</c:v>
                </c:pt>
                <c:pt idx="30">
                  <c:v>0.29280902629146421</c:v>
                </c:pt>
                <c:pt idx="31">
                  <c:v>0.39855163931084231</c:v>
                </c:pt>
                <c:pt idx="32">
                  <c:v>0.51028907504949339</c:v>
                </c:pt>
                <c:pt idx="33">
                  <c:v>0.62516792441526681</c:v>
                </c:pt>
                <c:pt idx="34">
                  <c:v>0.746756613539449</c:v>
                </c:pt>
                <c:pt idx="35">
                  <c:v>0.87778119690768552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6-4604-9C7C-39B6D2C4F3A4}"/>
            </c:ext>
          </c:extLst>
        </c:ser>
        <c:ser>
          <c:idx val="1"/>
          <c:order val="1"/>
          <c:tx>
            <c:strRef>
              <c:f>RBT!$K$12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RBT!$C$13:$C$49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RBT!$K$13:$K$49</c:f>
              <c:numCache>
                <c:formatCode>0.00%</c:formatCode>
                <c:ptCount val="37"/>
                <c:pt idx="0">
                  <c:v>1</c:v>
                </c:pt>
                <c:pt idx="1">
                  <c:v>0.35258438332160696</c:v>
                </c:pt>
                <c:pt idx="2">
                  <c:v>0.57616134247423256</c:v>
                </c:pt>
                <c:pt idx="3">
                  <c:v>0.42040934546005998</c:v>
                </c:pt>
                <c:pt idx="4">
                  <c:v>0.2213555557306143</c:v>
                </c:pt>
                <c:pt idx="5">
                  <c:v>0.22374825868179776</c:v>
                </c:pt>
                <c:pt idx="6">
                  <c:v>0.19882973157171416</c:v>
                </c:pt>
                <c:pt idx="7">
                  <c:v>0.2588904709019122</c:v>
                </c:pt>
                <c:pt idx="8">
                  <c:v>0.21287027158571478</c:v>
                </c:pt>
                <c:pt idx="9">
                  <c:v>0.26136652864850396</c:v>
                </c:pt>
                <c:pt idx="10">
                  <c:v>0.1148126863078795</c:v>
                </c:pt>
                <c:pt idx="11">
                  <c:v>5.9500992215338749E-2</c:v>
                </c:pt>
                <c:pt idx="12">
                  <c:v>6.3913382606922531E-2</c:v>
                </c:pt>
                <c:pt idx="13">
                  <c:v>0.12590698846719789</c:v>
                </c:pt>
                <c:pt idx="14">
                  <c:v>0.70499009953912006</c:v>
                </c:pt>
                <c:pt idx="15">
                  <c:v>0.14044664651760344</c:v>
                </c:pt>
                <c:pt idx="16">
                  <c:v>5.4682993138078811E-2</c:v>
                </c:pt>
                <c:pt idx="17">
                  <c:v>5.4425823973194655E-2</c:v>
                </c:pt>
                <c:pt idx="18">
                  <c:v>5.1462102278547091E-2</c:v>
                </c:pt>
                <c:pt idx="19">
                  <c:v>0.23734520679706456</c:v>
                </c:pt>
                <c:pt idx="20">
                  <c:v>8.7689696978805756E-2</c:v>
                </c:pt>
                <c:pt idx="21">
                  <c:v>0.22709825813442988</c:v>
                </c:pt>
                <c:pt idx="22">
                  <c:v>6.337658171190072E-2</c:v>
                </c:pt>
                <c:pt idx="23">
                  <c:v>0.11879360359818064</c:v>
                </c:pt>
                <c:pt idx="24">
                  <c:v>0.19496972896538534</c:v>
                </c:pt>
                <c:pt idx="25">
                  <c:v>0.15876415811870401</c:v>
                </c:pt>
                <c:pt idx="26">
                  <c:v>0.49961794970078754</c:v>
                </c:pt>
                <c:pt idx="27">
                  <c:v>0.39179027772675135</c:v>
                </c:pt>
                <c:pt idx="28">
                  <c:v>0.1409106827754851</c:v>
                </c:pt>
                <c:pt idx="29">
                  <c:v>0.54008618915507178</c:v>
                </c:pt>
                <c:pt idx="30">
                  <c:v>2.8774936318988125E-2</c:v>
                </c:pt>
                <c:pt idx="31">
                  <c:v>5.3901572028960806E-3</c:v>
                </c:pt>
                <c:pt idx="32">
                  <c:v>2.4415213126752867E-2</c:v>
                </c:pt>
                <c:pt idx="33">
                  <c:v>0</c:v>
                </c:pt>
                <c:pt idx="34">
                  <c:v>2.5438426996133457E-3</c:v>
                </c:pt>
                <c:pt idx="35">
                  <c:v>0.32137007856680649</c:v>
                </c:pt>
                <c:pt idx="36">
                  <c:v>3.7258221318270175E-2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E6-4604-9C7C-39B6D2C4F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5232"/>
        <c:axId val="181945624"/>
      </c:scatterChart>
      <c:valAx>
        <c:axId val="181945232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5624"/>
        <c:crosses val="autoZero"/>
        <c:crossBetween val="midCat"/>
      </c:valAx>
      <c:valAx>
        <c:axId val="181945624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523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RBT!$B$12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RBT!$B$13:$B$49</c:f>
              <c:numCache>
                <c:formatCode>0.00000%</c:formatCode>
                <c:ptCount val="37"/>
                <c:pt idx="0">
                  <c:v>9.3069017324132783E-4</c:v>
                </c:pt>
                <c:pt idx="1">
                  <c:v>4.5236457262905466E-4</c:v>
                </c:pt>
                <c:pt idx="2">
                  <c:v>2.9430095451049001E-4</c:v>
                </c:pt>
                <c:pt idx="3">
                  <c:v>2.2816690448177165E-4</c:v>
                </c:pt>
                <c:pt idx="4">
                  <c:v>1.8977061043702026E-4</c:v>
                </c:pt>
                <c:pt idx="5">
                  <c:v>1.6385117678500351E-4</c:v>
                </c:pt>
                <c:pt idx="6">
                  <c:v>1.4498855750304186E-4</c:v>
                </c:pt>
                <c:pt idx="7">
                  <c:v>1.3384884258993687E-4</c:v>
                </c:pt>
                <c:pt idx="8">
                  <c:v>1.2632843371510987E-4</c:v>
                </c:pt>
                <c:pt idx="9">
                  <c:v>1.1956632950669836E-4</c:v>
                </c:pt>
                <c:pt idx="10">
                  <c:v>5.8450038577025463E-5</c:v>
                </c:pt>
                <c:pt idx="11">
                  <c:v>4.0428530876279738E-5</c:v>
                </c:pt>
                <c:pt idx="12">
                  <c:v>3.1538435891821365E-5</c:v>
                </c:pt>
                <c:pt idx="13">
                  <c:v>2.6544078528001917E-5</c:v>
                </c:pt>
                <c:pt idx="14">
                  <c:v>2.3124427257489175E-5</c:v>
                </c:pt>
                <c:pt idx="15">
                  <c:v>2.209690122527317E-5</c:v>
                </c:pt>
                <c:pt idx="16">
                  <c:v>2.2022765876919793E-5</c:v>
                </c:pt>
                <c:pt idx="17">
                  <c:v>2.2892788330172222E-5</c:v>
                </c:pt>
                <c:pt idx="18">
                  <c:v>2.582480745761411E-5</c:v>
                </c:pt>
                <c:pt idx="19">
                  <c:v>1.5011719327599356E-5</c:v>
                </c:pt>
                <c:pt idx="20">
                  <c:v>1.5570018372621677E-5</c:v>
                </c:pt>
                <c:pt idx="21">
                  <c:v>2.2138762601304605E-5</c:v>
                </c:pt>
                <c:pt idx="22">
                  <c:v>1.6979781931086342E-5</c:v>
                </c:pt>
                <c:pt idx="23">
                  <c:v>1.3638311966644584E-5</c:v>
                </c:pt>
                <c:pt idx="24">
                  <c:v>1.1369311791194468E-5</c:v>
                </c:pt>
                <c:pt idx="25">
                  <c:v>9.583986527653225E-6</c:v>
                </c:pt>
                <c:pt idx="26">
                  <c:v>8.0606622409792539E-6</c:v>
                </c:pt>
                <c:pt idx="27">
                  <c:v>6.994369532526317E-6</c:v>
                </c:pt>
                <c:pt idx="28">
                  <c:v>2.2892836994824582E-6</c:v>
                </c:pt>
                <c:pt idx="29">
                  <c:v>1.187401668299344E-6</c:v>
                </c:pt>
                <c:pt idx="30">
                  <c:v>7.9594749020700318E-7</c:v>
                </c:pt>
                <c:pt idx="31">
                  <c:v>5.8477333767736372E-7</c:v>
                </c:pt>
                <c:pt idx="32">
                  <c:v>4.5672825973483652E-7</c:v>
                </c:pt>
                <c:pt idx="33">
                  <c:v>3.7280246262655312E-7</c:v>
                </c:pt>
                <c:pt idx="34">
                  <c:v>3.1210255690019745E-7</c:v>
                </c:pt>
                <c:pt idx="35">
                  <c:v>2.6551609691337536E-7</c:v>
                </c:pt>
                <c:pt idx="36">
                  <c:v>2.3306530822887014E-7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4-450E-99FD-BF06700A7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6408"/>
        <c:axId val="154352600"/>
      </c:lineChart>
      <c:catAx>
        <c:axId val="18194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2600"/>
        <c:crosses val="autoZero"/>
        <c:auto val="1"/>
        <c:lblAlgn val="ctr"/>
        <c:lblOffset val="100"/>
        <c:noMultiLvlLbl val="0"/>
      </c:catAx>
      <c:valAx>
        <c:axId val="154352600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Standard Deviation 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BST!$G$13:$G$49</c:f>
              <c:numCache>
                <c:formatCode>0.00%</c:formatCode>
                <c:ptCount val="37"/>
                <c:pt idx="0">
                  <c:v>4.6964340593431214E-2</c:v>
                </c:pt>
                <c:pt idx="1">
                  <c:v>2.8242891295927774E-2</c:v>
                </c:pt>
                <c:pt idx="2">
                  <c:v>3.1993050666545543E-2</c:v>
                </c:pt>
                <c:pt idx="3">
                  <c:v>3.8519877193055344E-2</c:v>
                </c:pt>
                <c:pt idx="4">
                  <c:v>2.2135608274080981E-2</c:v>
                </c:pt>
                <c:pt idx="5">
                  <c:v>1.3936125865662612E-2</c:v>
                </c:pt>
                <c:pt idx="6">
                  <c:v>2.3033594470863793E-2</c:v>
                </c:pt>
                <c:pt idx="7">
                  <c:v>1.5631522095557744E-2</c:v>
                </c:pt>
                <c:pt idx="8">
                  <c:v>1.4219954438849707E-2</c:v>
                </c:pt>
                <c:pt idx="9">
                  <c:v>2.0086271343560301E-2</c:v>
                </c:pt>
                <c:pt idx="10">
                  <c:v>2.6004436604306621E-2</c:v>
                </c:pt>
                <c:pt idx="11">
                  <c:v>1.2537310926486455E-2</c:v>
                </c:pt>
                <c:pt idx="12">
                  <c:v>0.17004864577441842</c:v>
                </c:pt>
                <c:pt idx="13">
                  <c:v>9.1449336843830026E-3</c:v>
                </c:pt>
                <c:pt idx="14">
                  <c:v>8.6027365940308485E-3</c:v>
                </c:pt>
                <c:pt idx="15">
                  <c:v>6.6635097227517842E-2</c:v>
                </c:pt>
                <c:pt idx="16">
                  <c:v>4.0019104547585553E-2</c:v>
                </c:pt>
                <c:pt idx="17">
                  <c:v>1.1095342562473208E-2</c:v>
                </c:pt>
                <c:pt idx="18">
                  <c:v>1.0798180131631255E-2</c:v>
                </c:pt>
                <c:pt idx="19">
                  <c:v>2.923293959944363E-2</c:v>
                </c:pt>
                <c:pt idx="20">
                  <c:v>8.4125893347993391E-3</c:v>
                </c:pt>
                <c:pt idx="21">
                  <c:v>2.7017065747383461E-2</c:v>
                </c:pt>
                <c:pt idx="22">
                  <c:v>1.4498848930376817E-2</c:v>
                </c:pt>
                <c:pt idx="23">
                  <c:v>1.2289384758797484E-2</c:v>
                </c:pt>
                <c:pt idx="24">
                  <c:v>1.3003195017883169E-2</c:v>
                </c:pt>
                <c:pt idx="25">
                  <c:v>3.7280935394906303E-2</c:v>
                </c:pt>
                <c:pt idx="26">
                  <c:v>1.163525593908246E-2</c:v>
                </c:pt>
                <c:pt idx="27">
                  <c:v>2.010215521358584E-2</c:v>
                </c:pt>
                <c:pt idx="28">
                  <c:v>1.086554867644908E-2</c:v>
                </c:pt>
                <c:pt idx="29">
                  <c:v>1.2813612538496512E-2</c:v>
                </c:pt>
                <c:pt idx="30">
                  <c:v>4.3429882730302441E-3</c:v>
                </c:pt>
                <c:pt idx="31">
                  <c:v>8.1031843073865843E-3</c:v>
                </c:pt>
                <c:pt idx="32">
                  <c:v>4.6867371979793498E-3</c:v>
                </c:pt>
                <c:pt idx="33">
                  <c:v>1.3155881267212509E-2</c:v>
                </c:pt>
                <c:pt idx="34">
                  <c:v>2.1241713923698564E-2</c:v>
                </c:pt>
                <c:pt idx="35">
                  <c:v>3.8271519883645274E-3</c:v>
                </c:pt>
                <c:pt idx="36">
                  <c:v>3.9666077178464772E-3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4-4504-84CB-1FA3CE2B967D}"/>
            </c:ext>
          </c:extLst>
        </c:ser>
        <c:ser>
          <c:idx val="1"/>
          <c:order val="1"/>
          <c:tx>
            <c:v>AVL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AVL!$C$13:$C$83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AVL!$H$13:$H$83</c:f>
              <c:numCache>
                <c:formatCode>0.00%</c:formatCode>
                <c:ptCount val="71"/>
                <c:pt idx="0">
                  <c:v>1</c:v>
                </c:pt>
                <c:pt idx="1">
                  <c:v>0.48564623115313832</c:v>
                </c:pt>
                <c:pt idx="2">
                  <c:v>0.32588078240894286</c:v>
                </c:pt>
                <c:pt idx="3">
                  <c:v>0.25032634371383394</c:v>
                </c:pt>
                <c:pt idx="4">
                  <c:v>0.20448664811699757</c:v>
                </c:pt>
                <c:pt idx="5">
                  <c:v>0.17682122637642936</c:v>
                </c:pt>
                <c:pt idx="6">
                  <c:v>0.15809227855262251</c:v>
                </c:pt>
                <c:pt idx="7">
                  <c:v>0.1444642183030653</c:v>
                </c:pt>
                <c:pt idx="8">
                  <c:v>0.13715701970139377</c:v>
                </c:pt>
                <c:pt idx="9">
                  <c:v>0.13060742690813709</c:v>
                </c:pt>
                <c:pt idx="10">
                  <c:v>6.3350385531548356E-2</c:v>
                </c:pt>
                <c:pt idx="11">
                  <c:v>4.3505371903748251E-2</c:v>
                </c:pt>
                <c:pt idx="12">
                  <c:v>3.4249186772713235E-2</c:v>
                </c:pt>
                <c:pt idx="13">
                  <c:v>2.871288142738861E-2</c:v>
                </c:pt>
                <c:pt idx="14">
                  <c:v>2.5674341356628456E-2</c:v>
                </c:pt>
                <c:pt idx="15">
                  <c:v>2.3916282208538295E-2</c:v>
                </c:pt>
                <c:pt idx="16">
                  <c:v>2.3698688127729683E-2</c:v>
                </c:pt>
                <c:pt idx="17">
                  <c:v>2.4664719472469118E-2</c:v>
                </c:pt>
                <c:pt idx="18">
                  <c:v>2.7937120971542093E-2</c:v>
                </c:pt>
                <c:pt idx="19">
                  <c:v>1.6077947228993278E-2</c:v>
                </c:pt>
                <c:pt idx="20">
                  <c:v>1.6896867903395257E-2</c:v>
                </c:pt>
                <c:pt idx="21">
                  <c:v>2.3749900874454187E-2</c:v>
                </c:pt>
                <c:pt idx="22">
                  <c:v>1.8129826965758173E-2</c:v>
                </c:pt>
                <c:pt idx="23">
                  <c:v>1.4413059835011215E-2</c:v>
                </c:pt>
                <c:pt idx="24">
                  <c:v>1.2038527818805246E-2</c:v>
                </c:pt>
                <c:pt idx="25">
                  <c:v>1.0128514974801191E-2</c:v>
                </c:pt>
                <c:pt idx="26">
                  <c:v>8.6733206013992915E-3</c:v>
                </c:pt>
                <c:pt idx="27">
                  <c:v>7.4634049886618571E-3</c:v>
                </c:pt>
                <c:pt idx="28">
                  <c:v>2.2443534925516901E-3</c:v>
                </c:pt>
                <c:pt idx="29">
                  <c:v>1.0633023616766987E-3</c:v>
                </c:pt>
                <c:pt idx="30">
                  <c:v>6.1362300636240289E-4</c:v>
                </c:pt>
                <c:pt idx="31">
                  <c:v>3.8195717225176541E-4</c:v>
                </c:pt>
                <c:pt idx="32">
                  <c:v>2.4291983212800308E-4</c:v>
                </c:pt>
                <c:pt idx="33">
                  <c:v>1.4966556230709921E-4</c:v>
                </c:pt>
                <c:pt idx="34">
                  <c:v>8.3488880233436702E-5</c:v>
                </c:pt>
                <c:pt idx="35">
                  <c:v>3.7655628184105378E-5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94-4504-84CB-1FA3CE2B967D}"/>
            </c:ext>
          </c:extLst>
        </c:ser>
        <c:ser>
          <c:idx val="2"/>
          <c:order val="2"/>
          <c:tx>
            <c:v>RBT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RBT!$C$14:$C$83</c:f>
              <c:numCache>
                <c:formatCode>#,##0</c:formatCode>
                <c:ptCount val="7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20000</c:v>
                </c:pt>
                <c:pt idx="19">
                  <c:v>30000</c:v>
                </c:pt>
                <c:pt idx="20">
                  <c:v>40000</c:v>
                </c:pt>
                <c:pt idx="21">
                  <c:v>50000</c:v>
                </c:pt>
                <c:pt idx="22">
                  <c:v>60000</c:v>
                </c:pt>
                <c:pt idx="23">
                  <c:v>70000</c:v>
                </c:pt>
                <c:pt idx="24">
                  <c:v>80000</c:v>
                </c:pt>
                <c:pt idx="25">
                  <c:v>90000</c:v>
                </c:pt>
                <c:pt idx="26">
                  <c:v>100000</c:v>
                </c:pt>
                <c:pt idx="27">
                  <c:v>200000</c:v>
                </c:pt>
                <c:pt idx="28">
                  <c:v>300000</c:v>
                </c:pt>
                <c:pt idx="29">
                  <c:v>400000</c:v>
                </c:pt>
                <c:pt idx="30">
                  <c:v>500000</c:v>
                </c:pt>
                <c:pt idx="31">
                  <c:v>600000</c:v>
                </c:pt>
                <c:pt idx="32">
                  <c:v>700000</c:v>
                </c:pt>
                <c:pt idx="33">
                  <c:v>800000</c:v>
                </c:pt>
                <c:pt idx="34">
                  <c:v>900000</c:v>
                </c:pt>
                <c:pt idx="35">
                  <c:v>1000000</c:v>
                </c:pt>
              </c:numCache>
            </c:numRef>
          </c:xVal>
          <c:yVal>
            <c:numRef>
              <c:f>RBT!$H$14:$H$83</c:f>
              <c:numCache>
                <c:formatCode>0.00%</c:formatCode>
                <c:ptCount val="70"/>
                <c:pt idx="0">
                  <c:v>0.48592407265841919</c:v>
                </c:pt>
                <c:pt idx="1">
                  <c:v>0.31604669005699615</c:v>
                </c:pt>
                <c:pt idx="2">
                  <c:v>0.24496974361329885</c:v>
                </c:pt>
                <c:pt idx="3">
                  <c:v>0.20370368877059444</c:v>
                </c:pt>
                <c:pt idx="4">
                  <c:v>0.17584702194412061</c:v>
                </c:pt>
                <c:pt idx="5">
                  <c:v>0.15557459979683566</c:v>
                </c:pt>
                <c:pt idx="6">
                  <c:v>0.14360229627190418</c:v>
                </c:pt>
                <c:pt idx="7">
                  <c:v>0.13551980777167369</c:v>
                </c:pt>
                <c:pt idx="8">
                  <c:v>0.12825230005878971</c:v>
                </c:pt>
                <c:pt idx="9">
                  <c:v>6.2568142875622443E-2</c:v>
                </c:pt>
                <c:pt idx="10">
                  <c:v>4.319969746627049E-2</c:v>
                </c:pt>
                <c:pt idx="11">
                  <c:v>3.3645151739593551E-2</c:v>
                </c:pt>
                <c:pt idx="12">
                  <c:v>2.8277513273255409E-2</c:v>
                </c:pt>
                <c:pt idx="13">
                  <c:v>2.4602275326920522E-2</c:v>
                </c:pt>
                <c:pt idx="14">
                  <c:v>2.3497951416172468E-2</c:v>
                </c:pt>
                <c:pt idx="15">
                  <c:v>2.3418275149828433E-2</c:v>
                </c:pt>
                <c:pt idx="16">
                  <c:v>2.435332357477419E-2</c:v>
                </c:pt>
                <c:pt idx="17">
                  <c:v>2.7504483475046245E-2</c:v>
                </c:pt>
                <c:pt idx="18">
                  <c:v>1.5883219004258594E-2</c:v>
                </c:pt>
                <c:pt idx="19">
                  <c:v>1.6483245636611927E-2</c:v>
                </c:pt>
                <c:pt idx="20">
                  <c:v>2.3542941535195174E-2</c:v>
                </c:pt>
                <c:pt idx="21">
                  <c:v>1.7998375723152178E-2</c:v>
                </c:pt>
                <c:pt idx="22">
                  <c:v>1.4407162398053891E-2</c:v>
                </c:pt>
                <c:pt idx="23">
                  <c:v>1.1968575862355935E-2</c:v>
                </c:pt>
                <c:pt idx="24">
                  <c:v>1.0049814375856968E-2</c:v>
                </c:pt>
                <c:pt idx="25">
                  <c:v>8.4126359678615061E-3</c:v>
                </c:pt>
                <c:pt idx="26">
                  <c:v>7.2666479375034154E-3</c:v>
                </c:pt>
                <c:pt idx="27">
                  <c:v>2.2099013202459545E-3</c:v>
                </c:pt>
                <c:pt idx="28">
                  <c:v>1.0256640009880947E-3</c:v>
                </c:pt>
                <c:pt idx="29">
                  <c:v>6.0495231556509865E-4</c:v>
                </c:pt>
                <c:pt idx="30">
                  <c:v>3.7799488708272817E-4</c:v>
                </c:pt>
                <c:pt idx="31">
                  <c:v>2.4037964737870328E-4</c:v>
                </c:pt>
                <c:pt idx="32">
                  <c:v>1.5018118858599794E-4</c:v>
                </c:pt>
                <c:pt idx="33">
                  <c:v>8.4944537472446491E-5</c:v>
                </c:pt>
                <c:pt idx="34">
                  <c:v>3.487617903912931E-5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94-4504-84CB-1FA3CE2B9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55560"/>
        <c:axId val="170770416"/>
        <c:extLst/>
      </c:scatterChart>
      <c:valAx>
        <c:axId val="16815556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0416"/>
        <c:crosses val="autoZero"/>
        <c:crossBetween val="midCat"/>
      </c:valAx>
      <c:valAx>
        <c:axId val="170770416"/>
        <c:scaling>
          <c:orientation val="minMax"/>
          <c:max val="0.35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15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RBT!$D$12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RBT!$C$13:$C$49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RBT!$D$13:$D$49</c:f>
              <c:numCache>
                <c:formatCode>0.00E+00</c:formatCode>
                <c:ptCount val="37"/>
                <c:pt idx="0">
                  <c:v>1.00284E-5</c:v>
                </c:pt>
                <c:pt idx="1">
                  <c:v>2.1642300000000001E-5</c:v>
                </c:pt>
                <c:pt idx="2">
                  <c:v>3.4978200000000003E-5</c:v>
                </c:pt>
                <c:pt idx="3">
                  <c:v>4.7564800000000002E-5</c:v>
                </c:pt>
                <c:pt idx="4">
                  <c:v>6.0469900000000002E-5</c:v>
                </c:pt>
                <c:pt idx="5">
                  <c:v>7.42986E-5</c:v>
                </c:pt>
                <c:pt idx="6">
                  <c:v>8.9406800000000006E-5</c:v>
                </c:pt>
                <c:pt idx="7">
                  <c:v>1.0356E-4</c:v>
                </c:pt>
                <c:pt idx="8">
                  <c:v>1.17896E-4</c:v>
                </c:pt>
                <c:pt idx="9">
                  <c:v>1.3458599999999999E-4</c:v>
                </c:pt>
                <c:pt idx="10">
                  <c:v>2.9940099999999997E-4</c:v>
                </c:pt>
                <c:pt idx="11">
                  <c:v>4.7437E-4</c:v>
                </c:pt>
                <c:pt idx="12">
                  <c:v>6.7257999999999999E-4</c:v>
                </c:pt>
                <c:pt idx="13">
                  <c:v>8.9393999999999997E-4</c:v>
                </c:pt>
                <c:pt idx="14">
                  <c:v>1.16427E-3</c:v>
                </c:pt>
                <c:pt idx="15">
                  <c:v>1.4079400000000001E-3</c:v>
                </c:pt>
                <c:pt idx="16">
                  <c:v>1.6729099999999999E-3</c:v>
                </c:pt>
                <c:pt idx="17">
                  <c:v>1.9727299999999998E-3</c:v>
                </c:pt>
                <c:pt idx="18">
                  <c:v>2.25881E-3</c:v>
                </c:pt>
                <c:pt idx="19">
                  <c:v>5.4859100000000001E-3</c:v>
                </c:pt>
                <c:pt idx="20">
                  <c:v>8.9916400000000004E-3</c:v>
                </c:pt>
                <c:pt idx="21">
                  <c:v>1.2647500000000001E-2</c:v>
                </c:pt>
                <c:pt idx="22">
                  <c:v>1.64902E-2</c:v>
                </c:pt>
                <c:pt idx="23">
                  <c:v>2.0530400000000001E-2</c:v>
                </c:pt>
                <c:pt idx="24">
                  <c:v>2.4627699999999999E-2</c:v>
                </c:pt>
                <c:pt idx="25">
                  <c:v>2.9215399999999999E-2</c:v>
                </c:pt>
                <c:pt idx="26">
                  <c:v>3.4736599999999999E-2</c:v>
                </c:pt>
                <c:pt idx="27">
                  <c:v>4.0032199999999997E-2</c:v>
                </c:pt>
                <c:pt idx="28">
                  <c:v>0.122309</c:v>
                </c:pt>
                <c:pt idx="29">
                  <c:v>0.23580899999999999</c:v>
                </c:pt>
                <c:pt idx="30">
                  <c:v>0.35178199999999998</c:v>
                </c:pt>
                <c:pt idx="31">
                  <c:v>0.47881800000000002</c:v>
                </c:pt>
                <c:pt idx="32">
                  <c:v>0.61305600000000005</c:v>
                </c:pt>
                <c:pt idx="33">
                  <c:v>0.75106799999999996</c:v>
                </c:pt>
                <c:pt idx="34">
                  <c:v>0.89714099999999997</c:v>
                </c:pt>
                <c:pt idx="35">
                  <c:v>1.0545500000000001</c:v>
                </c:pt>
                <c:pt idx="36">
                  <c:v>1.2013799999999999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E-4025-BE53-79BC71A97415}"/>
            </c:ext>
          </c:extLst>
        </c:ser>
        <c:ser>
          <c:idx val="1"/>
          <c:order val="1"/>
          <c:tx>
            <c:strRef>
              <c:f>RBT!$E$12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RBT!$C$13:$C$49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RBT!$E$13:$E$49</c:f>
              <c:numCache>
                <c:formatCode>0.00E+00</c:formatCode>
                <c:ptCount val="37"/>
                <c:pt idx="0">
                  <c:v>5.3547599999999997E-7</c:v>
                </c:pt>
                <c:pt idx="1">
                  <c:v>4.8009900000000004E-7</c:v>
                </c:pt>
                <c:pt idx="2">
                  <c:v>1.15296E-6</c:v>
                </c:pt>
                <c:pt idx="3">
                  <c:v>1.21068E-6</c:v>
                </c:pt>
                <c:pt idx="4">
                  <c:v>9.5885199999999999E-7</c:v>
                </c:pt>
                <c:pt idx="5">
                  <c:v>1.1867E-6</c:v>
                </c:pt>
                <c:pt idx="6">
                  <c:v>1.3205999999999999E-6</c:v>
                </c:pt>
                <c:pt idx="7">
                  <c:v>1.8295199999999999E-6</c:v>
                </c:pt>
                <c:pt idx="8">
                  <c:v>1.8212100000000001E-6</c:v>
                </c:pt>
                <c:pt idx="9">
                  <c:v>2.3937000000000001E-6</c:v>
                </c:pt>
                <c:pt idx="10">
                  <c:v>3.2096199999999999E-6</c:v>
                </c:pt>
                <c:pt idx="11">
                  <c:v>3.8203399999999999E-6</c:v>
                </c:pt>
                <c:pt idx="12">
                  <c:v>5.5597000000000003E-6</c:v>
                </c:pt>
                <c:pt idx="13">
                  <c:v>1.00613E-5</c:v>
                </c:pt>
                <c:pt idx="14">
                  <c:v>4.5608200000000002E-5</c:v>
                </c:pt>
                <c:pt idx="15">
                  <c:v>1.68333E-5</c:v>
                </c:pt>
                <c:pt idx="16">
                  <c:v>1.3084199999999999E-5</c:v>
                </c:pt>
                <c:pt idx="17">
                  <c:v>1.5404699999999998E-5</c:v>
                </c:pt>
                <c:pt idx="18">
                  <c:v>1.7315900000000001E-5</c:v>
                </c:pt>
                <c:pt idx="19">
                  <c:v>9.1217299999999998E-5</c:v>
                </c:pt>
                <c:pt idx="20">
                  <c:v>8.4633899999999996E-5</c:v>
                </c:pt>
                <c:pt idx="21">
                  <c:v>2.0404900000000001E-4</c:v>
                </c:pt>
                <c:pt idx="22">
                  <c:v>1.35885E-4</c:v>
                </c:pt>
                <c:pt idx="23">
                  <c:v>2.2402899999999999E-4</c:v>
                </c:pt>
                <c:pt idx="24">
                  <c:v>3.5918499999999998E-4</c:v>
                </c:pt>
                <c:pt idx="25">
                  <c:v>3.7509899999999999E-4</c:v>
                </c:pt>
                <c:pt idx="26">
                  <c:v>1.0168099999999999E-3</c:v>
                </c:pt>
                <c:pt idx="27">
                  <c:v>9.6371599999999999E-4</c:v>
                </c:pt>
                <c:pt idx="28">
                  <c:v>1.46506E-3</c:v>
                </c:pt>
                <c:pt idx="29">
                  <c:v>7.36267E-3</c:v>
                </c:pt>
                <c:pt idx="30">
                  <c:v>2.31197E-3</c:v>
                </c:pt>
                <c:pt idx="31">
                  <c:v>2.6070500000000001E-3</c:v>
                </c:pt>
                <c:pt idx="32">
                  <c:v>3.9002500000000001E-3</c:v>
                </c:pt>
                <c:pt idx="33">
                  <c:v>3.8942099999999999E-3</c:v>
                </c:pt>
                <c:pt idx="34">
                  <c:v>4.7616100000000003E-3</c:v>
                </c:pt>
                <c:pt idx="35">
                  <c:v>2.1806499999999999E-2</c:v>
                </c:pt>
                <c:pt idx="36">
                  <c:v>8.3870200000000002E-3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4E-4025-BE53-79BC71A97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4056"/>
        <c:axId val="181944448"/>
      </c:scatterChart>
      <c:valAx>
        <c:axId val="1819440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4448"/>
        <c:crosses val="autoZero"/>
        <c:crossBetween val="midCat"/>
      </c:valAx>
      <c:valAx>
        <c:axId val="181944448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40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AVL!$D$12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AVL!$C$13:$C$49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AVL!$D$13:$D$49</c:f>
              <c:numCache>
                <c:formatCode>0.00E+00</c:formatCode>
                <c:ptCount val="37"/>
                <c:pt idx="0">
                  <c:v>1.01968E-5</c:v>
                </c:pt>
                <c:pt idx="1">
                  <c:v>2.2018199999999999E-5</c:v>
                </c:pt>
                <c:pt idx="2">
                  <c:v>3.4492800000000003E-5</c:v>
                </c:pt>
                <c:pt idx="3">
                  <c:v>4.7329E-5</c:v>
                </c:pt>
                <c:pt idx="4">
                  <c:v>6.1249100000000003E-5</c:v>
                </c:pt>
                <c:pt idx="5">
                  <c:v>7.5129000000000005E-5</c:v>
                </c:pt>
                <c:pt idx="6">
                  <c:v>8.9460499999999995E-5</c:v>
                </c:pt>
                <c:pt idx="7">
                  <c:v>1.04669E-4</c:v>
                </c:pt>
                <c:pt idx="8">
                  <c:v>1.1844400000000001E-4</c:v>
                </c:pt>
                <c:pt idx="9">
                  <c:v>1.3437900000000001E-4</c:v>
                </c:pt>
                <c:pt idx="10">
                  <c:v>3.0066400000000002E-4</c:v>
                </c:pt>
                <c:pt idx="11">
                  <c:v>4.78918E-4</c:v>
                </c:pt>
                <c:pt idx="12">
                  <c:v>6.7181399999999996E-4</c:v>
                </c:pt>
                <c:pt idx="13">
                  <c:v>8.9515000000000005E-4</c:v>
                </c:pt>
                <c:pt idx="14">
                  <c:v>1.1346699999999999E-3</c:v>
                </c:pt>
                <c:pt idx="15">
                  <c:v>1.40654E-3</c:v>
                </c:pt>
                <c:pt idx="16">
                  <c:v>1.6807700000000001E-3</c:v>
                </c:pt>
                <c:pt idx="17">
                  <c:v>1.98043E-3</c:v>
                </c:pt>
                <c:pt idx="18">
                  <c:v>2.2611300000000001E-3</c:v>
                </c:pt>
                <c:pt idx="19">
                  <c:v>5.5099800000000003E-3</c:v>
                </c:pt>
                <c:pt idx="20">
                  <c:v>8.9197400000000007E-3</c:v>
                </c:pt>
                <c:pt idx="21">
                  <c:v>1.27466E-2</c:v>
                </c:pt>
                <c:pt idx="22">
                  <c:v>1.6643100000000001E-2</c:v>
                </c:pt>
                <c:pt idx="23">
                  <c:v>2.0860299999999998E-2</c:v>
                </c:pt>
                <c:pt idx="24">
                  <c:v>2.4889499999999998E-2</c:v>
                </c:pt>
                <c:pt idx="25">
                  <c:v>2.9467799999999999E-2</c:v>
                </c:pt>
                <c:pt idx="26">
                  <c:v>3.4270599999999998E-2</c:v>
                </c:pt>
                <c:pt idx="27">
                  <c:v>3.9642700000000003E-2</c:v>
                </c:pt>
                <c:pt idx="28">
                  <c:v>0.12242</c:v>
                </c:pt>
                <c:pt idx="29">
                  <c:v>0.23208699999999999</c:v>
                </c:pt>
                <c:pt idx="30">
                  <c:v>0.35222399999999998</c:v>
                </c:pt>
                <c:pt idx="31">
                  <c:v>0.48031200000000002</c:v>
                </c:pt>
                <c:pt idx="32">
                  <c:v>0.61440799999999995</c:v>
                </c:pt>
                <c:pt idx="33">
                  <c:v>0.755965</c:v>
                </c:pt>
                <c:pt idx="34">
                  <c:v>0.903721</c:v>
                </c:pt>
                <c:pt idx="35">
                  <c:v>1.04521</c:v>
                </c:pt>
                <c:pt idx="36">
                  <c:v>1.1995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B-4836-9C87-35A2BF6EA696}"/>
            </c:ext>
          </c:extLst>
        </c:ser>
        <c:ser>
          <c:idx val="1"/>
          <c:order val="1"/>
          <c:tx>
            <c:strRef>
              <c:f>AVL!$E$12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AVL!$C$13:$C$49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AVL!$E$13:$E$49</c:f>
              <c:numCache>
                <c:formatCode>0.00E+00</c:formatCode>
                <c:ptCount val="37"/>
                <c:pt idx="0">
                  <c:v>9.1948499999999995E-7</c:v>
                </c:pt>
                <c:pt idx="1">
                  <c:v>6.9222700000000002E-7</c:v>
                </c:pt>
                <c:pt idx="2">
                  <c:v>9.1827500000000001E-7</c:v>
                </c:pt>
                <c:pt idx="3">
                  <c:v>1.08483E-6</c:v>
                </c:pt>
                <c:pt idx="4">
                  <c:v>1.32918E-6</c:v>
                </c:pt>
                <c:pt idx="5">
                  <c:v>1.80674E-6</c:v>
                </c:pt>
                <c:pt idx="6">
                  <c:v>1.8674300000000001E-6</c:v>
                </c:pt>
                <c:pt idx="7">
                  <c:v>2.8186699999999998E-6</c:v>
                </c:pt>
                <c:pt idx="8">
                  <c:v>1.76434E-6</c:v>
                </c:pt>
                <c:pt idx="9">
                  <c:v>1.3872E-6</c:v>
                </c:pt>
                <c:pt idx="10">
                  <c:v>5.0102900000000003E-6</c:v>
                </c:pt>
                <c:pt idx="11">
                  <c:v>6.1475400000000003E-6</c:v>
                </c:pt>
                <c:pt idx="12">
                  <c:v>5.9079200000000003E-6</c:v>
                </c:pt>
                <c:pt idx="13">
                  <c:v>7.18849E-6</c:v>
                </c:pt>
                <c:pt idx="14">
                  <c:v>7.2664499999999997E-6</c:v>
                </c:pt>
                <c:pt idx="15">
                  <c:v>1.2120099999999999E-5</c:v>
                </c:pt>
                <c:pt idx="16">
                  <c:v>2.3109399999999999E-5</c:v>
                </c:pt>
                <c:pt idx="17">
                  <c:v>4.1856E-5</c:v>
                </c:pt>
                <c:pt idx="18">
                  <c:v>1.7425700000000002E-5</c:v>
                </c:pt>
                <c:pt idx="19">
                  <c:v>3.4655900000000001E-5</c:v>
                </c:pt>
                <c:pt idx="20">
                  <c:v>7.0996300000000003E-5</c:v>
                </c:pt>
                <c:pt idx="21">
                  <c:v>9.9247500000000001E-5</c:v>
                </c:pt>
                <c:pt idx="22">
                  <c:v>3.1965900000000002E-4</c:v>
                </c:pt>
                <c:pt idx="23">
                  <c:v>3.9618999999999999E-4</c:v>
                </c:pt>
                <c:pt idx="24">
                  <c:v>4.2460399999999998E-4</c:v>
                </c:pt>
                <c:pt idx="25">
                  <c:v>1.14108E-3</c:v>
                </c:pt>
                <c:pt idx="26">
                  <c:v>4.1278700000000002E-4</c:v>
                </c:pt>
                <c:pt idx="27">
                  <c:v>5.1775499999999995E-4</c:v>
                </c:pt>
                <c:pt idx="28">
                  <c:v>9.5609099999999995E-4</c:v>
                </c:pt>
                <c:pt idx="29">
                  <c:v>1.8904499999999999E-3</c:v>
                </c:pt>
                <c:pt idx="30">
                  <c:v>2.4383299999999998E-3</c:v>
                </c:pt>
                <c:pt idx="31">
                  <c:v>1.11138E-2</c:v>
                </c:pt>
                <c:pt idx="32">
                  <c:v>5.6796900000000003E-3</c:v>
                </c:pt>
                <c:pt idx="33">
                  <c:v>8.3370300000000005E-3</c:v>
                </c:pt>
                <c:pt idx="34">
                  <c:v>2.6112900000000001E-2</c:v>
                </c:pt>
                <c:pt idx="35">
                  <c:v>6.0874900000000001E-3</c:v>
                </c:pt>
                <c:pt idx="36">
                  <c:v>5.4894499999999999E-3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4B-4836-9C87-35A2BF6EA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5424"/>
        <c:axId val="170925816"/>
      </c:scatterChart>
      <c:valAx>
        <c:axId val="1709254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5816"/>
        <c:crosses val="autoZero"/>
        <c:crossBetween val="midCat"/>
      </c:valAx>
      <c:valAx>
        <c:axId val="17092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AVL!$J$12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AVL!$I$13:$I$49</c:f>
              <c:numCache>
                <c:formatCode>0.00%</c:formatCode>
                <c:ptCount val="37"/>
                <c:pt idx="0">
                  <c:v>0</c:v>
                </c:pt>
                <c:pt idx="1">
                  <c:v>1.0001000100010001E-4</c:v>
                </c:pt>
                <c:pt idx="2">
                  <c:v>2.0002000200020003E-4</c:v>
                </c:pt>
                <c:pt idx="3">
                  <c:v>3.0003000300030005E-4</c:v>
                </c:pt>
                <c:pt idx="4">
                  <c:v>4.0004000400040005E-4</c:v>
                </c:pt>
                <c:pt idx="5">
                  <c:v>5.0005000500050005E-4</c:v>
                </c:pt>
                <c:pt idx="6">
                  <c:v>6.0006000600060011E-4</c:v>
                </c:pt>
                <c:pt idx="7">
                  <c:v>7.0007000700070005E-4</c:v>
                </c:pt>
                <c:pt idx="8">
                  <c:v>8.0008000800080011E-4</c:v>
                </c:pt>
                <c:pt idx="9">
                  <c:v>9.0009000900090005E-4</c:v>
                </c:pt>
                <c:pt idx="10">
                  <c:v>1.9001900190019003E-3</c:v>
                </c:pt>
                <c:pt idx="11">
                  <c:v>2.9002900290029002E-3</c:v>
                </c:pt>
                <c:pt idx="12">
                  <c:v>3.9003900390039005E-3</c:v>
                </c:pt>
                <c:pt idx="13">
                  <c:v>4.9004900490049004E-3</c:v>
                </c:pt>
                <c:pt idx="14">
                  <c:v>5.9005900590059007E-3</c:v>
                </c:pt>
                <c:pt idx="15">
                  <c:v>6.900690069006901E-3</c:v>
                </c:pt>
                <c:pt idx="16">
                  <c:v>7.9007900790079005E-3</c:v>
                </c:pt>
                <c:pt idx="17">
                  <c:v>8.9008900890089008E-3</c:v>
                </c:pt>
                <c:pt idx="18">
                  <c:v>9.9009900990099011E-3</c:v>
                </c:pt>
                <c:pt idx="19">
                  <c:v>1.9901990199019903E-2</c:v>
                </c:pt>
                <c:pt idx="20">
                  <c:v>2.9902990299029902E-2</c:v>
                </c:pt>
                <c:pt idx="21">
                  <c:v>3.9903990399039906E-2</c:v>
                </c:pt>
                <c:pt idx="22">
                  <c:v>4.9904990499049902E-2</c:v>
                </c:pt>
                <c:pt idx="23">
                  <c:v>5.9905990599059905E-2</c:v>
                </c:pt>
                <c:pt idx="24">
                  <c:v>6.9906990699069901E-2</c:v>
                </c:pt>
                <c:pt idx="25">
                  <c:v>7.9907990799079912E-2</c:v>
                </c:pt>
                <c:pt idx="26">
                  <c:v>8.9908990899089908E-2</c:v>
                </c:pt>
                <c:pt idx="27">
                  <c:v>9.9909990999099904E-2</c:v>
                </c:pt>
                <c:pt idx="28">
                  <c:v>0.19991999199919991</c:v>
                </c:pt>
                <c:pt idx="29">
                  <c:v>0.29992999299929995</c:v>
                </c:pt>
                <c:pt idx="30">
                  <c:v>0.39993999399939995</c:v>
                </c:pt>
                <c:pt idx="31">
                  <c:v>0.49994999499949994</c:v>
                </c:pt>
                <c:pt idx="32">
                  <c:v>0.59995999599959993</c:v>
                </c:pt>
                <c:pt idx="33">
                  <c:v>0.69996999699969997</c:v>
                </c:pt>
                <c:pt idx="34">
                  <c:v>0.79997999799980002</c:v>
                </c:pt>
                <c:pt idx="35">
                  <c:v>0.89998999899989995</c:v>
                </c:pt>
                <c:pt idx="36">
                  <c:v>1</c:v>
                </c:pt>
              </c:numCache>
            </c:numRef>
          </c:xVal>
          <c:yVal>
            <c:numRef>
              <c:f>AVL!$J$13:$J$49</c:f>
              <c:numCache>
                <c:formatCode>0.00%</c:formatCode>
                <c:ptCount val="37"/>
                <c:pt idx="0">
                  <c:v>0</c:v>
                </c:pt>
                <c:pt idx="1">
                  <c:v>9.8553568095892563E-6</c:v>
                </c:pt>
                <c:pt idx="2">
                  <c:v>2.0255278481887139E-5</c:v>
                </c:pt>
                <c:pt idx="3">
                  <c:v>3.0956661658097201E-5</c:v>
                </c:pt>
                <c:pt idx="4">
                  <c:v>4.2561679027035183E-5</c:v>
                </c:pt>
                <c:pt idx="5">
                  <c:v>5.4133182146920985E-5</c:v>
                </c:pt>
                <c:pt idx="6">
                  <c:v>6.6081178671582053E-5</c:v>
                </c:pt>
                <c:pt idx="7">
                  <c:v>7.876031938576466E-5</c:v>
                </c:pt>
                <c:pt idx="8">
                  <c:v>9.024436865675558E-5</c:v>
                </c:pt>
                <c:pt idx="9">
                  <c:v>1.0352918354846087E-4</c:v>
                </c:pt>
                <c:pt idx="10">
                  <c:v>2.421589572709091E-4</c:v>
                </c:pt>
                <c:pt idx="11">
                  <c:v>3.9076714012036207E-4</c:v>
                </c:pt>
                <c:pt idx="12">
                  <c:v>5.5158217955245386E-4</c:v>
                </c:pt>
                <c:pt idx="13">
                  <c:v>7.3777467523202032E-4</c:v>
                </c:pt>
                <c:pt idx="14">
                  <c:v>9.3745957406234657E-4</c:v>
                </c:pt>
                <c:pt idx="15">
                  <c:v>1.16411427281402E-3</c:v>
                </c:pt>
                <c:pt idx="16">
                  <c:v>1.3927364747438812E-3</c:v>
                </c:pt>
                <c:pt idx="17">
                  <c:v>1.6425593571065048E-3</c:v>
                </c:pt>
                <c:pt idx="18">
                  <c:v>1.8765755190206356E-3</c:v>
                </c:pt>
                <c:pt idx="19">
                  <c:v>4.5851020870103882E-3</c:v>
                </c:pt>
                <c:pt idx="20">
                  <c:v>7.4277773568654868E-3</c:v>
                </c:pt>
                <c:pt idx="21">
                  <c:v>1.0618183802831679E-2</c:v>
                </c:pt>
                <c:pt idx="22">
                  <c:v>1.3866648266310164E-2</c:v>
                </c:pt>
                <c:pt idx="23">
                  <c:v>1.7382476403197487E-2</c:v>
                </c:pt>
                <c:pt idx="24">
                  <c:v>2.0741571236059672E-2</c:v>
                </c:pt>
                <c:pt idx="25">
                  <c:v>2.4558444032965494E-2</c:v>
                </c:pt>
                <c:pt idx="26">
                  <c:v>2.8562479738135381E-2</c:v>
                </c:pt>
                <c:pt idx="27">
                  <c:v>3.3041133900653739E-2</c:v>
                </c:pt>
                <c:pt idx="28">
                  <c:v>0.10205155798193115</c:v>
                </c:pt>
                <c:pt idx="29">
                  <c:v>0.19347959655919147</c:v>
                </c:pt>
                <c:pt idx="30">
                  <c:v>0.29363634627019225</c:v>
                </c:pt>
                <c:pt idx="31">
                  <c:v>0.40042174757855414</c:v>
                </c:pt>
                <c:pt idx="32">
                  <c:v>0.51221594511342139</c:v>
                </c:pt>
                <c:pt idx="33">
                  <c:v>0.63023028722983976</c:v>
                </c:pt>
                <c:pt idx="34">
                  <c:v>0.75341265994015072</c:v>
                </c:pt>
                <c:pt idx="35">
                  <c:v>0.87137031128702802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7-4B0E-91AB-D7E021D5C51E}"/>
            </c:ext>
          </c:extLst>
        </c:ser>
        <c:ser>
          <c:idx val="1"/>
          <c:order val="1"/>
          <c:tx>
            <c:strRef>
              <c:f>AVL!$K$12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AVL!$I$13:$I$49</c:f>
              <c:numCache>
                <c:formatCode>0.00%</c:formatCode>
                <c:ptCount val="37"/>
                <c:pt idx="0">
                  <c:v>0</c:v>
                </c:pt>
                <c:pt idx="1">
                  <c:v>1.0001000100010001E-4</c:v>
                </c:pt>
                <c:pt idx="2">
                  <c:v>2.0002000200020003E-4</c:v>
                </c:pt>
                <c:pt idx="3">
                  <c:v>3.0003000300030005E-4</c:v>
                </c:pt>
                <c:pt idx="4">
                  <c:v>4.0004000400040005E-4</c:v>
                </c:pt>
                <c:pt idx="5">
                  <c:v>5.0005000500050005E-4</c:v>
                </c:pt>
                <c:pt idx="6">
                  <c:v>6.0006000600060011E-4</c:v>
                </c:pt>
                <c:pt idx="7">
                  <c:v>7.0007000700070005E-4</c:v>
                </c:pt>
                <c:pt idx="8">
                  <c:v>8.0008000800080011E-4</c:v>
                </c:pt>
                <c:pt idx="9">
                  <c:v>9.0009000900090005E-4</c:v>
                </c:pt>
                <c:pt idx="10">
                  <c:v>1.9001900190019003E-3</c:v>
                </c:pt>
                <c:pt idx="11">
                  <c:v>2.9002900290029002E-3</c:v>
                </c:pt>
                <c:pt idx="12">
                  <c:v>3.9003900390039005E-3</c:v>
                </c:pt>
                <c:pt idx="13">
                  <c:v>4.9004900490049004E-3</c:v>
                </c:pt>
                <c:pt idx="14">
                  <c:v>5.9005900590059007E-3</c:v>
                </c:pt>
                <c:pt idx="15">
                  <c:v>6.900690069006901E-3</c:v>
                </c:pt>
                <c:pt idx="16">
                  <c:v>7.9007900790079005E-3</c:v>
                </c:pt>
                <c:pt idx="17">
                  <c:v>8.9008900890089008E-3</c:v>
                </c:pt>
                <c:pt idx="18">
                  <c:v>9.9009900990099011E-3</c:v>
                </c:pt>
                <c:pt idx="19">
                  <c:v>1.9901990199019903E-2</c:v>
                </c:pt>
                <c:pt idx="20">
                  <c:v>2.9902990299029902E-2</c:v>
                </c:pt>
                <c:pt idx="21">
                  <c:v>3.9903990399039906E-2</c:v>
                </c:pt>
                <c:pt idx="22">
                  <c:v>4.9904990499049902E-2</c:v>
                </c:pt>
                <c:pt idx="23">
                  <c:v>5.9905990599059905E-2</c:v>
                </c:pt>
                <c:pt idx="24">
                  <c:v>6.9906990699069901E-2</c:v>
                </c:pt>
                <c:pt idx="25">
                  <c:v>7.9907990799079912E-2</c:v>
                </c:pt>
                <c:pt idx="26">
                  <c:v>8.9908990899089908E-2</c:v>
                </c:pt>
                <c:pt idx="27">
                  <c:v>9.9909990999099904E-2</c:v>
                </c:pt>
                <c:pt idx="28">
                  <c:v>0.19991999199919991</c:v>
                </c:pt>
                <c:pt idx="29">
                  <c:v>0.29992999299929995</c:v>
                </c:pt>
                <c:pt idx="30">
                  <c:v>0.39993999399939995</c:v>
                </c:pt>
                <c:pt idx="31">
                  <c:v>0.49994999499949994</c:v>
                </c:pt>
                <c:pt idx="32">
                  <c:v>0.59995999599959993</c:v>
                </c:pt>
                <c:pt idx="33">
                  <c:v>0.69996999699969997</c:v>
                </c:pt>
                <c:pt idx="34">
                  <c:v>0.79997999799980002</c:v>
                </c:pt>
                <c:pt idx="35">
                  <c:v>0.89998999899989995</c:v>
                </c:pt>
                <c:pt idx="36">
                  <c:v>1</c:v>
                </c:pt>
              </c:numCache>
            </c:numRef>
          </c:xVal>
          <c:yVal>
            <c:numRef>
              <c:f>AVL!$K$13:$K$49</c:f>
              <c:numCache>
                <c:formatCode>0.00%</c:formatCode>
                <c:ptCount val="37"/>
                <c:pt idx="0">
                  <c:v>1</c:v>
                </c:pt>
                <c:pt idx="1">
                  <c:v>0.31382258494280835</c:v>
                </c:pt>
                <c:pt idx="2">
                  <c:v>0.25755182371822827</c:v>
                </c:pt>
                <c:pt idx="3">
                  <c:v>0.21431243486501653</c:v>
                </c:pt>
                <c:pt idx="4">
                  <c:v>0.20006171215865767</c:v>
                </c:pt>
                <c:pt idx="5">
                  <c:v>0.22748410578629075</c:v>
                </c:pt>
                <c:pt idx="6">
                  <c:v>0.19040179046871869</c:v>
                </c:pt>
                <c:pt idx="7">
                  <c:v>0.26114007641981613</c:v>
                </c:pt>
                <c:pt idx="8">
                  <c:v>0.12055894824465413</c:v>
                </c:pt>
                <c:pt idx="9">
                  <c:v>6.7135112071097638E-2</c:v>
                </c:pt>
                <c:pt idx="10">
                  <c:v>0.14121492943457306</c:v>
                </c:pt>
                <c:pt idx="11">
                  <c:v>9.6496608658195468E-2</c:v>
                </c:pt>
                <c:pt idx="12">
                  <c:v>4.9271726604970013E-2</c:v>
                </c:pt>
                <c:pt idx="13">
                  <c:v>4.0352122817377947E-2</c:v>
                </c:pt>
                <c:pt idx="14">
                  <c:v>2.1350781693166784E-2</c:v>
                </c:pt>
                <c:pt idx="15">
                  <c:v>4.7203663352634831E-2</c:v>
                </c:pt>
                <c:pt idx="16">
                  <c:v>0.10716262165355683</c:v>
                </c:pt>
                <c:pt idx="17">
                  <c:v>0.19344454176675602</c:v>
                </c:pt>
                <c:pt idx="18">
                  <c:v>3.6568678579049156E-2</c:v>
                </c:pt>
                <c:pt idx="19">
                  <c:v>2.0014752103899823E-2</c:v>
                </c:pt>
                <c:pt idx="20">
                  <c:v>3.9522330947984768E-2</c:v>
                </c:pt>
                <c:pt idx="21">
                  <c:v>3.7498152243154531E-2</c:v>
                </c:pt>
                <c:pt idx="22">
                  <c:v>0.17091926505834873</c:v>
                </c:pt>
                <c:pt idx="23">
                  <c:v>0.16841729495087721</c:v>
                </c:pt>
                <c:pt idx="24">
                  <c:v>0.14583515899626959</c:v>
                </c:pt>
                <c:pt idx="25">
                  <c:v>0.39891964864756813</c:v>
                </c:pt>
                <c:pt idx="26">
                  <c:v>8.7251242922860212E-2</c:v>
                </c:pt>
                <c:pt idx="27">
                  <c:v>9.9116174182625055E-2</c:v>
                </c:pt>
                <c:pt idx="28">
                  <c:v>3.7775390514835153E-2</c:v>
                </c:pt>
                <c:pt idx="29">
                  <c:v>4.1695040828426511E-2</c:v>
                </c:pt>
                <c:pt idx="30">
                  <c:v>2.7409935333150833E-2</c:v>
                </c:pt>
                <c:pt idx="31">
                  <c:v>0.21685535902166894</c:v>
                </c:pt>
                <c:pt idx="32">
                  <c:v>5.4531055972616524E-2</c:v>
                </c:pt>
                <c:pt idx="33">
                  <c:v>7.5374687581969468E-2</c:v>
                </c:pt>
                <c:pt idx="34">
                  <c:v>0.28410222955667447</c:v>
                </c:pt>
                <c:pt idx="35">
                  <c:v>1.4576726887174717E-2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7-4B0E-91AB-D7E021D5C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3856"/>
        <c:axId val="170926600"/>
        <c:extLst/>
      </c:scatterChart>
      <c:valAx>
        <c:axId val="170923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6600"/>
        <c:crosses val="autoZero"/>
        <c:crossBetween val="midCat"/>
      </c:valAx>
      <c:valAx>
        <c:axId val="17092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AVL!$H$12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AVL!$H$13:$H$49</c:f>
              <c:numCache>
                <c:formatCode>0.00%</c:formatCode>
                <c:ptCount val="37"/>
                <c:pt idx="0">
                  <c:v>1</c:v>
                </c:pt>
                <c:pt idx="1">
                  <c:v>0.48564623115313832</c:v>
                </c:pt>
                <c:pt idx="2">
                  <c:v>0.32588078240894286</c:v>
                </c:pt>
                <c:pt idx="3">
                  <c:v>0.25032634371383394</c:v>
                </c:pt>
                <c:pt idx="4">
                  <c:v>0.20448664811699757</c:v>
                </c:pt>
                <c:pt idx="5">
                  <c:v>0.17682122637642936</c:v>
                </c:pt>
                <c:pt idx="6">
                  <c:v>0.15809227855262251</c:v>
                </c:pt>
                <c:pt idx="7">
                  <c:v>0.1444642183030653</c:v>
                </c:pt>
                <c:pt idx="8">
                  <c:v>0.13715701970139377</c:v>
                </c:pt>
                <c:pt idx="9">
                  <c:v>0.13060742690813709</c:v>
                </c:pt>
                <c:pt idx="10">
                  <c:v>6.3350385531548356E-2</c:v>
                </c:pt>
                <c:pt idx="11">
                  <c:v>4.3505371903748251E-2</c:v>
                </c:pt>
                <c:pt idx="12">
                  <c:v>3.4249186772713235E-2</c:v>
                </c:pt>
                <c:pt idx="13">
                  <c:v>2.871288142738861E-2</c:v>
                </c:pt>
                <c:pt idx="14">
                  <c:v>2.5674341356628456E-2</c:v>
                </c:pt>
                <c:pt idx="15">
                  <c:v>2.3916282208538295E-2</c:v>
                </c:pt>
                <c:pt idx="16">
                  <c:v>2.3698688127729683E-2</c:v>
                </c:pt>
                <c:pt idx="17">
                  <c:v>2.4664719472469118E-2</c:v>
                </c:pt>
                <c:pt idx="18">
                  <c:v>2.7937120971542093E-2</c:v>
                </c:pt>
                <c:pt idx="19">
                  <c:v>1.6077947228993278E-2</c:v>
                </c:pt>
                <c:pt idx="20">
                  <c:v>1.6896867903395257E-2</c:v>
                </c:pt>
                <c:pt idx="21">
                  <c:v>2.3749900874454187E-2</c:v>
                </c:pt>
                <c:pt idx="22">
                  <c:v>1.8129826965758173E-2</c:v>
                </c:pt>
                <c:pt idx="23">
                  <c:v>1.4413059835011215E-2</c:v>
                </c:pt>
                <c:pt idx="24">
                  <c:v>1.2038527818805246E-2</c:v>
                </c:pt>
                <c:pt idx="25">
                  <c:v>1.0128514974801191E-2</c:v>
                </c:pt>
                <c:pt idx="26">
                  <c:v>8.6733206013992915E-3</c:v>
                </c:pt>
                <c:pt idx="27">
                  <c:v>7.4634049886618571E-3</c:v>
                </c:pt>
                <c:pt idx="28">
                  <c:v>2.2443534925516901E-3</c:v>
                </c:pt>
                <c:pt idx="29">
                  <c:v>1.0633023616766987E-3</c:v>
                </c:pt>
                <c:pt idx="30">
                  <c:v>6.1362300636240289E-4</c:v>
                </c:pt>
                <c:pt idx="31">
                  <c:v>3.8195717225176541E-4</c:v>
                </c:pt>
                <c:pt idx="32">
                  <c:v>2.4291983212800308E-4</c:v>
                </c:pt>
                <c:pt idx="33">
                  <c:v>1.4966556230709921E-4</c:v>
                </c:pt>
                <c:pt idx="34">
                  <c:v>8.3488880233436702E-5</c:v>
                </c:pt>
                <c:pt idx="35">
                  <c:v>3.7655628184105378E-5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7-4724-B284-94F2DE3B95A1}"/>
            </c:ext>
          </c:extLst>
        </c:ser>
        <c:ser>
          <c:idx val="1"/>
          <c:order val="1"/>
          <c:tx>
            <c:strRef>
              <c:f>AVL!$J$12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AVL!$J$13:$J$49</c:f>
              <c:numCache>
                <c:formatCode>0.00%</c:formatCode>
                <c:ptCount val="37"/>
                <c:pt idx="0">
                  <c:v>0</c:v>
                </c:pt>
                <c:pt idx="1">
                  <c:v>9.8553568095892563E-6</c:v>
                </c:pt>
                <c:pt idx="2">
                  <c:v>2.0255278481887139E-5</c:v>
                </c:pt>
                <c:pt idx="3">
                  <c:v>3.0956661658097201E-5</c:v>
                </c:pt>
                <c:pt idx="4">
                  <c:v>4.2561679027035183E-5</c:v>
                </c:pt>
                <c:pt idx="5">
                  <c:v>5.4133182146920985E-5</c:v>
                </c:pt>
                <c:pt idx="6">
                  <c:v>6.6081178671582053E-5</c:v>
                </c:pt>
                <c:pt idx="7">
                  <c:v>7.876031938576466E-5</c:v>
                </c:pt>
                <c:pt idx="8">
                  <c:v>9.024436865675558E-5</c:v>
                </c:pt>
                <c:pt idx="9">
                  <c:v>1.0352918354846087E-4</c:v>
                </c:pt>
                <c:pt idx="10">
                  <c:v>2.421589572709091E-4</c:v>
                </c:pt>
                <c:pt idx="11">
                  <c:v>3.9076714012036207E-4</c:v>
                </c:pt>
                <c:pt idx="12">
                  <c:v>5.5158217955245386E-4</c:v>
                </c:pt>
                <c:pt idx="13">
                  <c:v>7.3777467523202032E-4</c:v>
                </c:pt>
                <c:pt idx="14">
                  <c:v>9.3745957406234657E-4</c:v>
                </c:pt>
                <c:pt idx="15">
                  <c:v>1.16411427281402E-3</c:v>
                </c:pt>
                <c:pt idx="16">
                  <c:v>1.3927364747438812E-3</c:v>
                </c:pt>
                <c:pt idx="17">
                  <c:v>1.6425593571065048E-3</c:v>
                </c:pt>
                <c:pt idx="18">
                  <c:v>1.8765755190206356E-3</c:v>
                </c:pt>
                <c:pt idx="19">
                  <c:v>4.5851020870103882E-3</c:v>
                </c:pt>
                <c:pt idx="20">
                  <c:v>7.4277773568654868E-3</c:v>
                </c:pt>
                <c:pt idx="21">
                  <c:v>1.0618183802831679E-2</c:v>
                </c:pt>
                <c:pt idx="22">
                  <c:v>1.3866648266310164E-2</c:v>
                </c:pt>
                <c:pt idx="23">
                  <c:v>1.7382476403197487E-2</c:v>
                </c:pt>
                <c:pt idx="24">
                  <c:v>2.0741571236059672E-2</c:v>
                </c:pt>
                <c:pt idx="25">
                  <c:v>2.4558444032965494E-2</c:v>
                </c:pt>
                <c:pt idx="26">
                  <c:v>2.8562479738135381E-2</c:v>
                </c:pt>
                <c:pt idx="27">
                  <c:v>3.3041133900653739E-2</c:v>
                </c:pt>
                <c:pt idx="28">
                  <c:v>0.10205155798193115</c:v>
                </c:pt>
                <c:pt idx="29">
                  <c:v>0.19347959655919147</c:v>
                </c:pt>
                <c:pt idx="30">
                  <c:v>0.29363634627019225</c:v>
                </c:pt>
                <c:pt idx="31">
                  <c:v>0.40042174757855414</c:v>
                </c:pt>
                <c:pt idx="32">
                  <c:v>0.51221594511342139</c:v>
                </c:pt>
                <c:pt idx="33">
                  <c:v>0.63023028722983976</c:v>
                </c:pt>
                <c:pt idx="34">
                  <c:v>0.75341265994015072</c:v>
                </c:pt>
                <c:pt idx="35">
                  <c:v>0.87137031128702802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7-4724-B284-94F2DE3B95A1}"/>
            </c:ext>
          </c:extLst>
        </c:ser>
        <c:ser>
          <c:idx val="2"/>
          <c:order val="2"/>
          <c:tx>
            <c:strRef>
              <c:f>AVL!$K$12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AVL!$K$13:$K$49</c:f>
              <c:numCache>
                <c:formatCode>0.00%</c:formatCode>
                <c:ptCount val="37"/>
                <c:pt idx="0">
                  <c:v>1</c:v>
                </c:pt>
                <c:pt idx="1">
                  <c:v>0.31382258494280835</c:v>
                </c:pt>
                <c:pt idx="2">
                  <c:v>0.25755182371822827</c:v>
                </c:pt>
                <c:pt idx="3">
                  <c:v>0.21431243486501653</c:v>
                </c:pt>
                <c:pt idx="4">
                  <c:v>0.20006171215865767</c:v>
                </c:pt>
                <c:pt idx="5">
                  <c:v>0.22748410578629075</c:v>
                </c:pt>
                <c:pt idx="6">
                  <c:v>0.19040179046871869</c:v>
                </c:pt>
                <c:pt idx="7">
                  <c:v>0.26114007641981613</c:v>
                </c:pt>
                <c:pt idx="8">
                  <c:v>0.12055894824465413</c:v>
                </c:pt>
                <c:pt idx="9">
                  <c:v>6.7135112071097638E-2</c:v>
                </c:pt>
                <c:pt idx="10">
                  <c:v>0.14121492943457306</c:v>
                </c:pt>
                <c:pt idx="11">
                  <c:v>9.6496608658195468E-2</c:v>
                </c:pt>
                <c:pt idx="12">
                  <c:v>4.9271726604970013E-2</c:v>
                </c:pt>
                <c:pt idx="13">
                  <c:v>4.0352122817377947E-2</c:v>
                </c:pt>
                <c:pt idx="14">
                  <c:v>2.1350781693166784E-2</c:v>
                </c:pt>
                <c:pt idx="15">
                  <c:v>4.7203663352634831E-2</c:v>
                </c:pt>
                <c:pt idx="16">
                  <c:v>0.10716262165355683</c:v>
                </c:pt>
                <c:pt idx="17">
                  <c:v>0.19344454176675602</c:v>
                </c:pt>
                <c:pt idx="18">
                  <c:v>3.6568678579049156E-2</c:v>
                </c:pt>
                <c:pt idx="19">
                  <c:v>2.0014752103899823E-2</c:v>
                </c:pt>
                <c:pt idx="20">
                  <c:v>3.9522330947984768E-2</c:v>
                </c:pt>
                <c:pt idx="21">
                  <c:v>3.7498152243154531E-2</c:v>
                </c:pt>
                <c:pt idx="22">
                  <c:v>0.17091926505834873</c:v>
                </c:pt>
                <c:pt idx="23">
                  <c:v>0.16841729495087721</c:v>
                </c:pt>
                <c:pt idx="24">
                  <c:v>0.14583515899626959</c:v>
                </c:pt>
                <c:pt idx="25">
                  <c:v>0.39891964864756813</c:v>
                </c:pt>
                <c:pt idx="26">
                  <c:v>8.7251242922860212E-2</c:v>
                </c:pt>
                <c:pt idx="27">
                  <c:v>9.9116174182625055E-2</c:v>
                </c:pt>
                <c:pt idx="28">
                  <c:v>3.7775390514835153E-2</c:v>
                </c:pt>
                <c:pt idx="29">
                  <c:v>4.1695040828426511E-2</c:v>
                </c:pt>
                <c:pt idx="30">
                  <c:v>2.7409935333150833E-2</c:v>
                </c:pt>
                <c:pt idx="31">
                  <c:v>0.21685535902166894</c:v>
                </c:pt>
                <c:pt idx="32">
                  <c:v>5.4531055972616524E-2</c:v>
                </c:pt>
                <c:pt idx="33">
                  <c:v>7.5374687581969468E-2</c:v>
                </c:pt>
                <c:pt idx="34">
                  <c:v>0.28410222955667447</c:v>
                </c:pt>
                <c:pt idx="35">
                  <c:v>1.4576726887174717E-2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27-4724-B284-94F2DE3B9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73160"/>
        <c:axId val="170772768"/>
      </c:lineChart>
      <c:catAx>
        <c:axId val="17077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2768"/>
        <c:crosses val="autoZero"/>
        <c:auto val="1"/>
        <c:lblAlgn val="ctr"/>
        <c:lblOffset val="100"/>
        <c:noMultiLvlLbl val="0"/>
      </c:catAx>
      <c:valAx>
        <c:axId val="1707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AVL!$G$12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AVL!$G$13:$G$49</c:f>
              <c:numCache>
                <c:formatCode>0.00%</c:formatCode>
                <c:ptCount val="37"/>
                <c:pt idx="0">
                  <c:v>9.0173878079397446E-2</c:v>
                </c:pt>
                <c:pt idx="1">
                  <c:v>3.1438855128938792E-2</c:v>
                </c:pt>
                <c:pt idx="2">
                  <c:v>2.6622222608776322E-2</c:v>
                </c:pt>
                <c:pt idx="3">
                  <c:v>2.2921042067231508E-2</c:v>
                </c:pt>
                <c:pt idx="4">
                  <c:v>2.1701216834206543E-2</c:v>
                </c:pt>
                <c:pt idx="5">
                  <c:v>2.4048503241091989E-2</c:v>
                </c:pt>
                <c:pt idx="6">
                  <c:v>2.0874352367804789E-2</c:v>
                </c:pt>
                <c:pt idx="7">
                  <c:v>2.6929367816641028E-2</c:v>
                </c:pt>
                <c:pt idx="8">
                  <c:v>1.489598460031745E-2</c:v>
                </c:pt>
                <c:pt idx="9">
                  <c:v>1.0323041546670238E-2</c:v>
                </c:pt>
                <c:pt idx="10">
                  <c:v>1.6664083495197296E-2</c:v>
                </c:pt>
                <c:pt idx="11">
                  <c:v>1.2836310182536469E-2</c:v>
                </c:pt>
                <c:pt idx="12">
                  <c:v>8.7939816675448867E-3</c:v>
                </c:pt>
                <c:pt idx="13">
                  <c:v>8.0304865106406737E-3</c:v>
                </c:pt>
                <c:pt idx="14">
                  <c:v>6.4040205522310455E-3</c:v>
                </c:pt>
                <c:pt idx="15">
                  <c:v>8.6169607689791962E-3</c:v>
                </c:pt>
                <c:pt idx="16">
                  <c:v>1.374929347858422E-2</c:v>
                </c:pt>
                <c:pt idx="17">
                  <c:v>2.113480405770464E-2</c:v>
                </c:pt>
                <c:pt idx="18">
                  <c:v>7.7066334089592372E-3</c:v>
                </c:pt>
                <c:pt idx="19">
                  <c:v>6.2896598535747859E-3</c:v>
                </c:pt>
                <c:pt idx="20">
                  <c:v>7.9594584595515105E-3</c:v>
                </c:pt>
                <c:pt idx="21">
                  <c:v>7.7861939654496103E-3</c:v>
                </c:pt>
                <c:pt idx="22">
                  <c:v>1.9206698271355696E-2</c:v>
                </c:pt>
                <c:pt idx="23">
                  <c:v>1.8992536061322226E-2</c:v>
                </c:pt>
                <c:pt idx="24">
                  <c:v>1.705956326965186E-2</c:v>
                </c:pt>
                <c:pt idx="25">
                  <c:v>3.8722945045100078E-2</c:v>
                </c:pt>
                <c:pt idx="26">
                  <c:v>1.2044930640257247E-2</c:v>
                </c:pt>
                <c:pt idx="27">
                  <c:v>1.3060538257989489E-2</c:v>
                </c:pt>
                <c:pt idx="28">
                  <c:v>7.8099248488809015E-3</c:v>
                </c:pt>
                <c:pt idx="29">
                  <c:v>8.1454368404951585E-3</c:v>
                </c:pt>
                <c:pt idx="30">
                  <c:v>6.9226685291178336E-3</c:v>
                </c:pt>
                <c:pt idx="31">
                  <c:v>2.3138709838604905E-2</c:v>
                </c:pt>
                <c:pt idx="32">
                  <c:v>9.2441667426205396E-3</c:v>
                </c:pt>
                <c:pt idx="33">
                  <c:v>1.102832803105964E-2</c:v>
                </c:pt>
                <c:pt idx="34">
                  <c:v>2.889486910230038E-2</c:v>
                </c:pt>
                <c:pt idx="35">
                  <c:v>5.8241788731451102E-3</c:v>
                </c:pt>
                <c:pt idx="36">
                  <c:v>4.5764485202167571E-3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5-422D-9F0E-8AAB51337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2880"/>
        <c:axId val="181943272"/>
      </c:lineChart>
      <c:catAx>
        <c:axId val="18194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3272"/>
        <c:crosses val="autoZero"/>
        <c:auto val="1"/>
        <c:lblAlgn val="ctr"/>
        <c:lblOffset val="100"/>
        <c:noMultiLvlLbl val="0"/>
      </c:catAx>
      <c:valAx>
        <c:axId val="18194327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AVL!$D$12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AVL!$C$13:$C$49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AVL!$D$13:$D$49</c:f>
              <c:numCache>
                <c:formatCode>0.00E+00</c:formatCode>
                <c:ptCount val="37"/>
                <c:pt idx="0">
                  <c:v>1.01968E-5</c:v>
                </c:pt>
                <c:pt idx="1">
                  <c:v>2.2018199999999999E-5</c:v>
                </c:pt>
                <c:pt idx="2">
                  <c:v>3.4492800000000003E-5</c:v>
                </c:pt>
                <c:pt idx="3">
                  <c:v>4.7329E-5</c:v>
                </c:pt>
                <c:pt idx="4">
                  <c:v>6.1249100000000003E-5</c:v>
                </c:pt>
                <c:pt idx="5">
                  <c:v>7.5129000000000005E-5</c:v>
                </c:pt>
                <c:pt idx="6">
                  <c:v>8.9460499999999995E-5</c:v>
                </c:pt>
                <c:pt idx="7">
                  <c:v>1.04669E-4</c:v>
                </c:pt>
                <c:pt idx="8">
                  <c:v>1.1844400000000001E-4</c:v>
                </c:pt>
                <c:pt idx="9">
                  <c:v>1.3437900000000001E-4</c:v>
                </c:pt>
                <c:pt idx="10">
                  <c:v>3.0066400000000002E-4</c:v>
                </c:pt>
                <c:pt idx="11">
                  <c:v>4.78918E-4</c:v>
                </c:pt>
                <c:pt idx="12">
                  <c:v>6.7181399999999996E-4</c:v>
                </c:pt>
                <c:pt idx="13">
                  <c:v>8.9515000000000005E-4</c:v>
                </c:pt>
                <c:pt idx="14">
                  <c:v>1.1346699999999999E-3</c:v>
                </c:pt>
                <c:pt idx="15">
                  <c:v>1.40654E-3</c:v>
                </c:pt>
                <c:pt idx="16">
                  <c:v>1.6807700000000001E-3</c:v>
                </c:pt>
                <c:pt idx="17">
                  <c:v>1.98043E-3</c:v>
                </c:pt>
                <c:pt idx="18">
                  <c:v>2.2611300000000001E-3</c:v>
                </c:pt>
                <c:pt idx="19">
                  <c:v>5.5099800000000003E-3</c:v>
                </c:pt>
                <c:pt idx="20">
                  <c:v>8.9197400000000007E-3</c:v>
                </c:pt>
                <c:pt idx="21">
                  <c:v>1.27466E-2</c:v>
                </c:pt>
                <c:pt idx="22">
                  <c:v>1.6643100000000001E-2</c:v>
                </c:pt>
                <c:pt idx="23">
                  <c:v>2.0860299999999998E-2</c:v>
                </c:pt>
                <c:pt idx="24">
                  <c:v>2.4889499999999998E-2</c:v>
                </c:pt>
                <c:pt idx="25">
                  <c:v>2.9467799999999999E-2</c:v>
                </c:pt>
                <c:pt idx="26">
                  <c:v>3.4270599999999998E-2</c:v>
                </c:pt>
                <c:pt idx="27">
                  <c:v>3.9642700000000003E-2</c:v>
                </c:pt>
                <c:pt idx="28">
                  <c:v>0.12242</c:v>
                </c:pt>
                <c:pt idx="29">
                  <c:v>0.23208699999999999</c:v>
                </c:pt>
                <c:pt idx="30">
                  <c:v>0.35222399999999998</c:v>
                </c:pt>
                <c:pt idx="31">
                  <c:v>0.48031200000000002</c:v>
                </c:pt>
                <c:pt idx="32">
                  <c:v>0.61440799999999995</c:v>
                </c:pt>
                <c:pt idx="33">
                  <c:v>0.755965</c:v>
                </c:pt>
                <c:pt idx="34">
                  <c:v>0.903721</c:v>
                </c:pt>
                <c:pt idx="35">
                  <c:v>1.04521</c:v>
                </c:pt>
                <c:pt idx="36">
                  <c:v>1.1995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10-4502-98FF-21C46BF0508C}"/>
            </c:ext>
          </c:extLst>
        </c:ser>
        <c:ser>
          <c:idx val="1"/>
          <c:order val="1"/>
          <c:tx>
            <c:strRef>
              <c:f>AVL!$E$12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AVL!$C$13:$C$49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AVL!$E$13:$E$49</c:f>
              <c:numCache>
                <c:formatCode>0.00E+00</c:formatCode>
                <c:ptCount val="37"/>
                <c:pt idx="0">
                  <c:v>9.1948499999999995E-7</c:v>
                </c:pt>
                <c:pt idx="1">
                  <c:v>6.9222700000000002E-7</c:v>
                </c:pt>
                <c:pt idx="2">
                  <c:v>9.1827500000000001E-7</c:v>
                </c:pt>
                <c:pt idx="3">
                  <c:v>1.08483E-6</c:v>
                </c:pt>
                <c:pt idx="4">
                  <c:v>1.32918E-6</c:v>
                </c:pt>
                <c:pt idx="5">
                  <c:v>1.80674E-6</c:v>
                </c:pt>
                <c:pt idx="6">
                  <c:v>1.8674300000000001E-6</c:v>
                </c:pt>
                <c:pt idx="7">
                  <c:v>2.8186699999999998E-6</c:v>
                </c:pt>
                <c:pt idx="8">
                  <c:v>1.76434E-6</c:v>
                </c:pt>
                <c:pt idx="9">
                  <c:v>1.3872E-6</c:v>
                </c:pt>
                <c:pt idx="10">
                  <c:v>5.0102900000000003E-6</c:v>
                </c:pt>
                <c:pt idx="11">
                  <c:v>6.1475400000000003E-6</c:v>
                </c:pt>
                <c:pt idx="12">
                  <c:v>5.9079200000000003E-6</c:v>
                </c:pt>
                <c:pt idx="13">
                  <c:v>7.18849E-6</c:v>
                </c:pt>
                <c:pt idx="14">
                  <c:v>7.2664499999999997E-6</c:v>
                </c:pt>
                <c:pt idx="15">
                  <c:v>1.2120099999999999E-5</c:v>
                </c:pt>
                <c:pt idx="16">
                  <c:v>2.3109399999999999E-5</c:v>
                </c:pt>
                <c:pt idx="17">
                  <c:v>4.1856E-5</c:v>
                </c:pt>
                <c:pt idx="18">
                  <c:v>1.7425700000000002E-5</c:v>
                </c:pt>
                <c:pt idx="19">
                  <c:v>3.4655900000000001E-5</c:v>
                </c:pt>
                <c:pt idx="20">
                  <c:v>7.0996300000000003E-5</c:v>
                </c:pt>
                <c:pt idx="21">
                  <c:v>9.9247500000000001E-5</c:v>
                </c:pt>
                <c:pt idx="22">
                  <c:v>3.1965900000000002E-4</c:v>
                </c:pt>
                <c:pt idx="23">
                  <c:v>3.9618999999999999E-4</c:v>
                </c:pt>
                <c:pt idx="24">
                  <c:v>4.2460399999999998E-4</c:v>
                </c:pt>
                <c:pt idx="25">
                  <c:v>1.14108E-3</c:v>
                </c:pt>
                <c:pt idx="26">
                  <c:v>4.1278700000000002E-4</c:v>
                </c:pt>
                <c:pt idx="27">
                  <c:v>5.1775499999999995E-4</c:v>
                </c:pt>
                <c:pt idx="28">
                  <c:v>9.5609099999999995E-4</c:v>
                </c:pt>
                <c:pt idx="29">
                  <c:v>1.8904499999999999E-3</c:v>
                </c:pt>
                <c:pt idx="30">
                  <c:v>2.4383299999999998E-3</c:v>
                </c:pt>
                <c:pt idx="31">
                  <c:v>1.11138E-2</c:v>
                </c:pt>
                <c:pt idx="32">
                  <c:v>5.6796900000000003E-3</c:v>
                </c:pt>
                <c:pt idx="33">
                  <c:v>8.3370300000000005E-3</c:v>
                </c:pt>
                <c:pt idx="34">
                  <c:v>2.6112900000000001E-2</c:v>
                </c:pt>
                <c:pt idx="35">
                  <c:v>6.0874900000000001E-3</c:v>
                </c:pt>
                <c:pt idx="36">
                  <c:v>5.4894499999999999E-3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10-4502-98FF-21C46BF05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4056"/>
        <c:axId val="181944448"/>
      </c:scatterChart>
      <c:valAx>
        <c:axId val="1819440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4448"/>
        <c:crosses val="autoZero"/>
        <c:crossBetween val="midCat"/>
      </c:valAx>
      <c:valAx>
        <c:axId val="181944448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40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(log min-max data)</a:t>
            </a:r>
          </a:p>
        </c:rich>
      </c:tx>
      <c:layout>
        <c:manualLayout>
          <c:xMode val="edge"/>
          <c:yMode val="edge"/>
          <c:x val="0.26496447639858123"/>
          <c:y val="2.890697218529027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AVL!$J$12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AVL!$C$13:$C$49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AVL!$J$13:$J$49</c:f>
              <c:numCache>
                <c:formatCode>0.00%</c:formatCode>
                <c:ptCount val="37"/>
                <c:pt idx="0">
                  <c:v>0</c:v>
                </c:pt>
                <c:pt idx="1">
                  <c:v>9.8553568095892563E-6</c:v>
                </c:pt>
                <c:pt idx="2">
                  <c:v>2.0255278481887139E-5</c:v>
                </c:pt>
                <c:pt idx="3">
                  <c:v>3.0956661658097201E-5</c:v>
                </c:pt>
                <c:pt idx="4">
                  <c:v>4.2561679027035183E-5</c:v>
                </c:pt>
                <c:pt idx="5">
                  <c:v>5.4133182146920985E-5</c:v>
                </c:pt>
                <c:pt idx="6">
                  <c:v>6.6081178671582053E-5</c:v>
                </c:pt>
                <c:pt idx="7">
                  <c:v>7.876031938576466E-5</c:v>
                </c:pt>
                <c:pt idx="8">
                  <c:v>9.024436865675558E-5</c:v>
                </c:pt>
                <c:pt idx="9">
                  <c:v>1.0352918354846087E-4</c:v>
                </c:pt>
                <c:pt idx="10">
                  <c:v>2.421589572709091E-4</c:v>
                </c:pt>
                <c:pt idx="11">
                  <c:v>3.9076714012036207E-4</c:v>
                </c:pt>
                <c:pt idx="12">
                  <c:v>5.5158217955245386E-4</c:v>
                </c:pt>
                <c:pt idx="13">
                  <c:v>7.3777467523202032E-4</c:v>
                </c:pt>
                <c:pt idx="14">
                  <c:v>9.3745957406234657E-4</c:v>
                </c:pt>
                <c:pt idx="15">
                  <c:v>1.16411427281402E-3</c:v>
                </c:pt>
                <c:pt idx="16">
                  <c:v>1.3927364747438812E-3</c:v>
                </c:pt>
                <c:pt idx="17">
                  <c:v>1.6425593571065048E-3</c:v>
                </c:pt>
                <c:pt idx="18">
                  <c:v>1.8765755190206356E-3</c:v>
                </c:pt>
                <c:pt idx="19">
                  <c:v>4.5851020870103882E-3</c:v>
                </c:pt>
                <c:pt idx="20">
                  <c:v>7.4277773568654868E-3</c:v>
                </c:pt>
                <c:pt idx="21">
                  <c:v>1.0618183802831679E-2</c:v>
                </c:pt>
                <c:pt idx="22">
                  <c:v>1.3866648266310164E-2</c:v>
                </c:pt>
                <c:pt idx="23">
                  <c:v>1.7382476403197487E-2</c:v>
                </c:pt>
                <c:pt idx="24">
                  <c:v>2.0741571236059672E-2</c:v>
                </c:pt>
                <c:pt idx="25">
                  <c:v>2.4558444032965494E-2</c:v>
                </c:pt>
                <c:pt idx="26">
                  <c:v>2.8562479738135381E-2</c:v>
                </c:pt>
                <c:pt idx="27">
                  <c:v>3.3041133900653739E-2</c:v>
                </c:pt>
                <c:pt idx="28">
                  <c:v>0.10205155798193115</c:v>
                </c:pt>
                <c:pt idx="29">
                  <c:v>0.19347959655919147</c:v>
                </c:pt>
                <c:pt idx="30">
                  <c:v>0.29363634627019225</c:v>
                </c:pt>
                <c:pt idx="31">
                  <c:v>0.40042174757855414</c:v>
                </c:pt>
                <c:pt idx="32">
                  <c:v>0.51221594511342139</c:v>
                </c:pt>
                <c:pt idx="33">
                  <c:v>0.63023028722983976</c:v>
                </c:pt>
                <c:pt idx="34">
                  <c:v>0.75341265994015072</c:v>
                </c:pt>
                <c:pt idx="35">
                  <c:v>0.87137031128702802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7-4645-B2C5-F171FD7A9890}"/>
            </c:ext>
          </c:extLst>
        </c:ser>
        <c:ser>
          <c:idx val="1"/>
          <c:order val="1"/>
          <c:tx>
            <c:strRef>
              <c:f>AVL!$K$12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AVL!$C$13:$C$49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AVL!$K$13:$K$49</c:f>
              <c:numCache>
                <c:formatCode>0.00%</c:formatCode>
                <c:ptCount val="37"/>
                <c:pt idx="0">
                  <c:v>1</c:v>
                </c:pt>
                <c:pt idx="1">
                  <c:v>0.31382258494280835</c:v>
                </c:pt>
                <c:pt idx="2">
                  <c:v>0.25755182371822827</c:v>
                </c:pt>
                <c:pt idx="3">
                  <c:v>0.21431243486501653</c:v>
                </c:pt>
                <c:pt idx="4">
                  <c:v>0.20006171215865767</c:v>
                </c:pt>
                <c:pt idx="5">
                  <c:v>0.22748410578629075</c:v>
                </c:pt>
                <c:pt idx="6">
                  <c:v>0.19040179046871869</c:v>
                </c:pt>
                <c:pt idx="7">
                  <c:v>0.26114007641981613</c:v>
                </c:pt>
                <c:pt idx="8">
                  <c:v>0.12055894824465413</c:v>
                </c:pt>
                <c:pt idx="9">
                  <c:v>6.7135112071097638E-2</c:v>
                </c:pt>
                <c:pt idx="10">
                  <c:v>0.14121492943457306</c:v>
                </c:pt>
                <c:pt idx="11">
                  <c:v>9.6496608658195468E-2</c:v>
                </c:pt>
                <c:pt idx="12">
                  <c:v>4.9271726604970013E-2</c:v>
                </c:pt>
                <c:pt idx="13">
                  <c:v>4.0352122817377947E-2</c:v>
                </c:pt>
                <c:pt idx="14">
                  <c:v>2.1350781693166784E-2</c:v>
                </c:pt>
                <c:pt idx="15">
                  <c:v>4.7203663352634831E-2</c:v>
                </c:pt>
                <c:pt idx="16">
                  <c:v>0.10716262165355683</c:v>
                </c:pt>
                <c:pt idx="17">
                  <c:v>0.19344454176675602</c:v>
                </c:pt>
                <c:pt idx="18">
                  <c:v>3.6568678579049156E-2</c:v>
                </c:pt>
                <c:pt idx="19">
                  <c:v>2.0014752103899823E-2</c:v>
                </c:pt>
                <c:pt idx="20">
                  <c:v>3.9522330947984768E-2</c:v>
                </c:pt>
                <c:pt idx="21">
                  <c:v>3.7498152243154531E-2</c:v>
                </c:pt>
                <c:pt idx="22">
                  <c:v>0.17091926505834873</c:v>
                </c:pt>
                <c:pt idx="23">
                  <c:v>0.16841729495087721</c:v>
                </c:pt>
                <c:pt idx="24">
                  <c:v>0.14583515899626959</c:v>
                </c:pt>
                <c:pt idx="25">
                  <c:v>0.39891964864756813</c:v>
                </c:pt>
                <c:pt idx="26">
                  <c:v>8.7251242922860212E-2</c:v>
                </c:pt>
                <c:pt idx="27">
                  <c:v>9.9116174182625055E-2</c:v>
                </c:pt>
                <c:pt idx="28">
                  <c:v>3.7775390514835153E-2</c:v>
                </c:pt>
                <c:pt idx="29">
                  <c:v>4.1695040828426511E-2</c:v>
                </c:pt>
                <c:pt idx="30">
                  <c:v>2.7409935333150833E-2</c:v>
                </c:pt>
                <c:pt idx="31">
                  <c:v>0.21685535902166894</c:v>
                </c:pt>
                <c:pt idx="32">
                  <c:v>5.4531055972616524E-2</c:v>
                </c:pt>
                <c:pt idx="33">
                  <c:v>7.5374687581969468E-2</c:v>
                </c:pt>
                <c:pt idx="34">
                  <c:v>0.28410222955667447</c:v>
                </c:pt>
                <c:pt idx="35">
                  <c:v>1.4576726887174717E-2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7-4645-B2C5-F171FD7A9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5232"/>
        <c:axId val="181945624"/>
      </c:scatterChart>
      <c:valAx>
        <c:axId val="181945232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5624"/>
        <c:crosses val="autoZero"/>
        <c:crossBetween val="midCat"/>
      </c:valAx>
      <c:valAx>
        <c:axId val="181945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523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BST!$B$12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BST!$B$13:$B$49</c:f>
              <c:numCache>
                <c:formatCode>0.00000%</c:formatCode>
                <c:ptCount val="37"/>
                <c:pt idx="0">
                  <c:v>9.2527419509406397E-4</c:v>
                </c:pt>
                <c:pt idx="1">
                  <c:v>4.3585848882818416E-4</c:v>
                </c:pt>
                <c:pt idx="2">
                  <c:v>2.9222735354900934E-4</c:v>
                </c:pt>
                <c:pt idx="3">
                  <c:v>2.254378461900054E-4</c:v>
                </c:pt>
                <c:pt idx="4">
                  <c:v>1.8804656237049133E-4</c:v>
                </c:pt>
                <c:pt idx="5">
                  <c:v>1.6370487518964916E-4</c:v>
                </c:pt>
                <c:pt idx="6">
                  <c:v>1.4376201028908813E-4</c:v>
                </c:pt>
                <c:pt idx="7">
                  <c:v>1.336861884788097E-4</c:v>
                </c:pt>
                <c:pt idx="8">
                  <c:v>1.251974766627432E-4</c:v>
                </c:pt>
                <c:pt idx="9">
                  <c:v>1.2030108267537234E-4</c:v>
                </c:pt>
                <c:pt idx="10">
                  <c:v>5.8027335848956507E-5</c:v>
                </c:pt>
                <c:pt idx="11">
                  <c:v>4.0256090847185401E-5</c:v>
                </c:pt>
                <c:pt idx="12">
                  <c:v>2.9918239009032699E-5</c:v>
                </c:pt>
                <c:pt idx="13">
                  <c:v>2.6630409744234318E-5</c:v>
                </c:pt>
                <c:pt idx="14">
                  <c:v>2.3675299357249441E-5</c:v>
                </c:pt>
                <c:pt idx="15">
                  <c:v>2.1182465760057131E-5</c:v>
                </c:pt>
                <c:pt idx="16">
                  <c:v>2.1590544575221457E-5</c:v>
                </c:pt>
                <c:pt idx="17">
                  <c:v>2.2775948923307686E-5</c:v>
                </c:pt>
                <c:pt idx="18">
                  <c:v>2.576674470309348E-5</c:v>
                </c:pt>
                <c:pt idx="19">
                  <c:v>1.483761921497124E-5</c:v>
                </c:pt>
                <c:pt idx="20">
                  <c:v>1.5517210803525508E-5</c:v>
                </c:pt>
                <c:pt idx="21">
                  <c:v>2.173980558402435E-5</c:v>
                </c:pt>
                <c:pt idx="22">
                  <c:v>1.6830260808934463E-5</c:v>
                </c:pt>
                <c:pt idx="23">
                  <c:v>1.3594344752582926E-5</c:v>
                </c:pt>
                <c:pt idx="24">
                  <c:v>1.1367280905809897E-5</c:v>
                </c:pt>
                <c:pt idx="25">
                  <c:v>9.4402600117328927E-6</c:v>
                </c:pt>
                <c:pt idx="26">
                  <c:v>8.1347344444993211E-6</c:v>
                </c:pt>
                <c:pt idx="27">
                  <c:v>7.0382529045361535E-6</c:v>
                </c:pt>
                <c:pt idx="28">
                  <c:v>2.2749800939241781E-6</c:v>
                </c:pt>
                <c:pt idx="29">
                  <c:v>1.2010054131029688E-6</c:v>
                </c:pt>
                <c:pt idx="30">
                  <c:v>7.9620551201701602E-7</c:v>
                </c:pt>
                <c:pt idx="31">
                  <c:v>5.8324463154561902E-7</c:v>
                </c:pt>
                <c:pt idx="32">
                  <c:v>4.5686538135206047E-7</c:v>
                </c:pt>
                <c:pt idx="33">
                  <c:v>3.7180348592325439E-7</c:v>
                </c:pt>
                <c:pt idx="34">
                  <c:v>3.0903781077614843E-7</c:v>
                </c:pt>
                <c:pt idx="35">
                  <c:v>2.6792207295135297E-7</c:v>
                </c:pt>
                <c:pt idx="36">
                  <c:v>2.3357079697692653E-7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DD3-43E6-A3FF-9405AB738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6408"/>
        <c:axId val="154352600"/>
      </c:lineChart>
      <c:catAx>
        <c:axId val="18194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2600"/>
        <c:crosses val="autoZero"/>
        <c:auto val="1"/>
        <c:lblAlgn val="ctr"/>
        <c:lblOffset val="100"/>
        <c:noMultiLvlLbl val="0"/>
      </c:catAx>
      <c:valAx>
        <c:axId val="154352600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Standard Deviation % Execution Time (min-max 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BST!$K$13:$K$49</c:f>
              <c:numCache>
                <c:formatCode>0.00%</c:formatCode>
                <c:ptCount val="37"/>
                <c:pt idx="0">
                  <c:v>0.25951630936844539</c:v>
                </c:pt>
                <c:pt idx="1">
                  <c:v>0.14688677590028823</c:v>
                </c:pt>
                <c:pt idx="2">
                  <c:v>0.16944799397864729</c:v>
                </c:pt>
                <c:pt idx="3">
                  <c:v>0.20871383365946841</c:v>
                </c:pt>
                <c:pt idx="4">
                  <c:v>0.11014493895285009</c:v>
                </c:pt>
                <c:pt idx="5">
                  <c:v>6.0816285830697044E-2</c:v>
                </c:pt>
                <c:pt idx="6">
                  <c:v>0.11554728600393978</c:v>
                </c:pt>
                <c:pt idx="7">
                  <c:v>7.1015906777897181E-2</c:v>
                </c:pt>
                <c:pt idx="8">
                  <c:v>6.2523818152313726E-2</c:v>
                </c:pt>
                <c:pt idx="9">
                  <c:v>9.7815986277461353E-2</c:v>
                </c:pt>
                <c:pt idx="10">
                  <c:v>0.13342007769757383</c:v>
                </c:pt>
                <c:pt idx="11">
                  <c:v>5.2400918435571875E-2</c:v>
                </c:pt>
                <c:pt idx="12">
                  <c:v>1</c:v>
                </c:pt>
                <c:pt idx="13">
                  <c:v>3.1992142381195715E-2</c:v>
                </c:pt>
                <c:pt idx="14">
                  <c:v>2.8730247195426158E-2</c:v>
                </c:pt>
                <c:pt idx="15">
                  <c:v>0.37785694141333093</c:v>
                </c:pt>
                <c:pt idx="16">
                  <c:v>0.21773328908837875</c:v>
                </c:pt>
                <c:pt idx="17">
                  <c:v>4.372593705278377E-2</c:v>
                </c:pt>
                <c:pt idx="18">
                  <c:v>4.1938187321546035E-2</c:v>
                </c:pt>
                <c:pt idx="19">
                  <c:v>0.15284297495111712</c:v>
                </c:pt>
                <c:pt idx="20">
                  <c:v>2.7586308136159546E-2</c:v>
                </c:pt>
                <c:pt idx="21">
                  <c:v>0.13951212464055346</c:v>
                </c:pt>
                <c:pt idx="22">
                  <c:v>6.4201666697496926E-2</c:v>
                </c:pt>
                <c:pt idx="23">
                  <c:v>5.0909377467903284E-2</c:v>
                </c:pt>
                <c:pt idx="24">
                  <c:v>5.5203709342964168E-2</c:v>
                </c:pt>
                <c:pt idx="25">
                  <c:v>0.20126027413518871</c:v>
                </c:pt>
                <c:pt idx="26">
                  <c:v>4.6974093258768675E-2</c:v>
                </c:pt>
                <c:pt idx="27">
                  <c:v>9.7911544737824985E-2</c:v>
                </c:pt>
                <c:pt idx="28">
                  <c:v>4.2343481145367255E-2</c:v>
                </c:pt>
                <c:pt idx="29">
                  <c:v>5.4063168038295868E-2</c:v>
                </c:pt>
                <c:pt idx="30">
                  <c:v>3.1033067560423755E-3</c:v>
                </c:pt>
                <c:pt idx="31">
                  <c:v>2.5724906097437678E-2</c:v>
                </c:pt>
                <c:pt idx="32">
                  <c:v>5.1713240570512922E-3</c:v>
                </c:pt>
                <c:pt idx="33">
                  <c:v>5.6122280376418254E-2</c:v>
                </c:pt>
                <c:pt idx="34">
                  <c:v>0.10476720873263584</c:v>
                </c:pt>
                <c:pt idx="35">
                  <c:v>0</c:v>
                </c:pt>
                <c:pt idx="36">
                  <c:v>8.3897531122807331E-4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6-4DF7-A954-3CD2D6577FE7}"/>
            </c:ext>
          </c:extLst>
        </c:ser>
        <c:ser>
          <c:idx val="1"/>
          <c:order val="1"/>
          <c:tx>
            <c:v>AVL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AVL!$C$13:$C$83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AVL!$L$13:$L$83</c:f>
              <c:numCache>
                <c:formatCode>0.00%</c:formatCode>
                <c:ptCount val="71"/>
                <c:pt idx="0">
                  <c:v>1</c:v>
                </c:pt>
                <c:pt idx="1">
                  <c:v>0.9517241379310345</c:v>
                </c:pt>
                <c:pt idx="2">
                  <c:v>0.90344827586206899</c:v>
                </c:pt>
                <c:pt idx="3">
                  <c:v>0.85517241379310349</c:v>
                </c:pt>
                <c:pt idx="4">
                  <c:v>0.80689655172413788</c:v>
                </c:pt>
                <c:pt idx="5">
                  <c:v>0.75862068965517238</c:v>
                </c:pt>
                <c:pt idx="6">
                  <c:v>0.71034482758620687</c:v>
                </c:pt>
                <c:pt idx="7">
                  <c:v>0.66206896551724137</c:v>
                </c:pt>
                <c:pt idx="8">
                  <c:v>0.61379310344827587</c:v>
                </c:pt>
                <c:pt idx="9">
                  <c:v>0.56551724137931036</c:v>
                </c:pt>
                <c:pt idx="10">
                  <c:v>0.51724137931034486</c:v>
                </c:pt>
                <c:pt idx="11">
                  <c:v>0.4689655172413793</c:v>
                </c:pt>
                <c:pt idx="12">
                  <c:v>0.4206896551724138</c:v>
                </c:pt>
                <c:pt idx="13">
                  <c:v>0.3724137931034483</c:v>
                </c:pt>
                <c:pt idx="14">
                  <c:v>0.32413793103448274</c:v>
                </c:pt>
                <c:pt idx="15">
                  <c:v>0.27586206896551724</c:v>
                </c:pt>
                <c:pt idx="16">
                  <c:v>0.22758620689655173</c:v>
                </c:pt>
                <c:pt idx="17">
                  <c:v>0.1793103448275862</c:v>
                </c:pt>
                <c:pt idx="18">
                  <c:v>0.1310344827586207</c:v>
                </c:pt>
                <c:pt idx="19">
                  <c:v>8.2758620689655171E-2</c:v>
                </c:pt>
                <c:pt idx="20">
                  <c:v>3.4482758620689655E-2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76-4DF7-A954-3CD2D6577FE7}"/>
            </c:ext>
          </c:extLst>
        </c:ser>
        <c:ser>
          <c:idx val="2"/>
          <c:order val="2"/>
          <c:tx>
            <c:v>RBT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RBT!$C$13:$C$83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RBT!$L$13:$L$83</c:f>
              <c:numCache>
                <c:formatCode>0.00%</c:formatCode>
                <c:ptCount val="71"/>
                <c:pt idx="0">
                  <c:v>1</c:v>
                </c:pt>
                <c:pt idx="1">
                  <c:v>0.9517241379310345</c:v>
                </c:pt>
                <c:pt idx="2">
                  <c:v>0.90344827586206899</c:v>
                </c:pt>
                <c:pt idx="3">
                  <c:v>0.85517241379310349</c:v>
                </c:pt>
                <c:pt idx="4">
                  <c:v>0.80689655172413788</c:v>
                </c:pt>
                <c:pt idx="5">
                  <c:v>0.75862068965517238</c:v>
                </c:pt>
                <c:pt idx="6">
                  <c:v>0.71034482758620687</c:v>
                </c:pt>
                <c:pt idx="7">
                  <c:v>0.66206896551724137</c:v>
                </c:pt>
                <c:pt idx="8">
                  <c:v>0.61379310344827587</c:v>
                </c:pt>
                <c:pt idx="9">
                  <c:v>0.56551724137931036</c:v>
                </c:pt>
                <c:pt idx="10">
                  <c:v>0.51724137931034486</c:v>
                </c:pt>
                <c:pt idx="11">
                  <c:v>0.4689655172413793</c:v>
                </c:pt>
                <c:pt idx="12">
                  <c:v>0.4206896551724138</c:v>
                </c:pt>
                <c:pt idx="13">
                  <c:v>0.3724137931034483</c:v>
                </c:pt>
                <c:pt idx="14">
                  <c:v>0.32413793103448274</c:v>
                </c:pt>
                <c:pt idx="15">
                  <c:v>0.27586206896551724</c:v>
                </c:pt>
                <c:pt idx="16">
                  <c:v>0.22758620689655173</c:v>
                </c:pt>
                <c:pt idx="17">
                  <c:v>0.1793103448275862</c:v>
                </c:pt>
                <c:pt idx="18">
                  <c:v>0.1310344827586207</c:v>
                </c:pt>
                <c:pt idx="19">
                  <c:v>8.2758620689655171E-2</c:v>
                </c:pt>
                <c:pt idx="20">
                  <c:v>3.4482758620689655E-2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76-4DF7-A954-3CD2D6577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71200"/>
        <c:axId val="170771592"/>
        <c:extLst/>
      </c:scatterChart>
      <c:valAx>
        <c:axId val="17077120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1592"/>
        <c:crosses val="autoZero"/>
        <c:crossBetween val="midCat"/>
      </c:valAx>
      <c:valAx>
        <c:axId val="1707715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</a:t>
            </a:r>
            <a:r>
              <a:rPr lang="it-IT"/>
              <a:t>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BST!$B$13:$B$49</c:f>
              <c:numCache>
                <c:formatCode>0.00000%</c:formatCode>
                <c:ptCount val="37"/>
                <c:pt idx="0">
                  <c:v>9.2527419509406397E-4</c:v>
                </c:pt>
                <c:pt idx="1">
                  <c:v>4.3585848882818416E-4</c:v>
                </c:pt>
                <c:pt idx="2">
                  <c:v>2.9222735354900934E-4</c:v>
                </c:pt>
                <c:pt idx="3">
                  <c:v>2.254378461900054E-4</c:v>
                </c:pt>
                <c:pt idx="4">
                  <c:v>1.8804656237049133E-4</c:v>
                </c:pt>
                <c:pt idx="5">
                  <c:v>1.6370487518964916E-4</c:v>
                </c:pt>
                <c:pt idx="6">
                  <c:v>1.4376201028908813E-4</c:v>
                </c:pt>
                <c:pt idx="7">
                  <c:v>1.336861884788097E-4</c:v>
                </c:pt>
                <c:pt idx="8">
                  <c:v>1.251974766627432E-4</c:v>
                </c:pt>
                <c:pt idx="9">
                  <c:v>1.2030108267537234E-4</c:v>
                </c:pt>
                <c:pt idx="10">
                  <c:v>5.8027335848956507E-5</c:v>
                </c:pt>
                <c:pt idx="11">
                  <c:v>4.0256090847185401E-5</c:v>
                </c:pt>
                <c:pt idx="12">
                  <c:v>2.9918239009032699E-5</c:v>
                </c:pt>
                <c:pt idx="13">
                  <c:v>2.6630409744234318E-5</c:v>
                </c:pt>
                <c:pt idx="14">
                  <c:v>2.3675299357249441E-5</c:v>
                </c:pt>
                <c:pt idx="15">
                  <c:v>2.1182465760057131E-5</c:v>
                </c:pt>
                <c:pt idx="16">
                  <c:v>2.1590544575221457E-5</c:v>
                </c:pt>
                <c:pt idx="17">
                  <c:v>2.2775948923307686E-5</c:v>
                </c:pt>
                <c:pt idx="18">
                  <c:v>2.576674470309348E-5</c:v>
                </c:pt>
                <c:pt idx="19">
                  <c:v>1.483761921497124E-5</c:v>
                </c:pt>
                <c:pt idx="20">
                  <c:v>1.5517210803525508E-5</c:v>
                </c:pt>
                <c:pt idx="21">
                  <c:v>2.173980558402435E-5</c:v>
                </c:pt>
                <c:pt idx="22">
                  <c:v>1.6830260808934463E-5</c:v>
                </c:pt>
                <c:pt idx="23">
                  <c:v>1.3594344752582926E-5</c:v>
                </c:pt>
                <c:pt idx="24">
                  <c:v>1.1367280905809897E-5</c:v>
                </c:pt>
                <c:pt idx="25">
                  <c:v>9.4402600117328927E-6</c:v>
                </c:pt>
                <c:pt idx="26">
                  <c:v>8.1347344444993211E-6</c:v>
                </c:pt>
                <c:pt idx="27">
                  <c:v>7.0382529045361535E-6</c:v>
                </c:pt>
                <c:pt idx="28">
                  <c:v>2.2749800939241781E-6</c:v>
                </c:pt>
                <c:pt idx="29">
                  <c:v>1.2010054131029688E-6</c:v>
                </c:pt>
                <c:pt idx="30">
                  <c:v>7.9620551201701602E-7</c:v>
                </c:pt>
                <c:pt idx="31">
                  <c:v>5.8324463154561902E-7</c:v>
                </c:pt>
                <c:pt idx="32">
                  <c:v>4.5686538135206047E-7</c:v>
                </c:pt>
                <c:pt idx="33">
                  <c:v>3.7180348592325439E-7</c:v>
                </c:pt>
                <c:pt idx="34">
                  <c:v>3.0903781077614843E-7</c:v>
                </c:pt>
                <c:pt idx="35">
                  <c:v>2.6792207295135297E-7</c:v>
                </c:pt>
                <c:pt idx="36">
                  <c:v>2.3357079697692653E-7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B-4869-99F1-4F3AF3ED74A4}"/>
            </c:ext>
          </c:extLst>
        </c:ser>
        <c:ser>
          <c:idx val="1"/>
          <c:order val="1"/>
          <c:tx>
            <c:v>AVL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AVL!$C$13:$C$83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AVL!$B$13:$B$83</c:f>
              <c:numCache>
                <c:formatCode>0.00000%</c:formatCode>
                <c:ptCount val="71"/>
                <c:pt idx="0">
                  <c:v>9.1531983890370827E-4</c:v>
                </c:pt>
                <c:pt idx="1">
                  <c:v>4.4464169597014248E-4</c:v>
                </c:pt>
                <c:pt idx="2">
                  <c:v>2.9844250530716043E-4</c:v>
                </c:pt>
                <c:pt idx="3">
                  <c:v>2.2930366536995443E-4</c:v>
                </c:pt>
                <c:pt idx="4">
                  <c:v>1.8735638296833051E-4</c:v>
                </c:pt>
                <c:pt idx="5">
                  <c:v>1.6204013155343821E-4</c:v>
                </c:pt>
                <c:pt idx="6">
                  <c:v>1.4490152595796985E-4</c:v>
                </c:pt>
                <c:pt idx="7">
                  <c:v>1.324306732520026E-4</c:v>
                </c:pt>
                <c:pt idx="8">
                  <c:v>1.257439551288085E-4</c:v>
                </c:pt>
                <c:pt idx="9">
                  <c:v>1.1975051178374972E-4</c:v>
                </c:pt>
                <c:pt idx="10">
                  <c:v>5.8204507357049724E-5</c:v>
                </c:pt>
                <c:pt idx="11">
                  <c:v>4.0044605113570218E-5</c:v>
                </c:pt>
                <c:pt idx="12">
                  <c:v>3.1574395907380928E-5</c:v>
                </c:pt>
                <c:pt idx="13">
                  <c:v>2.6508198133633504E-5</c:v>
                </c:pt>
                <c:pt idx="14">
                  <c:v>2.3727671413782792E-5</c:v>
                </c:pt>
                <c:pt idx="15">
                  <c:v>2.2118895382364603E-5</c:v>
                </c:pt>
                <c:pt idx="16">
                  <c:v>2.1919777996488452E-5</c:v>
                </c:pt>
                <c:pt idx="17">
                  <c:v>2.2803780150058645E-5</c:v>
                </c:pt>
                <c:pt idx="18">
                  <c:v>2.5798310284385827E-5</c:v>
                </c:pt>
                <c:pt idx="19">
                  <c:v>1.4946141578820718E-5</c:v>
                </c:pt>
                <c:pt idx="20">
                  <c:v>1.5695524757448084E-5</c:v>
                </c:pt>
                <c:pt idx="21">
                  <c:v>2.1966642084948144E-5</c:v>
                </c:pt>
                <c:pt idx="22">
                  <c:v>1.6823788837416105E-5</c:v>
                </c:pt>
                <c:pt idx="23">
                  <c:v>1.3422625753225027E-5</c:v>
                </c:pt>
                <c:pt idx="24">
                  <c:v>1.1249723779103639E-5</c:v>
                </c:pt>
                <c:pt idx="25">
                  <c:v>9.5018969858625336E-6</c:v>
                </c:pt>
                <c:pt idx="26">
                  <c:v>8.1702683933167212E-6</c:v>
                </c:pt>
                <c:pt idx="27">
                  <c:v>7.0630910609015018E-6</c:v>
                </c:pt>
                <c:pt idx="28">
                  <c:v>2.2872079725535043E-6</c:v>
                </c:pt>
                <c:pt idx="29">
                  <c:v>1.2064441351734479E-6</c:v>
                </c:pt>
                <c:pt idx="30">
                  <c:v>7.9494866902879981E-7</c:v>
                </c:pt>
                <c:pt idx="31">
                  <c:v>5.8295441296490614E-7</c:v>
                </c:pt>
                <c:pt idx="32">
                  <c:v>4.5572323277040662E-7</c:v>
                </c:pt>
                <c:pt idx="33">
                  <c:v>3.703875179406454E-7</c:v>
                </c:pt>
                <c:pt idx="34">
                  <c:v>3.0983013562814187E-7</c:v>
                </c:pt>
                <c:pt idx="35">
                  <c:v>2.6788874962926111E-7</c:v>
                </c:pt>
                <c:pt idx="36">
                  <c:v>2.3343059608170068E-7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6B-4869-99F1-4F3AF3ED74A4}"/>
            </c:ext>
          </c:extLst>
        </c:ser>
        <c:ser>
          <c:idx val="2"/>
          <c:order val="2"/>
          <c:tx>
            <c:v>RBT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RBT!$C$13:$C$83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RBT!$B$13:$B$83</c:f>
              <c:numCache>
                <c:formatCode>0.00000%</c:formatCode>
                <c:ptCount val="71"/>
                <c:pt idx="0">
                  <c:v>9.3069017324132783E-4</c:v>
                </c:pt>
                <c:pt idx="1">
                  <c:v>4.5236457262905466E-4</c:v>
                </c:pt>
                <c:pt idx="2">
                  <c:v>2.9430095451049001E-4</c:v>
                </c:pt>
                <c:pt idx="3">
                  <c:v>2.2816690448177165E-4</c:v>
                </c:pt>
                <c:pt idx="4">
                  <c:v>1.8977061043702026E-4</c:v>
                </c:pt>
                <c:pt idx="5">
                  <c:v>1.6385117678500351E-4</c:v>
                </c:pt>
                <c:pt idx="6">
                  <c:v>1.4498855750304186E-4</c:v>
                </c:pt>
                <c:pt idx="7">
                  <c:v>1.3384884258993687E-4</c:v>
                </c:pt>
                <c:pt idx="8">
                  <c:v>1.2632843371510987E-4</c:v>
                </c:pt>
                <c:pt idx="9">
                  <c:v>1.1956632950669836E-4</c:v>
                </c:pt>
                <c:pt idx="10">
                  <c:v>5.8450038577025463E-5</c:v>
                </c:pt>
                <c:pt idx="11">
                  <c:v>4.0428530876279738E-5</c:v>
                </c:pt>
                <c:pt idx="12">
                  <c:v>3.1538435891821365E-5</c:v>
                </c:pt>
                <c:pt idx="13">
                  <c:v>2.6544078528001917E-5</c:v>
                </c:pt>
                <c:pt idx="14">
                  <c:v>2.3124427257489175E-5</c:v>
                </c:pt>
                <c:pt idx="15">
                  <c:v>2.209690122527317E-5</c:v>
                </c:pt>
                <c:pt idx="16">
                  <c:v>2.2022765876919793E-5</c:v>
                </c:pt>
                <c:pt idx="17">
                  <c:v>2.2892788330172222E-5</c:v>
                </c:pt>
                <c:pt idx="18">
                  <c:v>2.582480745761411E-5</c:v>
                </c:pt>
                <c:pt idx="19">
                  <c:v>1.5011719327599356E-5</c:v>
                </c:pt>
                <c:pt idx="20">
                  <c:v>1.5570018372621677E-5</c:v>
                </c:pt>
                <c:pt idx="21">
                  <c:v>2.2138762601304605E-5</c:v>
                </c:pt>
                <c:pt idx="22">
                  <c:v>1.6979781931086342E-5</c:v>
                </c:pt>
                <c:pt idx="23">
                  <c:v>1.3638311966644584E-5</c:v>
                </c:pt>
                <c:pt idx="24">
                  <c:v>1.1369311791194468E-5</c:v>
                </c:pt>
                <c:pt idx="25">
                  <c:v>9.583986527653225E-6</c:v>
                </c:pt>
                <c:pt idx="26">
                  <c:v>8.0606622409792539E-6</c:v>
                </c:pt>
                <c:pt idx="27">
                  <c:v>6.994369532526317E-6</c:v>
                </c:pt>
                <c:pt idx="28">
                  <c:v>2.2892836994824582E-6</c:v>
                </c:pt>
                <c:pt idx="29">
                  <c:v>1.187401668299344E-6</c:v>
                </c:pt>
                <c:pt idx="30">
                  <c:v>7.9594749020700318E-7</c:v>
                </c:pt>
                <c:pt idx="31">
                  <c:v>5.8477333767736372E-7</c:v>
                </c:pt>
                <c:pt idx="32">
                  <c:v>4.5672825973483652E-7</c:v>
                </c:pt>
                <c:pt idx="33">
                  <c:v>3.7280246262655312E-7</c:v>
                </c:pt>
                <c:pt idx="34">
                  <c:v>3.1210255690019745E-7</c:v>
                </c:pt>
                <c:pt idx="35">
                  <c:v>2.6551609691337536E-7</c:v>
                </c:pt>
                <c:pt idx="36">
                  <c:v>2.3306530822887014E-7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6B-4869-99F1-4F3AF3ED7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0352"/>
        <c:axId val="192303616"/>
        <c:extLst/>
      </c:scatterChart>
      <c:valAx>
        <c:axId val="19427035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303616"/>
        <c:crosses val="autoZero"/>
        <c:crossBetween val="midCat"/>
      </c:valAx>
      <c:valAx>
        <c:axId val="192303616"/>
        <c:scaling>
          <c:orientation val="minMax"/>
          <c:max val="1.0000000000000002E-3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27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</a:t>
            </a:r>
            <a:r>
              <a:rPr lang="it-IT"/>
              <a:t>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BST!$B$13:$B$49</c:f>
              <c:numCache>
                <c:formatCode>0.00000%</c:formatCode>
                <c:ptCount val="37"/>
                <c:pt idx="0">
                  <c:v>9.2527419509406397E-4</c:v>
                </c:pt>
                <c:pt idx="1">
                  <c:v>4.3585848882818416E-4</c:v>
                </c:pt>
                <c:pt idx="2">
                  <c:v>2.9222735354900934E-4</c:v>
                </c:pt>
                <c:pt idx="3">
                  <c:v>2.254378461900054E-4</c:v>
                </c:pt>
                <c:pt idx="4">
                  <c:v>1.8804656237049133E-4</c:v>
                </c:pt>
                <c:pt idx="5">
                  <c:v>1.6370487518964916E-4</c:v>
                </c:pt>
                <c:pt idx="6">
                  <c:v>1.4376201028908813E-4</c:v>
                </c:pt>
                <c:pt idx="7">
                  <c:v>1.336861884788097E-4</c:v>
                </c:pt>
                <c:pt idx="8">
                  <c:v>1.251974766627432E-4</c:v>
                </c:pt>
                <c:pt idx="9">
                  <c:v>1.2030108267537234E-4</c:v>
                </c:pt>
                <c:pt idx="10">
                  <c:v>5.8027335848956507E-5</c:v>
                </c:pt>
                <c:pt idx="11">
                  <c:v>4.0256090847185401E-5</c:v>
                </c:pt>
                <c:pt idx="12">
                  <c:v>2.9918239009032699E-5</c:v>
                </c:pt>
                <c:pt idx="13">
                  <c:v>2.6630409744234318E-5</c:v>
                </c:pt>
                <c:pt idx="14">
                  <c:v>2.3675299357249441E-5</c:v>
                </c:pt>
                <c:pt idx="15">
                  <c:v>2.1182465760057131E-5</c:v>
                </c:pt>
                <c:pt idx="16">
                  <c:v>2.1590544575221457E-5</c:v>
                </c:pt>
                <c:pt idx="17">
                  <c:v>2.2775948923307686E-5</c:v>
                </c:pt>
                <c:pt idx="18">
                  <c:v>2.576674470309348E-5</c:v>
                </c:pt>
                <c:pt idx="19">
                  <c:v>1.483761921497124E-5</c:v>
                </c:pt>
                <c:pt idx="20">
                  <c:v>1.5517210803525508E-5</c:v>
                </c:pt>
                <c:pt idx="21">
                  <c:v>2.173980558402435E-5</c:v>
                </c:pt>
                <c:pt idx="22">
                  <c:v>1.6830260808934463E-5</c:v>
                </c:pt>
                <c:pt idx="23">
                  <c:v>1.3594344752582926E-5</c:v>
                </c:pt>
                <c:pt idx="24">
                  <c:v>1.1367280905809897E-5</c:v>
                </c:pt>
                <c:pt idx="25">
                  <c:v>9.4402600117328927E-6</c:v>
                </c:pt>
                <c:pt idx="26">
                  <c:v>8.1347344444993211E-6</c:v>
                </c:pt>
                <c:pt idx="27">
                  <c:v>7.0382529045361535E-6</c:v>
                </c:pt>
                <c:pt idx="28">
                  <c:v>2.2749800939241781E-6</c:v>
                </c:pt>
                <c:pt idx="29">
                  <c:v>1.2010054131029688E-6</c:v>
                </c:pt>
                <c:pt idx="30">
                  <c:v>7.9620551201701602E-7</c:v>
                </c:pt>
                <c:pt idx="31">
                  <c:v>5.8324463154561902E-7</c:v>
                </c:pt>
                <c:pt idx="32">
                  <c:v>4.5686538135206047E-7</c:v>
                </c:pt>
                <c:pt idx="33">
                  <c:v>3.7180348592325439E-7</c:v>
                </c:pt>
                <c:pt idx="34">
                  <c:v>3.0903781077614843E-7</c:v>
                </c:pt>
                <c:pt idx="35">
                  <c:v>2.6792207295135297E-7</c:v>
                </c:pt>
                <c:pt idx="36">
                  <c:v>2.3357079697692653E-7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B-4869-99F1-4F3AF3ED74A4}"/>
            </c:ext>
          </c:extLst>
        </c:ser>
        <c:ser>
          <c:idx val="1"/>
          <c:order val="1"/>
          <c:tx>
            <c:v>AVL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AVL!$C$13:$C$83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AVL!$B$13:$B$83</c:f>
              <c:numCache>
                <c:formatCode>0.00000%</c:formatCode>
                <c:ptCount val="71"/>
                <c:pt idx="0">
                  <c:v>9.1531983890370827E-4</c:v>
                </c:pt>
                <c:pt idx="1">
                  <c:v>4.4464169597014248E-4</c:v>
                </c:pt>
                <c:pt idx="2">
                  <c:v>2.9844250530716043E-4</c:v>
                </c:pt>
                <c:pt idx="3">
                  <c:v>2.2930366536995443E-4</c:v>
                </c:pt>
                <c:pt idx="4">
                  <c:v>1.8735638296833051E-4</c:v>
                </c:pt>
                <c:pt idx="5">
                  <c:v>1.6204013155343821E-4</c:v>
                </c:pt>
                <c:pt idx="6">
                  <c:v>1.4490152595796985E-4</c:v>
                </c:pt>
                <c:pt idx="7">
                  <c:v>1.324306732520026E-4</c:v>
                </c:pt>
                <c:pt idx="8">
                  <c:v>1.257439551288085E-4</c:v>
                </c:pt>
                <c:pt idx="9">
                  <c:v>1.1975051178374972E-4</c:v>
                </c:pt>
                <c:pt idx="10">
                  <c:v>5.8204507357049724E-5</c:v>
                </c:pt>
                <c:pt idx="11">
                  <c:v>4.0044605113570218E-5</c:v>
                </c:pt>
                <c:pt idx="12">
                  <c:v>3.1574395907380928E-5</c:v>
                </c:pt>
                <c:pt idx="13">
                  <c:v>2.6508198133633504E-5</c:v>
                </c:pt>
                <c:pt idx="14">
                  <c:v>2.3727671413782792E-5</c:v>
                </c:pt>
                <c:pt idx="15">
                  <c:v>2.2118895382364603E-5</c:v>
                </c:pt>
                <c:pt idx="16">
                  <c:v>2.1919777996488452E-5</c:v>
                </c:pt>
                <c:pt idx="17">
                  <c:v>2.2803780150058645E-5</c:v>
                </c:pt>
                <c:pt idx="18">
                  <c:v>2.5798310284385827E-5</c:v>
                </c:pt>
                <c:pt idx="19">
                  <c:v>1.4946141578820718E-5</c:v>
                </c:pt>
                <c:pt idx="20">
                  <c:v>1.5695524757448084E-5</c:v>
                </c:pt>
                <c:pt idx="21">
                  <c:v>2.1966642084948144E-5</c:v>
                </c:pt>
                <c:pt idx="22">
                  <c:v>1.6823788837416105E-5</c:v>
                </c:pt>
                <c:pt idx="23">
                  <c:v>1.3422625753225027E-5</c:v>
                </c:pt>
                <c:pt idx="24">
                  <c:v>1.1249723779103639E-5</c:v>
                </c:pt>
                <c:pt idx="25">
                  <c:v>9.5018969858625336E-6</c:v>
                </c:pt>
                <c:pt idx="26">
                  <c:v>8.1702683933167212E-6</c:v>
                </c:pt>
                <c:pt idx="27">
                  <c:v>7.0630910609015018E-6</c:v>
                </c:pt>
                <c:pt idx="28">
                  <c:v>2.2872079725535043E-6</c:v>
                </c:pt>
                <c:pt idx="29">
                  <c:v>1.2064441351734479E-6</c:v>
                </c:pt>
                <c:pt idx="30">
                  <c:v>7.9494866902879981E-7</c:v>
                </c:pt>
                <c:pt idx="31">
                  <c:v>5.8295441296490614E-7</c:v>
                </c:pt>
                <c:pt idx="32">
                  <c:v>4.5572323277040662E-7</c:v>
                </c:pt>
                <c:pt idx="33">
                  <c:v>3.703875179406454E-7</c:v>
                </c:pt>
                <c:pt idx="34">
                  <c:v>3.0983013562814187E-7</c:v>
                </c:pt>
                <c:pt idx="35">
                  <c:v>2.6788874962926111E-7</c:v>
                </c:pt>
                <c:pt idx="36">
                  <c:v>2.3343059608170068E-7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6B-4869-99F1-4F3AF3ED74A4}"/>
            </c:ext>
          </c:extLst>
        </c:ser>
        <c:ser>
          <c:idx val="2"/>
          <c:order val="2"/>
          <c:tx>
            <c:v>RBT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RBT!$C$13:$C$83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RBT!$B$13:$B$83</c:f>
              <c:numCache>
                <c:formatCode>0.00000%</c:formatCode>
                <c:ptCount val="71"/>
                <c:pt idx="0">
                  <c:v>9.3069017324132783E-4</c:v>
                </c:pt>
                <c:pt idx="1">
                  <c:v>4.5236457262905466E-4</c:v>
                </c:pt>
                <c:pt idx="2">
                  <c:v>2.9430095451049001E-4</c:v>
                </c:pt>
                <c:pt idx="3">
                  <c:v>2.2816690448177165E-4</c:v>
                </c:pt>
                <c:pt idx="4">
                  <c:v>1.8977061043702026E-4</c:v>
                </c:pt>
                <c:pt idx="5">
                  <c:v>1.6385117678500351E-4</c:v>
                </c:pt>
                <c:pt idx="6">
                  <c:v>1.4498855750304186E-4</c:v>
                </c:pt>
                <c:pt idx="7">
                  <c:v>1.3384884258993687E-4</c:v>
                </c:pt>
                <c:pt idx="8">
                  <c:v>1.2632843371510987E-4</c:v>
                </c:pt>
                <c:pt idx="9">
                  <c:v>1.1956632950669836E-4</c:v>
                </c:pt>
                <c:pt idx="10">
                  <c:v>5.8450038577025463E-5</c:v>
                </c:pt>
                <c:pt idx="11">
                  <c:v>4.0428530876279738E-5</c:v>
                </c:pt>
                <c:pt idx="12">
                  <c:v>3.1538435891821365E-5</c:v>
                </c:pt>
                <c:pt idx="13">
                  <c:v>2.6544078528001917E-5</c:v>
                </c:pt>
                <c:pt idx="14">
                  <c:v>2.3124427257489175E-5</c:v>
                </c:pt>
                <c:pt idx="15">
                  <c:v>2.209690122527317E-5</c:v>
                </c:pt>
                <c:pt idx="16">
                  <c:v>2.2022765876919793E-5</c:v>
                </c:pt>
                <c:pt idx="17">
                  <c:v>2.2892788330172222E-5</c:v>
                </c:pt>
                <c:pt idx="18">
                  <c:v>2.582480745761411E-5</c:v>
                </c:pt>
                <c:pt idx="19">
                  <c:v>1.5011719327599356E-5</c:v>
                </c:pt>
                <c:pt idx="20">
                  <c:v>1.5570018372621677E-5</c:v>
                </c:pt>
                <c:pt idx="21">
                  <c:v>2.2138762601304605E-5</c:v>
                </c:pt>
                <c:pt idx="22">
                  <c:v>1.6979781931086342E-5</c:v>
                </c:pt>
                <c:pt idx="23">
                  <c:v>1.3638311966644584E-5</c:v>
                </c:pt>
                <c:pt idx="24">
                  <c:v>1.1369311791194468E-5</c:v>
                </c:pt>
                <c:pt idx="25">
                  <c:v>9.583986527653225E-6</c:v>
                </c:pt>
                <c:pt idx="26">
                  <c:v>8.0606622409792539E-6</c:v>
                </c:pt>
                <c:pt idx="27">
                  <c:v>6.994369532526317E-6</c:v>
                </c:pt>
                <c:pt idx="28">
                  <c:v>2.2892836994824582E-6</c:v>
                </c:pt>
                <c:pt idx="29">
                  <c:v>1.187401668299344E-6</c:v>
                </c:pt>
                <c:pt idx="30">
                  <c:v>7.9594749020700318E-7</c:v>
                </c:pt>
                <c:pt idx="31">
                  <c:v>5.8477333767736372E-7</c:v>
                </c:pt>
                <c:pt idx="32">
                  <c:v>4.5672825973483652E-7</c:v>
                </c:pt>
                <c:pt idx="33">
                  <c:v>3.7280246262655312E-7</c:v>
                </c:pt>
                <c:pt idx="34">
                  <c:v>3.1210255690019745E-7</c:v>
                </c:pt>
                <c:pt idx="35">
                  <c:v>2.6551609691337536E-7</c:v>
                </c:pt>
                <c:pt idx="36">
                  <c:v>2.3306530822887014E-7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6B-4869-99F1-4F3AF3ED7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67328"/>
        <c:axId val="190768112"/>
        <c:extLst/>
      </c:scatterChart>
      <c:valAx>
        <c:axId val="190767328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768112"/>
        <c:crosses val="autoZero"/>
        <c:crossBetween val="midCat"/>
      </c:valAx>
      <c:valAx>
        <c:axId val="190768112"/>
        <c:scaling>
          <c:orientation val="minMax"/>
          <c:max val="1.0000000000000002E-3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76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 (log</a:t>
            </a:r>
            <a:r>
              <a:rPr lang="it-IT" baseline="0"/>
              <a:t> scaled)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BST!$D$13:$D$49</c:f>
              <c:numCache>
                <c:formatCode>0.00E+00</c:formatCode>
                <c:ptCount val="37"/>
                <c:pt idx="0">
                  <c:v>1.00871E-5</c:v>
                </c:pt>
                <c:pt idx="1">
                  <c:v>2.2461899999999999E-5</c:v>
                </c:pt>
                <c:pt idx="2">
                  <c:v>3.5226399999999999E-5</c:v>
                </c:pt>
                <c:pt idx="3">
                  <c:v>4.8140599999999998E-5</c:v>
                </c:pt>
                <c:pt idx="4">
                  <c:v>6.1024299999999998E-5</c:v>
                </c:pt>
                <c:pt idx="5">
                  <c:v>7.4364999999999997E-5</c:v>
                </c:pt>
                <c:pt idx="6">
                  <c:v>9.0169599999999998E-5</c:v>
                </c:pt>
                <c:pt idx="7">
                  <c:v>1.03686E-4</c:v>
                </c:pt>
                <c:pt idx="8">
                  <c:v>1.18961E-4</c:v>
                </c:pt>
                <c:pt idx="9">
                  <c:v>1.33764E-4</c:v>
                </c:pt>
                <c:pt idx="10">
                  <c:v>3.01582E-4</c:v>
                </c:pt>
                <c:pt idx="11">
                  <c:v>4.7640200000000001E-4</c:v>
                </c:pt>
                <c:pt idx="12">
                  <c:v>7.0900300000000004E-4</c:v>
                </c:pt>
                <c:pt idx="13">
                  <c:v>8.9104199999999998E-4</c:v>
                </c:pt>
                <c:pt idx="14">
                  <c:v>1.13718E-3</c:v>
                </c:pt>
                <c:pt idx="15">
                  <c:v>1.46872E-3</c:v>
                </c:pt>
                <c:pt idx="16">
                  <c:v>1.7064000000000001E-3</c:v>
                </c:pt>
                <c:pt idx="17">
                  <c:v>1.98285E-3</c:v>
                </c:pt>
                <c:pt idx="18">
                  <c:v>2.2639000000000001E-3</c:v>
                </c:pt>
                <c:pt idx="19">
                  <c:v>5.5502800000000003E-3</c:v>
                </c:pt>
                <c:pt idx="20">
                  <c:v>9.0222400000000008E-3</c:v>
                </c:pt>
                <c:pt idx="21">
                  <c:v>1.28796E-2</c:v>
                </c:pt>
                <c:pt idx="22">
                  <c:v>1.6636700000000001E-2</c:v>
                </c:pt>
                <c:pt idx="23">
                  <c:v>2.0596799999999998E-2</c:v>
                </c:pt>
                <c:pt idx="24">
                  <c:v>2.4632100000000001E-2</c:v>
                </c:pt>
                <c:pt idx="25">
                  <c:v>2.9660200000000001E-2</c:v>
                </c:pt>
                <c:pt idx="26">
                  <c:v>3.4420300000000001E-2</c:v>
                </c:pt>
                <c:pt idx="27">
                  <c:v>3.9782600000000001E-2</c:v>
                </c:pt>
                <c:pt idx="28">
                  <c:v>0.12307800000000001</c:v>
                </c:pt>
                <c:pt idx="29">
                  <c:v>0.23313800000000001</c:v>
                </c:pt>
                <c:pt idx="30">
                  <c:v>0.35166799999999998</c:v>
                </c:pt>
                <c:pt idx="31">
                  <c:v>0.48007300000000003</c:v>
                </c:pt>
                <c:pt idx="32">
                  <c:v>0.61287199999999997</c:v>
                </c:pt>
                <c:pt idx="33">
                  <c:v>0.75308600000000003</c:v>
                </c:pt>
                <c:pt idx="34">
                  <c:v>0.90603800000000001</c:v>
                </c:pt>
                <c:pt idx="35">
                  <c:v>1.04508</c:v>
                </c:pt>
                <c:pt idx="36">
                  <c:v>1.19878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C9-4514-A848-F79A8CD45106}"/>
            </c:ext>
          </c:extLst>
        </c:ser>
        <c:ser>
          <c:idx val="1"/>
          <c:order val="1"/>
          <c:tx>
            <c:v>AVL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AVL!$C$13:$C$83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AVL!$D$13:$D$83</c:f>
              <c:numCache>
                <c:formatCode>0.00E+00</c:formatCode>
                <c:ptCount val="71"/>
                <c:pt idx="0">
                  <c:v>1.01968E-5</c:v>
                </c:pt>
                <c:pt idx="1">
                  <c:v>2.2018199999999999E-5</c:v>
                </c:pt>
                <c:pt idx="2">
                  <c:v>3.4492800000000003E-5</c:v>
                </c:pt>
                <c:pt idx="3">
                  <c:v>4.7329E-5</c:v>
                </c:pt>
                <c:pt idx="4">
                  <c:v>6.1249100000000003E-5</c:v>
                </c:pt>
                <c:pt idx="5">
                  <c:v>7.5129000000000005E-5</c:v>
                </c:pt>
                <c:pt idx="6">
                  <c:v>8.9460499999999995E-5</c:v>
                </c:pt>
                <c:pt idx="7">
                  <c:v>1.04669E-4</c:v>
                </c:pt>
                <c:pt idx="8">
                  <c:v>1.1844400000000001E-4</c:v>
                </c:pt>
                <c:pt idx="9">
                  <c:v>1.3437900000000001E-4</c:v>
                </c:pt>
                <c:pt idx="10">
                  <c:v>3.0066400000000002E-4</c:v>
                </c:pt>
                <c:pt idx="11">
                  <c:v>4.78918E-4</c:v>
                </c:pt>
                <c:pt idx="12">
                  <c:v>6.7181399999999996E-4</c:v>
                </c:pt>
                <c:pt idx="13">
                  <c:v>8.9515000000000005E-4</c:v>
                </c:pt>
                <c:pt idx="14">
                  <c:v>1.1346699999999999E-3</c:v>
                </c:pt>
                <c:pt idx="15">
                  <c:v>1.40654E-3</c:v>
                </c:pt>
                <c:pt idx="16">
                  <c:v>1.6807700000000001E-3</c:v>
                </c:pt>
                <c:pt idx="17">
                  <c:v>1.98043E-3</c:v>
                </c:pt>
                <c:pt idx="18">
                  <c:v>2.2611300000000001E-3</c:v>
                </c:pt>
                <c:pt idx="19">
                  <c:v>5.5099800000000003E-3</c:v>
                </c:pt>
                <c:pt idx="20">
                  <c:v>8.9197400000000007E-3</c:v>
                </c:pt>
                <c:pt idx="21">
                  <c:v>1.27466E-2</c:v>
                </c:pt>
                <c:pt idx="22">
                  <c:v>1.6643100000000001E-2</c:v>
                </c:pt>
                <c:pt idx="23">
                  <c:v>2.0860299999999998E-2</c:v>
                </c:pt>
                <c:pt idx="24">
                  <c:v>2.4889499999999998E-2</c:v>
                </c:pt>
                <c:pt idx="25">
                  <c:v>2.9467799999999999E-2</c:v>
                </c:pt>
                <c:pt idx="26">
                  <c:v>3.4270599999999998E-2</c:v>
                </c:pt>
                <c:pt idx="27">
                  <c:v>3.9642700000000003E-2</c:v>
                </c:pt>
                <c:pt idx="28">
                  <c:v>0.12242</c:v>
                </c:pt>
                <c:pt idx="29">
                  <c:v>0.23208699999999999</c:v>
                </c:pt>
                <c:pt idx="30">
                  <c:v>0.35222399999999998</c:v>
                </c:pt>
                <c:pt idx="31">
                  <c:v>0.48031200000000002</c:v>
                </c:pt>
                <c:pt idx="32">
                  <c:v>0.61440799999999995</c:v>
                </c:pt>
                <c:pt idx="33">
                  <c:v>0.755965</c:v>
                </c:pt>
                <c:pt idx="34">
                  <c:v>0.903721</c:v>
                </c:pt>
                <c:pt idx="35">
                  <c:v>1.04521</c:v>
                </c:pt>
                <c:pt idx="36">
                  <c:v>1.1995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C9-4514-A848-F79A8CD45106}"/>
            </c:ext>
          </c:extLst>
        </c:ser>
        <c:ser>
          <c:idx val="2"/>
          <c:order val="2"/>
          <c:tx>
            <c:v>RBT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RBT!$C$13:$C$83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RBT!$D$13:$D$83</c:f>
              <c:numCache>
                <c:formatCode>0.00E+00</c:formatCode>
                <c:ptCount val="71"/>
                <c:pt idx="0">
                  <c:v>1.00284E-5</c:v>
                </c:pt>
                <c:pt idx="1">
                  <c:v>2.1642300000000001E-5</c:v>
                </c:pt>
                <c:pt idx="2">
                  <c:v>3.4978200000000003E-5</c:v>
                </c:pt>
                <c:pt idx="3">
                  <c:v>4.7564800000000002E-5</c:v>
                </c:pt>
                <c:pt idx="4">
                  <c:v>6.0469900000000002E-5</c:v>
                </c:pt>
                <c:pt idx="5">
                  <c:v>7.42986E-5</c:v>
                </c:pt>
                <c:pt idx="6">
                  <c:v>8.9406800000000006E-5</c:v>
                </c:pt>
                <c:pt idx="7">
                  <c:v>1.0356E-4</c:v>
                </c:pt>
                <c:pt idx="8">
                  <c:v>1.17896E-4</c:v>
                </c:pt>
                <c:pt idx="9">
                  <c:v>1.3458599999999999E-4</c:v>
                </c:pt>
                <c:pt idx="10">
                  <c:v>2.9940099999999997E-4</c:v>
                </c:pt>
                <c:pt idx="11">
                  <c:v>4.7437E-4</c:v>
                </c:pt>
                <c:pt idx="12">
                  <c:v>6.7257999999999999E-4</c:v>
                </c:pt>
                <c:pt idx="13">
                  <c:v>8.9393999999999997E-4</c:v>
                </c:pt>
                <c:pt idx="14">
                  <c:v>1.16427E-3</c:v>
                </c:pt>
                <c:pt idx="15">
                  <c:v>1.4079400000000001E-3</c:v>
                </c:pt>
                <c:pt idx="16">
                  <c:v>1.6729099999999999E-3</c:v>
                </c:pt>
                <c:pt idx="17">
                  <c:v>1.9727299999999998E-3</c:v>
                </c:pt>
                <c:pt idx="18">
                  <c:v>2.25881E-3</c:v>
                </c:pt>
                <c:pt idx="19">
                  <c:v>5.4859100000000001E-3</c:v>
                </c:pt>
                <c:pt idx="20">
                  <c:v>8.9916400000000004E-3</c:v>
                </c:pt>
                <c:pt idx="21">
                  <c:v>1.2647500000000001E-2</c:v>
                </c:pt>
                <c:pt idx="22">
                  <c:v>1.64902E-2</c:v>
                </c:pt>
                <c:pt idx="23">
                  <c:v>2.0530400000000001E-2</c:v>
                </c:pt>
                <c:pt idx="24">
                  <c:v>2.4627699999999999E-2</c:v>
                </c:pt>
                <c:pt idx="25">
                  <c:v>2.9215399999999999E-2</c:v>
                </c:pt>
                <c:pt idx="26">
                  <c:v>3.4736599999999999E-2</c:v>
                </c:pt>
                <c:pt idx="27">
                  <c:v>4.0032199999999997E-2</c:v>
                </c:pt>
                <c:pt idx="28">
                  <c:v>0.122309</c:v>
                </c:pt>
                <c:pt idx="29">
                  <c:v>0.23580899999999999</c:v>
                </c:pt>
                <c:pt idx="30">
                  <c:v>0.35178199999999998</c:v>
                </c:pt>
                <c:pt idx="31">
                  <c:v>0.47881800000000002</c:v>
                </c:pt>
                <c:pt idx="32">
                  <c:v>0.61305600000000005</c:v>
                </c:pt>
                <c:pt idx="33">
                  <c:v>0.75106799999999996</c:v>
                </c:pt>
                <c:pt idx="34">
                  <c:v>0.89714099999999997</c:v>
                </c:pt>
                <c:pt idx="35">
                  <c:v>1.0545500000000001</c:v>
                </c:pt>
                <c:pt idx="36">
                  <c:v>1.2013799999999999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C9-4514-A848-F79A8CD4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29120"/>
        <c:axId val="169329512"/>
      </c:scatterChart>
      <c:valAx>
        <c:axId val="169329120"/>
        <c:scaling>
          <c:logBase val="10"/>
          <c:orientation val="minMax"/>
          <c:max val="1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329512"/>
        <c:crosses val="autoZero"/>
        <c:crossBetween val="midCat"/>
      </c:valAx>
      <c:valAx>
        <c:axId val="169329512"/>
        <c:scaling>
          <c:logBase val="10"/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32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BST!$D$12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BST!$D$13:$D$49</c:f>
              <c:numCache>
                <c:formatCode>0.00E+00</c:formatCode>
                <c:ptCount val="37"/>
                <c:pt idx="0">
                  <c:v>1.00871E-5</c:v>
                </c:pt>
                <c:pt idx="1">
                  <c:v>2.2461899999999999E-5</c:v>
                </c:pt>
                <c:pt idx="2">
                  <c:v>3.5226399999999999E-5</c:v>
                </c:pt>
                <c:pt idx="3">
                  <c:v>4.8140599999999998E-5</c:v>
                </c:pt>
                <c:pt idx="4">
                  <c:v>6.1024299999999998E-5</c:v>
                </c:pt>
                <c:pt idx="5">
                  <c:v>7.4364999999999997E-5</c:v>
                </c:pt>
                <c:pt idx="6">
                  <c:v>9.0169599999999998E-5</c:v>
                </c:pt>
                <c:pt idx="7">
                  <c:v>1.03686E-4</c:v>
                </c:pt>
                <c:pt idx="8">
                  <c:v>1.18961E-4</c:v>
                </c:pt>
                <c:pt idx="9">
                  <c:v>1.33764E-4</c:v>
                </c:pt>
                <c:pt idx="10">
                  <c:v>3.01582E-4</c:v>
                </c:pt>
                <c:pt idx="11">
                  <c:v>4.7640200000000001E-4</c:v>
                </c:pt>
                <c:pt idx="12">
                  <c:v>7.0900300000000004E-4</c:v>
                </c:pt>
                <c:pt idx="13">
                  <c:v>8.9104199999999998E-4</c:v>
                </c:pt>
                <c:pt idx="14">
                  <c:v>1.13718E-3</c:v>
                </c:pt>
                <c:pt idx="15">
                  <c:v>1.46872E-3</c:v>
                </c:pt>
                <c:pt idx="16">
                  <c:v>1.7064000000000001E-3</c:v>
                </c:pt>
                <c:pt idx="17">
                  <c:v>1.98285E-3</c:v>
                </c:pt>
                <c:pt idx="18">
                  <c:v>2.2639000000000001E-3</c:v>
                </c:pt>
                <c:pt idx="19">
                  <c:v>5.5502800000000003E-3</c:v>
                </c:pt>
                <c:pt idx="20">
                  <c:v>9.0222400000000008E-3</c:v>
                </c:pt>
                <c:pt idx="21">
                  <c:v>1.28796E-2</c:v>
                </c:pt>
                <c:pt idx="22">
                  <c:v>1.6636700000000001E-2</c:v>
                </c:pt>
                <c:pt idx="23">
                  <c:v>2.0596799999999998E-2</c:v>
                </c:pt>
                <c:pt idx="24">
                  <c:v>2.4632100000000001E-2</c:v>
                </c:pt>
                <c:pt idx="25">
                  <c:v>2.9660200000000001E-2</c:v>
                </c:pt>
                <c:pt idx="26">
                  <c:v>3.4420300000000001E-2</c:v>
                </c:pt>
                <c:pt idx="27">
                  <c:v>3.9782600000000001E-2</c:v>
                </c:pt>
                <c:pt idx="28">
                  <c:v>0.12307800000000001</c:v>
                </c:pt>
                <c:pt idx="29">
                  <c:v>0.23313800000000001</c:v>
                </c:pt>
                <c:pt idx="30">
                  <c:v>0.35166799999999998</c:v>
                </c:pt>
                <c:pt idx="31">
                  <c:v>0.48007300000000003</c:v>
                </c:pt>
                <c:pt idx="32">
                  <c:v>0.61287199999999997</c:v>
                </c:pt>
                <c:pt idx="33">
                  <c:v>0.75308600000000003</c:v>
                </c:pt>
                <c:pt idx="34">
                  <c:v>0.90603800000000001</c:v>
                </c:pt>
                <c:pt idx="35">
                  <c:v>1.04508</c:v>
                </c:pt>
                <c:pt idx="36">
                  <c:v>1.19878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9-49B3-8EA2-218AE024625B}"/>
            </c:ext>
          </c:extLst>
        </c:ser>
        <c:ser>
          <c:idx val="1"/>
          <c:order val="1"/>
          <c:tx>
            <c:strRef>
              <c:f>BST!$E$12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BST!$E$13:$E$49</c:f>
              <c:numCache>
                <c:formatCode>0.00E+00</c:formatCode>
                <c:ptCount val="37"/>
                <c:pt idx="0">
                  <c:v>4.73734E-7</c:v>
                </c:pt>
                <c:pt idx="1">
                  <c:v>6.3438900000000003E-7</c:v>
                </c:pt>
                <c:pt idx="2">
                  <c:v>1.127E-6</c:v>
                </c:pt>
                <c:pt idx="3">
                  <c:v>1.85437E-6</c:v>
                </c:pt>
                <c:pt idx="4">
                  <c:v>1.3508099999999999E-6</c:v>
                </c:pt>
                <c:pt idx="5">
                  <c:v>1.0363600000000001E-6</c:v>
                </c:pt>
                <c:pt idx="6">
                  <c:v>2.07693E-6</c:v>
                </c:pt>
                <c:pt idx="7">
                  <c:v>1.62077E-6</c:v>
                </c:pt>
                <c:pt idx="8">
                  <c:v>1.6916199999999999E-6</c:v>
                </c:pt>
                <c:pt idx="9">
                  <c:v>2.68682E-6</c:v>
                </c:pt>
                <c:pt idx="10">
                  <c:v>7.8424699999999995E-6</c:v>
                </c:pt>
                <c:pt idx="11">
                  <c:v>5.9727999999999998E-6</c:v>
                </c:pt>
                <c:pt idx="12">
                  <c:v>1.20565E-4</c:v>
                </c:pt>
                <c:pt idx="13">
                  <c:v>8.1485199999999997E-6</c:v>
                </c:pt>
                <c:pt idx="14">
                  <c:v>9.7828599999999997E-6</c:v>
                </c:pt>
                <c:pt idx="15">
                  <c:v>9.7868299999999999E-5</c:v>
                </c:pt>
                <c:pt idx="16">
                  <c:v>6.8288599999999995E-5</c:v>
                </c:pt>
                <c:pt idx="17">
                  <c:v>2.20004E-5</c:v>
                </c:pt>
                <c:pt idx="18">
                  <c:v>2.4445999999999999E-5</c:v>
                </c:pt>
                <c:pt idx="19">
                  <c:v>1.62251E-4</c:v>
                </c:pt>
                <c:pt idx="20">
                  <c:v>7.5900400000000003E-5</c:v>
                </c:pt>
                <c:pt idx="21">
                  <c:v>3.47969E-4</c:v>
                </c:pt>
                <c:pt idx="22">
                  <c:v>2.41213E-4</c:v>
                </c:pt>
                <c:pt idx="23">
                  <c:v>2.5312199999999999E-4</c:v>
                </c:pt>
                <c:pt idx="24">
                  <c:v>3.2029600000000002E-4</c:v>
                </c:pt>
                <c:pt idx="25">
                  <c:v>1.1057599999999999E-3</c:v>
                </c:pt>
                <c:pt idx="26">
                  <c:v>4.0048900000000002E-4</c:v>
                </c:pt>
                <c:pt idx="27">
                  <c:v>7.9971600000000001E-4</c:v>
                </c:pt>
                <c:pt idx="28">
                  <c:v>1.33731E-3</c:v>
                </c:pt>
                <c:pt idx="29">
                  <c:v>2.9873399999999998E-3</c:v>
                </c:pt>
                <c:pt idx="30">
                  <c:v>1.5272899999999999E-3</c:v>
                </c:pt>
                <c:pt idx="31">
                  <c:v>3.8901199999999999E-3</c:v>
                </c:pt>
                <c:pt idx="32">
                  <c:v>2.87237E-3</c:v>
                </c:pt>
                <c:pt idx="33">
                  <c:v>9.9075099999999996E-3</c:v>
                </c:pt>
                <c:pt idx="34">
                  <c:v>1.92458E-2</c:v>
                </c:pt>
                <c:pt idx="35">
                  <c:v>3.9996800000000002E-3</c:v>
                </c:pt>
                <c:pt idx="36">
                  <c:v>4.75509E-3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A9-49B3-8EA2-218AE0246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5424"/>
        <c:axId val="170925816"/>
      </c:scatterChart>
      <c:valAx>
        <c:axId val="1709254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5816"/>
        <c:crosses val="autoZero"/>
        <c:crossBetween val="midCat"/>
      </c:valAx>
      <c:valAx>
        <c:axId val="17092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BST!$J$12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BST!$I$13:$I$49</c:f>
              <c:numCache>
                <c:formatCode>0.00%</c:formatCode>
                <c:ptCount val="37"/>
                <c:pt idx="0">
                  <c:v>0</c:v>
                </c:pt>
                <c:pt idx="1">
                  <c:v>1.0001000100010001E-4</c:v>
                </c:pt>
                <c:pt idx="2">
                  <c:v>2.0002000200020003E-4</c:v>
                </c:pt>
                <c:pt idx="3">
                  <c:v>3.0003000300030005E-4</c:v>
                </c:pt>
                <c:pt idx="4">
                  <c:v>4.0004000400040005E-4</c:v>
                </c:pt>
                <c:pt idx="5">
                  <c:v>5.0005000500050005E-4</c:v>
                </c:pt>
                <c:pt idx="6">
                  <c:v>6.0006000600060011E-4</c:v>
                </c:pt>
                <c:pt idx="7">
                  <c:v>7.0007000700070005E-4</c:v>
                </c:pt>
                <c:pt idx="8">
                  <c:v>8.0008000800080011E-4</c:v>
                </c:pt>
                <c:pt idx="9">
                  <c:v>9.0009000900090005E-4</c:v>
                </c:pt>
                <c:pt idx="10">
                  <c:v>1.9001900190019003E-3</c:v>
                </c:pt>
                <c:pt idx="11">
                  <c:v>2.9002900290029002E-3</c:v>
                </c:pt>
                <c:pt idx="12">
                  <c:v>3.9003900390039005E-3</c:v>
                </c:pt>
                <c:pt idx="13">
                  <c:v>4.9004900490049004E-3</c:v>
                </c:pt>
                <c:pt idx="14">
                  <c:v>5.9005900590059007E-3</c:v>
                </c:pt>
                <c:pt idx="15">
                  <c:v>6.900690069006901E-3</c:v>
                </c:pt>
                <c:pt idx="16">
                  <c:v>7.9007900790079005E-3</c:v>
                </c:pt>
                <c:pt idx="17">
                  <c:v>8.9008900890089008E-3</c:v>
                </c:pt>
                <c:pt idx="18">
                  <c:v>9.9009900990099011E-3</c:v>
                </c:pt>
                <c:pt idx="19">
                  <c:v>1.9901990199019903E-2</c:v>
                </c:pt>
                <c:pt idx="20">
                  <c:v>2.9902990299029902E-2</c:v>
                </c:pt>
                <c:pt idx="21">
                  <c:v>3.9903990399039906E-2</c:v>
                </c:pt>
                <c:pt idx="22">
                  <c:v>4.9904990499049902E-2</c:v>
                </c:pt>
                <c:pt idx="23">
                  <c:v>5.9905990599059905E-2</c:v>
                </c:pt>
                <c:pt idx="24">
                  <c:v>6.9906990699069901E-2</c:v>
                </c:pt>
                <c:pt idx="25">
                  <c:v>7.9907990799079912E-2</c:v>
                </c:pt>
                <c:pt idx="26">
                  <c:v>8.9908990899089908E-2</c:v>
                </c:pt>
                <c:pt idx="27">
                  <c:v>9.9909990999099904E-2</c:v>
                </c:pt>
                <c:pt idx="28">
                  <c:v>0.19991999199919991</c:v>
                </c:pt>
                <c:pt idx="29">
                  <c:v>0.29992999299929995</c:v>
                </c:pt>
                <c:pt idx="30">
                  <c:v>0.39993999399939995</c:v>
                </c:pt>
                <c:pt idx="31">
                  <c:v>0.49994999499949994</c:v>
                </c:pt>
                <c:pt idx="32">
                  <c:v>0.59995999599959993</c:v>
                </c:pt>
                <c:pt idx="33">
                  <c:v>0.69996999699969997</c:v>
                </c:pt>
                <c:pt idx="34">
                  <c:v>0.79997999799980002</c:v>
                </c:pt>
                <c:pt idx="35">
                  <c:v>0.89998999899989995</c:v>
                </c:pt>
                <c:pt idx="36">
                  <c:v>1</c:v>
                </c:pt>
              </c:numCache>
            </c:numRef>
          </c:xVal>
          <c:yVal>
            <c:numRef>
              <c:f>BST!$J$13:$J$49</c:f>
              <c:numCache>
                <c:formatCode>0.00%</c:formatCode>
                <c:ptCount val="37"/>
                <c:pt idx="0">
                  <c:v>0</c:v>
                </c:pt>
                <c:pt idx="1">
                  <c:v>1.0322915070552234E-5</c:v>
                </c:pt>
                <c:pt idx="2">
                  <c:v>2.097091337501485E-5</c:v>
                </c:pt>
                <c:pt idx="3">
                  <c:v>3.1743789688500779E-5</c:v>
                </c:pt>
                <c:pt idx="4">
                  <c:v>4.2491223254657312E-5</c:v>
                </c:pt>
                <c:pt idx="5">
                  <c:v>5.36198809365363E-5</c:v>
                </c:pt>
                <c:pt idx="6">
                  <c:v>6.6803895508412193E-5</c:v>
                </c:pt>
                <c:pt idx="7">
                  <c:v>7.8079120098677282E-5</c:v>
                </c:pt>
                <c:pt idx="8">
                  <c:v>9.0821348474302382E-5</c:v>
                </c:pt>
                <c:pt idx="9">
                  <c:v>1.0316983990764956E-4</c:v>
                </c:pt>
                <c:pt idx="10">
                  <c:v>2.4316167503306044E-4</c:v>
                </c:pt>
                <c:pt idx="11">
                  <c:v>3.889944975945517E-4</c:v>
                </c:pt>
                <c:pt idx="12">
                  <c:v>5.8302756223604251E-4</c:v>
                </c:pt>
                <c:pt idx="13">
                  <c:v>7.3488239112444941E-4</c:v>
                </c:pt>
                <c:pt idx="14">
                  <c:v>9.4020786463800809E-4</c:v>
                </c:pt>
                <c:pt idx="15">
                  <c:v>1.2167746990507573E-3</c:v>
                </c:pt>
                <c:pt idx="16">
                  <c:v>1.4150446067639206E-3</c:v>
                </c:pt>
                <c:pt idx="17">
                  <c:v>1.6456560001807167E-3</c:v>
                </c:pt>
                <c:pt idx="18">
                  <c:v>1.8801046604078483E-3</c:v>
                </c:pt>
                <c:pt idx="19">
                  <c:v>4.6215648560927443E-3</c:v>
                </c:pt>
                <c:pt idx="20">
                  <c:v>7.5178337419215691E-3</c:v>
                </c:pt>
                <c:pt idx="21">
                  <c:v>1.0735598851381549E-2</c:v>
                </c:pt>
                <c:pt idx="22">
                  <c:v>1.3869728228144956E-2</c:v>
                </c:pt>
                <c:pt idx="23">
                  <c:v>1.7173197857625343E-2</c:v>
                </c:pt>
                <c:pt idx="24">
                  <c:v>2.0539398457570347E-2</c:v>
                </c:pt>
                <c:pt idx="25">
                  <c:v>2.4733781337798206E-2</c:v>
                </c:pt>
                <c:pt idx="26">
                  <c:v>2.8704601716902166E-2</c:v>
                </c:pt>
                <c:pt idx="27">
                  <c:v>3.317777037278527E-2</c:v>
                </c:pt>
                <c:pt idx="28">
                  <c:v>0.10266182991052945</c:v>
                </c:pt>
                <c:pt idx="29">
                  <c:v>0.19447260928999247</c:v>
                </c:pt>
                <c:pt idx="30">
                  <c:v>0.29334896473109506</c:v>
                </c:pt>
                <c:pt idx="31">
                  <c:v>0.40046293098786367</c:v>
                </c:pt>
                <c:pt idx="32">
                  <c:v>0.51124232123693969</c:v>
                </c:pt>
                <c:pt idx="33">
                  <c:v>0.62820721874658925</c:v>
                </c:pt>
                <c:pt idx="34">
                  <c:v>0.75579800856712009</c:v>
                </c:pt>
                <c:pt idx="35">
                  <c:v>0.87178523722857115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0-4E3E-B7C7-66FE5B298031}"/>
            </c:ext>
          </c:extLst>
        </c:ser>
        <c:ser>
          <c:idx val="1"/>
          <c:order val="1"/>
          <c:tx>
            <c:strRef>
              <c:f>BST!$K$12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BST!$I$13:$I$49</c:f>
              <c:numCache>
                <c:formatCode>0.00%</c:formatCode>
                <c:ptCount val="37"/>
                <c:pt idx="0">
                  <c:v>0</c:v>
                </c:pt>
                <c:pt idx="1">
                  <c:v>1.0001000100010001E-4</c:v>
                </c:pt>
                <c:pt idx="2">
                  <c:v>2.0002000200020003E-4</c:v>
                </c:pt>
                <c:pt idx="3">
                  <c:v>3.0003000300030005E-4</c:v>
                </c:pt>
                <c:pt idx="4">
                  <c:v>4.0004000400040005E-4</c:v>
                </c:pt>
                <c:pt idx="5">
                  <c:v>5.0005000500050005E-4</c:v>
                </c:pt>
                <c:pt idx="6">
                  <c:v>6.0006000600060011E-4</c:v>
                </c:pt>
                <c:pt idx="7">
                  <c:v>7.0007000700070005E-4</c:v>
                </c:pt>
                <c:pt idx="8">
                  <c:v>8.0008000800080011E-4</c:v>
                </c:pt>
                <c:pt idx="9">
                  <c:v>9.0009000900090005E-4</c:v>
                </c:pt>
                <c:pt idx="10">
                  <c:v>1.9001900190019003E-3</c:v>
                </c:pt>
                <c:pt idx="11">
                  <c:v>2.9002900290029002E-3</c:v>
                </c:pt>
                <c:pt idx="12">
                  <c:v>3.9003900390039005E-3</c:v>
                </c:pt>
                <c:pt idx="13">
                  <c:v>4.9004900490049004E-3</c:v>
                </c:pt>
                <c:pt idx="14">
                  <c:v>5.9005900590059007E-3</c:v>
                </c:pt>
                <c:pt idx="15">
                  <c:v>6.900690069006901E-3</c:v>
                </c:pt>
                <c:pt idx="16">
                  <c:v>7.9007900790079005E-3</c:v>
                </c:pt>
                <c:pt idx="17">
                  <c:v>8.9008900890089008E-3</c:v>
                </c:pt>
                <c:pt idx="18">
                  <c:v>9.9009900990099011E-3</c:v>
                </c:pt>
                <c:pt idx="19">
                  <c:v>1.9901990199019903E-2</c:v>
                </c:pt>
                <c:pt idx="20">
                  <c:v>2.9902990299029902E-2</c:v>
                </c:pt>
                <c:pt idx="21">
                  <c:v>3.9903990399039906E-2</c:v>
                </c:pt>
                <c:pt idx="22">
                  <c:v>4.9904990499049902E-2</c:v>
                </c:pt>
                <c:pt idx="23">
                  <c:v>5.9905990599059905E-2</c:v>
                </c:pt>
                <c:pt idx="24">
                  <c:v>6.9906990699069901E-2</c:v>
                </c:pt>
                <c:pt idx="25">
                  <c:v>7.9907990799079912E-2</c:v>
                </c:pt>
                <c:pt idx="26">
                  <c:v>8.9908990899089908E-2</c:v>
                </c:pt>
                <c:pt idx="27">
                  <c:v>9.9909990999099904E-2</c:v>
                </c:pt>
                <c:pt idx="28">
                  <c:v>0.19991999199919991</c:v>
                </c:pt>
                <c:pt idx="29">
                  <c:v>0.29992999299929995</c:v>
                </c:pt>
                <c:pt idx="30">
                  <c:v>0.39993999399939995</c:v>
                </c:pt>
                <c:pt idx="31">
                  <c:v>0.49994999499949994</c:v>
                </c:pt>
                <c:pt idx="32">
                  <c:v>0.59995999599959993</c:v>
                </c:pt>
                <c:pt idx="33">
                  <c:v>0.69996999699969997</c:v>
                </c:pt>
                <c:pt idx="34">
                  <c:v>0.79997999799980002</c:v>
                </c:pt>
                <c:pt idx="35">
                  <c:v>0.89998999899989995</c:v>
                </c:pt>
                <c:pt idx="36">
                  <c:v>1</c:v>
                </c:pt>
              </c:numCache>
            </c:numRef>
          </c:xVal>
          <c:yVal>
            <c:numRef>
              <c:f>BST!$K$13:$K$49</c:f>
              <c:numCache>
                <c:formatCode>0.00%</c:formatCode>
                <c:ptCount val="37"/>
                <c:pt idx="0">
                  <c:v>0.25951630936844539</c:v>
                </c:pt>
                <c:pt idx="1">
                  <c:v>0.14688677590028823</c:v>
                </c:pt>
                <c:pt idx="2">
                  <c:v>0.16944799397864729</c:v>
                </c:pt>
                <c:pt idx="3">
                  <c:v>0.20871383365946841</c:v>
                </c:pt>
                <c:pt idx="4">
                  <c:v>0.11014493895285009</c:v>
                </c:pt>
                <c:pt idx="5">
                  <c:v>6.0816285830697044E-2</c:v>
                </c:pt>
                <c:pt idx="6">
                  <c:v>0.11554728600393978</c:v>
                </c:pt>
                <c:pt idx="7">
                  <c:v>7.1015906777897181E-2</c:v>
                </c:pt>
                <c:pt idx="8">
                  <c:v>6.2523818152313726E-2</c:v>
                </c:pt>
                <c:pt idx="9">
                  <c:v>9.7815986277461353E-2</c:v>
                </c:pt>
                <c:pt idx="10">
                  <c:v>0.13342007769757383</c:v>
                </c:pt>
                <c:pt idx="11">
                  <c:v>5.2400918435571875E-2</c:v>
                </c:pt>
                <c:pt idx="12">
                  <c:v>1</c:v>
                </c:pt>
                <c:pt idx="13">
                  <c:v>3.1992142381195715E-2</c:v>
                </c:pt>
                <c:pt idx="14">
                  <c:v>2.8730247195426158E-2</c:v>
                </c:pt>
                <c:pt idx="15">
                  <c:v>0.37785694141333093</c:v>
                </c:pt>
                <c:pt idx="16">
                  <c:v>0.21773328908837875</c:v>
                </c:pt>
                <c:pt idx="17">
                  <c:v>4.372593705278377E-2</c:v>
                </c:pt>
                <c:pt idx="18">
                  <c:v>4.1938187321546035E-2</c:v>
                </c:pt>
                <c:pt idx="19">
                  <c:v>0.15284297495111712</c:v>
                </c:pt>
                <c:pt idx="20">
                  <c:v>2.7586308136159546E-2</c:v>
                </c:pt>
                <c:pt idx="21">
                  <c:v>0.13951212464055346</c:v>
                </c:pt>
                <c:pt idx="22">
                  <c:v>6.4201666697496926E-2</c:v>
                </c:pt>
                <c:pt idx="23">
                  <c:v>5.0909377467903284E-2</c:v>
                </c:pt>
                <c:pt idx="24">
                  <c:v>5.5203709342964168E-2</c:v>
                </c:pt>
                <c:pt idx="25">
                  <c:v>0.20126027413518871</c:v>
                </c:pt>
                <c:pt idx="26">
                  <c:v>4.6974093258768675E-2</c:v>
                </c:pt>
                <c:pt idx="27">
                  <c:v>9.7911544737824985E-2</c:v>
                </c:pt>
                <c:pt idx="28">
                  <c:v>4.2343481145367255E-2</c:v>
                </c:pt>
                <c:pt idx="29">
                  <c:v>5.4063168038295868E-2</c:v>
                </c:pt>
                <c:pt idx="30">
                  <c:v>3.1033067560423755E-3</c:v>
                </c:pt>
                <c:pt idx="31">
                  <c:v>2.5724906097437678E-2</c:v>
                </c:pt>
                <c:pt idx="32">
                  <c:v>5.1713240570512922E-3</c:v>
                </c:pt>
                <c:pt idx="33">
                  <c:v>5.6122280376418254E-2</c:v>
                </c:pt>
                <c:pt idx="34">
                  <c:v>0.10476720873263584</c:v>
                </c:pt>
                <c:pt idx="35">
                  <c:v>0</c:v>
                </c:pt>
                <c:pt idx="36">
                  <c:v>8.3897531122807331E-4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C0-4E3E-B7C7-66FE5B2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3856"/>
        <c:axId val="170926600"/>
        <c:extLst/>
      </c:scatterChart>
      <c:valAx>
        <c:axId val="170923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6600"/>
        <c:crosses val="autoZero"/>
        <c:crossBetween val="midCat"/>
      </c:valAx>
      <c:valAx>
        <c:axId val="17092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BST!$H$12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BST!$H$13:$H$49</c:f>
              <c:numCache>
                <c:formatCode>0.00%</c:formatCode>
                <c:ptCount val="37"/>
                <c:pt idx="0">
                  <c:v>1</c:v>
                </c:pt>
                <c:pt idx="1">
                  <c:v>0.47092517516430876</c:v>
                </c:pt>
                <c:pt idx="2">
                  <c:v>0.31565509133602698</c:v>
                </c:pt>
                <c:pt idx="3">
                  <c:v>0.24345338948130524</c:v>
                </c:pt>
                <c:pt idx="4">
                  <c:v>0.2030321551728913</c:v>
                </c:pt>
                <c:pt idx="5">
                  <c:v>0.17671797335051054</c:v>
                </c:pt>
                <c:pt idx="6">
                  <c:v>0.15515906623146905</c:v>
                </c:pt>
                <c:pt idx="7">
                  <c:v>0.14426676426588267</c:v>
                </c:pt>
                <c:pt idx="8">
                  <c:v>0.13509018153740321</c:v>
                </c:pt>
                <c:pt idx="9">
                  <c:v>0.12979701509826275</c:v>
                </c:pt>
                <c:pt idx="10">
                  <c:v>6.2477002127226004E-2</c:v>
                </c:pt>
                <c:pt idx="11">
                  <c:v>4.3265689094055183E-2</c:v>
                </c:pt>
                <c:pt idx="12">
                  <c:v>3.2090123863059893E-2</c:v>
                </c:pt>
                <c:pt idx="13">
                  <c:v>2.8535869943350459E-2</c:v>
                </c:pt>
                <c:pt idx="14">
                  <c:v>2.5341296311267671E-2</c:v>
                </c:pt>
                <c:pt idx="15">
                  <c:v>2.2646459423334726E-2</c:v>
                </c:pt>
                <c:pt idx="16">
                  <c:v>2.3087606335638618E-2</c:v>
                </c:pt>
                <c:pt idx="17">
                  <c:v>2.4369068270336875E-2</c:v>
                </c:pt>
                <c:pt idx="18">
                  <c:v>2.7602219011212088E-2</c:v>
                </c:pt>
                <c:pt idx="19">
                  <c:v>1.5787467095395434E-2</c:v>
                </c:pt>
                <c:pt idx="20">
                  <c:v>1.6522128439669555E-2</c:v>
                </c:pt>
                <c:pt idx="21">
                  <c:v>2.3248962501932733E-2</c:v>
                </c:pt>
                <c:pt idx="22">
                  <c:v>1.7941579619347968E-2</c:v>
                </c:pt>
                <c:pt idx="23">
                  <c:v>1.4443445622464942E-2</c:v>
                </c:pt>
                <c:pt idx="24">
                  <c:v>1.2035914765681962E-2</c:v>
                </c:pt>
                <c:pt idx="25">
                  <c:v>9.9527404234293765E-3</c:v>
                </c:pt>
                <c:pt idx="26">
                  <c:v>8.5414234142703414E-3</c:v>
                </c:pt>
                <c:pt idx="27">
                  <c:v>7.3560900233218601E-3</c:v>
                </c:pt>
                <c:pt idx="28">
                  <c:v>2.2068320496718319E-3</c:v>
                </c:pt>
                <c:pt idx="29">
                  <c:v>1.0458293297779969E-3</c:v>
                </c:pt>
                <c:pt idx="30">
                  <c:v>6.082270337777005E-4</c:v>
                </c:pt>
                <c:pt idx="31">
                  <c:v>3.7800916563464446E-4</c:v>
                </c:pt>
                <c:pt idx="32">
                  <c:v>2.4138894931756037E-4</c:v>
                </c:pt>
                <c:pt idx="33">
                  <c:v>1.4943418193267684E-4</c:v>
                </c:pt>
                <c:pt idx="34">
                  <c:v>8.1582377916177687E-5</c:v>
                </c:pt>
                <c:pt idx="35">
                  <c:v>3.7134883671221504E-5</c:v>
                </c:pt>
                <c:pt idx="3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789-46D6-882F-747BA58B363B}"/>
            </c:ext>
          </c:extLst>
        </c:ser>
        <c:ser>
          <c:idx val="1"/>
          <c:order val="1"/>
          <c:tx>
            <c:strRef>
              <c:f>BST!$J$12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BST!$J$13:$J$49</c:f>
              <c:numCache>
                <c:formatCode>0.00%</c:formatCode>
                <c:ptCount val="37"/>
                <c:pt idx="0">
                  <c:v>0</c:v>
                </c:pt>
                <c:pt idx="1">
                  <c:v>1.0322915070552234E-5</c:v>
                </c:pt>
                <c:pt idx="2">
                  <c:v>2.097091337501485E-5</c:v>
                </c:pt>
                <c:pt idx="3">
                  <c:v>3.1743789688500779E-5</c:v>
                </c:pt>
                <c:pt idx="4">
                  <c:v>4.2491223254657312E-5</c:v>
                </c:pt>
                <c:pt idx="5">
                  <c:v>5.36198809365363E-5</c:v>
                </c:pt>
                <c:pt idx="6">
                  <c:v>6.6803895508412193E-5</c:v>
                </c:pt>
                <c:pt idx="7">
                  <c:v>7.8079120098677282E-5</c:v>
                </c:pt>
                <c:pt idx="8">
                  <c:v>9.0821348474302382E-5</c:v>
                </c:pt>
                <c:pt idx="9">
                  <c:v>1.0316983990764956E-4</c:v>
                </c:pt>
                <c:pt idx="10">
                  <c:v>2.4316167503306044E-4</c:v>
                </c:pt>
                <c:pt idx="11">
                  <c:v>3.889944975945517E-4</c:v>
                </c:pt>
                <c:pt idx="12">
                  <c:v>5.8302756223604251E-4</c:v>
                </c:pt>
                <c:pt idx="13">
                  <c:v>7.3488239112444941E-4</c:v>
                </c:pt>
                <c:pt idx="14">
                  <c:v>9.4020786463800809E-4</c:v>
                </c:pt>
                <c:pt idx="15">
                  <c:v>1.2167746990507573E-3</c:v>
                </c:pt>
                <c:pt idx="16">
                  <c:v>1.4150446067639206E-3</c:v>
                </c:pt>
                <c:pt idx="17">
                  <c:v>1.6456560001807167E-3</c:v>
                </c:pt>
                <c:pt idx="18">
                  <c:v>1.8801046604078483E-3</c:v>
                </c:pt>
                <c:pt idx="19">
                  <c:v>4.6215648560927443E-3</c:v>
                </c:pt>
                <c:pt idx="20">
                  <c:v>7.5178337419215691E-3</c:v>
                </c:pt>
                <c:pt idx="21">
                  <c:v>1.0735598851381549E-2</c:v>
                </c:pt>
                <c:pt idx="22">
                  <c:v>1.3869728228144956E-2</c:v>
                </c:pt>
                <c:pt idx="23">
                  <c:v>1.7173197857625343E-2</c:v>
                </c:pt>
                <c:pt idx="24">
                  <c:v>2.0539398457570347E-2</c:v>
                </c:pt>
                <c:pt idx="25">
                  <c:v>2.4733781337798206E-2</c:v>
                </c:pt>
                <c:pt idx="26">
                  <c:v>2.8704601716902166E-2</c:v>
                </c:pt>
                <c:pt idx="27">
                  <c:v>3.317777037278527E-2</c:v>
                </c:pt>
                <c:pt idx="28">
                  <c:v>0.10266182991052945</c:v>
                </c:pt>
                <c:pt idx="29">
                  <c:v>0.19447260928999247</c:v>
                </c:pt>
                <c:pt idx="30">
                  <c:v>0.29334896473109506</c:v>
                </c:pt>
                <c:pt idx="31">
                  <c:v>0.40046293098786367</c:v>
                </c:pt>
                <c:pt idx="32">
                  <c:v>0.51124232123693969</c:v>
                </c:pt>
                <c:pt idx="33">
                  <c:v>0.62820721874658925</c:v>
                </c:pt>
                <c:pt idx="34">
                  <c:v>0.75579800856712009</c:v>
                </c:pt>
                <c:pt idx="35">
                  <c:v>0.87178523722857115</c:v>
                </c:pt>
                <c:pt idx="36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789-46D6-882F-747BA58B363B}"/>
            </c:ext>
          </c:extLst>
        </c:ser>
        <c:ser>
          <c:idx val="2"/>
          <c:order val="2"/>
          <c:tx>
            <c:strRef>
              <c:f>BST!$K$12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BST!$K$13:$K$49</c:f>
              <c:numCache>
                <c:formatCode>0.00%</c:formatCode>
                <c:ptCount val="37"/>
                <c:pt idx="0">
                  <c:v>0.25951630936844539</c:v>
                </c:pt>
                <c:pt idx="1">
                  <c:v>0.14688677590028823</c:v>
                </c:pt>
                <c:pt idx="2">
                  <c:v>0.16944799397864729</c:v>
                </c:pt>
                <c:pt idx="3">
                  <c:v>0.20871383365946841</c:v>
                </c:pt>
                <c:pt idx="4">
                  <c:v>0.11014493895285009</c:v>
                </c:pt>
                <c:pt idx="5">
                  <c:v>6.0816285830697044E-2</c:v>
                </c:pt>
                <c:pt idx="6">
                  <c:v>0.11554728600393978</c:v>
                </c:pt>
                <c:pt idx="7">
                  <c:v>7.1015906777897181E-2</c:v>
                </c:pt>
                <c:pt idx="8">
                  <c:v>6.2523818152313726E-2</c:v>
                </c:pt>
                <c:pt idx="9">
                  <c:v>9.7815986277461353E-2</c:v>
                </c:pt>
                <c:pt idx="10">
                  <c:v>0.13342007769757383</c:v>
                </c:pt>
                <c:pt idx="11">
                  <c:v>5.2400918435571875E-2</c:v>
                </c:pt>
                <c:pt idx="12">
                  <c:v>1</c:v>
                </c:pt>
                <c:pt idx="13">
                  <c:v>3.1992142381195715E-2</c:v>
                </c:pt>
                <c:pt idx="14">
                  <c:v>2.8730247195426158E-2</c:v>
                </c:pt>
                <c:pt idx="15">
                  <c:v>0.37785694141333093</c:v>
                </c:pt>
                <c:pt idx="16">
                  <c:v>0.21773328908837875</c:v>
                </c:pt>
                <c:pt idx="17">
                  <c:v>4.372593705278377E-2</c:v>
                </c:pt>
                <c:pt idx="18">
                  <c:v>4.1938187321546035E-2</c:v>
                </c:pt>
                <c:pt idx="19">
                  <c:v>0.15284297495111712</c:v>
                </c:pt>
                <c:pt idx="20">
                  <c:v>2.7586308136159546E-2</c:v>
                </c:pt>
                <c:pt idx="21">
                  <c:v>0.13951212464055346</c:v>
                </c:pt>
                <c:pt idx="22">
                  <c:v>6.4201666697496926E-2</c:v>
                </c:pt>
                <c:pt idx="23">
                  <c:v>5.0909377467903284E-2</c:v>
                </c:pt>
                <c:pt idx="24">
                  <c:v>5.5203709342964168E-2</c:v>
                </c:pt>
                <c:pt idx="25">
                  <c:v>0.20126027413518871</c:v>
                </c:pt>
                <c:pt idx="26">
                  <c:v>4.6974093258768675E-2</c:v>
                </c:pt>
                <c:pt idx="27">
                  <c:v>9.7911544737824985E-2</c:v>
                </c:pt>
                <c:pt idx="28">
                  <c:v>4.2343481145367255E-2</c:v>
                </c:pt>
                <c:pt idx="29">
                  <c:v>5.4063168038295868E-2</c:v>
                </c:pt>
                <c:pt idx="30">
                  <c:v>3.1033067560423755E-3</c:v>
                </c:pt>
                <c:pt idx="31">
                  <c:v>2.5724906097437678E-2</c:v>
                </c:pt>
                <c:pt idx="32">
                  <c:v>5.1713240570512922E-3</c:v>
                </c:pt>
                <c:pt idx="33">
                  <c:v>5.6122280376418254E-2</c:v>
                </c:pt>
                <c:pt idx="34">
                  <c:v>0.10476720873263584</c:v>
                </c:pt>
                <c:pt idx="35">
                  <c:v>0</c:v>
                </c:pt>
                <c:pt idx="36">
                  <c:v>8.3897531122807331E-4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A789-46D6-882F-747BA58B3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73160"/>
        <c:axId val="170772768"/>
      </c:lineChart>
      <c:catAx>
        <c:axId val="17077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2768"/>
        <c:crosses val="autoZero"/>
        <c:auto val="1"/>
        <c:lblAlgn val="ctr"/>
        <c:lblOffset val="100"/>
        <c:noMultiLvlLbl val="0"/>
      </c:catAx>
      <c:valAx>
        <c:axId val="1707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304799</xdr:colOff>
      <xdr:row>29</xdr:row>
      <xdr:rowOff>76200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304801</xdr:colOff>
      <xdr:row>44</xdr:row>
      <xdr:rowOff>76200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304801</xdr:colOff>
      <xdr:row>44</xdr:row>
      <xdr:rowOff>76200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BD7474A9-07D0-4AB1-AD09-A733D0D62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E177571-562B-4662-BEBC-464A7E40F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A2D4304B-B7B4-4860-A364-F1AC52F83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5130FA42-0887-4FF7-9622-9DF0A19EC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295275</xdr:colOff>
      <xdr:row>30</xdr:row>
      <xdr:rowOff>65689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5079956C-2E88-4073-9674-BB4044596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295275</xdr:colOff>
      <xdr:row>45</xdr:row>
      <xdr:rowOff>67235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B53B63C6-8260-485F-8497-44432B4EC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302559</xdr:colOff>
      <xdr:row>45</xdr:row>
      <xdr:rowOff>65689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4774B2EC-A3B4-4883-B767-D396034D8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372413</xdr:colOff>
      <xdr:row>60</xdr:row>
      <xdr:rowOff>76200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580B789A-93EB-4CBD-9BFE-E384E40A2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0D787BB-7933-41A5-810F-0B7CCB0E8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5AF073E-590C-435F-8C73-795550781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AABC589-3700-4AEF-AF07-9127AA058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295275</xdr:colOff>
      <xdr:row>30</xdr:row>
      <xdr:rowOff>65689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EC92083-E349-4163-9EFB-6C4F6CB45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302559</xdr:colOff>
      <xdr:row>45</xdr:row>
      <xdr:rowOff>65689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CD501AE-3689-454D-A4EC-00FA8214C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372413</xdr:colOff>
      <xdr:row>60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84C07A2-4D06-4C3D-BB88-9F93DDF73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295275</xdr:colOff>
      <xdr:row>45</xdr:row>
      <xdr:rowOff>67235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F0E71217-9DFD-4D87-B6CC-D6661E503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AC0082D-B4C7-4150-9908-E502EF340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9E9A135-9F86-40A0-AA0B-D10AA355E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F3F287C-A1F9-415C-9B28-644C0C65D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295275</xdr:colOff>
      <xdr:row>30</xdr:row>
      <xdr:rowOff>65689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88658FE-8D89-4FCF-8C33-D1F5BB37C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295275</xdr:colOff>
      <xdr:row>45</xdr:row>
      <xdr:rowOff>67235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5F7FC48-D73E-485F-92E8-1F9A801E0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302559</xdr:colOff>
      <xdr:row>45</xdr:row>
      <xdr:rowOff>65689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E80EDDF-217B-4E97-8A02-0A5F6EDD7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372413</xdr:colOff>
      <xdr:row>60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96F5B30-980D-4774-A6D3-BCB3D8711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18"/>
  <sheetViews>
    <sheetView tabSelected="1" zoomScaleNormal="100" workbookViewId="0">
      <selection activeCell="Q3" sqref="Q3"/>
    </sheetView>
  </sheetViews>
  <sheetFormatPr defaultRowHeight="15"/>
  <cols>
    <col min="1" max="1" width="9.140625" customWidth="1"/>
    <col min="8" max="8" width="6.5703125" customWidth="1"/>
    <col min="17" max="17" width="9.140625" customWidth="1"/>
  </cols>
  <sheetData>
    <row r="2" spans="2:20">
      <c r="B2" s="14"/>
      <c r="D2" s="14"/>
    </row>
    <row r="3" spans="2:20">
      <c r="B3" s="14"/>
      <c r="D3" s="14"/>
    </row>
    <row r="4" spans="2:20">
      <c r="B4" s="14"/>
      <c r="D4" s="14"/>
    </row>
    <row r="5" spans="2:20">
      <c r="B5" s="14"/>
      <c r="D5" s="14"/>
    </row>
    <row r="6" spans="2:20">
      <c r="B6" s="14"/>
      <c r="D6" s="14"/>
    </row>
    <row r="7" spans="2:20">
      <c r="B7" s="14"/>
      <c r="D7" s="14"/>
    </row>
    <row r="8" spans="2:20">
      <c r="B8" s="14"/>
      <c r="D8" s="14"/>
    </row>
    <row r="9" spans="2:20">
      <c r="B9" s="14"/>
      <c r="D9" s="14"/>
    </row>
    <row r="10" spans="2:20">
      <c r="B10" s="14"/>
      <c r="D10" s="14"/>
      <c r="S10" s="14"/>
      <c r="T10" s="14"/>
    </row>
    <row r="11" spans="2:20">
      <c r="B11" s="14"/>
      <c r="D11" s="14"/>
      <c r="S11" s="14"/>
      <c r="T11" s="14"/>
    </row>
    <row r="12" spans="2:20">
      <c r="D12" s="14"/>
      <c r="S12" s="14"/>
      <c r="T12" s="14"/>
    </row>
    <row r="13" spans="2:20">
      <c r="D13" s="14"/>
      <c r="S13" s="14"/>
      <c r="T13" s="14"/>
    </row>
    <row r="14" spans="2:20">
      <c r="B14" s="14"/>
      <c r="D14" s="14"/>
      <c r="H14" s="40"/>
      <c r="S14" s="14"/>
      <c r="T14" s="14"/>
    </row>
    <row r="15" spans="2:20">
      <c r="B15" s="14"/>
      <c r="D15" s="14"/>
      <c r="S15" s="14"/>
      <c r="T15" s="14"/>
    </row>
    <row r="16" spans="2:20">
      <c r="B16" s="14"/>
      <c r="D16" s="14"/>
      <c r="T16" s="14"/>
    </row>
    <row r="17" spans="4:20">
      <c r="D17" s="14"/>
      <c r="T17" s="14"/>
    </row>
    <row r="18" spans="4:20">
      <c r="D18" s="14"/>
      <c r="T18" s="14"/>
    </row>
    <row r="19" spans="4:20">
      <c r="T19" s="14"/>
    </row>
    <row r="20" spans="4:20">
      <c r="D20" s="14"/>
      <c r="T20" s="14"/>
    </row>
    <row r="21" spans="4:20">
      <c r="T21" s="14"/>
    </row>
    <row r="22" spans="4:20">
      <c r="T22" s="14"/>
    </row>
    <row r="23" spans="4:20">
      <c r="T23" s="14"/>
    </row>
    <row r="24" spans="4:20">
      <c r="T24" s="14"/>
    </row>
    <row r="25" spans="4:20">
      <c r="T25" s="14"/>
    </row>
    <row r="26" spans="4:20">
      <c r="T26" s="14"/>
    </row>
    <row r="27" spans="4:20">
      <c r="T27" s="14"/>
    </row>
    <row r="28" spans="4:20">
      <c r="T28" s="14"/>
    </row>
    <row r="29" spans="4:20">
      <c r="T29" s="14"/>
    </row>
    <row r="30" spans="4:20">
      <c r="T30" s="14"/>
    </row>
    <row r="32" spans="4:20">
      <c r="T32" s="14"/>
    </row>
    <row r="33" spans="11:20">
      <c r="T33" s="14"/>
    </row>
    <row r="35" spans="11:20">
      <c r="T35" s="14"/>
    </row>
    <row r="37" spans="11:20">
      <c r="T37" s="14"/>
    </row>
    <row r="48" spans="11:20">
      <c r="K48" s="87"/>
    </row>
    <row r="49" spans="11:11">
      <c r="K49" s="87"/>
    </row>
    <row r="50" spans="11:11">
      <c r="K50" s="87"/>
    </row>
    <row r="51" spans="11:11">
      <c r="K51" s="87"/>
    </row>
    <row r="52" spans="11:11">
      <c r="K52" s="87"/>
    </row>
    <row r="53" spans="11:11">
      <c r="K53" s="87"/>
    </row>
    <row r="54" spans="11:11">
      <c r="K54" s="87"/>
    </row>
    <row r="55" spans="11:11">
      <c r="K55" s="87"/>
    </row>
    <row r="56" spans="11:11">
      <c r="K56" s="87"/>
    </row>
    <row r="57" spans="11:11">
      <c r="K57" s="87"/>
    </row>
    <row r="58" spans="11:11">
      <c r="K58" s="87"/>
    </row>
    <row r="59" spans="11:11">
      <c r="K59" s="87"/>
    </row>
    <row r="60" spans="11:11">
      <c r="K60" s="87"/>
    </row>
    <row r="61" spans="11:11">
      <c r="K61" s="87"/>
    </row>
    <row r="62" spans="11:11">
      <c r="K62" s="87"/>
    </row>
    <row r="63" spans="11:11">
      <c r="K63" s="87"/>
    </row>
    <row r="64" spans="11:11">
      <c r="K64" s="87"/>
    </row>
    <row r="65" spans="11:11">
      <c r="K65" s="87"/>
    </row>
    <row r="66" spans="11:11">
      <c r="K66" s="87"/>
    </row>
    <row r="67" spans="11:11">
      <c r="K67" s="87"/>
    </row>
    <row r="68" spans="11:11">
      <c r="K68" s="87"/>
    </row>
    <row r="69" spans="11:11">
      <c r="K69" s="87"/>
    </row>
    <row r="70" spans="11:11">
      <c r="K70" s="87"/>
    </row>
    <row r="71" spans="11:11">
      <c r="K71" s="87"/>
    </row>
    <row r="72" spans="11:11">
      <c r="K72" s="87"/>
    </row>
    <row r="73" spans="11:11">
      <c r="K73" s="87"/>
    </row>
    <row r="74" spans="11:11">
      <c r="K74" s="87"/>
    </row>
    <row r="75" spans="11:11">
      <c r="K75" s="87"/>
    </row>
    <row r="76" spans="11:11">
      <c r="K76" s="87"/>
    </row>
    <row r="77" spans="11:11">
      <c r="K77" s="87"/>
    </row>
    <row r="78" spans="11:11">
      <c r="K78" s="87"/>
    </row>
    <row r="79" spans="11:11">
      <c r="K79" s="87"/>
    </row>
    <row r="80" spans="11:11">
      <c r="K80" s="87"/>
    </row>
    <row r="81" spans="11:11">
      <c r="K81" s="87"/>
    </row>
    <row r="82" spans="11:11">
      <c r="K82" s="87"/>
    </row>
    <row r="83" spans="11:11">
      <c r="K83" s="87"/>
    </row>
    <row r="84" spans="11:11">
      <c r="K84" s="87"/>
    </row>
    <row r="85" spans="11:11">
      <c r="K85" s="87"/>
    </row>
    <row r="86" spans="11:11">
      <c r="K86" s="87"/>
    </row>
    <row r="87" spans="11:11">
      <c r="K87" s="87"/>
    </row>
    <row r="88" spans="11:11">
      <c r="K88" s="87"/>
    </row>
    <row r="89" spans="11:11">
      <c r="K89" s="87"/>
    </row>
    <row r="90" spans="11:11">
      <c r="K90" s="87"/>
    </row>
    <row r="91" spans="11:11">
      <c r="K91" s="87"/>
    </row>
    <row r="92" spans="11:11">
      <c r="K92" s="87"/>
    </row>
    <row r="93" spans="11:11">
      <c r="K93" s="87"/>
    </row>
    <row r="94" spans="11:11">
      <c r="K94" s="87"/>
    </row>
    <row r="95" spans="11:11">
      <c r="K95" s="87"/>
    </row>
    <row r="96" spans="11:11">
      <c r="K96" s="87"/>
    </row>
    <row r="97" spans="11:11">
      <c r="K97" s="87"/>
    </row>
    <row r="98" spans="11:11">
      <c r="K98" s="87"/>
    </row>
    <row r="99" spans="11:11">
      <c r="K99" s="87"/>
    </row>
    <row r="100" spans="11:11">
      <c r="K100" s="87"/>
    </row>
    <row r="101" spans="11:11">
      <c r="K101" s="87"/>
    </row>
    <row r="102" spans="11:11">
      <c r="K102" s="87"/>
    </row>
    <row r="103" spans="11:11">
      <c r="K103" s="87"/>
    </row>
    <row r="104" spans="11:11">
      <c r="K104" s="87"/>
    </row>
    <row r="105" spans="11:11">
      <c r="K105" s="87"/>
    </row>
    <row r="106" spans="11:11">
      <c r="K106" s="87"/>
    </row>
    <row r="107" spans="11:11">
      <c r="K107" s="87"/>
    </row>
    <row r="108" spans="11:11">
      <c r="K108" s="87"/>
    </row>
    <row r="109" spans="11:11">
      <c r="K109" s="87"/>
    </row>
    <row r="110" spans="11:11">
      <c r="K110" s="87"/>
    </row>
    <row r="111" spans="11:11">
      <c r="K111" s="87"/>
    </row>
    <row r="112" spans="11:11">
      <c r="K112" s="87"/>
    </row>
    <row r="113" spans="11:11">
      <c r="K113" s="87"/>
    </row>
    <row r="114" spans="11:11">
      <c r="K114" s="87"/>
    </row>
    <row r="115" spans="11:11">
      <c r="K115" s="87"/>
    </row>
    <row r="116" spans="11:11">
      <c r="K116" s="87"/>
    </row>
    <row r="117" spans="11:11">
      <c r="K117" s="87"/>
    </row>
    <row r="118" spans="11:11">
      <c r="K118" s="87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4"/>
  <sheetViews>
    <sheetView workbookViewId="0">
      <selection activeCell="L5" sqref="L5"/>
    </sheetView>
  </sheetViews>
  <sheetFormatPr defaultColWidth="12.28515625" defaultRowHeight="15"/>
  <cols>
    <col min="1" max="1" width="7.7109375" style="18" bestFit="1" customWidth="1"/>
    <col min="2" max="2" width="12.28515625" style="3"/>
  </cols>
  <sheetData>
    <row r="1" spans="1:11" ht="26.25">
      <c r="A1" s="92" t="s">
        <v>21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1" s="10" customFormat="1" ht="15.75" thickBot="1">
      <c r="A2" s="1"/>
      <c r="B2" s="3"/>
    </row>
    <row r="3" spans="1:11" s="10" customFormat="1">
      <c r="A3" s="1"/>
      <c r="B3" s="96" t="str">
        <f>B11</f>
        <v>n° elem</v>
      </c>
      <c r="C3" s="93" t="s">
        <v>20</v>
      </c>
      <c r="D3" s="94"/>
      <c r="E3" s="95"/>
      <c r="F3" s="93" t="s">
        <v>22</v>
      </c>
      <c r="G3" s="94"/>
      <c r="H3" s="95"/>
      <c r="I3" s="93" t="s">
        <v>23</v>
      </c>
      <c r="J3" s="94"/>
      <c r="K3" s="95"/>
    </row>
    <row r="4" spans="1:11" ht="15.75" thickBot="1">
      <c r="A4" s="1"/>
      <c r="B4" s="97"/>
      <c r="C4" s="83" t="str">
        <f>C12</f>
        <v>exec time</v>
      </c>
      <c r="D4" s="84" t="str">
        <f>D12</f>
        <v>std</v>
      </c>
      <c r="E4" s="85" t="s">
        <v>17</v>
      </c>
      <c r="F4" s="83" t="str">
        <f>F12</f>
        <v>exec time</v>
      </c>
      <c r="G4" s="84" t="str">
        <f>G12</f>
        <v>std</v>
      </c>
      <c r="H4" s="85" t="s">
        <v>17</v>
      </c>
      <c r="I4" s="83" t="str">
        <f>I12</f>
        <v>exec time</v>
      </c>
      <c r="J4" s="84" t="str">
        <f>J12</f>
        <v>std</v>
      </c>
      <c r="K4" s="85" t="s">
        <v>17</v>
      </c>
    </row>
    <row r="5" spans="1:11">
      <c r="A5" s="71" t="s">
        <v>3</v>
      </c>
      <c r="B5" s="63">
        <f>MAX(B13:B97)</f>
        <v>1000000</v>
      </c>
      <c r="C5" s="68">
        <f>MAX(C13:C97)</f>
        <v>1.19878</v>
      </c>
      <c r="D5" s="64">
        <f>MAX(D13:D97)</f>
        <v>1.92458E-2</v>
      </c>
      <c r="E5" s="77">
        <f>MAX(E13:E97)</f>
        <v>0.17004864577441842</v>
      </c>
      <c r="F5" s="68">
        <f>MAX(F13:F97)</f>
        <v>1.2013799999999999</v>
      </c>
      <c r="G5" s="64">
        <f>MAX(G13:G97)</f>
        <v>2.1806499999999999E-2</v>
      </c>
      <c r="H5" s="77">
        <f>MAX(H13:H97)</f>
        <v>5.3395955486418567E-2</v>
      </c>
      <c r="I5" s="68">
        <f>MAX(I13:I97)</f>
        <v>1.1995</v>
      </c>
      <c r="J5" s="64">
        <f>MAX(J13:J97)</f>
        <v>2.6112900000000001E-2</v>
      </c>
      <c r="K5" s="80">
        <f>MAX(K13:K97)</f>
        <v>9.0173878079397446E-2</v>
      </c>
    </row>
    <row r="6" spans="1:11">
      <c r="A6" s="72" t="s">
        <v>18</v>
      </c>
      <c r="B6" s="65">
        <f>MEDIAN(B13:B49)</f>
        <v>10000</v>
      </c>
      <c r="C6" s="69">
        <f>MEDIAN(C13:C49)</f>
        <v>2.2639000000000001E-3</v>
      </c>
      <c r="D6" s="62">
        <f>MEDIAN(D13:D49)</f>
        <v>9.7868299999999999E-5</v>
      </c>
      <c r="E6" s="78">
        <f>MEDIAN(E13:E49)</f>
        <v>1.4219954438849707E-2</v>
      </c>
      <c r="F6" s="69">
        <f>MEDIAN(F13:F49)</f>
        <v>2.25881E-3</v>
      </c>
      <c r="G6" s="62">
        <f>MEDIAN(G13:G49)</f>
        <v>4.5608200000000002E-5</v>
      </c>
      <c r="H6" s="78">
        <f>MEDIAN(H13:H49)</f>
        <v>1.2839084866200702E-2</v>
      </c>
      <c r="I6" s="69">
        <f>MEDIAN(I13:I49)</f>
        <v>2.2611300000000001E-3</v>
      </c>
      <c r="J6" s="62">
        <f>MEDIAN(J13:J49)</f>
        <v>3.4655900000000001E-5</v>
      </c>
      <c r="K6" s="81">
        <f>MEDIAN(K13:K49)</f>
        <v>1.3060538257989489E-2</v>
      </c>
    </row>
    <row r="7" spans="1:11">
      <c r="A7" s="72" t="s">
        <v>4</v>
      </c>
      <c r="B7" s="65">
        <f>MIN(B13:B97)</f>
        <v>100</v>
      </c>
      <c r="C7" s="69">
        <f>MIN(C13:C97)</f>
        <v>1.00871E-5</v>
      </c>
      <c r="D7" s="62">
        <f>MIN(D13:D97)</f>
        <v>4.73734E-7</v>
      </c>
      <c r="E7" s="78">
        <f>MIN(E13:E97)</f>
        <v>3.8271519883645274E-3</v>
      </c>
      <c r="F7" s="69">
        <f>MIN(F13:F97)</f>
        <v>1.00284E-5</v>
      </c>
      <c r="G7" s="62">
        <f>MIN(G13:G97)</f>
        <v>4.8009900000000004E-7</v>
      </c>
      <c r="H7" s="78">
        <f>MIN(H13:H97)</f>
        <v>5.1848967070891056E-3</v>
      </c>
      <c r="I7" s="69">
        <f>MIN(I13:I97)</f>
        <v>1.01968E-5</v>
      </c>
      <c r="J7" s="62">
        <f>MIN(J13:J97)</f>
        <v>6.9222700000000002E-7</v>
      </c>
      <c r="K7" s="81">
        <f>MIN(K13:K97)</f>
        <v>4.5764485202167571E-3</v>
      </c>
    </row>
    <row r="8" spans="1:11">
      <c r="A8" s="72" t="s">
        <v>19</v>
      </c>
      <c r="B8" s="65">
        <f>SUM(B13:B97)/MAX(A13:A1048576)</f>
        <v>162148.64864864864</v>
      </c>
      <c r="C8" s="69">
        <f>AVERAGE(C13:C49)</f>
        <v>0.15969266986216218</v>
      </c>
      <c r="D8" s="62">
        <f>AVERAGE(D13:D49)</f>
        <v>1.4759106527837838E-3</v>
      </c>
      <c r="E8" s="90">
        <f>AVERAGE(E13:E49)</f>
        <v>2.3408778922083522E-2</v>
      </c>
      <c r="F8" s="69">
        <f>AVERAGE(F13:F49)</f>
        <v>0.15973464681081082</v>
      </c>
      <c r="G8" s="62">
        <f>AVERAGE(G13:G49)</f>
        <v>1.6241824664054055E-3</v>
      </c>
      <c r="H8" s="90">
        <f>AVERAGE(H13:H49)</f>
        <v>1.5838957455979484E-2</v>
      </c>
      <c r="I8" s="69">
        <f>AVERAGE(I13:I49)</f>
        <v>0.15973796684864866</v>
      </c>
      <c r="J8" s="62">
        <f>AVERAGE(J13:J49)</f>
        <v>1.936833134243243E-3</v>
      </c>
      <c r="K8" s="91">
        <f>AVERAGE(K13:K49)</f>
        <v>1.73127646909229E-2</v>
      </c>
    </row>
    <row r="9" spans="1:11" ht="15.75" thickBot="1">
      <c r="A9" s="73" t="s">
        <v>13</v>
      </c>
      <c r="B9" s="66">
        <f>_xlfn.STDEV.S(B13:B97)</f>
        <v>284115.44173844939</v>
      </c>
      <c r="C9" s="70">
        <f>_xlfn.STDEV.S(C13:C97)</f>
        <v>0.3239619543581822</v>
      </c>
      <c r="D9" s="67">
        <f>_xlfn.STDEV.S(D13:D97)</f>
        <v>3.5956373808575188E-3</v>
      </c>
      <c r="E9" s="79">
        <f>_xlfn.STDEV.S(E13:E97)</f>
        <v>2.8209475411906274E-2</v>
      </c>
      <c r="F9" s="70">
        <f>_xlfn.STDEV.S(F13:F97)</f>
        <v>0.32424975566718078</v>
      </c>
      <c r="G9" s="67">
        <f>_xlfn.STDEV.S(G13:G97)</f>
        <v>3.9866759621414918E-3</v>
      </c>
      <c r="H9" s="79">
        <f>_xlfn.STDEV.S(H13:H97)</f>
        <v>1.0553590069616748E-2</v>
      </c>
      <c r="I9" s="70">
        <f>_xlfn.STDEV.S(I13:I97)</f>
        <v>0.32411004647430103</v>
      </c>
      <c r="J9" s="67">
        <f>_xlfn.STDEV.S(J13:J97)</f>
        <v>4.8539505331302605E-3</v>
      </c>
      <c r="K9" s="82">
        <f>_xlfn.STDEV.S(K13:K97)</f>
        <v>1.4910771290115846E-2</v>
      </c>
    </row>
    <row r="10" spans="1:11" ht="15.75" thickBot="1">
      <c r="A10"/>
    </row>
    <row r="11" spans="1:11" s="61" customFormat="1" ht="19.5" customHeight="1">
      <c r="A11" s="98" t="s">
        <v>2</v>
      </c>
      <c r="B11" s="96" t="s">
        <v>0</v>
      </c>
      <c r="C11" s="101" t="s">
        <v>20</v>
      </c>
      <c r="D11" s="102"/>
      <c r="E11" s="103"/>
      <c r="F11" s="101" t="s">
        <v>22</v>
      </c>
      <c r="G11" s="102"/>
      <c r="H11" s="103"/>
      <c r="I11" s="101" t="s">
        <v>23</v>
      </c>
      <c r="J11" s="102"/>
      <c r="K11" s="103"/>
    </row>
    <row r="12" spans="1:11" s="2" customFormat="1" ht="17.25" customHeight="1" thickBot="1">
      <c r="A12" s="99"/>
      <c r="B12" s="100"/>
      <c r="C12" s="74" t="s">
        <v>11</v>
      </c>
      <c r="D12" s="75" t="s">
        <v>13</v>
      </c>
      <c r="E12" s="76" t="s">
        <v>17</v>
      </c>
      <c r="F12" s="115" t="s">
        <v>11</v>
      </c>
      <c r="G12" s="116" t="s">
        <v>13</v>
      </c>
      <c r="H12" s="117" t="s">
        <v>17</v>
      </c>
      <c r="I12" s="115" t="s">
        <v>11</v>
      </c>
      <c r="J12" s="116" t="s">
        <v>13</v>
      </c>
      <c r="K12" s="117" t="s">
        <v>17</v>
      </c>
    </row>
    <row r="13" spans="1:11">
      <c r="A13" s="47">
        <v>1</v>
      </c>
      <c r="B13" s="59">
        <f>BST!C13</f>
        <v>100</v>
      </c>
      <c r="C13" s="52">
        <f>BST!D13</f>
        <v>1.00871E-5</v>
      </c>
      <c r="D13" s="23">
        <f>BST!E13</f>
        <v>4.73734E-7</v>
      </c>
      <c r="E13" s="114">
        <f>D13/C13</f>
        <v>4.6964340593431214E-2</v>
      </c>
      <c r="F13" s="52">
        <f>RBT!D13</f>
        <v>1.00284E-5</v>
      </c>
      <c r="G13" s="23">
        <f>RBT!E13</f>
        <v>5.3547599999999997E-7</v>
      </c>
      <c r="H13" s="114">
        <f>G13/F13</f>
        <v>5.3395955486418567E-2</v>
      </c>
      <c r="I13" s="52">
        <f>AVL!D13</f>
        <v>1.01968E-5</v>
      </c>
      <c r="J13" s="23">
        <f>AVL!E13</f>
        <v>9.1948499999999995E-7</v>
      </c>
      <c r="K13" s="41">
        <f>J13/I13</f>
        <v>9.0173878079397446E-2</v>
      </c>
    </row>
    <row r="14" spans="1:11">
      <c r="A14" s="24">
        <v>2</v>
      </c>
      <c r="B14" s="59">
        <f>BST!C14</f>
        <v>200</v>
      </c>
      <c r="C14" s="48">
        <f>BST!D14</f>
        <v>2.2461899999999999E-5</v>
      </c>
      <c r="D14" s="25">
        <f>BST!E14</f>
        <v>6.3438900000000003E-7</v>
      </c>
      <c r="E14" s="57">
        <f t="shared" ref="E14:E49" si="0">D14/C14</f>
        <v>2.8242891295927774E-2</v>
      </c>
      <c r="F14" s="48">
        <f>RBT!D14</f>
        <v>2.1642300000000001E-5</v>
      </c>
      <c r="G14" s="25">
        <f>RBT!E14</f>
        <v>4.8009900000000004E-7</v>
      </c>
      <c r="H14" s="57">
        <f t="shared" ref="H14:H49" si="1">G14/F14</f>
        <v>2.2183363136080731E-2</v>
      </c>
      <c r="I14" s="48">
        <f>AVL!D14</f>
        <v>2.2018199999999999E-5</v>
      </c>
      <c r="J14" s="25">
        <f>AVL!E14</f>
        <v>6.9222700000000002E-7</v>
      </c>
      <c r="K14" s="42">
        <f t="shared" ref="K14:K49" si="2">J14/I14</f>
        <v>3.1438855128938792E-2</v>
      </c>
    </row>
    <row r="15" spans="1:11">
      <c r="A15" s="24">
        <v>3</v>
      </c>
      <c r="B15" s="59">
        <f>BST!C15</f>
        <v>300</v>
      </c>
      <c r="C15" s="48">
        <f>BST!D15</f>
        <v>3.5226399999999999E-5</v>
      </c>
      <c r="D15" s="25">
        <f>BST!E15</f>
        <v>1.127E-6</v>
      </c>
      <c r="E15" s="57">
        <f t="shared" si="0"/>
        <v>3.1993050666545543E-2</v>
      </c>
      <c r="F15" s="48">
        <f>RBT!D15</f>
        <v>3.4978200000000003E-5</v>
      </c>
      <c r="G15" s="25">
        <f>RBT!E15</f>
        <v>1.15296E-6</v>
      </c>
      <c r="H15" s="57">
        <f t="shared" si="1"/>
        <v>3.2962245055491703E-2</v>
      </c>
      <c r="I15" s="48">
        <f>AVL!D15</f>
        <v>3.4492800000000003E-5</v>
      </c>
      <c r="J15" s="25">
        <f>AVL!E15</f>
        <v>9.1827500000000001E-7</v>
      </c>
      <c r="K15" s="42">
        <f t="shared" si="2"/>
        <v>2.6622222608776322E-2</v>
      </c>
    </row>
    <row r="16" spans="1:11">
      <c r="A16" s="24">
        <v>4</v>
      </c>
      <c r="B16" s="59">
        <f>BST!C16</f>
        <v>400</v>
      </c>
      <c r="C16" s="48">
        <f>BST!D16</f>
        <v>4.8140599999999998E-5</v>
      </c>
      <c r="D16" s="25">
        <f>BST!E16</f>
        <v>1.85437E-6</v>
      </c>
      <c r="E16" s="57">
        <f t="shared" si="0"/>
        <v>3.8519877193055344E-2</v>
      </c>
      <c r="F16" s="48">
        <f>RBT!D16</f>
        <v>4.7564800000000002E-5</v>
      </c>
      <c r="G16" s="25">
        <f>RBT!E16</f>
        <v>1.21068E-6</v>
      </c>
      <c r="H16" s="57">
        <f t="shared" si="1"/>
        <v>2.5453276372443486E-2</v>
      </c>
      <c r="I16" s="48">
        <f>AVL!D16</f>
        <v>4.7329E-5</v>
      </c>
      <c r="J16" s="25">
        <f>AVL!E16</f>
        <v>1.08483E-6</v>
      </c>
      <c r="K16" s="42">
        <f t="shared" si="2"/>
        <v>2.2921042067231508E-2</v>
      </c>
    </row>
    <row r="17" spans="1:12">
      <c r="A17" s="24">
        <v>5</v>
      </c>
      <c r="B17" s="59">
        <f>BST!C17</f>
        <v>500</v>
      </c>
      <c r="C17" s="48">
        <f>BST!D17</f>
        <v>6.1024299999999998E-5</v>
      </c>
      <c r="D17" s="25">
        <f>BST!E17</f>
        <v>1.3508099999999999E-6</v>
      </c>
      <c r="E17" s="57">
        <f t="shared" si="0"/>
        <v>2.2135608274080981E-2</v>
      </c>
      <c r="F17" s="48">
        <f>RBT!D17</f>
        <v>6.0469900000000002E-5</v>
      </c>
      <c r="G17" s="25">
        <f>RBT!E17</f>
        <v>9.5885199999999999E-7</v>
      </c>
      <c r="H17" s="57">
        <f t="shared" si="1"/>
        <v>1.5856682415548891E-2</v>
      </c>
      <c r="I17" s="48">
        <f>AVL!D17</f>
        <v>6.1249100000000003E-5</v>
      </c>
      <c r="J17" s="25">
        <f>AVL!E17</f>
        <v>1.32918E-6</v>
      </c>
      <c r="K17" s="42">
        <f t="shared" si="2"/>
        <v>2.1701216834206543E-2</v>
      </c>
    </row>
    <row r="18" spans="1:12">
      <c r="A18" s="24">
        <v>6</v>
      </c>
      <c r="B18" s="59">
        <f>BST!C18</f>
        <v>600</v>
      </c>
      <c r="C18" s="48">
        <f>BST!D18</f>
        <v>7.4364999999999997E-5</v>
      </c>
      <c r="D18" s="25">
        <f>BST!E18</f>
        <v>1.0363600000000001E-6</v>
      </c>
      <c r="E18" s="57">
        <f t="shared" si="0"/>
        <v>1.3936125865662612E-2</v>
      </c>
      <c r="F18" s="48">
        <f>RBT!D18</f>
        <v>7.42986E-5</v>
      </c>
      <c r="G18" s="25">
        <f>RBT!E18</f>
        <v>1.1867E-6</v>
      </c>
      <c r="H18" s="57">
        <f t="shared" si="1"/>
        <v>1.5972037158169871E-2</v>
      </c>
      <c r="I18" s="48">
        <f>AVL!D18</f>
        <v>7.5129000000000005E-5</v>
      </c>
      <c r="J18" s="25">
        <f>AVL!E18</f>
        <v>1.80674E-6</v>
      </c>
      <c r="K18" s="42">
        <f t="shared" si="2"/>
        <v>2.4048503241091989E-2</v>
      </c>
    </row>
    <row r="19" spans="1:12">
      <c r="A19" s="24">
        <v>7</v>
      </c>
      <c r="B19" s="59">
        <f>BST!C19</f>
        <v>700</v>
      </c>
      <c r="C19" s="48">
        <f>BST!D19</f>
        <v>9.0169599999999998E-5</v>
      </c>
      <c r="D19" s="25">
        <f>BST!E19</f>
        <v>2.07693E-6</v>
      </c>
      <c r="E19" s="57">
        <f t="shared" si="0"/>
        <v>2.3033594470863793E-2</v>
      </c>
      <c r="F19" s="48">
        <f>RBT!D19</f>
        <v>8.9406800000000006E-5</v>
      </c>
      <c r="G19" s="25">
        <f>RBT!E19</f>
        <v>1.3205999999999999E-6</v>
      </c>
      <c r="H19" s="57">
        <f t="shared" si="1"/>
        <v>1.4770688582971316E-2</v>
      </c>
      <c r="I19" s="48">
        <f>AVL!D19</f>
        <v>8.9460499999999995E-5</v>
      </c>
      <c r="J19" s="25">
        <f>AVL!E19</f>
        <v>1.8674300000000001E-6</v>
      </c>
      <c r="K19" s="42">
        <f t="shared" si="2"/>
        <v>2.0874352367804789E-2</v>
      </c>
    </row>
    <row r="20" spans="1:12">
      <c r="A20" s="24">
        <v>8</v>
      </c>
      <c r="B20" s="59">
        <f>BST!C20</f>
        <v>800</v>
      </c>
      <c r="C20" s="48">
        <f>BST!D20</f>
        <v>1.03686E-4</v>
      </c>
      <c r="D20" s="25">
        <f>BST!E20</f>
        <v>1.62077E-6</v>
      </c>
      <c r="E20" s="57">
        <f t="shared" si="0"/>
        <v>1.5631522095557744E-2</v>
      </c>
      <c r="F20" s="48">
        <f>RBT!D20</f>
        <v>1.0356E-4</v>
      </c>
      <c r="G20" s="25">
        <f>RBT!E20</f>
        <v>1.8295199999999999E-6</v>
      </c>
      <c r="H20" s="57">
        <f t="shared" si="1"/>
        <v>1.7666280417149478E-2</v>
      </c>
      <c r="I20" s="48">
        <f>AVL!D20</f>
        <v>1.04669E-4</v>
      </c>
      <c r="J20" s="25">
        <f>AVL!E20</f>
        <v>2.8186699999999998E-6</v>
      </c>
      <c r="K20" s="42">
        <f t="shared" si="2"/>
        <v>2.6929367816641028E-2</v>
      </c>
    </row>
    <row r="21" spans="1:12">
      <c r="A21" s="24">
        <v>9</v>
      </c>
      <c r="B21" s="59">
        <f>BST!C21</f>
        <v>900</v>
      </c>
      <c r="C21" s="48">
        <f>BST!D21</f>
        <v>1.18961E-4</v>
      </c>
      <c r="D21" s="25">
        <f>BST!E21</f>
        <v>1.6916199999999999E-6</v>
      </c>
      <c r="E21" s="57">
        <f t="shared" si="0"/>
        <v>1.4219954438849707E-2</v>
      </c>
      <c r="F21" s="48">
        <f>RBT!D21</f>
        <v>1.17896E-4</v>
      </c>
      <c r="G21" s="25">
        <f>RBT!E21</f>
        <v>1.8212100000000001E-6</v>
      </c>
      <c r="H21" s="57">
        <f t="shared" si="1"/>
        <v>1.5447597882879827E-2</v>
      </c>
      <c r="I21" s="48">
        <f>AVL!D21</f>
        <v>1.1844400000000001E-4</v>
      </c>
      <c r="J21" s="25">
        <f>AVL!E21</f>
        <v>1.76434E-6</v>
      </c>
      <c r="K21" s="42">
        <f t="shared" si="2"/>
        <v>1.489598460031745E-2</v>
      </c>
    </row>
    <row r="22" spans="1:12">
      <c r="A22" s="24">
        <v>10</v>
      </c>
      <c r="B22" s="59">
        <f>BST!C22</f>
        <v>1000</v>
      </c>
      <c r="C22" s="48">
        <f>BST!D22</f>
        <v>1.33764E-4</v>
      </c>
      <c r="D22" s="25">
        <f>BST!E22</f>
        <v>2.68682E-6</v>
      </c>
      <c r="E22" s="57">
        <f t="shared" si="0"/>
        <v>2.0086271343560301E-2</v>
      </c>
      <c r="F22" s="48">
        <f>RBT!D22</f>
        <v>1.3458599999999999E-4</v>
      </c>
      <c r="G22" s="25">
        <f>RBT!E22</f>
        <v>2.3937000000000001E-6</v>
      </c>
      <c r="H22" s="57">
        <f t="shared" si="1"/>
        <v>1.7785653782711429E-2</v>
      </c>
      <c r="I22" s="48">
        <f>AVL!D22</f>
        <v>1.3437900000000001E-4</v>
      </c>
      <c r="J22" s="25">
        <f>AVL!E22</f>
        <v>1.3872E-6</v>
      </c>
      <c r="K22" s="42">
        <f t="shared" si="2"/>
        <v>1.0323041546670238E-2</v>
      </c>
    </row>
    <row r="23" spans="1:12">
      <c r="A23" s="24">
        <v>11</v>
      </c>
      <c r="B23" s="59">
        <f>BST!C23</f>
        <v>2000</v>
      </c>
      <c r="C23" s="48">
        <f>BST!D23</f>
        <v>3.01582E-4</v>
      </c>
      <c r="D23" s="25">
        <f>BST!E23</f>
        <v>7.8424699999999995E-6</v>
      </c>
      <c r="E23" s="57">
        <f t="shared" si="0"/>
        <v>2.6004436604306621E-2</v>
      </c>
      <c r="F23" s="48">
        <f>RBT!D23</f>
        <v>2.9940099999999997E-4</v>
      </c>
      <c r="G23" s="25">
        <f>RBT!E23</f>
        <v>3.2096199999999999E-6</v>
      </c>
      <c r="H23" s="57">
        <f t="shared" si="1"/>
        <v>1.0720137875290999E-2</v>
      </c>
      <c r="I23" s="48">
        <f>AVL!D23</f>
        <v>3.0066400000000002E-4</v>
      </c>
      <c r="J23" s="25">
        <f>AVL!E23</f>
        <v>5.0102900000000003E-6</v>
      </c>
      <c r="K23" s="42">
        <f t="shared" si="2"/>
        <v>1.6664083495197296E-2</v>
      </c>
      <c r="L23" s="89"/>
    </row>
    <row r="24" spans="1:12">
      <c r="A24" s="24">
        <v>12</v>
      </c>
      <c r="B24" s="59">
        <f>BST!C24</f>
        <v>3000</v>
      </c>
      <c r="C24" s="48">
        <f>BST!D24</f>
        <v>4.7640200000000001E-4</v>
      </c>
      <c r="D24" s="25">
        <f>BST!E24</f>
        <v>5.9727999999999998E-6</v>
      </c>
      <c r="E24" s="57">
        <f t="shared" si="0"/>
        <v>1.2537310926486455E-2</v>
      </c>
      <c r="F24" s="48">
        <f>RBT!D24</f>
        <v>4.7437E-4</v>
      </c>
      <c r="G24" s="25">
        <f>RBT!E24</f>
        <v>3.8203399999999999E-6</v>
      </c>
      <c r="H24" s="57">
        <f t="shared" si="1"/>
        <v>8.053502540211227E-3</v>
      </c>
      <c r="I24" s="48">
        <f>AVL!D24</f>
        <v>4.78918E-4</v>
      </c>
      <c r="J24" s="25">
        <f>AVL!E24</f>
        <v>6.1475400000000003E-6</v>
      </c>
      <c r="K24" s="42">
        <f t="shared" si="2"/>
        <v>1.2836310182536469E-2</v>
      </c>
      <c r="L24" s="89"/>
    </row>
    <row r="25" spans="1:12">
      <c r="A25" s="24">
        <v>13</v>
      </c>
      <c r="B25" s="59">
        <f>BST!C25</f>
        <v>4000</v>
      </c>
      <c r="C25" s="48">
        <f>BST!D25</f>
        <v>7.0900300000000004E-4</v>
      </c>
      <c r="D25" s="25">
        <f>BST!E25</f>
        <v>1.20565E-4</v>
      </c>
      <c r="E25" s="57">
        <f t="shared" si="0"/>
        <v>0.17004864577441842</v>
      </c>
      <c r="F25" s="48">
        <f>RBT!D25</f>
        <v>6.7257999999999999E-4</v>
      </c>
      <c r="G25" s="25">
        <f>RBT!E25</f>
        <v>5.5597000000000003E-6</v>
      </c>
      <c r="H25" s="57">
        <f t="shared" si="1"/>
        <v>8.266228552737221E-3</v>
      </c>
      <c r="I25" s="48">
        <f>AVL!D25</f>
        <v>6.7181399999999996E-4</v>
      </c>
      <c r="J25" s="25">
        <f>AVL!E25</f>
        <v>5.9079200000000003E-6</v>
      </c>
      <c r="K25" s="42">
        <f t="shared" si="2"/>
        <v>8.7939816675448867E-3</v>
      </c>
      <c r="L25" s="89"/>
    </row>
    <row r="26" spans="1:12">
      <c r="A26" s="24">
        <v>14</v>
      </c>
      <c r="B26" s="59">
        <f>BST!C26</f>
        <v>5000</v>
      </c>
      <c r="C26" s="48">
        <f>BST!D26</f>
        <v>8.9104199999999998E-4</v>
      </c>
      <c r="D26" s="25">
        <f>BST!E26</f>
        <v>8.1485199999999997E-6</v>
      </c>
      <c r="E26" s="57">
        <f t="shared" si="0"/>
        <v>9.1449336843830026E-3</v>
      </c>
      <c r="F26" s="48">
        <f>RBT!D26</f>
        <v>8.9393999999999997E-4</v>
      </c>
      <c r="G26" s="25">
        <f>RBT!E26</f>
        <v>1.00613E-5</v>
      </c>
      <c r="H26" s="57">
        <f t="shared" si="1"/>
        <v>1.125500592880954E-2</v>
      </c>
      <c r="I26" s="48">
        <f>AVL!D26</f>
        <v>8.9515000000000005E-4</v>
      </c>
      <c r="J26" s="25">
        <f>AVL!E26</f>
        <v>7.18849E-6</v>
      </c>
      <c r="K26" s="42">
        <f t="shared" si="2"/>
        <v>8.0304865106406737E-3</v>
      </c>
    </row>
    <row r="27" spans="1:12">
      <c r="A27" s="24">
        <v>15</v>
      </c>
      <c r="B27" s="59">
        <f>BST!C27</f>
        <v>6000</v>
      </c>
      <c r="C27" s="48">
        <f>BST!D27</f>
        <v>1.13718E-3</v>
      </c>
      <c r="D27" s="25">
        <f>BST!E27</f>
        <v>9.7828599999999997E-6</v>
      </c>
      <c r="E27" s="57">
        <f t="shared" si="0"/>
        <v>8.6027365940308485E-3</v>
      </c>
      <c r="F27" s="48">
        <f>RBT!D27</f>
        <v>1.16427E-3</v>
      </c>
      <c r="G27" s="25">
        <f>RBT!E27</f>
        <v>4.5608200000000002E-5</v>
      </c>
      <c r="H27" s="57">
        <f t="shared" si="1"/>
        <v>3.9173215834814951E-2</v>
      </c>
      <c r="I27" s="48">
        <f>AVL!D27</f>
        <v>1.1346699999999999E-3</v>
      </c>
      <c r="J27" s="25">
        <f>AVL!E27</f>
        <v>7.2664499999999997E-6</v>
      </c>
      <c r="K27" s="42">
        <f t="shared" si="2"/>
        <v>6.4040205522310455E-3</v>
      </c>
    </row>
    <row r="28" spans="1:12">
      <c r="A28" s="24">
        <v>16</v>
      </c>
      <c r="B28" s="59">
        <f>BST!C28</f>
        <v>7000</v>
      </c>
      <c r="C28" s="48">
        <f>BST!D28</f>
        <v>1.46872E-3</v>
      </c>
      <c r="D28" s="25">
        <f>BST!E28</f>
        <v>9.7868299999999999E-5</v>
      </c>
      <c r="E28" s="57">
        <f t="shared" si="0"/>
        <v>6.6635097227517842E-2</v>
      </c>
      <c r="F28" s="48">
        <f>RBT!D28</f>
        <v>1.4079400000000001E-3</v>
      </c>
      <c r="G28" s="25">
        <f>RBT!E28</f>
        <v>1.68333E-5</v>
      </c>
      <c r="H28" s="57">
        <f t="shared" si="1"/>
        <v>1.1955978237708992E-2</v>
      </c>
      <c r="I28" s="48">
        <f>AVL!D28</f>
        <v>1.40654E-3</v>
      </c>
      <c r="J28" s="25">
        <f>AVL!E28</f>
        <v>1.2120099999999999E-5</v>
      </c>
      <c r="K28" s="42">
        <f t="shared" si="2"/>
        <v>8.6169607689791962E-3</v>
      </c>
    </row>
    <row r="29" spans="1:12">
      <c r="A29" s="24">
        <v>17</v>
      </c>
      <c r="B29" s="59">
        <f>BST!C29</f>
        <v>8000</v>
      </c>
      <c r="C29" s="48">
        <f>BST!D29</f>
        <v>1.7064000000000001E-3</v>
      </c>
      <c r="D29" s="25">
        <f>BST!E29</f>
        <v>6.8288599999999995E-5</v>
      </c>
      <c r="E29" s="57">
        <f t="shared" si="0"/>
        <v>4.0019104547585553E-2</v>
      </c>
      <c r="F29" s="48">
        <f>RBT!D29</f>
        <v>1.6729099999999999E-3</v>
      </c>
      <c r="G29" s="25">
        <f>RBT!E29</f>
        <v>1.3084199999999999E-5</v>
      </c>
      <c r="H29" s="57">
        <f t="shared" si="1"/>
        <v>7.8212217034986931E-3</v>
      </c>
      <c r="I29" s="48">
        <f>AVL!D29</f>
        <v>1.6807700000000001E-3</v>
      </c>
      <c r="J29" s="25">
        <f>AVL!E29</f>
        <v>2.3109399999999999E-5</v>
      </c>
      <c r="K29" s="42">
        <f t="shared" si="2"/>
        <v>1.374929347858422E-2</v>
      </c>
    </row>
    <row r="30" spans="1:12">
      <c r="A30" s="24">
        <v>18</v>
      </c>
      <c r="B30" s="59">
        <f>BST!C30</f>
        <v>9000</v>
      </c>
      <c r="C30" s="48">
        <f>BST!D30</f>
        <v>1.98285E-3</v>
      </c>
      <c r="D30" s="25">
        <f>BST!E30</f>
        <v>2.20004E-5</v>
      </c>
      <c r="E30" s="57">
        <f t="shared" si="0"/>
        <v>1.1095342562473208E-2</v>
      </c>
      <c r="F30" s="48">
        <f>RBT!D30</f>
        <v>1.9727299999999998E-3</v>
      </c>
      <c r="G30" s="25">
        <f>RBT!E30</f>
        <v>1.5404699999999998E-5</v>
      </c>
      <c r="H30" s="57">
        <f t="shared" si="1"/>
        <v>7.8088233057742318E-3</v>
      </c>
      <c r="I30" s="48">
        <f>AVL!D30</f>
        <v>1.98043E-3</v>
      </c>
      <c r="J30" s="25">
        <f>AVL!E30</f>
        <v>4.1856E-5</v>
      </c>
      <c r="K30" s="42">
        <f t="shared" si="2"/>
        <v>2.113480405770464E-2</v>
      </c>
    </row>
    <row r="31" spans="1:12">
      <c r="A31" s="24">
        <v>19</v>
      </c>
      <c r="B31" s="59">
        <f>BST!C31</f>
        <v>10000</v>
      </c>
      <c r="C31" s="48">
        <f>BST!D31</f>
        <v>2.2639000000000001E-3</v>
      </c>
      <c r="D31" s="25">
        <f>BST!E31</f>
        <v>2.4445999999999999E-5</v>
      </c>
      <c r="E31" s="57">
        <f t="shared" si="0"/>
        <v>1.0798180131631255E-2</v>
      </c>
      <c r="F31" s="48">
        <f>RBT!D31</f>
        <v>2.25881E-3</v>
      </c>
      <c r="G31" s="25">
        <f>RBT!E31</f>
        <v>1.7315900000000001E-5</v>
      </c>
      <c r="H31" s="57">
        <f t="shared" si="1"/>
        <v>7.6659391449480042E-3</v>
      </c>
      <c r="I31" s="48">
        <f>AVL!D31</f>
        <v>2.2611300000000001E-3</v>
      </c>
      <c r="J31" s="25">
        <f>AVL!E31</f>
        <v>1.7425700000000002E-5</v>
      </c>
      <c r="K31" s="42">
        <f t="shared" si="2"/>
        <v>7.7066334089592372E-3</v>
      </c>
      <c r="L31" s="89"/>
    </row>
    <row r="32" spans="1:12">
      <c r="A32" s="24">
        <v>20</v>
      </c>
      <c r="B32" s="59">
        <f>BST!C32</f>
        <v>20000</v>
      </c>
      <c r="C32" s="48">
        <f>BST!D32</f>
        <v>5.5502800000000003E-3</v>
      </c>
      <c r="D32" s="25">
        <f>BST!E32</f>
        <v>1.62251E-4</v>
      </c>
      <c r="E32" s="57">
        <f t="shared" si="0"/>
        <v>2.923293959944363E-2</v>
      </c>
      <c r="F32" s="48">
        <f>RBT!D32</f>
        <v>5.4859100000000001E-3</v>
      </c>
      <c r="G32" s="25">
        <f>RBT!E32</f>
        <v>9.1217299999999998E-5</v>
      </c>
      <c r="H32" s="57">
        <f t="shared" si="1"/>
        <v>1.6627560422974492E-2</v>
      </c>
      <c r="I32" s="48">
        <f>AVL!D32</f>
        <v>5.5099800000000003E-3</v>
      </c>
      <c r="J32" s="25">
        <f>AVL!E32</f>
        <v>3.4655900000000001E-5</v>
      </c>
      <c r="K32" s="42">
        <f t="shared" si="2"/>
        <v>6.2896598535747859E-3</v>
      </c>
    </row>
    <row r="33" spans="1:11">
      <c r="A33" s="24">
        <v>21</v>
      </c>
      <c r="B33" s="59">
        <f>BST!C33</f>
        <v>30000</v>
      </c>
      <c r="C33" s="48">
        <f>BST!D33</f>
        <v>9.0222400000000008E-3</v>
      </c>
      <c r="D33" s="25">
        <f>BST!E33</f>
        <v>7.5900400000000003E-5</v>
      </c>
      <c r="E33" s="57">
        <f t="shared" si="0"/>
        <v>8.4125893347993391E-3</v>
      </c>
      <c r="F33" s="48">
        <f>RBT!D33</f>
        <v>8.9916400000000004E-3</v>
      </c>
      <c r="G33" s="25">
        <f>RBT!E33</f>
        <v>8.4633899999999996E-5</v>
      </c>
      <c r="H33" s="57">
        <f t="shared" si="1"/>
        <v>9.4125098424758993E-3</v>
      </c>
      <c r="I33" s="48">
        <f>AVL!D33</f>
        <v>8.9197400000000007E-3</v>
      </c>
      <c r="J33" s="25">
        <f>AVL!E33</f>
        <v>7.0996300000000003E-5</v>
      </c>
      <c r="K33" s="42">
        <f t="shared" si="2"/>
        <v>7.9594584595515105E-3</v>
      </c>
    </row>
    <row r="34" spans="1:11">
      <c r="A34" s="24">
        <v>22</v>
      </c>
      <c r="B34" s="59">
        <f>BST!C34</f>
        <v>40000</v>
      </c>
      <c r="C34" s="48">
        <f>BST!D34</f>
        <v>1.28796E-2</v>
      </c>
      <c r="D34" s="25">
        <f>BST!E34</f>
        <v>3.47969E-4</v>
      </c>
      <c r="E34" s="57">
        <f t="shared" si="0"/>
        <v>2.7017065747383461E-2</v>
      </c>
      <c r="F34" s="48">
        <f>RBT!D34</f>
        <v>1.2647500000000001E-2</v>
      </c>
      <c r="G34" s="25">
        <f>RBT!E34</f>
        <v>2.0404900000000001E-4</v>
      </c>
      <c r="H34" s="57">
        <f t="shared" si="1"/>
        <v>1.613354417869144E-2</v>
      </c>
      <c r="I34" s="48">
        <f>AVL!D34</f>
        <v>1.27466E-2</v>
      </c>
      <c r="J34" s="25">
        <f>AVL!E34</f>
        <v>9.9247500000000001E-5</v>
      </c>
      <c r="K34" s="42">
        <f t="shared" si="2"/>
        <v>7.7861939654496103E-3</v>
      </c>
    </row>
    <row r="35" spans="1:11">
      <c r="A35" s="24">
        <v>23</v>
      </c>
      <c r="B35" s="59">
        <f>BST!C35</f>
        <v>50000</v>
      </c>
      <c r="C35" s="48">
        <f>BST!D35</f>
        <v>1.6636700000000001E-2</v>
      </c>
      <c r="D35" s="25">
        <f>BST!E35</f>
        <v>2.41213E-4</v>
      </c>
      <c r="E35" s="57">
        <f t="shared" si="0"/>
        <v>1.4498848930376817E-2</v>
      </c>
      <c r="F35" s="48">
        <f>RBT!D35</f>
        <v>1.64902E-2</v>
      </c>
      <c r="G35" s="25">
        <f>RBT!E35</f>
        <v>1.35885E-4</v>
      </c>
      <c r="H35" s="57">
        <f t="shared" si="1"/>
        <v>8.2403488132345281E-3</v>
      </c>
      <c r="I35" s="48">
        <f>AVL!D35</f>
        <v>1.6643100000000001E-2</v>
      </c>
      <c r="J35" s="25">
        <f>AVL!E35</f>
        <v>3.1965900000000002E-4</v>
      </c>
      <c r="K35" s="42">
        <f t="shared" si="2"/>
        <v>1.9206698271355696E-2</v>
      </c>
    </row>
    <row r="36" spans="1:11">
      <c r="A36" s="24">
        <v>24</v>
      </c>
      <c r="B36" s="59">
        <f>BST!C36</f>
        <v>60000</v>
      </c>
      <c r="C36" s="48">
        <f>BST!D36</f>
        <v>2.0596799999999998E-2</v>
      </c>
      <c r="D36" s="25">
        <f>BST!E36</f>
        <v>2.5312199999999999E-4</v>
      </c>
      <c r="E36" s="57">
        <f t="shared" si="0"/>
        <v>1.2289384758797484E-2</v>
      </c>
      <c r="F36" s="48">
        <f>RBT!D36</f>
        <v>2.0530400000000001E-2</v>
      </c>
      <c r="G36" s="25">
        <f>RBT!E36</f>
        <v>2.2402899999999999E-4</v>
      </c>
      <c r="H36" s="57">
        <f t="shared" si="1"/>
        <v>1.0912062112769357E-2</v>
      </c>
      <c r="I36" s="48">
        <f>AVL!D36</f>
        <v>2.0860299999999998E-2</v>
      </c>
      <c r="J36" s="25">
        <f>AVL!E36</f>
        <v>3.9618999999999999E-4</v>
      </c>
      <c r="K36" s="42">
        <f t="shared" si="2"/>
        <v>1.8992536061322226E-2</v>
      </c>
    </row>
    <row r="37" spans="1:11">
      <c r="A37" s="24">
        <v>25</v>
      </c>
      <c r="B37" s="59">
        <f>BST!C37</f>
        <v>70000</v>
      </c>
      <c r="C37" s="48">
        <f>BST!D37</f>
        <v>2.4632100000000001E-2</v>
      </c>
      <c r="D37" s="25">
        <f>BST!E37</f>
        <v>3.2029600000000002E-4</v>
      </c>
      <c r="E37" s="57">
        <f t="shared" si="0"/>
        <v>1.3003195017883169E-2</v>
      </c>
      <c r="F37" s="48">
        <f>RBT!D37</f>
        <v>2.4627699999999999E-2</v>
      </c>
      <c r="G37" s="25">
        <f>RBT!E37</f>
        <v>3.5918499999999998E-4</v>
      </c>
      <c r="H37" s="57">
        <f t="shared" si="1"/>
        <v>1.4584593770429232E-2</v>
      </c>
      <c r="I37" s="48">
        <f>AVL!D37</f>
        <v>2.4889499999999998E-2</v>
      </c>
      <c r="J37" s="25">
        <f>AVL!E37</f>
        <v>4.2460399999999998E-4</v>
      </c>
      <c r="K37" s="42">
        <f t="shared" si="2"/>
        <v>1.705956326965186E-2</v>
      </c>
    </row>
    <row r="38" spans="1:11">
      <c r="A38" s="24">
        <v>26</v>
      </c>
      <c r="B38" s="59">
        <f>BST!C38</f>
        <v>80000</v>
      </c>
      <c r="C38" s="48">
        <f>BST!D38</f>
        <v>2.9660200000000001E-2</v>
      </c>
      <c r="D38" s="25">
        <f>BST!E38</f>
        <v>1.1057599999999999E-3</v>
      </c>
      <c r="E38" s="57">
        <f t="shared" si="0"/>
        <v>3.7280935394906303E-2</v>
      </c>
      <c r="F38" s="48">
        <f>RBT!D38</f>
        <v>2.9215399999999999E-2</v>
      </c>
      <c r="G38" s="25">
        <f>RBT!E38</f>
        <v>3.7509899999999999E-4</v>
      </c>
      <c r="H38" s="57">
        <f t="shared" si="1"/>
        <v>1.2839084866200702E-2</v>
      </c>
      <c r="I38" s="48">
        <f>AVL!D38</f>
        <v>2.9467799999999999E-2</v>
      </c>
      <c r="J38" s="25">
        <f>AVL!E38</f>
        <v>1.14108E-3</v>
      </c>
      <c r="K38" s="42">
        <f t="shared" si="2"/>
        <v>3.8722945045100078E-2</v>
      </c>
    </row>
    <row r="39" spans="1:11">
      <c r="A39" s="24">
        <v>27</v>
      </c>
      <c r="B39" s="59">
        <f>BST!C39</f>
        <v>90000</v>
      </c>
      <c r="C39" s="48">
        <f>BST!D39</f>
        <v>3.4420300000000001E-2</v>
      </c>
      <c r="D39" s="25">
        <f>BST!E39</f>
        <v>4.0048900000000002E-4</v>
      </c>
      <c r="E39" s="57">
        <f t="shared" si="0"/>
        <v>1.163525593908246E-2</v>
      </c>
      <c r="F39" s="48">
        <f>RBT!D39</f>
        <v>3.4736599999999999E-2</v>
      </c>
      <c r="G39" s="25">
        <f>RBT!E39</f>
        <v>1.0168099999999999E-3</v>
      </c>
      <c r="H39" s="57">
        <f t="shared" si="1"/>
        <v>2.9272007047321844E-2</v>
      </c>
      <c r="I39" s="48">
        <f>AVL!D39</f>
        <v>3.4270599999999998E-2</v>
      </c>
      <c r="J39" s="25">
        <f>AVL!E39</f>
        <v>4.1278700000000002E-4</v>
      </c>
      <c r="K39" s="42">
        <f t="shared" si="2"/>
        <v>1.2044930640257247E-2</v>
      </c>
    </row>
    <row r="40" spans="1:11">
      <c r="A40" s="24">
        <v>28</v>
      </c>
      <c r="B40" s="59">
        <f>BST!C40</f>
        <v>100000</v>
      </c>
      <c r="C40" s="48">
        <f>BST!D40</f>
        <v>3.9782600000000001E-2</v>
      </c>
      <c r="D40" s="25">
        <f>BST!E40</f>
        <v>7.9971600000000001E-4</v>
      </c>
      <c r="E40" s="57">
        <f t="shared" si="0"/>
        <v>2.010215521358584E-2</v>
      </c>
      <c r="F40" s="48">
        <f>RBT!D40</f>
        <v>4.0032199999999997E-2</v>
      </c>
      <c r="G40" s="25">
        <f>RBT!E40</f>
        <v>9.6371599999999999E-4</v>
      </c>
      <c r="H40" s="57">
        <f t="shared" si="1"/>
        <v>2.4073520815743328E-2</v>
      </c>
      <c r="I40" s="48">
        <f>AVL!D40</f>
        <v>3.9642700000000003E-2</v>
      </c>
      <c r="J40" s="25">
        <f>AVL!E40</f>
        <v>5.1775499999999995E-4</v>
      </c>
      <c r="K40" s="42">
        <f t="shared" si="2"/>
        <v>1.3060538257989489E-2</v>
      </c>
    </row>
    <row r="41" spans="1:11">
      <c r="A41" s="24">
        <v>29</v>
      </c>
      <c r="B41" s="59">
        <f>BST!C41</f>
        <v>200000</v>
      </c>
      <c r="C41" s="48">
        <f>BST!D41</f>
        <v>0.12307800000000001</v>
      </c>
      <c r="D41" s="25">
        <f>BST!E41</f>
        <v>1.33731E-3</v>
      </c>
      <c r="E41" s="57">
        <f t="shared" si="0"/>
        <v>1.086554867644908E-2</v>
      </c>
      <c r="F41" s="48">
        <f>RBT!D41</f>
        <v>0.122309</v>
      </c>
      <c r="G41" s="25">
        <f>RBT!E41</f>
        <v>1.46506E-3</v>
      </c>
      <c r="H41" s="57">
        <f t="shared" si="1"/>
        <v>1.1978349917013466E-2</v>
      </c>
      <c r="I41" s="48">
        <f>AVL!D41</f>
        <v>0.12242</v>
      </c>
      <c r="J41" s="25">
        <f>AVL!E41</f>
        <v>9.5609099999999995E-4</v>
      </c>
      <c r="K41" s="42">
        <f t="shared" si="2"/>
        <v>7.8099248488809015E-3</v>
      </c>
    </row>
    <row r="42" spans="1:11">
      <c r="A42" s="24">
        <v>30</v>
      </c>
      <c r="B42" s="59">
        <f>BST!C42</f>
        <v>300000</v>
      </c>
      <c r="C42" s="48">
        <f>BST!D42</f>
        <v>0.23313800000000001</v>
      </c>
      <c r="D42" s="25">
        <f>BST!E42</f>
        <v>2.9873399999999998E-3</v>
      </c>
      <c r="E42" s="57">
        <f t="shared" si="0"/>
        <v>1.2813612538496512E-2</v>
      </c>
      <c r="F42" s="48">
        <f>RBT!D42</f>
        <v>0.23580899999999999</v>
      </c>
      <c r="G42" s="25">
        <f>RBT!E42</f>
        <v>7.36267E-3</v>
      </c>
      <c r="H42" s="57">
        <f t="shared" si="1"/>
        <v>3.1223023718348324E-2</v>
      </c>
      <c r="I42" s="48">
        <f>AVL!D42</f>
        <v>0.23208699999999999</v>
      </c>
      <c r="J42" s="25">
        <f>AVL!E42</f>
        <v>1.8904499999999999E-3</v>
      </c>
      <c r="K42" s="42">
        <f t="shared" si="2"/>
        <v>8.1454368404951585E-3</v>
      </c>
    </row>
    <row r="43" spans="1:11">
      <c r="A43" s="24">
        <v>31</v>
      </c>
      <c r="B43" s="59">
        <f>BST!C43</f>
        <v>400000</v>
      </c>
      <c r="C43" s="48">
        <f>BST!D43</f>
        <v>0.35166799999999998</v>
      </c>
      <c r="D43" s="25">
        <f>BST!E43</f>
        <v>1.5272899999999999E-3</v>
      </c>
      <c r="E43" s="57">
        <f t="shared" si="0"/>
        <v>4.3429882730302441E-3</v>
      </c>
      <c r="F43" s="48">
        <f>RBT!D43</f>
        <v>0.35178199999999998</v>
      </c>
      <c r="G43" s="25">
        <f>RBT!E43</f>
        <v>2.31197E-3</v>
      </c>
      <c r="H43" s="57">
        <f t="shared" si="1"/>
        <v>6.5721668533353043E-3</v>
      </c>
      <c r="I43" s="48">
        <f>AVL!D43</f>
        <v>0.35222399999999998</v>
      </c>
      <c r="J43" s="25">
        <f>AVL!E43</f>
        <v>2.4383299999999998E-3</v>
      </c>
      <c r="K43" s="42">
        <f t="shared" si="2"/>
        <v>6.9226685291178336E-3</v>
      </c>
    </row>
    <row r="44" spans="1:11">
      <c r="A44" s="24">
        <v>32</v>
      </c>
      <c r="B44" s="59">
        <f>BST!C44</f>
        <v>500000</v>
      </c>
      <c r="C44" s="48">
        <f>BST!D44</f>
        <v>0.48007300000000003</v>
      </c>
      <c r="D44" s="25">
        <f>BST!E44</f>
        <v>3.8901199999999999E-3</v>
      </c>
      <c r="E44" s="57">
        <f t="shared" si="0"/>
        <v>8.1031843073865843E-3</v>
      </c>
      <c r="F44" s="48">
        <f>RBT!D44</f>
        <v>0.47881800000000002</v>
      </c>
      <c r="G44" s="25">
        <f>RBT!E44</f>
        <v>2.6070500000000001E-3</v>
      </c>
      <c r="H44" s="57">
        <f t="shared" si="1"/>
        <v>5.4447618928277547E-3</v>
      </c>
      <c r="I44" s="48">
        <f>AVL!D44</f>
        <v>0.48031200000000002</v>
      </c>
      <c r="J44" s="25">
        <f>AVL!E44</f>
        <v>1.11138E-2</v>
      </c>
      <c r="K44" s="42">
        <f t="shared" si="2"/>
        <v>2.3138709838604905E-2</v>
      </c>
    </row>
    <row r="45" spans="1:11">
      <c r="A45" s="24">
        <v>33</v>
      </c>
      <c r="B45" s="59">
        <f>BST!C45</f>
        <v>600000</v>
      </c>
      <c r="C45" s="48">
        <f>BST!D45</f>
        <v>0.61287199999999997</v>
      </c>
      <c r="D45" s="25">
        <f>BST!E45</f>
        <v>2.87237E-3</v>
      </c>
      <c r="E45" s="57">
        <f t="shared" si="0"/>
        <v>4.6867371979793498E-3</v>
      </c>
      <c r="F45" s="48">
        <f>RBT!D45</f>
        <v>0.61305600000000005</v>
      </c>
      <c r="G45" s="25">
        <f>RBT!E45</f>
        <v>3.9002500000000001E-3</v>
      </c>
      <c r="H45" s="57">
        <f t="shared" si="1"/>
        <v>6.3619799822528444E-3</v>
      </c>
      <c r="I45" s="48">
        <f>AVL!D45</f>
        <v>0.61440799999999995</v>
      </c>
      <c r="J45" s="25">
        <f>AVL!E45</f>
        <v>5.6796900000000003E-3</v>
      </c>
      <c r="K45" s="42">
        <f t="shared" si="2"/>
        <v>9.2441667426205396E-3</v>
      </c>
    </row>
    <row r="46" spans="1:11">
      <c r="A46" s="24">
        <v>34</v>
      </c>
      <c r="B46" s="59">
        <f>BST!C46</f>
        <v>700000</v>
      </c>
      <c r="C46" s="48">
        <f>BST!D46</f>
        <v>0.75308600000000003</v>
      </c>
      <c r="D46" s="25">
        <f>BST!E46</f>
        <v>9.9075099999999996E-3</v>
      </c>
      <c r="E46" s="57">
        <f t="shared" si="0"/>
        <v>1.3155881267212509E-2</v>
      </c>
      <c r="F46" s="48">
        <f>RBT!D46</f>
        <v>0.75106799999999996</v>
      </c>
      <c r="G46" s="25">
        <f>RBT!E46</f>
        <v>3.8942099999999999E-3</v>
      </c>
      <c r="H46" s="57">
        <f t="shared" si="1"/>
        <v>5.1848967070891056E-3</v>
      </c>
      <c r="I46" s="48">
        <f>AVL!D46</f>
        <v>0.755965</v>
      </c>
      <c r="J46" s="25">
        <f>AVL!E46</f>
        <v>8.3370300000000005E-3</v>
      </c>
      <c r="K46" s="42">
        <f t="shared" si="2"/>
        <v>1.102832803105964E-2</v>
      </c>
    </row>
    <row r="47" spans="1:11">
      <c r="A47" s="24">
        <v>35</v>
      </c>
      <c r="B47" s="59">
        <f>BST!C47</f>
        <v>800000</v>
      </c>
      <c r="C47" s="48">
        <f>BST!D47</f>
        <v>0.90603800000000001</v>
      </c>
      <c r="D47" s="25">
        <f>BST!E47</f>
        <v>1.92458E-2</v>
      </c>
      <c r="E47" s="57">
        <f t="shared" si="0"/>
        <v>2.1241713923698564E-2</v>
      </c>
      <c r="F47" s="48">
        <f>RBT!D47</f>
        <v>0.89714099999999997</v>
      </c>
      <c r="G47" s="25">
        <f>RBT!E47</f>
        <v>4.7616100000000003E-3</v>
      </c>
      <c r="H47" s="57">
        <f t="shared" si="1"/>
        <v>5.3075380570055328E-3</v>
      </c>
      <c r="I47" s="48">
        <f>AVL!D47</f>
        <v>0.903721</v>
      </c>
      <c r="J47" s="25">
        <f>AVL!E47</f>
        <v>2.6112900000000001E-2</v>
      </c>
      <c r="K47" s="42">
        <f t="shared" si="2"/>
        <v>2.889486910230038E-2</v>
      </c>
    </row>
    <row r="48" spans="1:11">
      <c r="A48" s="24">
        <v>36</v>
      </c>
      <c r="B48" s="59">
        <f>BST!C48</f>
        <v>900000</v>
      </c>
      <c r="C48" s="48">
        <f>BST!D48</f>
        <v>1.04508</v>
      </c>
      <c r="D48" s="25">
        <f>BST!E48</f>
        <v>3.9996800000000002E-3</v>
      </c>
      <c r="E48" s="57">
        <f t="shared" si="0"/>
        <v>3.8271519883645274E-3</v>
      </c>
      <c r="F48" s="48">
        <f>RBT!D48</f>
        <v>1.0545500000000001</v>
      </c>
      <c r="G48" s="25">
        <f>RBT!E48</f>
        <v>2.1806499999999999E-2</v>
      </c>
      <c r="H48" s="57">
        <f t="shared" si="1"/>
        <v>2.0678488454791141E-2</v>
      </c>
      <c r="I48" s="48">
        <f>AVL!D48</f>
        <v>1.04521</v>
      </c>
      <c r="J48" s="25">
        <f>AVL!E48</f>
        <v>6.0874900000000001E-3</v>
      </c>
      <c r="K48" s="42">
        <f t="shared" si="2"/>
        <v>5.8241788731451102E-3</v>
      </c>
    </row>
    <row r="49" spans="1:12" ht="15.75" thickBot="1">
      <c r="A49" s="26">
        <v>37</v>
      </c>
      <c r="B49" s="60">
        <f>BST!C49</f>
        <v>1000000</v>
      </c>
      <c r="C49" s="49">
        <f>BST!D49</f>
        <v>1.19878</v>
      </c>
      <c r="D49" s="27">
        <f>BST!E49</f>
        <v>4.75509E-3</v>
      </c>
      <c r="E49" s="58">
        <f t="shared" si="0"/>
        <v>3.9666077178464772E-3</v>
      </c>
      <c r="F49" s="49">
        <f>RBT!D49</f>
        <v>1.2013799999999999</v>
      </c>
      <c r="G49" s="27">
        <f>RBT!E49</f>
        <v>8.3870200000000002E-3</v>
      </c>
      <c r="H49" s="58">
        <f t="shared" si="1"/>
        <v>6.981155005077495E-3</v>
      </c>
      <c r="I49" s="49">
        <f>AVL!D49</f>
        <v>1.1995</v>
      </c>
      <c r="J49" s="27">
        <f>AVL!E49</f>
        <v>5.4894499999999999E-3</v>
      </c>
      <c r="K49" s="43">
        <f t="shared" si="2"/>
        <v>4.5764485202167571E-3</v>
      </c>
    </row>
    <row r="50" spans="1:12">
      <c r="B50" s="19"/>
      <c r="C50" s="13"/>
      <c r="D50" s="13"/>
      <c r="E50" s="13"/>
    </row>
    <row r="51" spans="1:12">
      <c r="B51" s="19"/>
      <c r="C51" s="8"/>
      <c r="D51" s="8"/>
      <c r="E51" s="8"/>
      <c r="L51" s="10"/>
    </row>
    <row r="52" spans="1:12">
      <c r="B52" s="19"/>
      <c r="C52" s="8"/>
      <c r="D52" s="8"/>
      <c r="E52" s="8"/>
    </row>
    <row r="53" spans="1:12">
      <c r="B53" s="19"/>
      <c r="C53" s="8"/>
      <c r="D53" s="8"/>
      <c r="E53" s="8"/>
    </row>
    <row r="54" spans="1:12">
      <c r="B54" s="19"/>
      <c r="C54" s="8"/>
      <c r="D54" s="8"/>
      <c r="E54" s="8"/>
    </row>
    <row r="55" spans="1:12">
      <c r="B55" s="19"/>
      <c r="C55" s="8"/>
      <c r="D55" s="8"/>
      <c r="E55" s="8"/>
    </row>
    <row r="56" spans="1:12">
      <c r="B56" s="19"/>
      <c r="C56" s="8"/>
      <c r="D56" s="8"/>
      <c r="E56" s="8"/>
    </row>
    <row r="57" spans="1:12">
      <c r="B57" s="19"/>
      <c r="C57" s="8"/>
      <c r="D57" s="8"/>
      <c r="E57" s="8"/>
    </row>
    <row r="58" spans="1:12">
      <c r="B58" s="19"/>
      <c r="C58" s="8"/>
      <c r="D58" s="8"/>
      <c r="E58" s="8"/>
    </row>
    <row r="59" spans="1:12">
      <c r="B59" s="19"/>
      <c r="C59" s="8"/>
      <c r="D59" s="8"/>
      <c r="E59" s="8"/>
    </row>
    <row r="60" spans="1:12">
      <c r="B60" s="19"/>
      <c r="C60" s="8"/>
      <c r="D60" s="8"/>
      <c r="E60" s="8"/>
    </row>
    <row r="61" spans="1:12">
      <c r="B61" s="19"/>
      <c r="C61" s="8"/>
      <c r="D61" s="8"/>
      <c r="E61" s="8"/>
    </row>
    <row r="62" spans="1:12">
      <c r="B62" s="19"/>
      <c r="C62" s="8"/>
      <c r="D62" s="8"/>
      <c r="E62" s="8"/>
    </row>
    <row r="63" spans="1:12">
      <c r="B63" s="19"/>
      <c r="C63" s="8"/>
      <c r="D63" s="8"/>
      <c r="E63" s="8"/>
    </row>
    <row r="64" spans="1:12">
      <c r="B64" s="19"/>
      <c r="C64" s="8"/>
      <c r="D64" s="8"/>
      <c r="E64" s="8"/>
    </row>
    <row r="65" spans="2:5">
      <c r="B65" s="19"/>
      <c r="C65" s="8"/>
      <c r="D65" s="8"/>
      <c r="E65" s="8"/>
    </row>
    <row r="66" spans="2:5">
      <c r="B66" s="19"/>
      <c r="C66" s="8"/>
      <c r="D66" s="8"/>
      <c r="E66" s="8"/>
    </row>
    <row r="67" spans="2:5">
      <c r="B67" s="19"/>
      <c r="C67" s="8"/>
      <c r="D67" s="8"/>
      <c r="E67" s="8"/>
    </row>
    <row r="68" spans="2:5">
      <c r="B68" s="19"/>
      <c r="C68" s="8"/>
      <c r="D68" s="8"/>
      <c r="E68" s="8"/>
    </row>
    <row r="69" spans="2:5">
      <c r="B69" s="19"/>
      <c r="C69" s="8"/>
      <c r="D69" s="8"/>
      <c r="E69" s="8"/>
    </row>
    <row r="70" spans="2:5">
      <c r="B70" s="19"/>
      <c r="C70" s="8"/>
      <c r="D70" s="8"/>
      <c r="E70" s="8"/>
    </row>
    <row r="71" spans="2:5">
      <c r="B71" s="19"/>
      <c r="C71" s="8"/>
      <c r="D71" s="8"/>
      <c r="E71" s="8"/>
    </row>
    <row r="72" spans="2:5">
      <c r="B72" s="19"/>
      <c r="C72" s="8"/>
      <c r="D72" s="8"/>
      <c r="E72" s="8"/>
    </row>
    <row r="73" spans="2:5">
      <c r="B73" s="19"/>
      <c r="C73" s="8"/>
      <c r="D73" s="8"/>
      <c r="E73" s="8"/>
    </row>
    <row r="74" spans="2:5">
      <c r="B74" s="19"/>
      <c r="C74" s="8"/>
      <c r="D74" s="8"/>
      <c r="E74" s="8"/>
    </row>
    <row r="75" spans="2:5">
      <c r="B75" s="19"/>
      <c r="C75" s="8"/>
      <c r="D75" s="8"/>
      <c r="E75" s="8"/>
    </row>
    <row r="76" spans="2:5">
      <c r="B76" s="19"/>
      <c r="C76" s="8"/>
      <c r="D76" s="8"/>
      <c r="E76" s="8"/>
    </row>
    <row r="77" spans="2:5">
      <c r="B77" s="19"/>
      <c r="C77" s="8"/>
      <c r="D77" s="8"/>
      <c r="E77" s="8"/>
    </row>
    <row r="78" spans="2:5">
      <c r="B78" s="19"/>
      <c r="C78" s="8"/>
      <c r="D78" s="8"/>
      <c r="E78" s="8"/>
    </row>
    <row r="79" spans="2:5">
      <c r="B79" s="19"/>
      <c r="C79" s="8"/>
      <c r="D79" s="8"/>
      <c r="E79" s="8"/>
    </row>
    <row r="80" spans="2:5">
      <c r="B80" s="19"/>
      <c r="C80" s="8"/>
      <c r="D80" s="8"/>
      <c r="E80" s="8"/>
    </row>
    <row r="81" spans="2:5">
      <c r="B81" s="19"/>
      <c r="C81" s="8"/>
      <c r="D81" s="8"/>
      <c r="E81" s="8"/>
    </row>
    <row r="82" spans="2:5">
      <c r="B82" s="19"/>
      <c r="C82" s="8"/>
      <c r="D82" s="8"/>
      <c r="E82" s="8"/>
    </row>
    <row r="83" spans="2:5">
      <c r="B83" s="19"/>
      <c r="C83" s="8"/>
      <c r="D83" s="8"/>
      <c r="E83" s="8"/>
    </row>
    <row r="84" spans="2:5">
      <c r="B84" s="19"/>
      <c r="C84" s="8"/>
      <c r="D84" s="8"/>
      <c r="E84" s="8"/>
    </row>
    <row r="85" spans="2:5">
      <c r="B85" s="19"/>
      <c r="C85" s="8"/>
      <c r="D85" s="8"/>
      <c r="E85" s="8"/>
    </row>
    <row r="86" spans="2:5">
      <c r="B86" s="19"/>
      <c r="C86" s="8"/>
      <c r="D86" s="8"/>
      <c r="E86" s="8"/>
    </row>
    <row r="87" spans="2:5">
      <c r="B87" s="19"/>
      <c r="C87" s="8"/>
      <c r="D87" s="8"/>
      <c r="E87" s="8"/>
    </row>
    <row r="88" spans="2:5">
      <c r="B88" s="19"/>
      <c r="C88" s="8"/>
      <c r="D88" s="8"/>
      <c r="E88" s="8"/>
    </row>
    <row r="89" spans="2:5">
      <c r="B89" s="19"/>
      <c r="C89" s="8"/>
      <c r="D89" s="8"/>
      <c r="E89" s="8"/>
    </row>
    <row r="90" spans="2:5">
      <c r="B90" s="19"/>
      <c r="C90" s="8"/>
      <c r="D90" s="8"/>
      <c r="E90" s="8"/>
    </row>
    <row r="91" spans="2:5">
      <c r="B91" s="19"/>
      <c r="C91" s="8"/>
      <c r="D91" s="8"/>
      <c r="E91" s="8"/>
    </row>
    <row r="92" spans="2:5">
      <c r="B92" s="19"/>
      <c r="C92" s="8"/>
      <c r="D92" s="8"/>
      <c r="E92" s="8"/>
    </row>
    <row r="93" spans="2:5">
      <c r="B93" s="19"/>
      <c r="C93" s="8"/>
      <c r="D93" s="8"/>
      <c r="E93" s="8"/>
    </row>
    <row r="94" spans="2:5">
      <c r="B94" s="19"/>
      <c r="C94" s="8"/>
      <c r="D94" s="8"/>
      <c r="E94" s="8"/>
    </row>
    <row r="95" spans="2:5">
      <c r="B95" s="19"/>
      <c r="C95" s="8"/>
      <c r="D95" s="8"/>
      <c r="E95" s="8"/>
    </row>
    <row r="96" spans="2:5">
      <c r="B96" s="19"/>
      <c r="C96" s="8"/>
      <c r="D96" s="8"/>
      <c r="E96" s="8"/>
    </row>
    <row r="97" spans="2:5">
      <c r="B97" s="19"/>
      <c r="C97" s="8"/>
      <c r="D97" s="8"/>
      <c r="E97" s="8"/>
    </row>
    <row r="98" spans="2:5">
      <c r="B98" s="15"/>
      <c r="C98" s="18"/>
      <c r="D98" s="18"/>
      <c r="E98" s="18"/>
    </row>
    <row r="99" spans="2:5">
      <c r="B99" s="15"/>
      <c r="C99" s="18"/>
      <c r="D99" s="18"/>
      <c r="E99" s="18"/>
    </row>
    <row r="100" spans="2:5">
      <c r="B100" s="15"/>
      <c r="C100" s="18"/>
      <c r="D100" s="18"/>
      <c r="E100" s="18"/>
    </row>
    <row r="101" spans="2:5">
      <c r="B101" s="15"/>
      <c r="C101" s="18"/>
      <c r="D101" s="18"/>
      <c r="E101" s="18"/>
    </row>
    <row r="102" spans="2:5">
      <c r="B102" s="15"/>
      <c r="C102" s="18"/>
      <c r="D102" s="18"/>
      <c r="E102" s="18"/>
    </row>
    <row r="103" spans="2:5">
      <c r="B103" s="15"/>
      <c r="C103" s="18"/>
      <c r="D103" s="18"/>
      <c r="E103" s="18"/>
    </row>
    <row r="104" spans="2:5">
      <c r="B104" s="15"/>
      <c r="C104" s="18"/>
      <c r="D104" s="18"/>
      <c r="E104" s="18"/>
    </row>
  </sheetData>
  <mergeCells count="10">
    <mergeCell ref="A11:A12"/>
    <mergeCell ref="B11:B12"/>
    <mergeCell ref="C11:E11"/>
    <mergeCell ref="F11:H11"/>
    <mergeCell ref="I11:K11"/>
    <mergeCell ref="A1:K1"/>
    <mergeCell ref="C3:E3"/>
    <mergeCell ref="F3:H3"/>
    <mergeCell ref="I3:K3"/>
    <mergeCell ref="B3:B4"/>
  </mergeCells>
  <conditionalFormatting sqref="D13:E49 C13:C1048576">
    <cfRule type="cellIs" dxfId="11" priority="12" operator="lessThan">
      <formula>0</formula>
    </cfRule>
  </conditionalFormatting>
  <conditionalFormatting sqref="F13:H49">
    <cfRule type="cellIs" dxfId="3" priority="2" operator="lessThan">
      <formula>0</formula>
    </cfRule>
  </conditionalFormatting>
  <conditionalFormatting sqref="I13:K4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4"/>
  <sheetViews>
    <sheetView zoomScaleNormal="100" workbookViewId="0">
      <selection activeCell="I9" sqref="I9"/>
    </sheetView>
  </sheetViews>
  <sheetFormatPr defaultColWidth="12.28515625" defaultRowHeight="15"/>
  <cols>
    <col min="1" max="1" width="6" style="18" customWidth="1"/>
    <col min="2" max="2" width="12.28515625" style="18" customWidth="1"/>
    <col min="3" max="3" width="12.28515625" style="3" customWidth="1"/>
    <col min="4" max="6" width="12.28515625" customWidth="1"/>
    <col min="8" max="8" width="12.28515625" style="18" customWidth="1"/>
    <col min="9" max="10" width="12.28515625" customWidth="1"/>
    <col min="11" max="11" width="12.28515625" style="18" customWidth="1"/>
    <col min="12" max="13" width="12.28515625" customWidth="1"/>
    <col min="17" max="17" width="12.28515625" style="18"/>
  </cols>
  <sheetData>
    <row r="1" spans="1:18" ht="21">
      <c r="A1" s="7" t="s">
        <v>24</v>
      </c>
      <c r="B1" s="7"/>
      <c r="H1"/>
      <c r="I1" s="5"/>
      <c r="J1" s="5"/>
      <c r="K1" s="5"/>
      <c r="L1" s="5"/>
      <c r="M1" s="5"/>
      <c r="Q1"/>
    </row>
    <row r="2" spans="1:18">
      <c r="A2" s="1" t="s">
        <v>8</v>
      </c>
      <c r="B2" s="3">
        <f>MAX(A13:A1048576)</f>
        <v>37</v>
      </c>
      <c r="C2"/>
      <c r="H2"/>
      <c r="I2" s="5"/>
      <c r="J2" s="5"/>
      <c r="K2" s="5"/>
      <c r="L2" s="5"/>
      <c r="M2" s="5"/>
      <c r="Q2"/>
    </row>
    <row r="3" spans="1:18">
      <c r="A3" s="1" t="s">
        <v>12</v>
      </c>
      <c r="B3" s="4">
        <v>1.3999999999999999E-6</v>
      </c>
      <c r="C3"/>
      <c r="H3"/>
      <c r="I3" s="5"/>
      <c r="J3" s="5"/>
      <c r="K3" s="5"/>
      <c r="L3" s="5"/>
      <c r="M3" s="5"/>
      <c r="Q3"/>
    </row>
    <row r="4" spans="1:18">
      <c r="A4" s="1" t="s">
        <v>16</v>
      </c>
      <c r="B4" s="33">
        <v>0.01</v>
      </c>
      <c r="C4"/>
      <c r="G4" s="40"/>
      <c r="H4"/>
      <c r="I4" s="5"/>
      <c r="J4" s="5"/>
      <c r="K4" s="5"/>
      <c r="L4" s="5"/>
      <c r="M4" s="5"/>
      <c r="Q4"/>
    </row>
    <row r="5" spans="1:18">
      <c r="A5" s="1"/>
      <c r="B5" s="31" t="s">
        <v>16</v>
      </c>
      <c r="C5" s="6" t="str">
        <f>C12</f>
        <v>n° elem</v>
      </c>
      <c r="D5" s="6" t="str">
        <f>D12</f>
        <v>exec time</v>
      </c>
      <c r="E5" s="6" t="str">
        <f>E12</f>
        <v>std</v>
      </c>
      <c r="F5" s="6" t="str">
        <f>F12</f>
        <v>n° rip</v>
      </c>
      <c r="G5" s="44" t="s">
        <v>17</v>
      </c>
      <c r="H5" s="6"/>
      <c r="I5" s="5"/>
      <c r="J5" s="5"/>
      <c r="K5" s="5"/>
      <c r="L5" s="5"/>
      <c r="M5" s="5"/>
      <c r="Q5"/>
    </row>
    <row r="6" spans="1:18">
      <c r="A6" s="1" t="s">
        <v>3</v>
      </c>
      <c r="B6" s="32">
        <f>MAX(B13:B97)</f>
        <v>9.2527419509406397E-4</v>
      </c>
      <c r="C6" s="16">
        <f>MAX(C13:C97)</f>
        <v>1000000</v>
      </c>
      <c r="D6" s="4">
        <f>MAX(D13:D97)</f>
        <v>1.19878</v>
      </c>
      <c r="E6" s="4">
        <f>MAX(E13:E49)</f>
        <v>1.92458E-2</v>
      </c>
      <c r="F6" s="29">
        <f>MAX(F13:F49)</f>
        <v>150</v>
      </c>
      <c r="G6" s="86">
        <f>MAX(G13:G49)</f>
        <v>0.17004864577441842</v>
      </c>
      <c r="H6" s="29"/>
      <c r="K6" s="10"/>
      <c r="Q6"/>
    </row>
    <row r="7" spans="1:18">
      <c r="A7" s="1" t="s">
        <v>4</v>
      </c>
      <c r="B7" s="32">
        <f>MIN(B13:B97)</f>
        <v>2.3357079697692653E-7</v>
      </c>
      <c r="C7" s="16">
        <f>MIN(C13:C97)</f>
        <v>100</v>
      </c>
      <c r="D7" s="4">
        <f>MIN(D13:D97)</f>
        <v>1.00871E-5</v>
      </c>
      <c r="E7" s="4">
        <f>MIN(E13:E49)</f>
        <v>4.73734E-7</v>
      </c>
      <c r="F7" s="29">
        <f>MIN(F13:F49)</f>
        <v>5</v>
      </c>
      <c r="G7" s="86">
        <f>MIN(G13:G49)</f>
        <v>3.8271519883645274E-3</v>
      </c>
      <c r="H7" s="29"/>
      <c r="I7" s="10"/>
      <c r="K7"/>
      <c r="Q7"/>
      <c r="R7" s="17"/>
    </row>
    <row r="8" spans="1:18">
      <c r="A8" s="1" t="s">
        <v>9</v>
      </c>
      <c r="B8" s="32">
        <f>SUM(B13:B97)/$B$2</f>
        <v>8.5089555749322726E-5</v>
      </c>
      <c r="C8" s="16">
        <f>SUM(C13:C97)/$B$2</f>
        <v>162148.64864864864</v>
      </c>
      <c r="D8" s="4">
        <f>SUM(D13:D97)/$B$2</f>
        <v>0.15969266986216218</v>
      </c>
      <c r="E8" s="4">
        <f>SUM(E13:E49)/$B$2</f>
        <v>1.4759106527837838E-3</v>
      </c>
      <c r="F8" s="30">
        <f>SUM(F13:F49)/$B$2</f>
        <v>47.567567567567565</v>
      </c>
      <c r="G8" s="86">
        <f>SUM(G13:G49)/$B$2</f>
        <v>2.3408778922083522E-2</v>
      </c>
      <c r="H8" s="30"/>
      <c r="K8"/>
      <c r="Q8"/>
    </row>
    <row r="9" spans="1:18">
      <c r="A9" s="1" t="s">
        <v>10</v>
      </c>
      <c r="B9" s="32">
        <f>_xlfn.STDEV.S(B13:B97)</f>
        <v>1.7129217569820531E-4</v>
      </c>
      <c r="C9" s="16">
        <f>_xlfn.STDEV.S(C13:C97)</f>
        <v>284115.44173844939</v>
      </c>
      <c r="D9" s="4">
        <f>_xlfn.STDEV.S(D13:D97)</f>
        <v>0.3239619543581822</v>
      </c>
      <c r="E9" s="4">
        <f>_xlfn.STDEV.S(E13:E49)</f>
        <v>3.5956373808575188E-3</v>
      </c>
      <c r="F9" s="30">
        <f>_xlfn.STDEV.S(F13:F49)</f>
        <v>49.668646795281973</v>
      </c>
      <c r="G9" s="86">
        <f>_xlfn.STDEV.S(G13:G49)</f>
        <v>2.8209475411906274E-2</v>
      </c>
      <c r="H9" s="30"/>
      <c r="K9"/>
      <c r="Q9"/>
    </row>
    <row r="10" spans="1:18" ht="15.75" thickBot="1">
      <c r="A10"/>
      <c r="B10"/>
      <c r="H10"/>
      <c r="I10" s="3"/>
      <c r="J10" s="4"/>
      <c r="K10" s="3"/>
      <c r="L10" s="3"/>
      <c r="M10" s="3"/>
      <c r="Q10"/>
    </row>
    <row r="11" spans="1:18" ht="15.75" thickBot="1">
      <c r="A11" s="20"/>
      <c r="B11" s="104" t="s">
        <v>5</v>
      </c>
      <c r="C11" s="105"/>
      <c r="D11" s="105"/>
      <c r="E11" s="105"/>
      <c r="F11" s="106"/>
      <c r="G11" s="88"/>
      <c r="H11" s="104" t="s">
        <v>6</v>
      </c>
      <c r="I11" s="105"/>
      <c r="J11" s="105"/>
      <c r="K11" s="105"/>
      <c r="L11" s="105"/>
      <c r="M11" s="104" t="s">
        <v>7</v>
      </c>
      <c r="N11" s="105"/>
      <c r="O11" s="105"/>
      <c r="P11" s="105"/>
      <c r="Q11" s="106"/>
    </row>
    <row r="12" spans="1:18" s="2" customFormat="1" ht="30.75" thickBot="1">
      <c r="A12" s="11" t="s">
        <v>2</v>
      </c>
      <c r="B12" s="11" t="s">
        <v>15</v>
      </c>
      <c r="C12" s="21" t="s">
        <v>0</v>
      </c>
      <c r="D12" s="12" t="s">
        <v>11</v>
      </c>
      <c r="E12" s="22" t="s">
        <v>13</v>
      </c>
      <c r="F12" s="28" t="s">
        <v>1</v>
      </c>
      <c r="G12" s="12" t="s">
        <v>14</v>
      </c>
      <c r="H12" s="11" t="str">
        <f>B12</f>
        <v>relative error ε</v>
      </c>
      <c r="I12" s="21" t="str">
        <f>C12</f>
        <v>n° elem</v>
      </c>
      <c r="J12" s="12" t="str">
        <f>D12</f>
        <v>exec time</v>
      </c>
      <c r="K12" s="12" t="s">
        <v>14</v>
      </c>
      <c r="L12" s="12" t="str">
        <f>F12</f>
        <v>n° rip</v>
      </c>
      <c r="M12" s="11" t="str">
        <f>H12</f>
        <v>relative error ε</v>
      </c>
      <c r="N12" s="21" t="str">
        <f>C12</f>
        <v>n° elem</v>
      </c>
      <c r="O12" s="12" t="str">
        <f>D12</f>
        <v>exec time</v>
      </c>
      <c r="P12" s="12" t="s">
        <v>14</v>
      </c>
      <c r="Q12" s="28" t="str">
        <f>F12</f>
        <v>n° rip</v>
      </c>
    </row>
    <row r="13" spans="1:18">
      <c r="A13" s="47">
        <v>1</v>
      </c>
      <c r="B13" s="112">
        <f>$B$3/(D13*F13)</f>
        <v>9.2527419509406397E-4</v>
      </c>
      <c r="C13" s="50">
        <v>100</v>
      </c>
      <c r="D13" s="25">
        <v>1.00871E-5</v>
      </c>
      <c r="E13" s="34">
        <v>4.73734E-7</v>
      </c>
      <c r="F13" s="110">
        <v>150</v>
      </c>
      <c r="G13" s="107">
        <f t="shared" ref="G13:G44" si="0">E13/D13</f>
        <v>4.6964340593431214E-2</v>
      </c>
      <c r="H13" s="53">
        <f>(B13-$B$7)/($B$6-$B$7)</f>
        <v>1</v>
      </c>
      <c r="I13" s="54">
        <f t="shared" ref="I13:I44" si="1">(C13-$C$7)/($C$6-$C$7)</f>
        <v>0</v>
      </c>
      <c r="J13" s="54">
        <f t="shared" ref="J13:J44" si="2">(D13-$D$7)/($D$6-$D$7)</f>
        <v>0</v>
      </c>
      <c r="K13" s="54">
        <f>(G13-$G$7)/($G$6-$G$7)</f>
        <v>0.25951630936844539</v>
      </c>
      <c r="L13" s="54">
        <f t="shared" ref="L13:L44" si="3">(F13-$F$7)/($F$6-$F$7)</f>
        <v>1</v>
      </c>
      <c r="M13" s="35">
        <f>(B13-$B$8)/$B$9</f>
        <v>4.904979669503633</v>
      </c>
      <c r="N13" s="36">
        <f t="shared" ref="N13:N44" si="4">(C13-$C$8)/$C$9</f>
        <v>-0.57036198967962881</v>
      </c>
      <c r="O13" s="36">
        <f t="shared" ref="O13:O44" si="5">(D13-$D$8)/$D$9</f>
        <v>-0.49290535698402493</v>
      </c>
      <c r="P13" s="36">
        <f>(G13-$G$8)/$G$9</f>
        <v>0.83502303135370182</v>
      </c>
      <c r="Q13" s="45">
        <f t="shared" ref="Q13:Q44" si="6">(F13-$F$8)/$F$9</f>
        <v>2.0623157472887401</v>
      </c>
    </row>
    <row r="14" spans="1:18">
      <c r="A14" s="24">
        <v>2</v>
      </c>
      <c r="B14" s="112">
        <f t="shared" ref="B14:B49" si="7">$B$3/(D14*F14)</f>
        <v>4.3585848882818416E-4</v>
      </c>
      <c r="C14" s="50">
        <v>200</v>
      </c>
      <c r="D14" s="25">
        <v>2.2461899999999999E-5</v>
      </c>
      <c r="E14" s="34">
        <v>6.3438900000000003E-7</v>
      </c>
      <c r="F14" s="110">
        <v>143</v>
      </c>
      <c r="G14" s="108">
        <f t="shared" si="0"/>
        <v>2.8242891295927774E-2</v>
      </c>
      <c r="H14" s="53">
        <f>(B14-$B$7)/($B$6-$B$7)</f>
        <v>0.47092517516430876</v>
      </c>
      <c r="I14" s="54">
        <f t="shared" si="1"/>
        <v>1.0001000100010001E-4</v>
      </c>
      <c r="J14" s="54">
        <f t="shared" si="2"/>
        <v>1.0322915070552234E-5</v>
      </c>
      <c r="K14" s="54">
        <f>(G14-$G$7)/($G$6-$G$7)</f>
        <v>0.14688677590028823</v>
      </c>
      <c r="L14" s="54">
        <f t="shared" si="3"/>
        <v>0.9517241379310345</v>
      </c>
      <c r="M14" s="35">
        <f>(B14-$B$8)/$B$9</f>
        <v>2.047781410032826</v>
      </c>
      <c r="N14" s="36">
        <f t="shared" si="4"/>
        <v>-0.57001002007393564</v>
      </c>
      <c r="O14" s="36">
        <f t="shared" si="5"/>
        <v>-0.49286715867143444</v>
      </c>
      <c r="P14" s="36">
        <f>(G14-$G$8)/$G$9</f>
        <v>0.17136484472887203</v>
      </c>
      <c r="Q14" s="45">
        <f t="shared" si="6"/>
        <v>1.9213817687800903</v>
      </c>
    </row>
    <row r="15" spans="1:18">
      <c r="A15" s="24">
        <v>3</v>
      </c>
      <c r="B15" s="112">
        <f t="shared" si="7"/>
        <v>2.9222735354900934E-4</v>
      </c>
      <c r="C15" s="50">
        <v>300</v>
      </c>
      <c r="D15" s="25">
        <v>3.5226399999999999E-5</v>
      </c>
      <c r="E15" s="34">
        <v>1.127E-6</v>
      </c>
      <c r="F15" s="110">
        <v>136</v>
      </c>
      <c r="G15" s="108">
        <f t="shared" si="0"/>
        <v>3.1993050666545543E-2</v>
      </c>
      <c r="H15" s="53">
        <f>(B15-$B$7)/($B$6-$B$7)</f>
        <v>0.31565509133602698</v>
      </c>
      <c r="I15" s="54">
        <f t="shared" si="1"/>
        <v>2.0002000200020003E-4</v>
      </c>
      <c r="J15" s="54">
        <f t="shared" si="2"/>
        <v>2.097091337501485E-5</v>
      </c>
      <c r="K15" s="54">
        <f>(G15-$G$7)/($G$6-$G$7)</f>
        <v>0.16944799397864729</v>
      </c>
      <c r="L15" s="54">
        <f t="shared" si="3"/>
        <v>0.90344827586206899</v>
      </c>
      <c r="M15" s="35">
        <f>(B15-$B$8)/$B$9</f>
        <v>1.2092659629978468</v>
      </c>
      <c r="N15" s="36">
        <f t="shared" si="4"/>
        <v>-0.56965805046824258</v>
      </c>
      <c r="O15" s="36">
        <f t="shared" si="5"/>
        <v>-0.49282775743981361</v>
      </c>
      <c r="P15" s="36">
        <f>(G15-$G$8)/$G$9</f>
        <v>0.30430455083325963</v>
      </c>
      <c r="Q15" s="45">
        <f t="shared" si="6"/>
        <v>1.7804477902714402</v>
      </c>
    </row>
    <row r="16" spans="1:18">
      <c r="A16" s="24">
        <v>4</v>
      </c>
      <c r="B16" s="112">
        <f t="shared" si="7"/>
        <v>2.254378461900054E-4</v>
      </c>
      <c r="C16" s="50">
        <v>400</v>
      </c>
      <c r="D16" s="25">
        <v>4.8140599999999998E-5</v>
      </c>
      <c r="E16" s="34">
        <v>1.85437E-6</v>
      </c>
      <c r="F16" s="110">
        <v>129</v>
      </c>
      <c r="G16" s="108">
        <f t="shared" si="0"/>
        <v>3.8519877193055344E-2</v>
      </c>
      <c r="H16" s="53">
        <f>(B16-$B$7)/($B$6-$B$7)</f>
        <v>0.24345338948130524</v>
      </c>
      <c r="I16" s="54">
        <f t="shared" si="1"/>
        <v>3.0003000300030005E-4</v>
      </c>
      <c r="J16" s="54">
        <f t="shared" si="2"/>
        <v>3.1743789688500779E-5</v>
      </c>
      <c r="K16" s="54">
        <f>(G16-$G$7)/($G$6-$G$7)</f>
        <v>0.20871383365946841</v>
      </c>
      <c r="L16" s="54">
        <f t="shared" si="3"/>
        <v>0.85517241379310349</v>
      </c>
      <c r="M16" s="35">
        <f>(B16-$B$8)/$B$9</f>
        <v>0.8193502701954013</v>
      </c>
      <c r="N16" s="36">
        <f t="shared" si="4"/>
        <v>-0.56930608086254952</v>
      </c>
      <c r="O16" s="36">
        <f t="shared" si="5"/>
        <v>-0.49278789411689478</v>
      </c>
      <c r="P16" s="36">
        <f>(G16-$G$8)/$G$9</f>
        <v>0.53567455793927787</v>
      </c>
      <c r="Q16" s="45">
        <f t="shared" si="6"/>
        <v>1.6395138117627901</v>
      </c>
    </row>
    <row r="17" spans="1:17">
      <c r="A17" s="24">
        <v>5</v>
      </c>
      <c r="B17" s="112">
        <f t="shared" si="7"/>
        <v>1.8804656237049133E-4</v>
      </c>
      <c r="C17" s="50">
        <v>500</v>
      </c>
      <c r="D17" s="25">
        <v>6.1024299999999998E-5</v>
      </c>
      <c r="E17" s="34">
        <v>1.3508099999999999E-6</v>
      </c>
      <c r="F17" s="110">
        <v>122</v>
      </c>
      <c r="G17" s="108">
        <f t="shared" si="0"/>
        <v>2.2135608274080981E-2</v>
      </c>
      <c r="H17" s="53">
        <f>(B17-$B$7)/($B$6-$B$7)</f>
        <v>0.2030321551728913</v>
      </c>
      <c r="I17" s="54">
        <f t="shared" si="1"/>
        <v>4.0004000400040005E-4</v>
      </c>
      <c r="J17" s="54">
        <f t="shared" si="2"/>
        <v>4.2491223254657312E-5</v>
      </c>
      <c r="K17" s="54">
        <f>(G17-$G$7)/($G$6-$G$7)</f>
        <v>0.11014493895285009</v>
      </c>
      <c r="L17" s="54">
        <f t="shared" si="3"/>
        <v>0.80689655172413788</v>
      </c>
      <c r="M17" s="35">
        <f>(B17-$B$8)/$B$9</f>
        <v>0.60106076767082206</v>
      </c>
      <c r="N17" s="36">
        <f t="shared" si="4"/>
        <v>-0.56895411125685647</v>
      </c>
      <c r="O17" s="36">
        <f t="shared" si="5"/>
        <v>-0.49274812494083359</v>
      </c>
      <c r="P17" s="36">
        <f>(G17-$G$8)/$G$9</f>
        <v>-4.5132730382684762E-2</v>
      </c>
      <c r="Q17" s="45">
        <f t="shared" si="6"/>
        <v>1.49857983325414</v>
      </c>
    </row>
    <row r="18" spans="1:17">
      <c r="A18" s="24">
        <v>6</v>
      </c>
      <c r="B18" s="112">
        <f t="shared" si="7"/>
        <v>1.6370487518964916E-4</v>
      </c>
      <c r="C18" s="50">
        <v>600</v>
      </c>
      <c r="D18" s="25">
        <v>7.4364999999999997E-5</v>
      </c>
      <c r="E18" s="34">
        <v>1.0363600000000001E-6</v>
      </c>
      <c r="F18" s="110">
        <v>115</v>
      </c>
      <c r="G18" s="108">
        <f t="shared" si="0"/>
        <v>1.3936125865662612E-2</v>
      </c>
      <c r="H18" s="53">
        <f>(B18-$B$7)/($B$6-$B$7)</f>
        <v>0.17671797335051054</v>
      </c>
      <c r="I18" s="54">
        <f t="shared" si="1"/>
        <v>5.0005000500050005E-4</v>
      </c>
      <c r="J18" s="54">
        <f t="shared" si="2"/>
        <v>5.36198809365363E-5</v>
      </c>
      <c r="K18" s="54">
        <f>(G18-$G$7)/($G$6-$G$7)</f>
        <v>6.0816285830697044E-2</v>
      </c>
      <c r="L18" s="54">
        <f t="shared" si="3"/>
        <v>0.75862068965517238</v>
      </c>
      <c r="M18" s="35">
        <f>(B18-$B$8)/$B$9</f>
        <v>0.45895452678957432</v>
      </c>
      <c r="N18" s="36">
        <f t="shared" si="4"/>
        <v>-0.5686021416511633</v>
      </c>
      <c r="O18" s="36">
        <f t="shared" si="5"/>
        <v>-0.49270694510529878</v>
      </c>
      <c r="P18" s="36">
        <f>(G18-$G$8)/$G$9</f>
        <v>-0.33579685258602227</v>
      </c>
      <c r="Q18" s="45">
        <f t="shared" si="6"/>
        <v>1.3576458547454899</v>
      </c>
    </row>
    <row r="19" spans="1:17">
      <c r="A19" s="24">
        <v>7</v>
      </c>
      <c r="B19" s="112">
        <f t="shared" si="7"/>
        <v>1.4376201028908813E-4</v>
      </c>
      <c r="C19" s="50">
        <v>700</v>
      </c>
      <c r="D19" s="25">
        <v>9.0169599999999998E-5</v>
      </c>
      <c r="E19" s="34">
        <v>2.07693E-6</v>
      </c>
      <c r="F19" s="110">
        <v>108</v>
      </c>
      <c r="G19" s="108">
        <f t="shared" si="0"/>
        <v>2.3033594470863793E-2</v>
      </c>
      <c r="H19" s="53">
        <f>(B19-$B$7)/($B$6-$B$7)</f>
        <v>0.15515906623146905</v>
      </c>
      <c r="I19" s="54">
        <f t="shared" si="1"/>
        <v>6.0006000600060011E-4</v>
      </c>
      <c r="J19" s="54">
        <f t="shared" si="2"/>
        <v>6.6803895508412193E-5</v>
      </c>
      <c r="K19" s="54">
        <f>(G19-$G$7)/($G$6-$G$7)</f>
        <v>0.11554728600393978</v>
      </c>
      <c r="L19" s="54">
        <f t="shared" si="3"/>
        <v>0.71034482758620687</v>
      </c>
      <c r="M19" s="35">
        <f>(B19-$B$8)/$B$9</f>
        <v>0.34252851480582913</v>
      </c>
      <c r="N19" s="36">
        <f t="shared" si="4"/>
        <v>-0.56825017204547024</v>
      </c>
      <c r="O19" s="36">
        <f t="shared" si="5"/>
        <v>-0.49265815974705723</v>
      </c>
      <c r="P19" s="36">
        <f>(G19-$G$8)/$G$9</f>
        <v>-1.3299944282600026E-2</v>
      </c>
      <c r="Q19" s="45">
        <f t="shared" si="6"/>
        <v>1.2167118762368399</v>
      </c>
    </row>
    <row r="20" spans="1:17">
      <c r="A20" s="24">
        <v>8</v>
      </c>
      <c r="B20" s="112">
        <f t="shared" si="7"/>
        <v>1.336861884788097E-4</v>
      </c>
      <c r="C20" s="50">
        <v>800</v>
      </c>
      <c r="D20" s="25">
        <v>1.03686E-4</v>
      </c>
      <c r="E20" s="34">
        <v>1.62077E-6</v>
      </c>
      <c r="F20" s="110">
        <v>101</v>
      </c>
      <c r="G20" s="108">
        <f>E20/D20</f>
        <v>1.5631522095557744E-2</v>
      </c>
      <c r="H20" s="53">
        <f>(B20-$B$7)/($B$6-$B$7)</f>
        <v>0.14426676426588267</v>
      </c>
      <c r="I20" s="54">
        <f t="shared" si="1"/>
        <v>7.0007000700070005E-4</v>
      </c>
      <c r="J20" s="54">
        <f t="shared" si="2"/>
        <v>7.8079120098677282E-5</v>
      </c>
      <c r="K20" s="54">
        <f>(G20-$G$7)/($G$6-$G$7)</f>
        <v>7.1015906777897181E-2</v>
      </c>
      <c r="L20" s="54">
        <f t="shared" si="3"/>
        <v>0.66206896551724137</v>
      </c>
      <c r="M20" s="35">
        <f>(B20-$B$8)/$B$9</f>
        <v>0.28370608599839359</v>
      </c>
      <c r="N20" s="36">
        <f t="shared" si="4"/>
        <v>-0.56789820243977718</v>
      </c>
      <c r="O20" s="36">
        <f t="shared" si="5"/>
        <v>-0.49261643756388673</v>
      </c>
      <c r="P20" s="36">
        <f>(G20-$G$8)/$G$9</f>
        <v>-0.27569661303390486</v>
      </c>
      <c r="Q20" s="45">
        <f t="shared" si="6"/>
        <v>1.0757778977281898</v>
      </c>
    </row>
    <row r="21" spans="1:17">
      <c r="A21" s="24">
        <v>9</v>
      </c>
      <c r="B21" s="112">
        <f t="shared" si="7"/>
        <v>1.251974766627432E-4</v>
      </c>
      <c r="C21" s="50">
        <v>900</v>
      </c>
      <c r="D21" s="25">
        <v>1.18961E-4</v>
      </c>
      <c r="E21" s="34">
        <v>1.6916199999999999E-6</v>
      </c>
      <c r="F21" s="110">
        <v>94</v>
      </c>
      <c r="G21" s="108">
        <f t="shared" si="0"/>
        <v>1.4219954438849707E-2</v>
      </c>
      <c r="H21" s="53">
        <f>(B21-$B$7)/($B$6-$B$7)</f>
        <v>0.13509018153740321</v>
      </c>
      <c r="I21" s="54">
        <f t="shared" si="1"/>
        <v>8.0008000800080011E-4</v>
      </c>
      <c r="J21" s="54">
        <f t="shared" si="2"/>
        <v>9.0821348474302382E-5</v>
      </c>
      <c r="K21" s="54">
        <f>(G21-$G$7)/($G$6-$G$7)</f>
        <v>6.2523818152313726E-2</v>
      </c>
      <c r="L21" s="54">
        <f t="shared" si="3"/>
        <v>0.61379310344827587</v>
      </c>
      <c r="M21" s="35">
        <f>(B21-$B$8)/$B$9</f>
        <v>0.23414917085346298</v>
      </c>
      <c r="N21" s="36">
        <f t="shared" si="4"/>
        <v>-0.56754623283408401</v>
      </c>
      <c r="O21" s="36">
        <f t="shared" si="5"/>
        <v>-0.49256928696550778</v>
      </c>
      <c r="P21" s="36">
        <f>(G21-$G$8)/$G$9</f>
        <v>-0.32573539029213994</v>
      </c>
      <c r="Q21" s="45">
        <f t="shared" si="6"/>
        <v>0.9348439192195398</v>
      </c>
    </row>
    <row r="22" spans="1:17">
      <c r="A22" s="24">
        <v>10</v>
      </c>
      <c r="B22" s="112">
        <f t="shared" si="7"/>
        <v>1.2030108267537234E-4</v>
      </c>
      <c r="C22" s="50">
        <v>1000</v>
      </c>
      <c r="D22" s="25">
        <v>1.33764E-4</v>
      </c>
      <c r="E22" s="34">
        <v>2.68682E-6</v>
      </c>
      <c r="F22" s="110">
        <v>87</v>
      </c>
      <c r="G22" s="108">
        <f t="shared" si="0"/>
        <v>2.0086271343560301E-2</v>
      </c>
      <c r="H22" s="53">
        <f>(B22-$B$7)/($B$6-$B$7)</f>
        <v>0.12979701509826275</v>
      </c>
      <c r="I22" s="54">
        <f t="shared" si="1"/>
        <v>9.0009000900090005E-4</v>
      </c>
      <c r="J22" s="54">
        <f t="shared" si="2"/>
        <v>1.0316983990764956E-4</v>
      </c>
      <c r="K22" s="54">
        <f>(G22-$G$7)/($G$6-$G$7)</f>
        <v>9.7815986277461353E-2</v>
      </c>
      <c r="L22" s="54">
        <f t="shared" si="3"/>
        <v>0.56551724137931036</v>
      </c>
      <c r="M22" s="35">
        <f>(B22-$B$8)/$B$9</f>
        <v>0.20556412914088834</v>
      </c>
      <c r="N22" s="36">
        <f t="shared" si="4"/>
        <v>-0.56719426322839095</v>
      </c>
      <c r="O22" s="36">
        <f t="shared" si="5"/>
        <v>-0.49252359332833567</v>
      </c>
      <c r="P22" s="36">
        <f>(G22-$G$8)/$G$9</f>
        <v>-0.1177798427659134</v>
      </c>
      <c r="Q22" s="45">
        <f t="shared" si="6"/>
        <v>0.79390994071088972</v>
      </c>
    </row>
    <row r="23" spans="1:17">
      <c r="A23" s="24">
        <v>11</v>
      </c>
      <c r="B23" s="112">
        <f t="shared" si="7"/>
        <v>5.8027335848956507E-5</v>
      </c>
      <c r="C23" s="50">
        <v>2000</v>
      </c>
      <c r="D23" s="25">
        <v>3.01582E-4</v>
      </c>
      <c r="E23" s="34">
        <v>7.8424699999999995E-6</v>
      </c>
      <c r="F23" s="110">
        <v>80</v>
      </c>
      <c r="G23" s="108">
        <f t="shared" si="0"/>
        <v>2.6004436604306621E-2</v>
      </c>
      <c r="H23" s="53">
        <f>(B23-$B$7)/($B$6-$B$7)</f>
        <v>6.2477002127226004E-2</v>
      </c>
      <c r="I23" s="54">
        <f t="shared" si="1"/>
        <v>1.9001900190019003E-3</v>
      </c>
      <c r="J23" s="54">
        <f t="shared" si="2"/>
        <v>2.4316167503306044E-4</v>
      </c>
      <c r="K23" s="54">
        <f>(G23-$G$7)/($G$6-$G$7)</f>
        <v>0.13342007769757383</v>
      </c>
      <c r="L23" s="54">
        <f t="shared" si="3"/>
        <v>0.51724137931034486</v>
      </c>
      <c r="M23" s="35">
        <f>(B23-$B$8)/$B$9</f>
        <v>-0.15798865178784555</v>
      </c>
      <c r="N23" s="36">
        <f t="shared" si="4"/>
        <v>-0.56367456717146003</v>
      </c>
      <c r="O23" s="36">
        <f t="shared" si="5"/>
        <v>-0.49200557571008646</v>
      </c>
      <c r="P23" s="36">
        <f>(G23-$G$8)/$G$9</f>
        <v>9.2013681372024328E-2</v>
      </c>
      <c r="Q23" s="45">
        <f t="shared" si="6"/>
        <v>0.65297596220223975</v>
      </c>
    </row>
    <row r="24" spans="1:17">
      <c r="A24" s="24">
        <v>12</v>
      </c>
      <c r="B24" s="112">
        <f t="shared" si="7"/>
        <v>4.0256090847185401E-5</v>
      </c>
      <c r="C24" s="50">
        <v>3000</v>
      </c>
      <c r="D24" s="25">
        <v>4.7640200000000001E-4</v>
      </c>
      <c r="E24" s="34">
        <v>5.9727999999999998E-6</v>
      </c>
      <c r="F24" s="110">
        <v>73</v>
      </c>
      <c r="G24" s="108">
        <f t="shared" si="0"/>
        <v>1.2537310926486455E-2</v>
      </c>
      <c r="H24" s="53">
        <f>(B24-$B$7)/($B$6-$B$7)</f>
        <v>4.3265689094055183E-2</v>
      </c>
      <c r="I24" s="54">
        <f t="shared" si="1"/>
        <v>2.9002900290029002E-3</v>
      </c>
      <c r="J24" s="54">
        <f t="shared" si="2"/>
        <v>3.889944975945517E-4</v>
      </c>
      <c r="K24" s="54">
        <f>(G24-$G$7)/($G$6-$G$7)</f>
        <v>5.2400918435571875E-2</v>
      </c>
      <c r="L24" s="54">
        <f t="shared" si="3"/>
        <v>0.4689655172413793</v>
      </c>
      <c r="M24" s="35">
        <f>(B24-$B$8)/$B$9</f>
        <v>-0.26173679398601429</v>
      </c>
      <c r="N24" s="36">
        <f t="shared" si="4"/>
        <v>-0.56015487111452922</v>
      </c>
      <c r="O24" s="36">
        <f t="shared" si="5"/>
        <v>-0.49146594444274727</v>
      </c>
      <c r="P24" s="36">
        <f>(G24-$G$8)/$G$9</f>
        <v>-0.38538355771793564</v>
      </c>
      <c r="Q24" s="45">
        <f t="shared" si="6"/>
        <v>0.51204198369358966</v>
      </c>
    </row>
    <row r="25" spans="1:17">
      <c r="A25" s="24">
        <v>13</v>
      </c>
      <c r="B25" s="112">
        <f t="shared" si="7"/>
        <v>2.9918239009032699E-5</v>
      </c>
      <c r="C25" s="50">
        <v>4000</v>
      </c>
      <c r="D25" s="25">
        <v>7.0900300000000004E-4</v>
      </c>
      <c r="E25" s="34">
        <v>1.20565E-4</v>
      </c>
      <c r="F25" s="110">
        <v>66</v>
      </c>
      <c r="G25" s="108">
        <f t="shared" si="0"/>
        <v>0.17004864577441842</v>
      </c>
      <c r="H25" s="53">
        <f>(B25-$B$7)/($B$6-$B$7)</f>
        <v>3.2090123863059893E-2</v>
      </c>
      <c r="I25" s="54">
        <f t="shared" si="1"/>
        <v>3.9003900390039005E-3</v>
      </c>
      <c r="J25" s="54">
        <f t="shared" si="2"/>
        <v>5.8302756223604251E-4</v>
      </c>
      <c r="K25" s="54">
        <f>(G25-$G$7)/($G$6-$G$7)</f>
        <v>1</v>
      </c>
      <c r="L25" s="54">
        <f t="shared" si="3"/>
        <v>0.4206896551724138</v>
      </c>
      <c r="M25" s="35">
        <f>(B25-$B$8)/$B$9</f>
        <v>-0.3220889484029601</v>
      </c>
      <c r="N25" s="36">
        <f t="shared" si="4"/>
        <v>-0.5566351750575983</v>
      </c>
      <c r="O25" s="36">
        <f t="shared" si="5"/>
        <v>-0.49074795581207348</v>
      </c>
      <c r="P25" s="36">
        <f>(G25-$G$8)/$G$9</f>
        <v>5.1982486278508793</v>
      </c>
      <c r="Q25" s="45">
        <f t="shared" si="6"/>
        <v>0.37110800518493958</v>
      </c>
    </row>
    <row r="26" spans="1:17">
      <c r="A26" s="24">
        <v>14</v>
      </c>
      <c r="B26" s="112">
        <f t="shared" si="7"/>
        <v>2.6630409744234318E-5</v>
      </c>
      <c r="C26" s="50">
        <v>5000</v>
      </c>
      <c r="D26" s="25">
        <v>8.9104199999999998E-4</v>
      </c>
      <c r="E26" s="34">
        <v>8.1485199999999997E-6</v>
      </c>
      <c r="F26" s="110">
        <v>59</v>
      </c>
      <c r="G26" s="108">
        <f t="shared" si="0"/>
        <v>9.1449336843830026E-3</v>
      </c>
      <c r="H26" s="53">
        <f>(B26-$B$7)/($B$6-$B$7)</f>
        <v>2.8535869943350459E-2</v>
      </c>
      <c r="I26" s="54">
        <f t="shared" si="1"/>
        <v>4.9004900490049004E-3</v>
      </c>
      <c r="J26" s="54">
        <f t="shared" si="2"/>
        <v>7.3488239112444941E-4</v>
      </c>
      <c r="K26" s="54">
        <f>(G26-$G$7)/($G$6-$G$7)</f>
        <v>3.1992142381195715E-2</v>
      </c>
      <c r="L26" s="54">
        <f t="shared" si="3"/>
        <v>0.3724137931034483</v>
      </c>
      <c r="M26" s="35">
        <f>(B26-$B$8)/$B$9</f>
        <v>-0.34128322421501539</v>
      </c>
      <c r="N26" s="36">
        <f t="shared" si="4"/>
        <v>-0.55311547900066738</v>
      </c>
      <c r="O26" s="36">
        <f t="shared" si="5"/>
        <v>-0.49018604106390301</v>
      </c>
      <c r="P26" s="36">
        <f>(G26-$G$8)/$G$9</f>
        <v>-0.50564021589994645</v>
      </c>
      <c r="Q26" s="45">
        <f t="shared" si="6"/>
        <v>0.23017402667628953</v>
      </c>
    </row>
    <row r="27" spans="1:17">
      <c r="A27" s="24">
        <v>15</v>
      </c>
      <c r="B27" s="112">
        <f t="shared" si="7"/>
        <v>2.3675299357249441E-5</v>
      </c>
      <c r="C27" s="50">
        <v>6000</v>
      </c>
      <c r="D27" s="25">
        <v>1.13718E-3</v>
      </c>
      <c r="E27" s="34">
        <v>9.7828599999999997E-6</v>
      </c>
      <c r="F27" s="110">
        <v>52</v>
      </c>
      <c r="G27" s="108">
        <f t="shared" si="0"/>
        <v>8.6027365940308485E-3</v>
      </c>
      <c r="H27" s="53">
        <f>(B27-$B$7)/($B$6-$B$7)</f>
        <v>2.5341296311267671E-2</v>
      </c>
      <c r="I27" s="54">
        <f t="shared" si="1"/>
        <v>5.9005900590059007E-3</v>
      </c>
      <c r="J27" s="54">
        <f t="shared" si="2"/>
        <v>9.4020786463800809E-4</v>
      </c>
      <c r="K27" s="54">
        <f>(G27-$G$7)/($G$6-$G$7)</f>
        <v>2.8730247195426158E-2</v>
      </c>
      <c r="L27" s="54">
        <f t="shared" si="3"/>
        <v>0.32413793103448274</v>
      </c>
      <c r="M27" s="35">
        <f>(B27-$B$8)/$B$9</f>
        <v>-0.35853509444749693</v>
      </c>
      <c r="N27" s="36">
        <f t="shared" si="4"/>
        <v>-0.54959578294373646</v>
      </c>
      <c r="O27" s="36">
        <f t="shared" si="5"/>
        <v>-0.48942626666234523</v>
      </c>
      <c r="P27" s="36">
        <f>(G27-$G$8)/$G$9</f>
        <v>-0.52486060488042752</v>
      </c>
      <c r="Q27" s="45">
        <f t="shared" si="6"/>
        <v>8.9240048167639474E-2</v>
      </c>
    </row>
    <row r="28" spans="1:17">
      <c r="A28" s="24">
        <v>16</v>
      </c>
      <c r="B28" s="112">
        <f t="shared" si="7"/>
        <v>2.1182465760057131E-5</v>
      </c>
      <c r="C28" s="50">
        <v>7000</v>
      </c>
      <c r="D28" s="25">
        <v>1.46872E-3</v>
      </c>
      <c r="E28" s="34">
        <v>9.7868299999999999E-5</v>
      </c>
      <c r="F28" s="110">
        <v>45</v>
      </c>
      <c r="G28" s="108">
        <f t="shared" si="0"/>
        <v>6.6635097227517842E-2</v>
      </c>
      <c r="H28" s="53">
        <f>(B28-$B$7)/($B$6-$B$7)</f>
        <v>2.2646459423334726E-2</v>
      </c>
      <c r="I28" s="54">
        <f t="shared" si="1"/>
        <v>6.900690069006901E-3</v>
      </c>
      <c r="J28" s="54">
        <f t="shared" si="2"/>
        <v>1.2167746990507573E-3</v>
      </c>
      <c r="K28" s="54">
        <f>(G28-$G$7)/($G$6-$G$7)</f>
        <v>0.37785694141333093</v>
      </c>
      <c r="L28" s="54">
        <f t="shared" si="3"/>
        <v>0.27586206896551724</v>
      </c>
      <c r="M28" s="35">
        <f>(B28-$B$8)/$B$9</f>
        <v>-0.37308820282522204</v>
      </c>
      <c r="N28" s="36">
        <f t="shared" si="4"/>
        <v>-0.54607608688680565</v>
      </c>
      <c r="O28" s="36">
        <f t="shared" si="5"/>
        <v>-0.4884028748858113</v>
      </c>
      <c r="P28" s="36">
        <f>(G28-$G$8)/$G$9</f>
        <v>1.5323332913589005</v>
      </c>
      <c r="Q28" s="45">
        <f t="shared" si="6"/>
        <v>-5.1693930341010587E-2</v>
      </c>
    </row>
    <row r="29" spans="1:17">
      <c r="A29" s="24">
        <v>17</v>
      </c>
      <c r="B29" s="112">
        <f t="shared" si="7"/>
        <v>2.1590544575221457E-5</v>
      </c>
      <c r="C29" s="50">
        <v>8000</v>
      </c>
      <c r="D29" s="25">
        <v>1.7064000000000001E-3</v>
      </c>
      <c r="E29" s="34">
        <v>6.8288599999999995E-5</v>
      </c>
      <c r="F29" s="110">
        <v>38</v>
      </c>
      <c r="G29" s="108">
        <f t="shared" si="0"/>
        <v>4.0019104547585553E-2</v>
      </c>
      <c r="H29" s="53">
        <f>(B29-$B$7)/($B$6-$B$7)</f>
        <v>2.3087606335638618E-2</v>
      </c>
      <c r="I29" s="54">
        <f t="shared" si="1"/>
        <v>7.9007900790079005E-3</v>
      </c>
      <c r="J29" s="54">
        <f t="shared" si="2"/>
        <v>1.4150446067639206E-3</v>
      </c>
      <c r="K29" s="54">
        <f>(G29-$G$7)/($G$6-$G$7)</f>
        <v>0.21773328908837875</v>
      </c>
      <c r="L29" s="54">
        <f t="shared" si="3"/>
        <v>0.22758620689655173</v>
      </c>
      <c r="M29" s="35">
        <f>(B29-$B$8)/$B$9</f>
        <v>-0.37070584756876657</v>
      </c>
      <c r="N29" s="36">
        <f t="shared" si="4"/>
        <v>-0.54255639082987472</v>
      </c>
      <c r="O29" s="36">
        <f t="shared" si="5"/>
        <v>-0.48766920848825279</v>
      </c>
      <c r="P29" s="36">
        <f>(G29-$G$8)/$G$9</f>
        <v>0.58882079099178741</v>
      </c>
      <c r="Q29" s="45">
        <f t="shared" si="6"/>
        <v>-0.19262790884966063</v>
      </c>
    </row>
    <row r="30" spans="1:17">
      <c r="A30" s="24">
        <v>18</v>
      </c>
      <c r="B30" s="112">
        <f t="shared" si="7"/>
        <v>2.2775948923307686E-5</v>
      </c>
      <c r="C30" s="50">
        <v>9000</v>
      </c>
      <c r="D30" s="25">
        <v>1.98285E-3</v>
      </c>
      <c r="E30" s="34">
        <v>2.20004E-5</v>
      </c>
      <c r="F30" s="110">
        <v>31</v>
      </c>
      <c r="G30" s="108">
        <f t="shared" si="0"/>
        <v>1.1095342562473208E-2</v>
      </c>
      <c r="H30" s="53">
        <f>(B30-$B$7)/($B$6-$B$7)</f>
        <v>2.4369068270336875E-2</v>
      </c>
      <c r="I30" s="54">
        <f t="shared" si="1"/>
        <v>8.9008900890089008E-3</v>
      </c>
      <c r="J30" s="54">
        <f t="shared" si="2"/>
        <v>1.6456560001807167E-3</v>
      </c>
      <c r="K30" s="54">
        <f>(G30-$G$7)/($G$6-$G$7)</f>
        <v>4.372593705278377E-2</v>
      </c>
      <c r="L30" s="54">
        <f t="shared" si="3"/>
        <v>0.1793103448275862</v>
      </c>
      <c r="M30" s="35">
        <f>(B30-$B$8)/$B$9</f>
        <v>-0.36378548274034167</v>
      </c>
      <c r="N30" s="36">
        <f t="shared" si="4"/>
        <v>-0.5390366947729438</v>
      </c>
      <c r="O30" s="36">
        <f t="shared" si="5"/>
        <v>-0.48681586754410489</v>
      </c>
      <c r="P30" s="36">
        <f>(G30-$G$8)/$G$9</f>
        <v>-0.43650001213468953</v>
      </c>
      <c r="Q30" s="45">
        <f t="shared" si="6"/>
        <v>-0.33356188735831072</v>
      </c>
    </row>
    <row r="31" spans="1:17">
      <c r="A31" s="24">
        <v>19</v>
      </c>
      <c r="B31" s="112">
        <f t="shared" si="7"/>
        <v>2.576674470309348E-5</v>
      </c>
      <c r="C31" s="50">
        <v>10000</v>
      </c>
      <c r="D31" s="25">
        <v>2.2639000000000001E-3</v>
      </c>
      <c r="E31" s="34">
        <v>2.4445999999999999E-5</v>
      </c>
      <c r="F31" s="110">
        <v>24</v>
      </c>
      <c r="G31" s="108">
        <f t="shared" si="0"/>
        <v>1.0798180131631255E-2</v>
      </c>
      <c r="H31" s="53">
        <f>(B31-$B$7)/($B$6-$B$7)</f>
        <v>2.7602219011212088E-2</v>
      </c>
      <c r="I31" s="54">
        <f t="shared" si="1"/>
        <v>9.9009900990099011E-3</v>
      </c>
      <c r="J31" s="54">
        <f t="shared" si="2"/>
        <v>1.8801046604078483E-3</v>
      </c>
      <c r="K31" s="54">
        <f>(G31-$G$7)/($G$6-$G$7)</f>
        <v>4.1938187321546035E-2</v>
      </c>
      <c r="L31" s="54">
        <f t="shared" si="3"/>
        <v>0.1310344827586207</v>
      </c>
      <c r="M31" s="35">
        <f>(B31-$B$8)/$B$9</f>
        <v>-0.34632528196003753</v>
      </c>
      <c r="N31" s="36">
        <f t="shared" si="4"/>
        <v>-0.53551699871601288</v>
      </c>
      <c r="O31" s="36">
        <f t="shared" si="5"/>
        <v>-0.48594832740175448</v>
      </c>
      <c r="P31" s="36">
        <f>(G31-$G$8)/$G$9</f>
        <v>-0.44703414743862113</v>
      </c>
      <c r="Q31" s="45">
        <f t="shared" si="6"/>
        <v>-0.47449586586696074</v>
      </c>
    </row>
    <row r="32" spans="1:17">
      <c r="A32" s="24">
        <v>20</v>
      </c>
      <c r="B32" s="112">
        <f t="shared" si="7"/>
        <v>1.483761921497124E-5</v>
      </c>
      <c r="C32" s="50">
        <v>20000</v>
      </c>
      <c r="D32" s="25">
        <v>5.5502800000000003E-3</v>
      </c>
      <c r="E32" s="34">
        <v>1.62251E-4</v>
      </c>
      <c r="F32" s="110">
        <v>17</v>
      </c>
      <c r="G32" s="108">
        <f t="shared" si="0"/>
        <v>2.923293959944363E-2</v>
      </c>
      <c r="H32" s="53">
        <f>(B32-$B$7)/($B$6-$B$7)</f>
        <v>1.5787467095395434E-2</v>
      </c>
      <c r="I32" s="54">
        <f t="shared" si="1"/>
        <v>1.9901990199019903E-2</v>
      </c>
      <c r="J32" s="54">
        <f t="shared" si="2"/>
        <v>4.6215648560927443E-3</v>
      </c>
      <c r="K32" s="54">
        <f>(G32-$G$7)/($G$6-$G$7)</f>
        <v>0.15284297495111712</v>
      </c>
      <c r="L32" s="54">
        <f t="shared" si="3"/>
        <v>8.2758620689655171E-2</v>
      </c>
      <c r="M32" s="35">
        <f>(B32-$B$8)/$B$9</f>
        <v>-0.41012927909869229</v>
      </c>
      <c r="N32" s="36">
        <f t="shared" si="4"/>
        <v>-0.50032003814670389</v>
      </c>
      <c r="O32" s="36">
        <f t="shared" si="5"/>
        <v>-0.47580398805638047</v>
      </c>
      <c r="P32" s="36">
        <f>(G32-$G$8)/$G$9</f>
        <v>0.20646114797660947</v>
      </c>
      <c r="Q32" s="45">
        <f t="shared" si="6"/>
        <v>-0.61542984437561077</v>
      </c>
    </row>
    <row r="33" spans="1:17">
      <c r="A33" s="24">
        <v>21</v>
      </c>
      <c r="B33" s="112">
        <f t="shared" si="7"/>
        <v>1.5517210803525508E-5</v>
      </c>
      <c r="C33" s="50">
        <v>30000</v>
      </c>
      <c r="D33" s="25">
        <v>9.0222400000000008E-3</v>
      </c>
      <c r="E33" s="34">
        <v>7.5900400000000003E-5</v>
      </c>
      <c r="F33" s="110">
        <v>10</v>
      </c>
      <c r="G33" s="108">
        <f t="shared" si="0"/>
        <v>8.4125893347993391E-3</v>
      </c>
      <c r="H33" s="53">
        <f>(B33-$B$7)/($B$6-$B$7)</f>
        <v>1.6522128439669555E-2</v>
      </c>
      <c r="I33" s="54">
        <f t="shared" si="1"/>
        <v>2.9902990299029902E-2</v>
      </c>
      <c r="J33" s="54">
        <f t="shared" si="2"/>
        <v>7.5178337419215691E-3</v>
      </c>
      <c r="K33" s="54">
        <f>(G33-$G$7)/($G$6-$G$7)</f>
        <v>2.7586308136159546E-2</v>
      </c>
      <c r="L33" s="54">
        <f t="shared" si="3"/>
        <v>3.4482758620689655E-2</v>
      </c>
      <c r="M33" s="35">
        <f>(B33-$B$8)/$B$9</f>
        <v>-0.40616183817044105</v>
      </c>
      <c r="N33" s="36">
        <f t="shared" si="4"/>
        <v>-0.46512307757739496</v>
      </c>
      <c r="O33" s="36">
        <f t="shared" si="5"/>
        <v>-0.46508680366700206</v>
      </c>
      <c r="P33" s="36">
        <f>(G33-$G$8)/$G$9</f>
        <v>-0.53160115061745505</v>
      </c>
      <c r="Q33" s="45">
        <f t="shared" si="6"/>
        <v>-0.75636382288426085</v>
      </c>
    </row>
    <row r="34" spans="1:17">
      <c r="A34" s="24">
        <v>22</v>
      </c>
      <c r="B34" s="112">
        <f t="shared" si="7"/>
        <v>2.173980558402435E-5</v>
      </c>
      <c r="C34" s="50">
        <v>40000</v>
      </c>
      <c r="D34" s="25">
        <v>1.28796E-2</v>
      </c>
      <c r="E34" s="34">
        <v>3.47969E-4</v>
      </c>
      <c r="F34" s="110">
        <v>5</v>
      </c>
      <c r="G34" s="108">
        <f t="shared" si="0"/>
        <v>2.7017065747383461E-2</v>
      </c>
      <c r="H34" s="53">
        <f>(B34-$B$7)/($B$6-$B$7)</f>
        <v>2.3248962501932733E-2</v>
      </c>
      <c r="I34" s="54">
        <f t="shared" si="1"/>
        <v>3.9903990399039906E-2</v>
      </c>
      <c r="J34" s="54">
        <f t="shared" si="2"/>
        <v>1.0735598851381549E-2</v>
      </c>
      <c r="K34" s="54">
        <f>(G34-$G$7)/($G$6-$G$7)</f>
        <v>0.13951212464055346</v>
      </c>
      <c r="L34" s="54">
        <f t="shared" si="3"/>
        <v>0</v>
      </c>
      <c r="M34" s="35">
        <f>(B34-$B$8)/$B$9</f>
        <v>-0.36983446504242234</v>
      </c>
      <c r="N34" s="36">
        <f t="shared" si="4"/>
        <v>-0.42992611700808603</v>
      </c>
      <c r="O34" s="36">
        <f t="shared" si="5"/>
        <v>-0.45317997341083205</v>
      </c>
      <c r="P34" s="36">
        <f>(G34-$G$8)/$G$9</f>
        <v>0.12791045464734169</v>
      </c>
      <c r="Q34" s="45">
        <f t="shared" si="6"/>
        <v>-0.85703095039043953</v>
      </c>
    </row>
    <row r="35" spans="1:17">
      <c r="A35" s="24">
        <v>23</v>
      </c>
      <c r="B35" s="112">
        <f t="shared" si="7"/>
        <v>1.6830260808934463E-5</v>
      </c>
      <c r="C35" s="50">
        <v>50000</v>
      </c>
      <c r="D35" s="25">
        <v>1.6636700000000001E-2</v>
      </c>
      <c r="E35" s="34">
        <v>2.41213E-4</v>
      </c>
      <c r="F35" s="110">
        <v>5</v>
      </c>
      <c r="G35" s="108">
        <f t="shared" si="0"/>
        <v>1.4498848930376817E-2</v>
      </c>
      <c r="H35" s="53">
        <f>(B35-$B$7)/($B$6-$B$7)</f>
        <v>1.7941579619347968E-2</v>
      </c>
      <c r="I35" s="54">
        <f t="shared" si="1"/>
        <v>4.9904990499049902E-2</v>
      </c>
      <c r="J35" s="54">
        <f t="shared" si="2"/>
        <v>1.3869728228144956E-2</v>
      </c>
      <c r="K35" s="54">
        <f>(G35-$G$7)/($G$6-$G$7)</f>
        <v>6.4201666697496926E-2</v>
      </c>
      <c r="L35" s="54">
        <f t="shared" si="3"/>
        <v>0</v>
      </c>
      <c r="M35" s="35">
        <f>(B35-$B$8)/$B$9</f>
        <v>-0.39849628076796878</v>
      </c>
      <c r="N35" s="36">
        <f t="shared" si="4"/>
        <v>-0.39472915643877704</v>
      </c>
      <c r="O35" s="36">
        <f t="shared" si="5"/>
        <v>-0.44158262393983194</v>
      </c>
      <c r="P35" s="36">
        <f>(G35-$G$8)/$G$9</f>
        <v>-0.31584883666238339</v>
      </c>
      <c r="Q35" s="45">
        <f t="shared" si="6"/>
        <v>-0.85703095039043953</v>
      </c>
    </row>
    <row r="36" spans="1:17">
      <c r="A36" s="24">
        <v>24</v>
      </c>
      <c r="B36" s="112">
        <f t="shared" si="7"/>
        <v>1.3594344752582926E-5</v>
      </c>
      <c r="C36" s="50">
        <v>60000</v>
      </c>
      <c r="D36" s="25">
        <v>2.0596799999999998E-2</v>
      </c>
      <c r="E36" s="34">
        <v>2.5312199999999999E-4</v>
      </c>
      <c r="F36" s="110">
        <v>5</v>
      </c>
      <c r="G36" s="108">
        <f t="shared" si="0"/>
        <v>1.2289384758797484E-2</v>
      </c>
      <c r="H36" s="53">
        <f>(B36-$B$7)/($B$6-$B$7)</f>
        <v>1.4443445622464942E-2</v>
      </c>
      <c r="I36" s="54">
        <f t="shared" si="1"/>
        <v>5.9905990599059905E-2</v>
      </c>
      <c r="J36" s="54">
        <f t="shared" si="2"/>
        <v>1.7173197857625343E-2</v>
      </c>
      <c r="K36" s="54">
        <f>(G36-$G$7)/($G$6-$G$7)</f>
        <v>5.0909377467903284E-2</v>
      </c>
      <c r="L36" s="54">
        <f t="shared" si="3"/>
        <v>0</v>
      </c>
      <c r="M36" s="35">
        <f>(B36-$B$8)/$B$9</f>
        <v>-0.4173874883970482</v>
      </c>
      <c r="N36" s="36">
        <f t="shared" si="4"/>
        <v>-0.35953219586946811</v>
      </c>
      <c r="O36" s="36">
        <f t="shared" si="5"/>
        <v>-0.42935865767859133</v>
      </c>
      <c r="P36" s="36">
        <f>(G36-$G$8)/$G$9</f>
        <v>-0.39417231270429492</v>
      </c>
      <c r="Q36" s="45">
        <f t="shared" si="6"/>
        <v>-0.85703095039043953</v>
      </c>
    </row>
    <row r="37" spans="1:17">
      <c r="A37" s="24">
        <v>25</v>
      </c>
      <c r="B37" s="112">
        <f t="shared" si="7"/>
        <v>1.1367280905809897E-5</v>
      </c>
      <c r="C37" s="50">
        <v>70000</v>
      </c>
      <c r="D37" s="25">
        <v>2.4632100000000001E-2</v>
      </c>
      <c r="E37" s="34">
        <v>3.2029600000000002E-4</v>
      </c>
      <c r="F37" s="110">
        <v>5</v>
      </c>
      <c r="G37" s="108">
        <f t="shared" si="0"/>
        <v>1.3003195017883169E-2</v>
      </c>
      <c r="H37" s="53">
        <f>(B37-$B$7)/($B$6-$B$7)</f>
        <v>1.2035914765681962E-2</v>
      </c>
      <c r="I37" s="54">
        <f t="shared" si="1"/>
        <v>6.9906990699069901E-2</v>
      </c>
      <c r="J37" s="54">
        <f t="shared" si="2"/>
        <v>2.0539398457570347E-2</v>
      </c>
      <c r="K37" s="54">
        <f>(G37-$G$7)/($G$6-$G$7)</f>
        <v>5.5203709342964168E-2</v>
      </c>
      <c r="L37" s="54">
        <f t="shared" si="3"/>
        <v>0</v>
      </c>
      <c r="M37" s="35">
        <f>(B37-$B$8)/$B$9</f>
        <v>-0.43038903874629952</v>
      </c>
      <c r="N37" s="36">
        <f t="shared" si="4"/>
        <v>-0.32433523530015917</v>
      </c>
      <c r="O37" s="36">
        <f t="shared" si="5"/>
        <v>-0.41690256539456211</v>
      </c>
      <c r="P37" s="36">
        <f>(G37-$G$8)/$G$9</f>
        <v>-0.36886839447601016</v>
      </c>
      <c r="Q37" s="45">
        <f t="shared" si="6"/>
        <v>-0.85703095039043953</v>
      </c>
    </row>
    <row r="38" spans="1:17">
      <c r="A38" s="24">
        <v>26</v>
      </c>
      <c r="B38" s="112">
        <f t="shared" si="7"/>
        <v>9.4402600117328927E-6</v>
      </c>
      <c r="C38" s="50">
        <v>80000</v>
      </c>
      <c r="D38" s="25">
        <v>2.9660200000000001E-2</v>
      </c>
      <c r="E38" s="34">
        <v>1.1057599999999999E-3</v>
      </c>
      <c r="F38" s="110">
        <v>5</v>
      </c>
      <c r="G38" s="108">
        <f t="shared" si="0"/>
        <v>3.7280935394906303E-2</v>
      </c>
      <c r="H38" s="53">
        <f>(B38-$B$7)/($B$6-$B$7)</f>
        <v>9.9527404234293765E-3</v>
      </c>
      <c r="I38" s="54">
        <f t="shared" si="1"/>
        <v>7.9907990799079912E-2</v>
      </c>
      <c r="J38" s="54">
        <f t="shared" si="2"/>
        <v>2.4733781337798206E-2</v>
      </c>
      <c r="K38" s="54">
        <f>(G38-$G$7)/($G$6-$G$7)</f>
        <v>0.20126027413518871</v>
      </c>
      <c r="L38" s="54">
        <f t="shared" si="3"/>
        <v>0</v>
      </c>
      <c r="M38" s="35">
        <f>(B38-$B$8)/$B$9</f>
        <v>-0.44163894485685162</v>
      </c>
      <c r="N38" s="36">
        <f t="shared" si="4"/>
        <v>-0.28913827473085019</v>
      </c>
      <c r="O38" s="36">
        <f t="shared" si="5"/>
        <v>-0.40138191572456783</v>
      </c>
      <c r="P38" s="36">
        <f>(G38-$G$8)/$G$9</f>
        <v>0.49175520885325674</v>
      </c>
      <c r="Q38" s="45">
        <f t="shared" si="6"/>
        <v>-0.85703095039043953</v>
      </c>
    </row>
    <row r="39" spans="1:17">
      <c r="A39" s="24">
        <v>27</v>
      </c>
      <c r="B39" s="112">
        <f t="shared" si="7"/>
        <v>8.1347344444993211E-6</v>
      </c>
      <c r="C39" s="50">
        <v>90000</v>
      </c>
      <c r="D39" s="25">
        <v>3.4420300000000001E-2</v>
      </c>
      <c r="E39" s="34">
        <v>4.0048900000000002E-4</v>
      </c>
      <c r="F39" s="110">
        <v>5</v>
      </c>
      <c r="G39" s="108">
        <f t="shared" si="0"/>
        <v>1.163525593908246E-2</v>
      </c>
      <c r="H39" s="53">
        <f>(B39-$B$7)/($B$6-$B$7)</f>
        <v>8.5414234142703414E-3</v>
      </c>
      <c r="I39" s="54">
        <f t="shared" si="1"/>
        <v>8.9908990899089908E-2</v>
      </c>
      <c r="J39" s="54">
        <f t="shared" si="2"/>
        <v>2.8704601716902166E-2</v>
      </c>
      <c r="K39" s="54">
        <f>(G39-$G$7)/($G$6-$G$7)</f>
        <v>4.6974093258768675E-2</v>
      </c>
      <c r="L39" s="54">
        <f t="shared" si="3"/>
        <v>0</v>
      </c>
      <c r="M39" s="35">
        <f>(B39-$B$8)/$B$9</f>
        <v>-0.44926057475274217</v>
      </c>
      <c r="N39" s="36">
        <f t="shared" si="4"/>
        <v>-0.25394131416154125</v>
      </c>
      <c r="O39" s="36">
        <f t="shared" si="5"/>
        <v>-0.38668852368897993</v>
      </c>
      <c r="P39" s="36">
        <f>(G39-$G$8)/$G$9</f>
        <v>-0.4173605787093741</v>
      </c>
      <c r="Q39" s="45">
        <f t="shared" si="6"/>
        <v>-0.85703095039043953</v>
      </c>
    </row>
    <row r="40" spans="1:17">
      <c r="A40" s="24">
        <v>28</v>
      </c>
      <c r="B40" s="112">
        <f t="shared" si="7"/>
        <v>7.0382529045361535E-6</v>
      </c>
      <c r="C40" s="50">
        <v>100000</v>
      </c>
      <c r="D40" s="25">
        <v>3.9782600000000001E-2</v>
      </c>
      <c r="E40" s="34">
        <v>7.9971600000000001E-4</v>
      </c>
      <c r="F40" s="110">
        <v>5</v>
      </c>
      <c r="G40" s="108">
        <f t="shared" si="0"/>
        <v>2.010215521358584E-2</v>
      </c>
      <c r="H40" s="53">
        <f>(B40-$B$7)/($B$6-$B$7)</f>
        <v>7.3560900233218601E-3</v>
      </c>
      <c r="I40" s="54">
        <f t="shared" si="1"/>
        <v>9.9909990999099904E-2</v>
      </c>
      <c r="J40" s="54">
        <f t="shared" si="2"/>
        <v>3.317777037278527E-2</v>
      </c>
      <c r="K40" s="54">
        <f>(G40-$G$7)/($G$6-$G$7)</f>
        <v>9.7911544737824985E-2</v>
      </c>
      <c r="L40" s="54">
        <f t="shared" si="3"/>
        <v>0</v>
      </c>
      <c r="M40" s="35">
        <f>(B40-$B$8)/$B$9</f>
        <v>-0.4556618101594021</v>
      </c>
      <c r="N40" s="36">
        <f t="shared" si="4"/>
        <v>-0.21874435359223227</v>
      </c>
      <c r="O40" s="36">
        <f t="shared" si="5"/>
        <v>-0.3701362714017522</v>
      </c>
      <c r="P40" s="36">
        <f>(G40-$G$8)/$G$9</f>
        <v>-0.11721677415887242</v>
      </c>
      <c r="Q40" s="45">
        <f t="shared" si="6"/>
        <v>-0.85703095039043953</v>
      </c>
    </row>
    <row r="41" spans="1:17">
      <c r="A41" s="24">
        <v>29</v>
      </c>
      <c r="B41" s="112">
        <f t="shared" si="7"/>
        <v>2.2749800939241781E-6</v>
      </c>
      <c r="C41" s="50">
        <v>200000</v>
      </c>
      <c r="D41" s="25">
        <v>0.12307800000000001</v>
      </c>
      <c r="E41" s="34">
        <v>1.33731E-3</v>
      </c>
      <c r="F41" s="110">
        <v>5</v>
      </c>
      <c r="G41" s="108">
        <f t="shared" si="0"/>
        <v>1.086554867644908E-2</v>
      </c>
      <c r="H41" s="53">
        <f>(B41-$B$7)/($B$6-$B$7)</f>
        <v>2.2068320496718319E-3</v>
      </c>
      <c r="I41" s="54">
        <f t="shared" si="1"/>
        <v>0.19991999199919991</v>
      </c>
      <c r="J41" s="54">
        <f t="shared" si="2"/>
        <v>0.10266182991052945</v>
      </c>
      <c r="K41" s="54">
        <f>(G41-$G$7)/($G$6-$G$7)</f>
        <v>4.2343481145367255E-2</v>
      </c>
      <c r="L41" s="54">
        <f t="shared" si="3"/>
        <v>0</v>
      </c>
      <c r="M41" s="35">
        <f>(B41-$B$8)/$B$9</f>
        <v>-0.48346969333442957</v>
      </c>
      <c r="N41" s="36">
        <f t="shared" si="4"/>
        <v>0.13322525210085731</v>
      </c>
      <c r="O41" s="36">
        <f t="shared" si="5"/>
        <v>-0.11302151184604808</v>
      </c>
      <c r="P41" s="36">
        <f>(G41-$G$8)/$G$9</f>
        <v>-0.44464599438599861</v>
      </c>
      <c r="Q41" s="45">
        <f t="shared" si="6"/>
        <v>-0.85703095039043953</v>
      </c>
    </row>
    <row r="42" spans="1:17">
      <c r="A42" s="24">
        <v>30</v>
      </c>
      <c r="B42" s="112">
        <f t="shared" si="7"/>
        <v>1.2010054131029688E-6</v>
      </c>
      <c r="C42" s="50">
        <v>300000</v>
      </c>
      <c r="D42" s="25">
        <v>0.23313800000000001</v>
      </c>
      <c r="E42" s="34">
        <v>2.9873399999999998E-3</v>
      </c>
      <c r="F42" s="110">
        <v>5</v>
      </c>
      <c r="G42" s="108">
        <f t="shared" si="0"/>
        <v>1.2813612538496512E-2</v>
      </c>
      <c r="H42" s="53">
        <f>(B42-$B$7)/($B$6-$B$7)</f>
        <v>1.0458293297779969E-3</v>
      </c>
      <c r="I42" s="54">
        <f t="shared" si="1"/>
        <v>0.29992999299929995</v>
      </c>
      <c r="J42" s="54">
        <f t="shared" si="2"/>
        <v>0.19447260928999247</v>
      </c>
      <c r="K42" s="54">
        <f>(G42-$G$7)/($G$6-$G$7)</f>
        <v>5.4063168038295868E-2</v>
      </c>
      <c r="L42" s="54">
        <f t="shared" si="3"/>
        <v>0</v>
      </c>
      <c r="M42" s="35">
        <f>(B42-$B$8)/$B$9</f>
        <v>-0.48973953418643329</v>
      </c>
      <c r="N42" s="36">
        <f t="shared" si="4"/>
        <v>0.48519485779394694</v>
      </c>
      <c r="O42" s="36">
        <f t="shared" si="5"/>
        <v>0.22670973905977376</v>
      </c>
      <c r="P42" s="36">
        <f>(G42-$G$8)/$G$9</f>
        <v>-0.37558891928614691</v>
      </c>
      <c r="Q42" s="45">
        <f t="shared" si="6"/>
        <v>-0.85703095039043953</v>
      </c>
    </row>
    <row r="43" spans="1:17">
      <c r="A43" s="24">
        <v>31</v>
      </c>
      <c r="B43" s="112">
        <f t="shared" si="7"/>
        <v>7.9620551201701602E-7</v>
      </c>
      <c r="C43" s="50">
        <v>400000</v>
      </c>
      <c r="D43" s="25">
        <v>0.35166799999999998</v>
      </c>
      <c r="E43" s="34">
        <v>1.5272899999999999E-3</v>
      </c>
      <c r="F43" s="110">
        <v>5</v>
      </c>
      <c r="G43" s="108">
        <f t="shared" si="0"/>
        <v>4.3429882730302441E-3</v>
      </c>
      <c r="H43" s="53">
        <f>(B43-$B$7)/($B$6-$B$7)</f>
        <v>6.082270337777005E-4</v>
      </c>
      <c r="I43" s="54">
        <f t="shared" si="1"/>
        <v>0.39993999399939995</v>
      </c>
      <c r="J43" s="54">
        <f t="shared" si="2"/>
        <v>0.29334896473109506</v>
      </c>
      <c r="K43" s="54">
        <f>(G43-$G$7)/($G$6-$G$7)</f>
        <v>3.1033067560423755E-3</v>
      </c>
      <c r="L43" s="54">
        <f t="shared" si="3"/>
        <v>0</v>
      </c>
      <c r="M43" s="35">
        <f>(B43-$B$8)/$B$9</f>
        <v>-0.49210274721374142</v>
      </c>
      <c r="N43" s="36">
        <f t="shared" si="4"/>
        <v>0.83716446348703655</v>
      </c>
      <c r="O43" s="36">
        <f t="shared" si="5"/>
        <v>0.5925860353514969</v>
      </c>
      <c r="P43" s="36">
        <f>(G43-$G$8)/$G$9</f>
        <v>-0.6758647713458098</v>
      </c>
      <c r="Q43" s="45">
        <f t="shared" si="6"/>
        <v>-0.85703095039043953</v>
      </c>
    </row>
    <row r="44" spans="1:17">
      <c r="A44" s="24">
        <v>32</v>
      </c>
      <c r="B44" s="112">
        <f t="shared" si="7"/>
        <v>5.8324463154561902E-7</v>
      </c>
      <c r="C44" s="50">
        <v>500000</v>
      </c>
      <c r="D44" s="25">
        <v>0.48007300000000003</v>
      </c>
      <c r="E44" s="34">
        <v>3.8901199999999999E-3</v>
      </c>
      <c r="F44" s="110">
        <v>5</v>
      </c>
      <c r="G44" s="108">
        <f t="shared" si="0"/>
        <v>8.1031843073865843E-3</v>
      </c>
      <c r="H44" s="53">
        <f>(B44-$B$7)/($B$6-$B$7)</f>
        <v>3.7800916563464446E-4</v>
      </c>
      <c r="I44" s="54">
        <f t="shared" si="1"/>
        <v>0.49994999499949994</v>
      </c>
      <c r="J44" s="54">
        <f t="shared" si="2"/>
        <v>0.40046293098786367</v>
      </c>
      <c r="K44" s="54">
        <f>(G44-$G$7)/($G$6-$G$7)</f>
        <v>2.5724906097437678E-2</v>
      </c>
      <c r="L44" s="54">
        <f t="shared" si="3"/>
        <v>0</v>
      </c>
      <c r="M44" s="35">
        <f>(B44-$B$8)/$B$9</f>
        <v>-0.49334600820685653</v>
      </c>
      <c r="N44" s="36">
        <f t="shared" si="4"/>
        <v>1.1891340691801262</v>
      </c>
      <c r="O44" s="36">
        <f t="shared" si="5"/>
        <v>0.98894430604531913</v>
      </c>
      <c r="P44" s="36">
        <f>(G44-$G$8)/$G$9</f>
        <v>-0.54256927472805683</v>
      </c>
      <c r="Q44" s="45">
        <f t="shared" si="6"/>
        <v>-0.85703095039043953</v>
      </c>
    </row>
    <row r="45" spans="1:17">
      <c r="A45" s="24">
        <v>33</v>
      </c>
      <c r="B45" s="112">
        <f t="shared" si="7"/>
        <v>4.5686538135206047E-7</v>
      </c>
      <c r="C45" s="50">
        <v>600000</v>
      </c>
      <c r="D45" s="25">
        <v>0.61287199999999997</v>
      </c>
      <c r="E45" s="34">
        <v>2.87237E-3</v>
      </c>
      <c r="F45" s="110">
        <v>5</v>
      </c>
      <c r="G45" s="108">
        <f t="shared" ref="G45:G49" si="8">E45/D45</f>
        <v>4.6867371979793498E-3</v>
      </c>
      <c r="H45" s="53">
        <f>(B45-$B$7)/($B$6-$B$7)</f>
        <v>2.4138894931756037E-4</v>
      </c>
      <c r="I45" s="54">
        <f>(C45-$C$7)/($C$6-$C$7)</f>
        <v>0.59995999599959993</v>
      </c>
      <c r="J45" s="54">
        <f>(D45-$D$7)/($D$6-$D$7)</f>
        <v>0.51124232123693969</v>
      </c>
      <c r="K45" s="54">
        <f>(G45-$G$7)/($G$6-$G$7)</f>
        <v>5.1713240570512922E-3</v>
      </c>
      <c r="L45" s="54">
        <f>(F45-$F$7)/($F$6-$F$7)</f>
        <v>0</v>
      </c>
      <c r="M45" s="35">
        <f>(B45-$B$8)/$B$9</f>
        <v>-0.49408380752359954</v>
      </c>
      <c r="N45" s="36">
        <f>(C45-$C$8)/$C$9</f>
        <v>1.5411036748732156</v>
      </c>
      <c r="O45" s="36">
        <f>(D45-$D$8)/$D$9</f>
        <v>1.3988658978047432</v>
      </c>
      <c r="P45" s="36">
        <f>(G45-$G$8)/$G$9</f>
        <v>-0.66367918760383005</v>
      </c>
      <c r="Q45" s="45">
        <f>(F45-$F$8)/$F$9</f>
        <v>-0.85703095039043953</v>
      </c>
    </row>
    <row r="46" spans="1:17">
      <c r="A46" s="24">
        <v>34</v>
      </c>
      <c r="B46" s="112">
        <f t="shared" si="7"/>
        <v>3.7180348592325439E-7</v>
      </c>
      <c r="C46" s="50">
        <v>700000</v>
      </c>
      <c r="D46" s="25">
        <v>0.75308600000000003</v>
      </c>
      <c r="E46" s="34">
        <v>9.9075099999999996E-3</v>
      </c>
      <c r="F46" s="110">
        <v>5</v>
      </c>
      <c r="G46" s="108">
        <f t="shared" si="8"/>
        <v>1.3155881267212509E-2</v>
      </c>
      <c r="H46" s="53">
        <f>(B46-$B$7)/($B$6-$B$7)</f>
        <v>1.4943418193267684E-4</v>
      </c>
      <c r="I46" s="54">
        <f>(C46-$C$7)/($C$6-$C$7)</f>
        <v>0.69996999699969997</v>
      </c>
      <c r="J46" s="54">
        <f>(D46-$D$7)/($D$6-$D$7)</f>
        <v>0.62820721874658925</v>
      </c>
      <c r="K46" s="54">
        <f>(G46-$G$7)/($G$6-$G$7)</f>
        <v>5.6122280376418254E-2</v>
      </c>
      <c r="L46" s="54">
        <f>(F46-$F$7)/($F$6-$F$7)</f>
        <v>0</v>
      </c>
      <c r="M46" s="35">
        <f>(B46-$B$8)/$B$9</f>
        <v>-0.49458039702094286</v>
      </c>
      <c r="N46" s="36">
        <f>(C46-$C$8)/$C$9</f>
        <v>1.8930732805663053</v>
      </c>
      <c r="O46" s="36">
        <f>(D46-$D$8)/$D$9</f>
        <v>1.8316759797101485</v>
      </c>
      <c r="P46" s="36">
        <f>(G46-$G$8)/$G$9</f>
        <v>-0.36345580714144049</v>
      </c>
      <c r="Q46" s="45">
        <f>(F46-$F$8)/$F$9</f>
        <v>-0.85703095039043953</v>
      </c>
    </row>
    <row r="47" spans="1:17">
      <c r="A47" s="24">
        <v>35</v>
      </c>
      <c r="B47" s="112">
        <f t="shared" si="7"/>
        <v>3.0903781077614843E-7</v>
      </c>
      <c r="C47" s="50">
        <v>800000</v>
      </c>
      <c r="D47" s="25">
        <v>0.90603800000000001</v>
      </c>
      <c r="E47" s="34">
        <v>1.92458E-2</v>
      </c>
      <c r="F47" s="110">
        <v>5</v>
      </c>
      <c r="G47" s="108">
        <f t="shared" si="8"/>
        <v>2.1241713923698564E-2</v>
      </c>
      <c r="H47" s="53">
        <f>(B47-$B$7)/($B$6-$B$7)</f>
        <v>8.1582377916177687E-5</v>
      </c>
      <c r="I47" s="54">
        <f>(C47-$C$7)/($C$6-$C$7)</f>
        <v>0.79997999799980002</v>
      </c>
      <c r="J47" s="54">
        <f>(D47-$D$7)/($D$6-$D$7)</f>
        <v>0.75579800856712009</v>
      </c>
      <c r="K47" s="54">
        <f>(G47-$G$7)/($G$6-$G$7)</f>
        <v>0.10476720873263584</v>
      </c>
      <c r="L47" s="54">
        <f>(F47-$F$7)/($F$6-$F$7)</f>
        <v>0</v>
      </c>
      <c r="M47" s="35">
        <f>(B47-$B$8)/$B$9</f>
        <v>-0.49494682166871945</v>
      </c>
      <c r="N47" s="36">
        <f>(C47-$C$8)/$C$9</f>
        <v>2.245042886259395</v>
      </c>
      <c r="O47" s="36">
        <f>(D47-$D$8)/$D$9</f>
        <v>2.3038054935075976</v>
      </c>
      <c r="P47" s="36">
        <f>(G47-$G$8)/$G$9</f>
        <v>-7.6820464285213622E-2</v>
      </c>
      <c r="Q47" s="45">
        <f>(F47-$F$8)/$F$9</f>
        <v>-0.85703095039043953</v>
      </c>
    </row>
    <row r="48" spans="1:17">
      <c r="A48" s="24">
        <v>36</v>
      </c>
      <c r="B48" s="112">
        <f t="shared" si="7"/>
        <v>2.6792207295135297E-7</v>
      </c>
      <c r="C48" s="50">
        <v>900000</v>
      </c>
      <c r="D48" s="25">
        <v>1.04508</v>
      </c>
      <c r="E48" s="34">
        <v>3.9996800000000002E-3</v>
      </c>
      <c r="F48" s="110">
        <v>5</v>
      </c>
      <c r="G48" s="108">
        <f t="shared" si="8"/>
        <v>3.8271519883645274E-3</v>
      </c>
      <c r="H48" s="53">
        <f>(B48-$B$7)/($B$6-$B$7)</f>
        <v>3.7134883671221504E-5</v>
      </c>
      <c r="I48" s="54">
        <f>(C48-$C$7)/($C$6-$C$7)</f>
        <v>0.89998999899989995</v>
      </c>
      <c r="J48" s="54">
        <f>(D48-$D$7)/($D$6-$D$7)</f>
        <v>0.87178523722857115</v>
      </c>
      <c r="K48" s="54">
        <f>(G48-$G$7)/($G$6-$G$7)</f>
        <v>0</v>
      </c>
      <c r="L48" s="54">
        <f>(F48-$F$7)/($F$6-$F$7)</f>
        <v>0</v>
      </c>
      <c r="M48" s="35">
        <f>(B48-$B$8)/$B$9</f>
        <v>-0.49518685445280436</v>
      </c>
      <c r="N48" s="36">
        <f>(C48-$C$8)/$C$9</f>
        <v>2.5970124919524844</v>
      </c>
      <c r="O48" s="36">
        <f>(D48-$D$8)/$D$9</f>
        <v>2.7329978666535846</v>
      </c>
      <c r="P48" s="36">
        <f>(G48-$G$8)/$G$9</f>
        <v>-0.69415069397051765</v>
      </c>
      <c r="Q48" s="45">
        <f>(F48-$F$8)/$F$9</f>
        <v>-0.85703095039043953</v>
      </c>
    </row>
    <row r="49" spans="1:17" ht="15.75" thickBot="1">
      <c r="A49" s="26">
        <v>37</v>
      </c>
      <c r="B49" s="113">
        <f t="shared" si="7"/>
        <v>2.3357079697692653E-7</v>
      </c>
      <c r="C49" s="51">
        <v>1000000</v>
      </c>
      <c r="D49" s="27">
        <v>1.19878</v>
      </c>
      <c r="E49" s="39">
        <v>4.75509E-3</v>
      </c>
      <c r="F49" s="111">
        <v>5</v>
      </c>
      <c r="G49" s="109">
        <f t="shared" si="8"/>
        <v>3.9666077178464772E-3</v>
      </c>
      <c r="H49" s="55">
        <f>(B49-$B$7)/($B$6-$B$7)</f>
        <v>0</v>
      </c>
      <c r="I49" s="56">
        <f>(C49-$C$7)/($C$6-$C$7)</f>
        <v>1</v>
      </c>
      <c r="J49" s="56">
        <f>(D49-$D$7)/($D$6-$D$7)</f>
        <v>1</v>
      </c>
      <c r="K49" s="56">
        <f>(G49-$G$7)/($G$6-$G$7)</f>
        <v>8.3897531122807331E-4</v>
      </c>
      <c r="L49" s="56">
        <f>(F49-$F$7)/($F$6-$F$7)</f>
        <v>0</v>
      </c>
      <c r="M49" s="37">
        <f>(B49-$B$8)/$B$9</f>
        <v>-0.49538739645558061</v>
      </c>
      <c r="N49" s="38">
        <f>(C49-$C$8)/$C$9</f>
        <v>2.9489820976455743</v>
      </c>
      <c r="O49" s="38">
        <f>(D49-$D$8)/$D$9</f>
        <v>3.2074362935500482</v>
      </c>
      <c r="P49" s="38">
        <f>(G49-$G$8)/$G$9</f>
        <v>-0.6892071164156125</v>
      </c>
      <c r="Q49" s="46">
        <f>(F49-$F$8)/$F$9</f>
        <v>-0.85703095039043953</v>
      </c>
    </row>
    <row r="50" spans="1:17">
      <c r="C50" s="19"/>
      <c r="D50" s="13"/>
      <c r="E50" s="13"/>
      <c r="F50" s="13"/>
      <c r="H50" s="13"/>
      <c r="I50" s="9"/>
      <c r="J50" s="9"/>
      <c r="K50" s="9"/>
      <c r="L50" s="9"/>
      <c r="M50" s="9"/>
      <c r="N50" s="9"/>
      <c r="O50" s="9"/>
      <c r="P50" s="9"/>
      <c r="Q50" s="9"/>
    </row>
    <row r="51" spans="1:17">
      <c r="C51" s="19"/>
      <c r="D51" s="8"/>
      <c r="E51" s="8"/>
      <c r="F51" s="8"/>
      <c r="H51" s="8"/>
      <c r="I51" s="9"/>
      <c r="J51" s="9"/>
      <c r="K51" s="9"/>
      <c r="L51" s="9"/>
      <c r="M51" s="9"/>
      <c r="N51" s="9"/>
      <c r="O51" s="9"/>
      <c r="P51" s="9"/>
      <c r="Q51" s="9"/>
    </row>
    <row r="52" spans="1:17">
      <c r="C52" s="19"/>
      <c r="D52" s="8"/>
      <c r="E52" s="8"/>
      <c r="F52" s="8"/>
      <c r="H52" s="8"/>
      <c r="I52" s="9"/>
      <c r="J52" s="9"/>
      <c r="K52" s="9"/>
      <c r="L52" s="9"/>
      <c r="M52" s="9"/>
      <c r="N52" s="9"/>
      <c r="O52" s="9"/>
      <c r="P52" s="9"/>
      <c r="Q52" s="9"/>
    </row>
    <row r="53" spans="1:17">
      <c r="C53" s="19"/>
      <c r="D53" s="8"/>
      <c r="E53" s="8"/>
      <c r="F53" s="8"/>
      <c r="H53" s="8"/>
      <c r="I53" s="9"/>
      <c r="J53" s="9"/>
      <c r="K53" s="9"/>
      <c r="L53" s="9"/>
      <c r="M53" s="9"/>
      <c r="N53" s="9"/>
      <c r="O53" s="9"/>
      <c r="P53" s="9"/>
      <c r="Q53" s="9"/>
    </row>
    <row r="54" spans="1:17">
      <c r="C54" s="19"/>
      <c r="D54" s="8"/>
      <c r="E54" s="8"/>
      <c r="F54" s="8"/>
      <c r="H54" s="8"/>
      <c r="I54" s="9"/>
      <c r="J54" s="9"/>
      <c r="K54" s="9"/>
      <c r="L54" s="9"/>
      <c r="M54" s="9"/>
      <c r="N54" s="9"/>
      <c r="O54" s="9"/>
      <c r="P54" s="9"/>
      <c r="Q54" s="9"/>
    </row>
    <row r="55" spans="1:17">
      <c r="C55" s="19"/>
      <c r="D55" s="8"/>
      <c r="E55" s="8"/>
      <c r="F55" s="8"/>
      <c r="H55" s="8"/>
      <c r="I55" s="9"/>
      <c r="J55" s="9"/>
      <c r="K55" s="9"/>
      <c r="L55" s="9"/>
      <c r="M55" s="9"/>
      <c r="N55" s="9"/>
      <c r="O55" s="9"/>
      <c r="P55" s="9"/>
      <c r="Q55" s="9"/>
    </row>
    <row r="56" spans="1:17">
      <c r="C56" s="19"/>
      <c r="D56" s="8"/>
      <c r="E56" s="8"/>
      <c r="F56" s="8"/>
      <c r="H56" s="8"/>
      <c r="I56" s="9"/>
      <c r="J56" s="9"/>
      <c r="K56" s="9"/>
      <c r="L56" s="9"/>
      <c r="M56" s="9"/>
      <c r="N56" s="9"/>
      <c r="O56" s="9"/>
      <c r="P56" s="9"/>
      <c r="Q56" s="9"/>
    </row>
    <row r="57" spans="1:17">
      <c r="C57" s="19"/>
      <c r="D57" s="8"/>
      <c r="E57" s="8"/>
      <c r="F57" s="8"/>
      <c r="H57" s="8"/>
      <c r="I57" s="9"/>
      <c r="J57" s="9"/>
      <c r="K57" s="9"/>
      <c r="L57" s="9"/>
      <c r="M57" s="9"/>
      <c r="N57" s="9"/>
      <c r="O57" s="9"/>
      <c r="P57" s="9"/>
      <c r="Q57" s="9"/>
    </row>
    <row r="58" spans="1:17">
      <c r="C58" s="19"/>
      <c r="D58" s="8"/>
      <c r="E58" s="8"/>
      <c r="F58" s="8"/>
      <c r="H58" s="8"/>
      <c r="I58" s="9"/>
      <c r="J58" s="9"/>
      <c r="K58" s="9"/>
      <c r="L58" s="9"/>
      <c r="M58" s="9"/>
      <c r="N58" s="9"/>
      <c r="O58" s="9"/>
      <c r="P58" s="9"/>
      <c r="Q58" s="9"/>
    </row>
    <row r="59" spans="1:17">
      <c r="C59" s="19"/>
      <c r="D59" s="8"/>
      <c r="E59" s="8"/>
      <c r="F59" s="8"/>
      <c r="H59" s="8"/>
      <c r="I59" s="9"/>
      <c r="J59" s="9"/>
      <c r="K59" s="9"/>
      <c r="L59" s="9"/>
      <c r="M59" s="9"/>
      <c r="N59" s="9"/>
      <c r="O59" s="9"/>
      <c r="P59" s="9"/>
      <c r="Q59" s="9"/>
    </row>
    <row r="60" spans="1:17">
      <c r="C60" s="19"/>
      <c r="D60" s="8"/>
      <c r="E60" s="8"/>
      <c r="F60" s="8"/>
      <c r="H60" s="8"/>
      <c r="I60" s="9"/>
      <c r="J60" s="9"/>
      <c r="K60" s="9"/>
      <c r="L60" s="9"/>
      <c r="M60" s="9"/>
      <c r="N60" s="9"/>
      <c r="O60" s="9"/>
      <c r="P60" s="9"/>
      <c r="Q60" s="9"/>
    </row>
    <row r="61" spans="1:17">
      <c r="C61" s="19"/>
      <c r="D61" s="8"/>
      <c r="E61" s="8"/>
      <c r="F61" s="8"/>
      <c r="H61" s="8"/>
      <c r="I61" s="9"/>
      <c r="J61" s="9"/>
      <c r="K61" s="9"/>
      <c r="L61" s="9"/>
      <c r="M61" s="9"/>
      <c r="N61" s="9"/>
      <c r="O61" s="9"/>
      <c r="P61" s="9"/>
      <c r="Q61" s="9"/>
    </row>
    <row r="62" spans="1:17">
      <c r="C62" s="19"/>
      <c r="D62" s="8"/>
      <c r="E62" s="8"/>
      <c r="F62" s="8"/>
      <c r="H62" s="8"/>
      <c r="I62" s="9"/>
      <c r="J62" s="9"/>
      <c r="K62" s="9"/>
      <c r="L62" s="9"/>
      <c r="M62" s="9"/>
      <c r="N62" s="9"/>
      <c r="O62" s="9"/>
      <c r="P62" s="9"/>
      <c r="Q62" s="9"/>
    </row>
    <row r="63" spans="1:17">
      <c r="C63" s="19"/>
      <c r="D63" s="8"/>
      <c r="E63" s="8"/>
      <c r="F63" s="8"/>
      <c r="H63" s="8"/>
      <c r="I63" s="9"/>
      <c r="J63" s="9"/>
      <c r="K63" s="9"/>
      <c r="L63" s="9"/>
      <c r="M63" s="9"/>
      <c r="N63" s="9"/>
      <c r="O63" s="9"/>
      <c r="P63" s="9"/>
      <c r="Q63" s="9"/>
    </row>
    <row r="64" spans="1:17">
      <c r="C64" s="19"/>
      <c r="D64" s="8"/>
      <c r="E64" s="8"/>
      <c r="F64" s="8"/>
      <c r="H64" s="8"/>
      <c r="I64" s="9"/>
      <c r="J64" s="9"/>
      <c r="K64" s="9"/>
      <c r="L64" s="9"/>
      <c r="M64" s="9"/>
      <c r="N64" s="9"/>
      <c r="O64" s="9"/>
      <c r="P64" s="9"/>
      <c r="Q64" s="9"/>
    </row>
    <row r="65" spans="3:17">
      <c r="C65" s="19"/>
      <c r="D65" s="8"/>
      <c r="E65" s="8"/>
      <c r="F65" s="8"/>
      <c r="H65" s="8"/>
      <c r="I65" s="9"/>
      <c r="J65" s="9"/>
      <c r="K65" s="9"/>
      <c r="L65" s="9"/>
      <c r="M65" s="9"/>
      <c r="N65" s="9"/>
      <c r="O65" s="9"/>
      <c r="P65" s="9"/>
      <c r="Q65" s="9"/>
    </row>
    <row r="66" spans="3:17">
      <c r="C66" s="19"/>
      <c r="D66" s="8"/>
      <c r="E66" s="8"/>
      <c r="F66" s="8"/>
      <c r="H66" s="8"/>
      <c r="I66" s="9"/>
      <c r="J66" s="9"/>
      <c r="K66" s="9"/>
      <c r="L66" s="9"/>
      <c r="M66" s="9"/>
      <c r="N66" s="9"/>
      <c r="O66" s="9"/>
      <c r="P66" s="9"/>
      <c r="Q66" s="9"/>
    </row>
    <row r="67" spans="3:17">
      <c r="C67" s="19"/>
      <c r="D67" s="8"/>
      <c r="E67" s="8"/>
      <c r="F67" s="8"/>
      <c r="H67" s="8"/>
      <c r="I67" s="9"/>
      <c r="J67" s="9"/>
      <c r="K67" s="9"/>
      <c r="L67" s="9"/>
      <c r="M67" s="9"/>
      <c r="N67" s="9"/>
      <c r="O67" s="9"/>
      <c r="P67" s="9"/>
      <c r="Q67" s="9"/>
    </row>
    <row r="68" spans="3:17">
      <c r="C68" s="19"/>
      <c r="D68" s="8"/>
      <c r="E68" s="8"/>
      <c r="F68" s="8"/>
      <c r="H68" s="8"/>
      <c r="I68" s="9"/>
      <c r="J68" s="9"/>
      <c r="K68" s="9"/>
      <c r="L68" s="9"/>
      <c r="M68" s="9"/>
      <c r="N68" s="9"/>
      <c r="O68" s="9"/>
      <c r="P68" s="9"/>
      <c r="Q68" s="9"/>
    </row>
    <row r="69" spans="3:17">
      <c r="C69" s="19"/>
      <c r="D69" s="8"/>
      <c r="E69" s="8"/>
      <c r="F69" s="8"/>
      <c r="H69" s="8"/>
      <c r="I69" s="9"/>
      <c r="J69" s="9"/>
      <c r="K69" s="9"/>
      <c r="L69" s="9"/>
      <c r="M69" s="9"/>
      <c r="N69" s="9"/>
      <c r="O69" s="9"/>
      <c r="P69" s="9"/>
      <c r="Q69" s="9"/>
    </row>
    <row r="70" spans="3:17">
      <c r="C70" s="19"/>
      <c r="D70" s="8"/>
      <c r="E70" s="8"/>
      <c r="F70" s="8"/>
      <c r="H70" s="8"/>
      <c r="I70" s="9"/>
      <c r="J70" s="9"/>
      <c r="K70" s="9"/>
      <c r="L70" s="9"/>
      <c r="M70" s="9"/>
      <c r="N70" s="9"/>
      <c r="O70" s="9"/>
      <c r="P70" s="9"/>
      <c r="Q70" s="9"/>
    </row>
    <row r="71" spans="3:17">
      <c r="C71" s="19"/>
      <c r="D71" s="8"/>
      <c r="E71" s="8"/>
      <c r="F71" s="8"/>
      <c r="H71" s="8"/>
      <c r="I71" s="9"/>
      <c r="J71" s="9"/>
      <c r="K71" s="9"/>
      <c r="L71" s="9"/>
      <c r="M71" s="9"/>
      <c r="N71" s="9"/>
      <c r="O71" s="9"/>
      <c r="P71" s="9"/>
      <c r="Q71" s="9"/>
    </row>
    <row r="72" spans="3:17">
      <c r="C72" s="19"/>
      <c r="D72" s="8"/>
      <c r="E72" s="8"/>
      <c r="F72" s="8"/>
      <c r="H72" s="8"/>
      <c r="I72" s="9"/>
      <c r="J72" s="9"/>
      <c r="K72" s="9"/>
      <c r="L72" s="9"/>
      <c r="M72" s="9"/>
      <c r="N72" s="9"/>
      <c r="O72" s="9"/>
      <c r="P72" s="9"/>
      <c r="Q72" s="9"/>
    </row>
    <row r="73" spans="3:17">
      <c r="C73" s="19"/>
      <c r="D73" s="8"/>
      <c r="E73" s="8"/>
      <c r="F73" s="8"/>
      <c r="H73" s="8"/>
      <c r="I73" s="9"/>
      <c r="J73" s="9"/>
      <c r="K73" s="9"/>
      <c r="L73" s="9"/>
      <c r="M73" s="9"/>
      <c r="N73" s="9"/>
      <c r="O73" s="9"/>
      <c r="P73" s="9"/>
      <c r="Q73" s="9"/>
    </row>
    <row r="74" spans="3:17">
      <c r="C74" s="19"/>
      <c r="D74" s="8"/>
      <c r="E74" s="8"/>
      <c r="F74" s="8"/>
      <c r="H74" s="8"/>
      <c r="I74" s="9"/>
      <c r="J74" s="9"/>
      <c r="K74" s="9"/>
      <c r="L74" s="9"/>
      <c r="M74" s="9"/>
      <c r="N74" s="9"/>
      <c r="O74" s="9"/>
      <c r="P74" s="9"/>
      <c r="Q74" s="9"/>
    </row>
    <row r="75" spans="3:17">
      <c r="C75" s="19"/>
      <c r="D75" s="8"/>
      <c r="E75" s="8"/>
      <c r="F75" s="8"/>
      <c r="H75" s="8"/>
      <c r="I75" s="9"/>
      <c r="J75" s="9"/>
      <c r="K75" s="9"/>
      <c r="L75" s="9"/>
      <c r="M75" s="9"/>
      <c r="N75" s="9"/>
      <c r="O75" s="9"/>
      <c r="P75" s="9"/>
      <c r="Q75" s="9"/>
    </row>
    <row r="76" spans="3:17">
      <c r="C76" s="19"/>
      <c r="D76" s="8"/>
      <c r="E76" s="8"/>
      <c r="F76" s="8"/>
      <c r="H76" s="8"/>
      <c r="I76" s="9"/>
      <c r="J76" s="9"/>
      <c r="K76" s="9"/>
      <c r="L76" s="9"/>
      <c r="M76" s="9"/>
      <c r="N76" s="9"/>
      <c r="O76" s="9"/>
      <c r="P76" s="9"/>
      <c r="Q76" s="9"/>
    </row>
    <row r="77" spans="3:17">
      <c r="C77" s="19"/>
      <c r="D77" s="8"/>
      <c r="E77" s="8"/>
      <c r="F77" s="8"/>
      <c r="H77" s="8"/>
      <c r="I77" s="9"/>
      <c r="J77" s="9"/>
      <c r="K77" s="9"/>
      <c r="L77" s="9"/>
      <c r="M77" s="9"/>
      <c r="N77" s="9"/>
      <c r="O77" s="9"/>
      <c r="P77" s="9"/>
      <c r="Q77" s="9"/>
    </row>
    <row r="78" spans="3:17">
      <c r="C78" s="19"/>
      <c r="D78" s="8"/>
      <c r="E78" s="8"/>
      <c r="F78" s="8"/>
      <c r="H78" s="8"/>
      <c r="I78" s="9"/>
      <c r="J78" s="9"/>
      <c r="K78" s="9"/>
      <c r="L78" s="9"/>
      <c r="M78" s="9"/>
      <c r="N78" s="9"/>
      <c r="O78" s="9"/>
      <c r="P78" s="9"/>
      <c r="Q78" s="9"/>
    </row>
    <row r="79" spans="3:17">
      <c r="C79" s="19"/>
      <c r="D79" s="8"/>
      <c r="E79" s="8"/>
      <c r="F79" s="8"/>
      <c r="H79" s="8"/>
      <c r="I79" s="9"/>
      <c r="J79" s="9"/>
      <c r="K79" s="9"/>
      <c r="L79" s="9"/>
      <c r="M79" s="9"/>
      <c r="N79" s="9"/>
      <c r="O79" s="9"/>
      <c r="P79" s="9"/>
      <c r="Q79" s="9"/>
    </row>
    <row r="80" spans="3:17">
      <c r="C80" s="19"/>
      <c r="D80" s="8"/>
      <c r="E80" s="8"/>
      <c r="F80" s="8"/>
      <c r="H80" s="8"/>
      <c r="I80" s="9"/>
      <c r="J80" s="9"/>
      <c r="K80" s="9"/>
      <c r="L80" s="9"/>
      <c r="M80" s="9"/>
      <c r="N80" s="9"/>
      <c r="O80" s="9"/>
      <c r="P80" s="9"/>
      <c r="Q80" s="9"/>
    </row>
    <row r="81" spans="3:17">
      <c r="C81" s="19"/>
      <c r="D81" s="8"/>
      <c r="E81" s="8"/>
      <c r="F81" s="8"/>
      <c r="H81" s="8"/>
      <c r="I81" s="9"/>
      <c r="J81" s="9"/>
      <c r="K81" s="9"/>
      <c r="L81" s="9"/>
      <c r="M81" s="9"/>
      <c r="N81" s="9"/>
      <c r="O81" s="9"/>
      <c r="P81" s="9"/>
      <c r="Q81" s="9"/>
    </row>
    <row r="82" spans="3:17">
      <c r="C82" s="19"/>
      <c r="D82" s="8"/>
      <c r="E82" s="8"/>
      <c r="F82" s="8"/>
      <c r="H82" s="8"/>
      <c r="I82" s="9"/>
      <c r="J82" s="9"/>
      <c r="K82" s="9"/>
      <c r="L82" s="9"/>
      <c r="M82" s="9"/>
      <c r="N82" s="9"/>
      <c r="O82" s="9"/>
      <c r="P82" s="9"/>
      <c r="Q82" s="9"/>
    </row>
    <row r="83" spans="3:17">
      <c r="C83" s="19"/>
      <c r="D83" s="8"/>
      <c r="E83" s="8"/>
      <c r="F83" s="8"/>
      <c r="H83" s="8"/>
      <c r="I83" s="9"/>
      <c r="J83" s="9"/>
      <c r="K83" s="9"/>
      <c r="L83" s="9"/>
      <c r="M83" s="9"/>
      <c r="N83" s="9"/>
      <c r="O83" s="9"/>
      <c r="P83" s="9"/>
      <c r="Q83" s="9"/>
    </row>
    <row r="84" spans="3:17">
      <c r="C84" s="19"/>
      <c r="D84" s="8"/>
      <c r="E84" s="8"/>
      <c r="F84" s="8"/>
      <c r="H84" s="8"/>
      <c r="I84" s="9"/>
      <c r="J84" s="9"/>
      <c r="K84" s="9"/>
      <c r="L84" s="9"/>
      <c r="M84" s="9"/>
      <c r="N84" s="9"/>
      <c r="O84" s="9"/>
      <c r="P84" s="9"/>
      <c r="Q84" s="9"/>
    </row>
    <row r="85" spans="3:17">
      <c r="C85" s="19"/>
      <c r="D85" s="8"/>
      <c r="E85" s="8"/>
      <c r="F85" s="8"/>
      <c r="H85" s="8"/>
      <c r="I85" s="9"/>
      <c r="J85" s="9"/>
      <c r="K85" s="9"/>
      <c r="L85" s="9"/>
      <c r="M85" s="9"/>
      <c r="N85" s="9"/>
      <c r="O85" s="9"/>
      <c r="P85" s="9"/>
      <c r="Q85" s="9"/>
    </row>
    <row r="86" spans="3:17">
      <c r="C86" s="19"/>
      <c r="D86" s="8"/>
      <c r="E86" s="8"/>
      <c r="F86" s="8"/>
      <c r="H86" s="8"/>
      <c r="I86" s="9"/>
      <c r="J86" s="9"/>
      <c r="K86" s="9"/>
      <c r="L86" s="9"/>
      <c r="M86" s="9"/>
      <c r="N86" s="9"/>
      <c r="O86" s="9"/>
      <c r="P86" s="9"/>
      <c r="Q86" s="9"/>
    </row>
    <row r="87" spans="3:17">
      <c r="C87" s="19"/>
      <c r="D87" s="8"/>
      <c r="E87" s="8"/>
      <c r="F87" s="8"/>
      <c r="H87" s="8"/>
      <c r="I87" s="9"/>
      <c r="J87" s="9"/>
      <c r="K87" s="9"/>
      <c r="L87" s="9"/>
      <c r="M87" s="9"/>
      <c r="N87" s="9"/>
      <c r="O87" s="9"/>
      <c r="P87" s="9"/>
      <c r="Q87" s="9"/>
    </row>
    <row r="88" spans="3:17">
      <c r="C88" s="19"/>
      <c r="D88" s="8"/>
      <c r="E88" s="8"/>
      <c r="F88" s="8"/>
      <c r="H88" s="8"/>
      <c r="I88" s="9"/>
      <c r="J88" s="9"/>
      <c r="K88" s="9"/>
      <c r="L88" s="9"/>
      <c r="M88" s="9"/>
      <c r="N88" s="9"/>
      <c r="O88" s="9"/>
      <c r="P88" s="9"/>
      <c r="Q88" s="9"/>
    </row>
    <row r="89" spans="3:17">
      <c r="C89" s="19"/>
      <c r="D89" s="8"/>
      <c r="E89" s="8"/>
      <c r="F89" s="8"/>
      <c r="H89" s="8"/>
      <c r="I89" s="9"/>
      <c r="J89" s="9"/>
      <c r="K89" s="9"/>
      <c r="L89" s="9"/>
      <c r="M89" s="9"/>
      <c r="N89" s="9"/>
      <c r="O89" s="9"/>
      <c r="P89" s="9"/>
      <c r="Q89" s="9"/>
    </row>
    <row r="90" spans="3:17">
      <c r="C90" s="19"/>
      <c r="D90" s="8"/>
      <c r="E90" s="8"/>
      <c r="F90" s="8"/>
      <c r="H90" s="8"/>
      <c r="I90" s="9"/>
      <c r="J90" s="9"/>
      <c r="K90" s="9"/>
      <c r="L90" s="9"/>
      <c r="M90" s="9"/>
      <c r="N90" s="9"/>
      <c r="O90" s="9"/>
      <c r="P90" s="9"/>
      <c r="Q90" s="9"/>
    </row>
    <row r="91" spans="3:17">
      <c r="C91" s="19"/>
      <c r="D91" s="8"/>
      <c r="E91" s="8"/>
      <c r="F91" s="8"/>
      <c r="H91" s="8"/>
      <c r="I91" s="9"/>
      <c r="J91" s="9"/>
      <c r="K91" s="9"/>
      <c r="L91" s="9"/>
      <c r="M91" s="9"/>
      <c r="N91" s="9"/>
      <c r="O91" s="9"/>
      <c r="P91" s="9"/>
      <c r="Q91" s="9"/>
    </row>
    <row r="92" spans="3:17">
      <c r="C92" s="19"/>
      <c r="D92" s="8"/>
      <c r="E92" s="8"/>
      <c r="F92" s="8"/>
      <c r="H92" s="8"/>
      <c r="I92" s="9"/>
      <c r="J92" s="9"/>
      <c r="K92" s="9"/>
      <c r="L92" s="9"/>
      <c r="M92" s="9"/>
      <c r="N92" s="9"/>
      <c r="O92" s="9"/>
      <c r="P92" s="9"/>
      <c r="Q92" s="9"/>
    </row>
    <row r="93" spans="3:17">
      <c r="C93" s="19"/>
      <c r="D93" s="8"/>
      <c r="E93" s="8"/>
      <c r="F93" s="8"/>
      <c r="H93" s="8"/>
      <c r="I93" s="9"/>
      <c r="J93" s="9"/>
      <c r="K93" s="9"/>
      <c r="L93" s="9"/>
      <c r="M93" s="9"/>
      <c r="N93" s="9"/>
      <c r="O93" s="9"/>
      <c r="P93" s="9"/>
      <c r="Q93" s="9"/>
    </row>
    <row r="94" spans="3:17">
      <c r="C94" s="19"/>
      <c r="D94" s="8"/>
      <c r="E94" s="8"/>
      <c r="F94" s="8"/>
      <c r="H94" s="8"/>
      <c r="I94" s="9"/>
      <c r="J94" s="9"/>
      <c r="K94" s="9"/>
      <c r="L94" s="9"/>
      <c r="M94" s="9"/>
      <c r="N94" s="9"/>
      <c r="O94" s="9"/>
      <c r="P94" s="9"/>
      <c r="Q94" s="9"/>
    </row>
    <row r="95" spans="3:17">
      <c r="C95" s="19"/>
      <c r="D95" s="8"/>
      <c r="E95" s="8"/>
      <c r="F95" s="8"/>
      <c r="H95" s="8"/>
      <c r="I95" s="9"/>
      <c r="J95" s="9"/>
      <c r="K95" s="9"/>
      <c r="L95" s="9"/>
      <c r="M95" s="9"/>
      <c r="N95" s="9"/>
      <c r="O95" s="9"/>
      <c r="P95" s="9"/>
      <c r="Q95" s="9"/>
    </row>
    <row r="96" spans="3:17">
      <c r="C96" s="19"/>
      <c r="D96" s="8"/>
      <c r="E96" s="8"/>
      <c r="F96" s="8"/>
      <c r="H96" s="8"/>
      <c r="I96" s="9"/>
      <c r="J96" s="9"/>
      <c r="K96" s="9"/>
      <c r="L96" s="9"/>
      <c r="M96" s="9"/>
      <c r="N96" s="9"/>
      <c r="O96" s="9"/>
      <c r="P96" s="9"/>
      <c r="Q96" s="9"/>
    </row>
    <row r="97" spans="3:17">
      <c r="C97" s="19"/>
      <c r="D97" s="8"/>
      <c r="E97" s="8"/>
      <c r="F97" s="8"/>
      <c r="H97" s="8"/>
      <c r="I97" s="9"/>
      <c r="J97" s="9"/>
      <c r="K97" s="9"/>
      <c r="L97" s="9"/>
      <c r="M97" s="9"/>
      <c r="N97" s="9"/>
      <c r="O97" s="9"/>
      <c r="P97" s="9"/>
      <c r="Q97" s="9"/>
    </row>
    <row r="98" spans="3:17">
      <c r="C98" s="15"/>
      <c r="D98" s="18"/>
      <c r="E98" s="18"/>
      <c r="F98" s="18"/>
      <c r="I98" s="18"/>
      <c r="J98" s="18"/>
      <c r="L98" s="18"/>
      <c r="M98" s="18"/>
      <c r="N98" s="18"/>
      <c r="O98" s="18"/>
      <c r="P98" s="18"/>
    </row>
    <row r="99" spans="3:17">
      <c r="C99" s="15"/>
      <c r="D99" s="18"/>
      <c r="E99" s="18"/>
      <c r="F99" s="18"/>
      <c r="I99" s="18"/>
      <c r="J99" s="18"/>
      <c r="L99" s="18"/>
      <c r="M99" s="18"/>
      <c r="N99" s="18"/>
      <c r="O99" s="18"/>
      <c r="P99" s="18"/>
    </row>
    <row r="100" spans="3:17">
      <c r="C100" s="15"/>
      <c r="D100" s="18"/>
      <c r="E100" s="18"/>
      <c r="F100" s="18"/>
      <c r="I100" s="18"/>
      <c r="J100" s="18"/>
      <c r="L100" s="18"/>
      <c r="M100" s="18"/>
      <c r="N100" s="18"/>
      <c r="O100" s="18"/>
      <c r="P100" s="18"/>
    </row>
    <row r="101" spans="3:17">
      <c r="C101" s="15"/>
      <c r="D101" s="18"/>
      <c r="E101" s="18"/>
      <c r="F101" s="18"/>
      <c r="I101" s="18"/>
      <c r="J101" s="18"/>
      <c r="L101" s="18"/>
      <c r="M101" s="18"/>
      <c r="N101" s="18"/>
      <c r="O101" s="18"/>
      <c r="P101" s="18"/>
    </row>
    <row r="102" spans="3:17">
      <c r="C102" s="15"/>
      <c r="D102" s="18"/>
      <c r="E102" s="18"/>
      <c r="F102" s="18"/>
      <c r="I102" s="18"/>
      <c r="J102" s="18"/>
      <c r="L102" s="18"/>
      <c r="M102" s="18"/>
      <c r="N102" s="18"/>
      <c r="O102" s="18"/>
      <c r="P102" s="18"/>
    </row>
    <row r="103" spans="3:17">
      <c r="C103" s="15"/>
      <c r="D103" s="18"/>
      <c r="E103" s="18"/>
      <c r="F103" s="18"/>
      <c r="I103" s="18"/>
      <c r="J103" s="18"/>
      <c r="L103" s="18"/>
      <c r="M103" s="18"/>
      <c r="N103" s="18"/>
      <c r="O103" s="18"/>
      <c r="P103" s="18"/>
    </row>
    <row r="104" spans="3:17">
      <c r="C104" s="15"/>
      <c r="D104" s="18"/>
      <c r="E104" s="18"/>
      <c r="F104" s="18"/>
      <c r="I104" s="18"/>
      <c r="J104" s="18"/>
      <c r="L104" s="18"/>
      <c r="M104" s="18"/>
      <c r="N104" s="18"/>
      <c r="O104" s="18"/>
      <c r="P104" s="18"/>
    </row>
  </sheetData>
  <mergeCells count="3">
    <mergeCell ref="B11:F11"/>
    <mergeCell ref="H11:L11"/>
    <mergeCell ref="M11:Q11"/>
  </mergeCells>
  <conditionalFormatting sqref="D13:D1048576">
    <cfRule type="cellIs" dxfId="7" priority="7" operator="lessThan">
      <formula>0</formula>
    </cfRule>
  </conditionalFormatting>
  <conditionalFormatting sqref="G13:G49">
    <cfRule type="cellIs" dxfId="6" priority="5" operator="greaterThan">
      <formula>0.4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zoomScaleNormal="100" workbookViewId="0">
      <selection activeCell="H1" sqref="H1"/>
    </sheetView>
  </sheetViews>
  <sheetFormatPr defaultRowHeight="15"/>
  <sheetData>
    <row r="1" spans="1:4" ht="21">
      <c r="A1" s="7" t="s">
        <v>20</v>
      </c>
    </row>
    <row r="3" spans="1:4">
      <c r="B3" s="14"/>
      <c r="D3" s="14"/>
    </row>
    <row r="4" spans="1:4">
      <c r="B4" s="14"/>
      <c r="D4" s="14"/>
    </row>
    <row r="5" spans="1:4">
      <c r="B5" s="14"/>
      <c r="D5" s="14"/>
    </row>
    <row r="6" spans="1:4">
      <c r="B6" s="14"/>
      <c r="D6" s="14"/>
    </row>
    <row r="7" spans="1:4">
      <c r="B7" s="14"/>
      <c r="D7" s="14"/>
    </row>
    <row r="8" spans="1:4">
      <c r="B8" s="14"/>
      <c r="D8" s="14"/>
    </row>
    <row r="9" spans="1:4">
      <c r="B9" s="14"/>
      <c r="D9" s="14"/>
    </row>
    <row r="10" spans="1:4">
      <c r="B10" s="14"/>
      <c r="D10" s="14"/>
    </row>
    <row r="11" spans="1:4">
      <c r="B11" s="14"/>
      <c r="D11" s="14"/>
    </row>
    <row r="12" spans="1:4">
      <c r="B12" s="14"/>
      <c r="D12" s="14"/>
    </row>
    <row r="13" spans="1:4">
      <c r="D13" s="14"/>
    </row>
    <row r="14" spans="1:4">
      <c r="D14" s="14"/>
    </row>
    <row r="15" spans="1:4">
      <c r="B15" s="14"/>
      <c r="D15" s="14"/>
    </row>
    <row r="16" spans="1:4">
      <c r="B16" s="14"/>
      <c r="D16" s="14"/>
    </row>
    <row r="17" spans="2:4">
      <c r="B17" s="14"/>
      <c r="D17" s="14"/>
    </row>
    <row r="18" spans="2:4">
      <c r="D18" s="14"/>
    </row>
    <row r="19" spans="2:4">
      <c r="D19" s="14"/>
    </row>
    <row r="21" spans="2:4">
      <c r="D21" s="1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3494F-AC6C-4ADB-832C-EF38E7A2F911}">
  <dimension ref="A1:R104"/>
  <sheetViews>
    <sheetView topLeftCell="A13" workbookViewId="0">
      <selection activeCell="F4" sqref="F4"/>
    </sheetView>
  </sheetViews>
  <sheetFormatPr defaultColWidth="12.28515625" defaultRowHeight="15"/>
  <cols>
    <col min="1" max="1" width="6" style="18" customWidth="1"/>
    <col min="2" max="2" width="12.28515625" style="18"/>
    <col min="3" max="3" width="12.28515625" style="3"/>
    <col min="8" max="8" width="12.28515625" style="18"/>
    <col min="11" max="11" width="12.28515625" style="18"/>
    <col min="17" max="17" width="12.28515625" style="18"/>
  </cols>
  <sheetData>
    <row r="1" spans="1:18" ht="21">
      <c r="A1" s="7" t="s">
        <v>25</v>
      </c>
      <c r="B1" s="7"/>
      <c r="H1"/>
      <c r="I1" s="5"/>
      <c r="J1" s="5"/>
      <c r="K1" s="5"/>
      <c r="L1" s="5"/>
      <c r="M1" s="5"/>
      <c r="Q1"/>
    </row>
    <row r="2" spans="1:18">
      <c r="A2" s="1" t="s">
        <v>8</v>
      </c>
      <c r="B2" s="3">
        <f>MAX(A13:A1048576)</f>
        <v>37</v>
      </c>
      <c r="C2"/>
      <c r="H2"/>
      <c r="I2" s="5"/>
      <c r="J2" s="5"/>
      <c r="K2" s="5"/>
      <c r="L2" s="5"/>
      <c r="M2" s="5"/>
      <c r="Q2"/>
    </row>
    <row r="3" spans="1:18">
      <c r="A3" s="1" t="s">
        <v>12</v>
      </c>
      <c r="B3" s="4">
        <v>1.3999999999999999E-6</v>
      </c>
      <c r="C3"/>
      <c r="H3"/>
      <c r="I3" s="5"/>
      <c r="J3" s="5"/>
      <c r="K3" s="5"/>
      <c r="L3" s="5"/>
      <c r="M3" s="5"/>
      <c r="Q3"/>
    </row>
    <row r="4" spans="1:18">
      <c r="A4" s="1" t="s">
        <v>16</v>
      </c>
      <c r="B4" s="33">
        <v>0.01</v>
      </c>
      <c r="C4"/>
      <c r="G4" s="40"/>
      <c r="H4"/>
      <c r="I4" s="5"/>
      <c r="J4" s="5"/>
      <c r="K4" s="5"/>
      <c r="L4" s="5"/>
      <c r="M4" s="5"/>
      <c r="Q4"/>
    </row>
    <row r="5" spans="1:18">
      <c r="A5" s="1"/>
      <c r="B5" s="31" t="s">
        <v>16</v>
      </c>
      <c r="C5" s="6" t="str">
        <f>C12</f>
        <v>n° elem</v>
      </c>
      <c r="D5" s="6" t="str">
        <f>D12</f>
        <v>exec time</v>
      </c>
      <c r="E5" s="6" t="str">
        <f>E12</f>
        <v>std</v>
      </c>
      <c r="F5" s="6" t="str">
        <f>F12</f>
        <v>n° rip</v>
      </c>
      <c r="G5" s="44" t="s">
        <v>17</v>
      </c>
      <c r="H5" s="6"/>
      <c r="I5" s="5"/>
      <c r="J5" s="5"/>
      <c r="K5" s="5"/>
      <c r="L5" s="5"/>
      <c r="M5" s="5"/>
      <c r="Q5"/>
    </row>
    <row r="6" spans="1:18">
      <c r="A6" s="1" t="s">
        <v>3</v>
      </c>
      <c r="B6" s="32">
        <f>MAX(B13:B97)</f>
        <v>9.3069017324132783E-4</v>
      </c>
      <c r="C6" s="16">
        <f>MAX(C13:C97)</f>
        <v>1000000</v>
      </c>
      <c r="D6" s="4">
        <f>MAX(D13:D97)</f>
        <v>1.2013799999999999</v>
      </c>
      <c r="E6" s="4">
        <f>MAX(E13:E49)</f>
        <v>2.1806499999999999E-2</v>
      </c>
      <c r="F6" s="29">
        <f>MAX(F13:F49)</f>
        <v>150</v>
      </c>
      <c r="G6" s="86">
        <f>MAX(G13:G49)</f>
        <v>5.3395955486418567E-2</v>
      </c>
      <c r="H6" s="29"/>
      <c r="K6" s="10"/>
      <c r="Q6"/>
    </row>
    <row r="7" spans="1:18">
      <c r="A7" s="1" t="s">
        <v>4</v>
      </c>
      <c r="B7" s="32">
        <f>MIN(B13:B97)</f>
        <v>2.3306530822887014E-7</v>
      </c>
      <c r="C7" s="16">
        <f>MIN(C13:C97)</f>
        <v>100</v>
      </c>
      <c r="D7" s="4">
        <f>MIN(D13:D97)</f>
        <v>1.00284E-5</v>
      </c>
      <c r="E7" s="4">
        <f>MIN(E13:E49)</f>
        <v>4.8009900000000004E-7</v>
      </c>
      <c r="F7" s="29">
        <f>MIN(F13:F49)</f>
        <v>5</v>
      </c>
      <c r="G7" s="86">
        <f>MIN(G13:G49)</f>
        <v>5.1848967070891056E-3</v>
      </c>
      <c r="H7" s="29"/>
      <c r="I7" s="10"/>
      <c r="K7"/>
      <c r="Q7"/>
      <c r="R7" s="17"/>
    </row>
    <row r="8" spans="1:18">
      <c r="A8" s="1" t="s">
        <v>9</v>
      </c>
      <c r="B8" s="32">
        <f>SUM(B13:B97)/$B$2</f>
        <v>8.6017402015992734E-5</v>
      </c>
      <c r="C8" s="16">
        <f>SUM(C13:C97)/$B$2</f>
        <v>162148.64864864864</v>
      </c>
      <c r="D8" s="4">
        <f>SUM(D13:D97)/$B$2</f>
        <v>0.15973464681081082</v>
      </c>
      <c r="E8" s="4">
        <f>SUM(E13:E49)/$B$2</f>
        <v>1.6241824664054055E-3</v>
      </c>
      <c r="F8" s="30">
        <f>SUM(F13:F49)/$B$2</f>
        <v>47.567567567567565</v>
      </c>
      <c r="G8" s="86">
        <f>SUM(G13:G49)/$B$2</f>
        <v>1.5838957455979484E-2</v>
      </c>
      <c r="H8" s="30"/>
      <c r="K8"/>
      <c r="Q8"/>
    </row>
    <row r="9" spans="1:18">
      <c r="A9" s="1" t="s">
        <v>10</v>
      </c>
      <c r="B9" s="32">
        <f>_xlfn.STDEV.S(B13:B97)</f>
        <v>1.7312528991159226E-4</v>
      </c>
      <c r="C9" s="16">
        <f>_xlfn.STDEV.S(C13:C97)</f>
        <v>284115.44173844939</v>
      </c>
      <c r="D9" s="4">
        <f>_xlfn.STDEV.S(D13:D97)</f>
        <v>0.32424975566718078</v>
      </c>
      <c r="E9" s="4">
        <f>_xlfn.STDEV.S(E13:E49)</f>
        <v>3.9866759621414918E-3</v>
      </c>
      <c r="F9" s="30">
        <f>_xlfn.STDEV.S(F13:F49)</f>
        <v>49.668646795281973</v>
      </c>
      <c r="G9" s="86">
        <f>_xlfn.STDEV.S(G13:G49)</f>
        <v>1.0553590069616748E-2</v>
      </c>
      <c r="H9" s="30"/>
      <c r="K9"/>
      <c r="Q9"/>
    </row>
    <row r="10" spans="1:18" ht="15.75" thickBot="1">
      <c r="A10"/>
      <c r="B10"/>
      <c r="H10"/>
      <c r="I10" s="3"/>
      <c r="J10" s="4"/>
      <c r="K10" s="3"/>
      <c r="L10" s="3"/>
      <c r="M10" s="3"/>
      <c r="Q10"/>
    </row>
    <row r="11" spans="1:18" ht="15.75" thickBot="1">
      <c r="A11" s="20"/>
      <c r="B11" s="104" t="s">
        <v>5</v>
      </c>
      <c r="C11" s="105"/>
      <c r="D11" s="105"/>
      <c r="E11" s="105"/>
      <c r="F11" s="106"/>
      <c r="G11" s="88"/>
      <c r="H11" s="104" t="s">
        <v>6</v>
      </c>
      <c r="I11" s="105"/>
      <c r="J11" s="105"/>
      <c r="K11" s="105"/>
      <c r="L11" s="105"/>
      <c r="M11" s="104" t="s">
        <v>7</v>
      </c>
      <c r="N11" s="105"/>
      <c r="O11" s="105"/>
      <c r="P11" s="105"/>
      <c r="Q11" s="106"/>
    </row>
    <row r="12" spans="1:18" s="2" customFormat="1" ht="30.75" thickBot="1">
      <c r="A12" s="11" t="s">
        <v>2</v>
      </c>
      <c r="B12" s="11" t="s">
        <v>15</v>
      </c>
      <c r="C12" s="21" t="s">
        <v>0</v>
      </c>
      <c r="D12" s="12" t="s">
        <v>11</v>
      </c>
      <c r="E12" s="22" t="s">
        <v>13</v>
      </c>
      <c r="F12" s="28" t="s">
        <v>1</v>
      </c>
      <c r="G12" s="12" t="s">
        <v>14</v>
      </c>
      <c r="H12" s="11" t="str">
        <f>B12</f>
        <v>relative error ε</v>
      </c>
      <c r="I12" s="21" t="str">
        <f>C12</f>
        <v>n° elem</v>
      </c>
      <c r="J12" s="12" t="str">
        <f>D12</f>
        <v>exec time</v>
      </c>
      <c r="K12" s="12" t="s">
        <v>14</v>
      </c>
      <c r="L12" s="12" t="str">
        <f>F12</f>
        <v>n° rip</v>
      </c>
      <c r="M12" s="11" t="str">
        <f>H12</f>
        <v>relative error ε</v>
      </c>
      <c r="N12" s="21" t="str">
        <f>C12</f>
        <v>n° elem</v>
      </c>
      <c r="O12" s="12" t="str">
        <f>D12</f>
        <v>exec time</v>
      </c>
      <c r="P12" s="12" t="s">
        <v>14</v>
      </c>
      <c r="Q12" s="28" t="str">
        <f>F12</f>
        <v>n° rip</v>
      </c>
    </row>
    <row r="13" spans="1:18">
      <c r="A13" s="47">
        <v>1</v>
      </c>
      <c r="B13" s="112">
        <f>$B$3/(D13*F13)</f>
        <v>9.3069017324132783E-4</v>
      </c>
      <c r="C13" s="50">
        <v>100</v>
      </c>
      <c r="D13" s="25">
        <v>1.00284E-5</v>
      </c>
      <c r="E13" s="34">
        <v>5.3547599999999997E-7</v>
      </c>
      <c r="F13" s="110">
        <v>150</v>
      </c>
      <c r="G13" s="107">
        <f t="shared" ref="G13:G49" si="0">E13/D13</f>
        <v>5.3395955486418567E-2</v>
      </c>
      <c r="H13" s="53">
        <f>(B13-$B$7)/($B$6-$B$7)</f>
        <v>1</v>
      </c>
      <c r="I13" s="54">
        <f t="shared" ref="I13:I44" si="1">(C13-$C$7)/($C$6-$C$7)</f>
        <v>0</v>
      </c>
      <c r="J13" s="54">
        <f t="shared" ref="J13:J44" si="2">(D13-$D$7)/($D$6-$D$7)</f>
        <v>0</v>
      </c>
      <c r="K13" s="54">
        <f>(G13-$G$7)/($G$6-$G$7)</f>
        <v>1</v>
      </c>
      <c r="L13" s="54">
        <f t="shared" ref="L13:L44" si="3">(F13-$F$7)/($F$6-$F$7)</f>
        <v>1</v>
      </c>
      <c r="M13" s="35">
        <f>(B13-$B$8)/$B$9</f>
        <v>4.8789681256659474</v>
      </c>
      <c r="N13" s="36">
        <f t="shared" ref="N13:N44" si="4">(C13-$C$8)/$C$9</f>
        <v>-0.57036198967962881</v>
      </c>
      <c r="O13" s="36">
        <f t="shared" ref="O13:O44" si="5">(D13-$D$8)/$D$9</f>
        <v>-0.49259749812967241</v>
      </c>
      <c r="P13" s="36">
        <f>(G13-$G$8)/$G$9</f>
        <v>3.5586940351761229</v>
      </c>
      <c r="Q13" s="45">
        <f t="shared" ref="Q13:Q44" si="6">(F13-$F$8)/$F$9</f>
        <v>2.0623157472887401</v>
      </c>
    </row>
    <row r="14" spans="1:18">
      <c r="A14" s="24">
        <v>2</v>
      </c>
      <c r="B14" s="112">
        <f t="shared" ref="B14:B49" si="7">$B$3/(D14*F14)</f>
        <v>4.5236457262905466E-4</v>
      </c>
      <c r="C14" s="50">
        <v>200</v>
      </c>
      <c r="D14" s="25">
        <v>2.1642300000000001E-5</v>
      </c>
      <c r="E14" s="34">
        <v>4.8009900000000004E-7</v>
      </c>
      <c r="F14" s="110">
        <v>143</v>
      </c>
      <c r="G14" s="108">
        <f t="shared" si="0"/>
        <v>2.2183363136080731E-2</v>
      </c>
      <c r="H14" s="53">
        <f>(B14-$B$7)/($B$6-$B$7)</f>
        <v>0.48592407265841919</v>
      </c>
      <c r="I14" s="54">
        <f t="shared" si="1"/>
        <v>1.0001000100010001E-4</v>
      </c>
      <c r="J14" s="54">
        <f t="shared" si="2"/>
        <v>9.6672134933857719E-6</v>
      </c>
      <c r="K14" s="54">
        <f>(G14-$G$7)/($G$6-$G$7)</f>
        <v>0.35258438332160696</v>
      </c>
      <c r="L14" s="54">
        <f t="shared" si="3"/>
        <v>0.9517241379310345</v>
      </c>
      <c r="M14" s="35">
        <f>(B14-$B$8)/$B$9</f>
        <v>2.1160811964568542</v>
      </c>
      <c r="N14" s="36">
        <f t="shared" si="4"/>
        <v>-0.57001002007393564</v>
      </c>
      <c r="O14" s="36">
        <f t="shared" si="5"/>
        <v>-0.49256168036945197</v>
      </c>
      <c r="P14" s="36">
        <f>(G14-$G$8)/$G$9</f>
        <v>0.60116089768982695</v>
      </c>
      <c r="Q14" s="45">
        <f t="shared" si="6"/>
        <v>1.9213817687800903</v>
      </c>
    </row>
    <row r="15" spans="1:18">
      <c r="A15" s="24">
        <v>3</v>
      </c>
      <c r="B15" s="112">
        <f t="shared" si="7"/>
        <v>2.9430095451049001E-4</v>
      </c>
      <c r="C15" s="50">
        <v>300</v>
      </c>
      <c r="D15" s="25">
        <v>3.4978200000000003E-5</v>
      </c>
      <c r="E15" s="34">
        <v>1.15296E-6</v>
      </c>
      <c r="F15" s="110">
        <v>136</v>
      </c>
      <c r="G15" s="108">
        <f t="shared" si="0"/>
        <v>3.2962245055491703E-2</v>
      </c>
      <c r="H15" s="53">
        <f>(B15-$B$7)/($B$6-$B$7)</f>
        <v>0.31604669005699615</v>
      </c>
      <c r="I15" s="54">
        <f t="shared" si="1"/>
        <v>2.0002000200020003E-4</v>
      </c>
      <c r="J15" s="54">
        <f t="shared" si="2"/>
        <v>2.0767790597239201E-5</v>
      </c>
      <c r="K15" s="54">
        <f>(G15-$G$7)/($G$6-$G$7)</f>
        <v>0.57616134247423256</v>
      </c>
      <c r="L15" s="54">
        <f t="shared" si="3"/>
        <v>0.90344827586206899</v>
      </c>
      <c r="M15" s="35">
        <f>(B15-$B$8)/$B$9</f>
        <v>1.203079877011954</v>
      </c>
      <c r="N15" s="36">
        <f t="shared" si="4"/>
        <v>-0.56965805046824258</v>
      </c>
      <c r="O15" s="36">
        <f t="shared" si="5"/>
        <v>-0.49252055188819049</v>
      </c>
      <c r="P15" s="36">
        <f>(G15-$G$8)/$G$9</f>
        <v>1.6225083110636729</v>
      </c>
      <c r="Q15" s="45">
        <f t="shared" si="6"/>
        <v>1.7804477902714402</v>
      </c>
    </row>
    <row r="16" spans="1:18">
      <c r="A16" s="24">
        <v>4</v>
      </c>
      <c r="B16" s="112">
        <f t="shared" si="7"/>
        <v>2.2816690448177165E-4</v>
      </c>
      <c r="C16" s="50">
        <v>400</v>
      </c>
      <c r="D16" s="25">
        <v>4.7564800000000002E-5</v>
      </c>
      <c r="E16" s="34">
        <v>1.21068E-6</v>
      </c>
      <c r="F16" s="110">
        <v>129</v>
      </c>
      <c r="G16" s="108">
        <f t="shared" si="0"/>
        <v>2.5453276372443486E-2</v>
      </c>
      <c r="H16" s="53">
        <f>(B16-$B$7)/($B$6-$B$7)</f>
        <v>0.24496974361329885</v>
      </c>
      <c r="I16" s="54">
        <f t="shared" si="1"/>
        <v>3.0003000300030005E-4</v>
      </c>
      <c r="J16" s="54">
        <f t="shared" si="2"/>
        <v>3.1244663082437917E-5</v>
      </c>
      <c r="K16" s="54">
        <f>(G16-$G$7)/($G$6-$G$7)</f>
        <v>0.42040934546005998</v>
      </c>
      <c r="L16" s="54">
        <f t="shared" si="3"/>
        <v>0.85517241379310349</v>
      </c>
      <c r="M16" s="35">
        <f>(B16-$B$8)/$B$9</f>
        <v>0.82107878368532194</v>
      </c>
      <c r="N16" s="36">
        <f t="shared" si="4"/>
        <v>-0.56930608086254952</v>
      </c>
      <c r="O16" s="36">
        <f t="shared" si="5"/>
        <v>-0.49248173427991165</v>
      </c>
      <c r="P16" s="36">
        <f>(G16-$G$8)/$G$9</f>
        <v>0.91099984489099495</v>
      </c>
      <c r="Q16" s="45">
        <f t="shared" si="6"/>
        <v>1.6395138117627901</v>
      </c>
    </row>
    <row r="17" spans="1:17">
      <c r="A17" s="24">
        <v>5</v>
      </c>
      <c r="B17" s="112">
        <f t="shared" si="7"/>
        <v>1.8977061043702026E-4</v>
      </c>
      <c r="C17" s="50">
        <v>500</v>
      </c>
      <c r="D17" s="25">
        <v>6.0469900000000002E-5</v>
      </c>
      <c r="E17" s="34">
        <v>9.5885199999999999E-7</v>
      </c>
      <c r="F17" s="110">
        <v>122</v>
      </c>
      <c r="G17" s="108">
        <f t="shared" si="0"/>
        <v>1.5856682415548891E-2</v>
      </c>
      <c r="H17" s="53">
        <f>(B17-$B$7)/($B$6-$B$7)</f>
        <v>0.20370368877059444</v>
      </c>
      <c r="I17" s="54">
        <f t="shared" si="1"/>
        <v>4.0004000400040005E-4</v>
      </c>
      <c r="J17" s="54">
        <f t="shared" si="2"/>
        <v>4.198664956875971E-5</v>
      </c>
      <c r="K17" s="54">
        <f>(G17-$G$7)/($G$6-$G$7)</f>
        <v>0.2213555557306143</v>
      </c>
      <c r="L17" s="54">
        <f t="shared" si="3"/>
        <v>0.80689655172413788</v>
      </c>
      <c r="M17" s="35">
        <f>(B17-$B$8)/$B$9</f>
        <v>0.59929550716714985</v>
      </c>
      <c r="N17" s="36">
        <f t="shared" si="4"/>
        <v>-0.56895411125685647</v>
      </c>
      <c r="O17" s="36">
        <f t="shared" si="5"/>
        <v>-0.4924419344041232</v>
      </c>
      <c r="P17" s="36">
        <f>(G17-$G$8)/$G$9</f>
        <v>1.6795194291690414E-3</v>
      </c>
      <c r="Q17" s="45">
        <f t="shared" si="6"/>
        <v>1.49857983325414</v>
      </c>
    </row>
    <row r="18" spans="1:17">
      <c r="A18" s="24">
        <v>6</v>
      </c>
      <c r="B18" s="112">
        <f t="shared" si="7"/>
        <v>1.6385117678500351E-4</v>
      </c>
      <c r="C18" s="50">
        <v>600</v>
      </c>
      <c r="D18" s="25">
        <v>7.42986E-5</v>
      </c>
      <c r="E18" s="34">
        <v>1.1867E-6</v>
      </c>
      <c r="F18" s="110">
        <v>115</v>
      </c>
      <c r="G18" s="108">
        <f t="shared" si="0"/>
        <v>1.5972037158169871E-2</v>
      </c>
      <c r="H18" s="53">
        <f>(B18-$B$7)/($B$6-$B$7)</f>
        <v>0.17584702194412061</v>
      </c>
      <c r="I18" s="54">
        <f t="shared" si="1"/>
        <v>5.0005000500050005E-4</v>
      </c>
      <c r="J18" s="54">
        <f t="shared" si="2"/>
        <v>5.3497425039185989E-5</v>
      </c>
      <c r="K18" s="54">
        <f>(G18-$G$7)/($G$6-$G$7)</f>
        <v>0.22374825868179776</v>
      </c>
      <c r="L18" s="54">
        <f t="shared" si="3"/>
        <v>0.75862068965517238</v>
      </c>
      <c r="M18" s="35">
        <f>(B18-$B$8)/$B$9</f>
        <v>0.44958061764839313</v>
      </c>
      <c r="N18" s="36">
        <f t="shared" si="4"/>
        <v>-0.5686021416511633</v>
      </c>
      <c r="O18" s="36">
        <f t="shared" si="5"/>
        <v>-0.49239928610675893</v>
      </c>
      <c r="P18" s="36">
        <f>(G18-$G$8)/$G$9</f>
        <v>1.2609898746542815E-2</v>
      </c>
      <c r="Q18" s="45">
        <f t="shared" si="6"/>
        <v>1.3576458547454899</v>
      </c>
    </row>
    <row r="19" spans="1:17">
      <c r="A19" s="24">
        <v>7</v>
      </c>
      <c r="B19" s="112">
        <f t="shared" si="7"/>
        <v>1.4498855750304186E-4</v>
      </c>
      <c r="C19" s="50">
        <v>700</v>
      </c>
      <c r="D19" s="25">
        <v>8.9406800000000006E-5</v>
      </c>
      <c r="E19" s="34">
        <v>1.3205999999999999E-6</v>
      </c>
      <c r="F19" s="110">
        <v>108</v>
      </c>
      <c r="G19" s="108">
        <f t="shared" si="0"/>
        <v>1.4770688582971316E-2</v>
      </c>
      <c r="H19" s="53">
        <f>(B19-$B$7)/($B$6-$B$7)</f>
        <v>0.15557459979683566</v>
      </c>
      <c r="I19" s="54">
        <f t="shared" si="1"/>
        <v>6.0006000600060011E-4</v>
      </c>
      <c r="J19" s="54">
        <f t="shared" si="2"/>
        <v>6.6073234620874408E-5</v>
      </c>
      <c r="K19" s="54">
        <f>(G19-$G$7)/($G$6-$G$7)</f>
        <v>0.19882973157171416</v>
      </c>
      <c r="L19" s="54">
        <f t="shared" si="3"/>
        <v>0.71034482758620687</v>
      </c>
      <c r="M19" s="35">
        <f>(B19-$B$8)/$B$9</f>
        <v>0.34062704251448878</v>
      </c>
      <c r="N19" s="36">
        <f t="shared" si="4"/>
        <v>-0.56825017204547024</v>
      </c>
      <c r="O19" s="36">
        <f t="shared" si="5"/>
        <v>-0.49235269177712276</v>
      </c>
      <c r="P19" s="36">
        <f>(G19-$G$8)/$G$9</f>
        <v>-0.10122326771850465</v>
      </c>
      <c r="Q19" s="45">
        <f t="shared" si="6"/>
        <v>1.2167118762368399</v>
      </c>
    </row>
    <row r="20" spans="1:17">
      <c r="A20" s="24">
        <v>8</v>
      </c>
      <c r="B20" s="112">
        <f t="shared" si="7"/>
        <v>1.3384884258993687E-4</v>
      </c>
      <c r="C20" s="50">
        <v>800</v>
      </c>
      <c r="D20" s="25">
        <v>1.0356E-4</v>
      </c>
      <c r="E20" s="34">
        <v>1.8295199999999999E-6</v>
      </c>
      <c r="F20" s="110">
        <v>101</v>
      </c>
      <c r="G20" s="108">
        <f>E20/D20</f>
        <v>1.7666280417149478E-2</v>
      </c>
      <c r="H20" s="53">
        <f>(B20-$B$7)/($B$6-$B$7)</f>
        <v>0.14360229627190418</v>
      </c>
      <c r="I20" s="54">
        <f t="shared" si="1"/>
        <v>7.0007000700070005E-4</v>
      </c>
      <c r="J20" s="54">
        <f t="shared" si="2"/>
        <v>7.7854118390718077E-5</v>
      </c>
      <c r="K20" s="54">
        <f>(G20-$G$7)/($G$6-$G$7)</f>
        <v>0.2588904709019122</v>
      </c>
      <c r="L20" s="54">
        <f t="shared" si="3"/>
        <v>0.66206896551724137</v>
      </c>
      <c r="M20" s="35">
        <f>(B20-$B$8)/$B$9</f>
        <v>0.27628222657919949</v>
      </c>
      <c r="N20" s="36">
        <f t="shared" si="4"/>
        <v>-0.56789820243977718</v>
      </c>
      <c r="O20" s="36">
        <f t="shared" si="5"/>
        <v>-0.49230904270799425</v>
      </c>
      <c r="P20" s="36">
        <f>(G20-$G$8)/$G$9</f>
        <v>0.17314704750857851</v>
      </c>
      <c r="Q20" s="45">
        <f t="shared" si="6"/>
        <v>1.0757778977281898</v>
      </c>
    </row>
    <row r="21" spans="1:17">
      <c r="A21" s="24">
        <v>9</v>
      </c>
      <c r="B21" s="112">
        <f t="shared" si="7"/>
        <v>1.2632843371510987E-4</v>
      </c>
      <c r="C21" s="50">
        <v>900</v>
      </c>
      <c r="D21" s="25">
        <v>1.17896E-4</v>
      </c>
      <c r="E21" s="34">
        <v>1.8212100000000001E-6</v>
      </c>
      <c r="F21" s="110">
        <v>94</v>
      </c>
      <c r="G21" s="108">
        <f t="shared" si="0"/>
        <v>1.5447597882879827E-2</v>
      </c>
      <c r="H21" s="53">
        <f>(B21-$B$7)/($B$6-$B$7)</f>
        <v>0.13551980777167369</v>
      </c>
      <c r="I21" s="54">
        <f t="shared" si="1"/>
        <v>8.0008000800080011E-4</v>
      </c>
      <c r="J21" s="54">
        <f t="shared" si="2"/>
        <v>8.978716178192847E-5</v>
      </c>
      <c r="K21" s="54">
        <f>(G21-$G$7)/($G$6-$G$7)</f>
        <v>0.21287027158571478</v>
      </c>
      <c r="L21" s="54">
        <f t="shared" si="3"/>
        <v>0.61379310344827587</v>
      </c>
      <c r="M21" s="35">
        <f>(B21-$B$8)/$B$9</f>
        <v>0.23284311448490441</v>
      </c>
      <c r="N21" s="36">
        <f t="shared" si="4"/>
        <v>-0.56754623283408401</v>
      </c>
      <c r="O21" s="36">
        <f t="shared" si="5"/>
        <v>-0.49226482987591208</v>
      </c>
      <c r="P21" s="36">
        <f>(G21-$G$8)/$G$9</f>
        <v>-3.7083075097483799E-2</v>
      </c>
      <c r="Q21" s="45">
        <f t="shared" si="6"/>
        <v>0.9348439192195398</v>
      </c>
    </row>
    <row r="22" spans="1:17">
      <c r="A22" s="24">
        <v>10</v>
      </c>
      <c r="B22" s="112">
        <f t="shared" si="7"/>
        <v>1.1956632950669836E-4</v>
      </c>
      <c r="C22" s="50">
        <v>1000</v>
      </c>
      <c r="D22" s="25">
        <v>1.3458599999999999E-4</v>
      </c>
      <c r="E22" s="34">
        <v>2.3937000000000001E-6</v>
      </c>
      <c r="F22" s="110">
        <v>87</v>
      </c>
      <c r="G22" s="108">
        <f t="shared" si="0"/>
        <v>1.7785653782711429E-2</v>
      </c>
      <c r="H22" s="53">
        <f>(B22-$B$7)/($B$6-$B$7)</f>
        <v>0.12825230005878971</v>
      </c>
      <c r="I22" s="54">
        <f t="shared" si="1"/>
        <v>9.0009000900090005E-4</v>
      </c>
      <c r="J22" s="54">
        <f t="shared" si="2"/>
        <v>1.036796348706074E-4</v>
      </c>
      <c r="K22" s="54">
        <f>(G22-$G$7)/($G$6-$G$7)</f>
        <v>0.26136652864850396</v>
      </c>
      <c r="L22" s="54">
        <f t="shared" si="3"/>
        <v>0.56551724137931036</v>
      </c>
      <c r="M22" s="35">
        <f>(B22-$B$8)/$B$9</f>
        <v>0.19378409421198742</v>
      </c>
      <c r="N22" s="36">
        <f t="shared" si="4"/>
        <v>-0.56719426322839095</v>
      </c>
      <c r="O22" s="36">
        <f t="shared" si="5"/>
        <v>-0.49221335720798165</v>
      </c>
      <c r="P22" s="36">
        <f>(G22-$G$8)/$G$9</f>
        <v>0.18445820937619939</v>
      </c>
      <c r="Q22" s="45">
        <f t="shared" si="6"/>
        <v>0.79390994071088972</v>
      </c>
    </row>
    <row r="23" spans="1:17">
      <c r="A23" s="24">
        <v>11</v>
      </c>
      <c r="B23" s="112">
        <f t="shared" si="7"/>
        <v>5.8450038577025463E-5</v>
      </c>
      <c r="C23" s="50">
        <v>2000</v>
      </c>
      <c r="D23" s="25">
        <v>2.9940099999999997E-4</v>
      </c>
      <c r="E23" s="34">
        <v>3.2096199999999999E-6</v>
      </c>
      <c r="F23" s="110">
        <v>80</v>
      </c>
      <c r="G23" s="108">
        <f t="shared" si="0"/>
        <v>1.0720137875290999E-2</v>
      </c>
      <c r="H23" s="53">
        <f>(B23-$B$7)/($B$6-$B$7)</f>
        <v>6.2568142875622443E-2</v>
      </c>
      <c r="I23" s="54">
        <f t="shared" si="1"/>
        <v>1.9001900190019003E-3</v>
      </c>
      <c r="J23" s="54">
        <f t="shared" si="2"/>
        <v>2.408688471001234E-4</v>
      </c>
      <c r="K23" s="54">
        <f>(G23-$G$7)/($G$6-$G$7)</f>
        <v>0.1148126863078795</v>
      </c>
      <c r="L23" s="54">
        <f t="shared" si="3"/>
        <v>0.51724137931034486</v>
      </c>
      <c r="M23" s="35">
        <f>(B23-$B$8)/$B$9</f>
        <v>-0.15923360159018221</v>
      </c>
      <c r="N23" s="36">
        <f t="shared" si="4"/>
        <v>-0.56367456717146003</v>
      </c>
      <c r="O23" s="36">
        <f t="shared" si="5"/>
        <v>-0.49170506075711495</v>
      </c>
      <c r="P23" s="36">
        <f>(G23-$G$8)/$G$9</f>
        <v>-0.48503111708169411</v>
      </c>
      <c r="Q23" s="45">
        <f t="shared" si="6"/>
        <v>0.65297596220223975</v>
      </c>
    </row>
    <row r="24" spans="1:17">
      <c r="A24" s="24">
        <v>12</v>
      </c>
      <c r="B24" s="112">
        <f t="shared" si="7"/>
        <v>4.0428530876279738E-5</v>
      </c>
      <c r="C24" s="50">
        <v>3000</v>
      </c>
      <c r="D24" s="25">
        <v>4.7437E-4</v>
      </c>
      <c r="E24" s="34">
        <v>3.8203399999999999E-6</v>
      </c>
      <c r="F24" s="110">
        <v>73</v>
      </c>
      <c r="G24" s="108">
        <f t="shared" si="0"/>
        <v>8.053502540211227E-3</v>
      </c>
      <c r="H24" s="53">
        <f>(B24-$B$7)/($B$6-$B$7)</f>
        <v>4.319969746627049E-2</v>
      </c>
      <c r="I24" s="54">
        <f t="shared" si="1"/>
        <v>2.9002900290029002E-3</v>
      </c>
      <c r="J24" s="54">
        <f t="shared" si="2"/>
        <v>3.8651007680971409E-4</v>
      </c>
      <c r="K24" s="54">
        <f>(G24-$G$7)/($G$6-$G$7)</f>
        <v>5.9500992215338749E-2</v>
      </c>
      <c r="L24" s="54">
        <f t="shared" si="3"/>
        <v>0.4689655172413793</v>
      </c>
      <c r="M24" s="35">
        <f>(B24-$B$8)/$B$9</f>
        <v>-0.26332877861457038</v>
      </c>
      <c r="N24" s="36">
        <f t="shared" si="4"/>
        <v>-0.56015487111452922</v>
      </c>
      <c r="O24" s="36">
        <f t="shared" si="5"/>
        <v>-0.49116544893955177</v>
      </c>
      <c r="P24" s="36">
        <f>(G24-$G$8)/$G$9</f>
        <v>-0.7377067769746134</v>
      </c>
      <c r="Q24" s="45">
        <f t="shared" si="6"/>
        <v>0.51204198369358966</v>
      </c>
    </row>
    <row r="25" spans="1:17">
      <c r="A25" s="24">
        <v>13</v>
      </c>
      <c r="B25" s="112">
        <f t="shared" si="7"/>
        <v>3.1538435891821365E-5</v>
      </c>
      <c r="C25" s="50">
        <v>4000</v>
      </c>
      <c r="D25" s="25">
        <v>6.7257999999999999E-4</v>
      </c>
      <c r="E25" s="34">
        <v>5.5597000000000003E-6</v>
      </c>
      <c r="F25" s="110">
        <v>66</v>
      </c>
      <c r="G25" s="108">
        <f t="shared" si="0"/>
        <v>8.266228552737221E-3</v>
      </c>
      <c r="H25" s="53">
        <f>(B25-$B$7)/($B$6-$B$7)</f>
        <v>3.3645151739593551E-2</v>
      </c>
      <c r="I25" s="54">
        <f t="shared" si="1"/>
        <v>3.9003900390039005E-3</v>
      </c>
      <c r="J25" s="54">
        <f t="shared" si="2"/>
        <v>5.5149672096232376E-4</v>
      </c>
      <c r="K25" s="54">
        <f>(G25-$G$7)/($G$6-$G$7)</f>
        <v>6.3913382606922531E-2</v>
      </c>
      <c r="L25" s="54">
        <f t="shared" si="3"/>
        <v>0.4206896551724138</v>
      </c>
      <c r="M25" s="35">
        <f>(B25-$B$8)/$B$9</f>
        <v>-0.31467942177593733</v>
      </c>
      <c r="N25" s="36">
        <f t="shared" si="4"/>
        <v>-0.5566351750575983</v>
      </c>
      <c r="O25" s="36">
        <f t="shared" si="5"/>
        <v>-0.4905541608921879</v>
      </c>
      <c r="P25" s="36">
        <f>(G25-$G$8)/$G$9</f>
        <v>-0.7175500330493001</v>
      </c>
      <c r="Q25" s="45">
        <f t="shared" si="6"/>
        <v>0.37110800518493958</v>
      </c>
    </row>
    <row r="26" spans="1:17">
      <c r="A26" s="24">
        <v>14</v>
      </c>
      <c r="B26" s="112">
        <f t="shared" si="7"/>
        <v>2.6544078528001917E-5</v>
      </c>
      <c r="C26" s="50">
        <v>5000</v>
      </c>
      <c r="D26" s="25">
        <v>8.9393999999999997E-4</v>
      </c>
      <c r="E26" s="34">
        <v>1.00613E-5</v>
      </c>
      <c r="F26" s="110">
        <v>59</v>
      </c>
      <c r="G26" s="108">
        <f t="shared" si="0"/>
        <v>1.125500592880954E-2</v>
      </c>
      <c r="H26" s="53">
        <f>(B26-$B$7)/($B$6-$B$7)</f>
        <v>2.8277513273255409E-2</v>
      </c>
      <c r="I26" s="54">
        <f t="shared" si="1"/>
        <v>4.9004900490049004E-3</v>
      </c>
      <c r="J26" s="54">
        <f t="shared" si="2"/>
        <v>7.3575303270048882E-4</v>
      </c>
      <c r="K26" s="54">
        <f>(G26-$G$7)/($G$6-$G$7)</f>
        <v>0.12590698846719789</v>
      </c>
      <c r="L26" s="54">
        <f t="shared" si="3"/>
        <v>0.3724137931034483</v>
      </c>
      <c r="M26" s="35">
        <f>(B26-$B$8)/$B$9</f>
        <v>-0.34352764704891658</v>
      </c>
      <c r="N26" s="36">
        <f t="shared" si="4"/>
        <v>-0.55311547900066738</v>
      </c>
      <c r="O26" s="36">
        <f t="shared" si="5"/>
        <v>-0.48987147726288327</v>
      </c>
      <c r="P26" s="36">
        <f>(G26-$G$8)/$G$9</f>
        <v>-0.43434996971948991</v>
      </c>
      <c r="Q26" s="45">
        <f t="shared" si="6"/>
        <v>0.23017402667628953</v>
      </c>
    </row>
    <row r="27" spans="1:17">
      <c r="A27" s="24">
        <v>15</v>
      </c>
      <c r="B27" s="112">
        <f t="shared" si="7"/>
        <v>2.3124427257489175E-5</v>
      </c>
      <c r="C27" s="50">
        <v>6000</v>
      </c>
      <c r="D27" s="25">
        <v>1.16427E-3</v>
      </c>
      <c r="E27" s="34">
        <v>4.5608200000000002E-5</v>
      </c>
      <c r="F27" s="110">
        <v>52</v>
      </c>
      <c r="G27" s="108">
        <f t="shared" si="0"/>
        <v>3.9173215834814951E-2</v>
      </c>
      <c r="H27" s="53">
        <f>(B27-$B$7)/($B$6-$B$7)</f>
        <v>2.4602275326920522E-2</v>
      </c>
      <c r="I27" s="54">
        <f t="shared" si="1"/>
        <v>5.9005900590059007E-3</v>
      </c>
      <c r="J27" s="54">
        <f t="shared" si="2"/>
        <v>9.6077114235073344E-4</v>
      </c>
      <c r="K27" s="54">
        <f>(G27-$G$7)/($G$6-$G$7)</f>
        <v>0.70499009953912006</v>
      </c>
      <c r="L27" s="54">
        <f t="shared" si="3"/>
        <v>0.32413793103448274</v>
      </c>
      <c r="M27" s="35">
        <f>(B27-$B$8)/$B$9</f>
        <v>-0.36328011228527235</v>
      </c>
      <c r="N27" s="36">
        <f t="shared" si="4"/>
        <v>-0.54959578294373646</v>
      </c>
      <c r="O27" s="36">
        <f t="shared" si="5"/>
        <v>-0.48903776807644533</v>
      </c>
      <c r="P27" s="36">
        <f>(G27-$G$8)/$G$9</f>
        <v>2.2110256533474439</v>
      </c>
      <c r="Q27" s="45">
        <f t="shared" si="6"/>
        <v>8.9240048167639474E-2</v>
      </c>
    </row>
    <row r="28" spans="1:17">
      <c r="A28" s="24">
        <v>16</v>
      </c>
      <c r="B28" s="112">
        <f t="shared" si="7"/>
        <v>2.209690122527317E-5</v>
      </c>
      <c r="C28" s="50">
        <v>7000</v>
      </c>
      <c r="D28" s="25">
        <v>1.4079400000000001E-3</v>
      </c>
      <c r="E28" s="34">
        <v>1.68333E-5</v>
      </c>
      <c r="F28" s="110">
        <v>45</v>
      </c>
      <c r="G28" s="108">
        <f t="shared" si="0"/>
        <v>1.1955978237708992E-2</v>
      </c>
      <c r="H28" s="53">
        <f>(B28-$B$7)/($B$6-$B$7)</f>
        <v>2.3497951416172468E-2</v>
      </c>
      <c r="I28" s="54">
        <f t="shared" si="1"/>
        <v>6.900690069006901E-3</v>
      </c>
      <c r="J28" s="54">
        <f t="shared" si="2"/>
        <v>1.1635979199132501E-3</v>
      </c>
      <c r="K28" s="54">
        <f>(G28-$G$7)/($G$6-$G$7)</f>
        <v>0.14044664651760344</v>
      </c>
      <c r="L28" s="54">
        <f t="shared" si="3"/>
        <v>0.27586206896551724</v>
      </c>
      <c r="M28" s="35">
        <f>(B28-$B$8)/$B$9</f>
        <v>-0.36921527076350918</v>
      </c>
      <c r="N28" s="36">
        <f t="shared" si="4"/>
        <v>-0.54607608688680565</v>
      </c>
      <c r="O28" s="36">
        <f t="shared" si="5"/>
        <v>-0.48828627946082981</v>
      </c>
      <c r="P28" s="36">
        <f>(G28-$G$8)/$G$9</f>
        <v>-0.36792969905562212</v>
      </c>
      <c r="Q28" s="45">
        <f t="shared" si="6"/>
        <v>-5.1693930341010587E-2</v>
      </c>
    </row>
    <row r="29" spans="1:17">
      <c r="A29" s="24">
        <v>17</v>
      </c>
      <c r="B29" s="112">
        <f t="shared" si="7"/>
        <v>2.2022765876919793E-5</v>
      </c>
      <c r="C29" s="50">
        <v>8000</v>
      </c>
      <c r="D29" s="25">
        <v>1.6729099999999999E-3</v>
      </c>
      <c r="E29" s="34">
        <v>1.3084199999999999E-5</v>
      </c>
      <c r="F29" s="110">
        <v>38</v>
      </c>
      <c r="G29" s="108">
        <f t="shared" si="0"/>
        <v>7.8212217034986931E-3</v>
      </c>
      <c r="H29" s="53">
        <f>(B29-$B$7)/($B$6-$B$7)</f>
        <v>2.3418275149828433E-2</v>
      </c>
      <c r="I29" s="54">
        <f t="shared" si="1"/>
        <v>7.9007900790079005E-3</v>
      </c>
      <c r="J29" s="54">
        <f t="shared" si="2"/>
        <v>1.3841544564205754E-3</v>
      </c>
      <c r="K29" s="54">
        <f>(G29-$G$7)/($G$6-$G$7)</f>
        <v>5.4682993138078811E-2</v>
      </c>
      <c r="L29" s="54">
        <f t="shared" si="3"/>
        <v>0.22758620689655173</v>
      </c>
      <c r="M29" s="35">
        <f>(B29-$B$8)/$B$9</f>
        <v>-0.36964348866507196</v>
      </c>
      <c r="N29" s="36">
        <f t="shared" si="4"/>
        <v>-0.54255639082987472</v>
      </c>
      <c r="O29" s="36">
        <f t="shared" si="5"/>
        <v>-0.48746910074174399</v>
      </c>
      <c r="P29" s="36">
        <f>(G29-$G$8)/$G$9</f>
        <v>-0.75971642820990803</v>
      </c>
      <c r="Q29" s="45">
        <f t="shared" si="6"/>
        <v>-0.19262790884966063</v>
      </c>
    </row>
    <row r="30" spans="1:17">
      <c r="A30" s="24">
        <v>18</v>
      </c>
      <c r="B30" s="112">
        <f t="shared" si="7"/>
        <v>2.2892788330172222E-5</v>
      </c>
      <c r="C30" s="50">
        <v>9000</v>
      </c>
      <c r="D30" s="25">
        <v>1.9727299999999998E-3</v>
      </c>
      <c r="E30" s="34">
        <v>1.5404699999999998E-5</v>
      </c>
      <c r="F30" s="110">
        <v>31</v>
      </c>
      <c r="G30" s="108">
        <f t="shared" si="0"/>
        <v>7.8088233057742318E-3</v>
      </c>
      <c r="H30" s="53">
        <f>(B30-$B$7)/($B$6-$B$7)</f>
        <v>2.435332357477419E-2</v>
      </c>
      <c r="I30" s="54">
        <f t="shared" si="1"/>
        <v>8.9008900890089008E-3</v>
      </c>
      <c r="J30" s="54">
        <f t="shared" si="2"/>
        <v>1.6337195421873652E-3</v>
      </c>
      <c r="K30" s="54">
        <f>(G30-$G$7)/($G$6-$G$7)</f>
        <v>5.4425823973194655E-2</v>
      </c>
      <c r="L30" s="54">
        <f t="shared" si="3"/>
        <v>0.1793103448275862</v>
      </c>
      <c r="M30" s="35">
        <f>(B30-$B$8)/$B$9</f>
        <v>-0.36461809662849132</v>
      </c>
      <c r="N30" s="36">
        <f t="shared" si="4"/>
        <v>-0.5390366947729438</v>
      </c>
      <c r="O30" s="36">
        <f t="shared" si="5"/>
        <v>-0.48654444314444495</v>
      </c>
      <c r="P30" s="36">
        <f>(G30-$G$8)/$G$9</f>
        <v>-0.76089123201057451</v>
      </c>
      <c r="Q30" s="45">
        <f t="shared" si="6"/>
        <v>-0.33356188735831072</v>
      </c>
    </row>
    <row r="31" spans="1:17">
      <c r="A31" s="24">
        <v>19</v>
      </c>
      <c r="B31" s="112">
        <f t="shared" si="7"/>
        <v>2.582480745761411E-5</v>
      </c>
      <c r="C31" s="50">
        <v>10000</v>
      </c>
      <c r="D31" s="25">
        <v>2.25881E-3</v>
      </c>
      <c r="E31" s="34">
        <v>1.7315900000000001E-5</v>
      </c>
      <c r="F31" s="110">
        <v>24</v>
      </c>
      <c r="G31" s="108">
        <f t="shared" si="0"/>
        <v>7.6659391449480042E-3</v>
      </c>
      <c r="H31" s="53">
        <f>(B31-$B$7)/($B$6-$B$7)</f>
        <v>2.7504483475046245E-2</v>
      </c>
      <c r="I31" s="54">
        <f t="shared" si="1"/>
        <v>9.9009900990099011E-3</v>
      </c>
      <c r="J31" s="54">
        <f t="shared" si="2"/>
        <v>1.8718476848601799E-3</v>
      </c>
      <c r="K31" s="54">
        <f>(G31-$G$7)/($G$6-$G$7)</f>
        <v>5.1462102278547091E-2</v>
      </c>
      <c r="L31" s="54">
        <f t="shared" si="3"/>
        <v>0.1310344827586207</v>
      </c>
      <c r="M31" s="35">
        <f>(B31-$B$8)/$B$9</f>
        <v>-0.34768227443325256</v>
      </c>
      <c r="N31" s="36">
        <f t="shared" si="4"/>
        <v>-0.53551699871601288</v>
      </c>
      <c r="O31" s="36">
        <f t="shared" si="5"/>
        <v>-0.48566216028994796</v>
      </c>
      <c r="P31" s="36">
        <f>(G31-$G$8)/$G$9</f>
        <v>-0.77443014719334091</v>
      </c>
      <c r="Q31" s="45">
        <f t="shared" si="6"/>
        <v>-0.47449586586696074</v>
      </c>
    </row>
    <row r="32" spans="1:17">
      <c r="A32" s="24">
        <v>20</v>
      </c>
      <c r="B32" s="112">
        <f t="shared" si="7"/>
        <v>1.5011719327599356E-5</v>
      </c>
      <c r="C32" s="50">
        <v>20000</v>
      </c>
      <c r="D32" s="25">
        <v>5.4859100000000001E-3</v>
      </c>
      <c r="E32" s="34">
        <v>9.1217299999999998E-5</v>
      </c>
      <c r="F32" s="110">
        <v>17</v>
      </c>
      <c r="G32" s="108">
        <f t="shared" si="0"/>
        <v>1.6627560422974492E-2</v>
      </c>
      <c r="H32" s="53">
        <f>(B32-$B$7)/($B$6-$B$7)</f>
        <v>1.5883219004258594E-2</v>
      </c>
      <c r="I32" s="54">
        <f t="shared" si="1"/>
        <v>1.9901990199019903E-2</v>
      </c>
      <c r="J32" s="54">
        <f t="shared" si="2"/>
        <v>4.5580310224560975E-3</v>
      </c>
      <c r="K32" s="54">
        <f>(G32-$G$7)/($G$6-$G$7)</f>
        <v>0.23734520679706456</v>
      </c>
      <c r="L32" s="54">
        <f t="shared" si="3"/>
        <v>8.2758620689655171E-2</v>
      </c>
      <c r="M32" s="35">
        <f>(B32-$B$8)/$B$9</f>
        <v>-0.41014044062917077</v>
      </c>
      <c r="N32" s="36">
        <f t="shared" si="4"/>
        <v>-0.50032003814670389</v>
      </c>
      <c r="O32" s="36">
        <f t="shared" si="5"/>
        <v>-0.47570964700783341</v>
      </c>
      <c r="P32" s="36">
        <f>(G32-$G$8)/$G$9</f>
        <v>7.4723668608785154E-2</v>
      </c>
      <c r="Q32" s="45">
        <f t="shared" si="6"/>
        <v>-0.61542984437561077</v>
      </c>
    </row>
    <row r="33" spans="1:17">
      <c r="A33" s="24">
        <v>21</v>
      </c>
      <c r="B33" s="112">
        <f t="shared" si="7"/>
        <v>1.5570018372621677E-5</v>
      </c>
      <c r="C33" s="50">
        <v>30000</v>
      </c>
      <c r="D33" s="25">
        <v>8.9916400000000004E-3</v>
      </c>
      <c r="E33" s="34">
        <v>8.4633899999999996E-5</v>
      </c>
      <c r="F33" s="110">
        <v>10</v>
      </c>
      <c r="G33" s="108">
        <f t="shared" si="0"/>
        <v>9.4125098424758993E-3</v>
      </c>
      <c r="H33" s="53">
        <f>(B33-$B$7)/($B$6-$B$7)</f>
        <v>1.6483245636611927E-2</v>
      </c>
      <c r="I33" s="54">
        <f t="shared" si="1"/>
        <v>2.9902990299029902E-2</v>
      </c>
      <c r="J33" s="54">
        <f t="shared" si="2"/>
        <v>7.4761412490093907E-3</v>
      </c>
      <c r="K33" s="54">
        <f>(G33-$G$7)/($G$6-$G$7)</f>
        <v>8.7689696978805756E-2</v>
      </c>
      <c r="L33" s="54">
        <f t="shared" si="3"/>
        <v>3.4482758620689655E-2</v>
      </c>
      <c r="M33" s="35">
        <f>(B33-$B$8)/$B$9</f>
        <v>-0.40691561400038984</v>
      </c>
      <c r="N33" s="36">
        <f t="shared" si="4"/>
        <v>-0.46512307757739496</v>
      </c>
      <c r="O33" s="36">
        <f t="shared" si="5"/>
        <v>-0.46489782698722448</v>
      </c>
      <c r="P33" s="36">
        <f>(G33-$G$8)/$G$9</f>
        <v>-0.60893473890036742</v>
      </c>
      <c r="Q33" s="45">
        <f t="shared" si="6"/>
        <v>-0.75636382288426085</v>
      </c>
    </row>
    <row r="34" spans="1:17">
      <c r="A34" s="24">
        <v>22</v>
      </c>
      <c r="B34" s="112">
        <f t="shared" si="7"/>
        <v>2.2138762601304605E-5</v>
      </c>
      <c r="C34" s="50">
        <v>40000</v>
      </c>
      <c r="D34" s="25">
        <v>1.2647500000000001E-2</v>
      </c>
      <c r="E34" s="34">
        <v>2.0404900000000001E-4</v>
      </c>
      <c r="F34" s="110">
        <v>5</v>
      </c>
      <c r="G34" s="108">
        <f t="shared" si="0"/>
        <v>1.613354417869144E-2</v>
      </c>
      <c r="H34" s="53">
        <f>(B34-$B$7)/($B$6-$B$7)</f>
        <v>2.3542941535195174E-2</v>
      </c>
      <c r="I34" s="54">
        <f t="shared" si="1"/>
        <v>3.9903990399039906E-2</v>
      </c>
      <c r="J34" s="54">
        <f t="shared" si="2"/>
        <v>1.0519217142716872E-2</v>
      </c>
      <c r="K34" s="54">
        <f>(G34-$G$7)/($G$6-$G$7)</f>
        <v>0.22709825813442988</v>
      </c>
      <c r="L34" s="54">
        <f t="shared" si="3"/>
        <v>0</v>
      </c>
      <c r="M34" s="35">
        <f>(B34-$B$8)/$B$9</f>
        <v>-0.36897347260650498</v>
      </c>
      <c r="N34" s="36">
        <f t="shared" si="4"/>
        <v>-0.42992611700808603</v>
      </c>
      <c r="O34" s="36">
        <f t="shared" si="5"/>
        <v>-0.45362299967863434</v>
      </c>
      <c r="P34" s="36">
        <f>(G34-$G$8)/$G$9</f>
        <v>2.7913413423177765E-2</v>
      </c>
      <c r="Q34" s="45">
        <f t="shared" si="6"/>
        <v>-0.85703095039043953</v>
      </c>
    </row>
    <row r="35" spans="1:17">
      <c r="A35" s="24">
        <v>23</v>
      </c>
      <c r="B35" s="112">
        <f t="shared" si="7"/>
        <v>1.6979781931086342E-5</v>
      </c>
      <c r="C35" s="50">
        <v>50000</v>
      </c>
      <c r="D35" s="25">
        <v>1.64902E-2</v>
      </c>
      <c r="E35" s="34">
        <v>1.35885E-4</v>
      </c>
      <c r="F35" s="110">
        <v>5</v>
      </c>
      <c r="G35" s="108">
        <f t="shared" si="0"/>
        <v>8.2403488132345281E-3</v>
      </c>
      <c r="H35" s="53">
        <f>(B35-$B$7)/($B$6-$B$7)</f>
        <v>1.7998375723152178E-2</v>
      </c>
      <c r="I35" s="54">
        <f t="shared" si="1"/>
        <v>4.9904990499049902E-2</v>
      </c>
      <c r="J35" s="54">
        <f t="shared" si="2"/>
        <v>1.3717815485309238E-2</v>
      </c>
      <c r="K35" s="54">
        <f>(G35-$G$7)/($G$6-$G$7)</f>
        <v>6.337658171190072E-2</v>
      </c>
      <c r="L35" s="54">
        <f t="shared" si="3"/>
        <v>0</v>
      </c>
      <c r="M35" s="35">
        <f>(B35-$B$8)/$B$9</f>
        <v>-0.39877258903168322</v>
      </c>
      <c r="N35" s="36">
        <f t="shared" si="4"/>
        <v>-0.39472915643877704</v>
      </c>
      <c r="O35" s="36">
        <f t="shared" si="5"/>
        <v>-0.44177194988495533</v>
      </c>
      <c r="P35" s="36">
        <f>(G35-$G$8)/$G$9</f>
        <v>-0.72000225445755806</v>
      </c>
      <c r="Q35" s="45">
        <f t="shared" si="6"/>
        <v>-0.85703095039043953</v>
      </c>
    </row>
    <row r="36" spans="1:17">
      <c r="A36" s="24">
        <v>24</v>
      </c>
      <c r="B36" s="112">
        <f t="shared" si="7"/>
        <v>1.3638311966644584E-5</v>
      </c>
      <c r="C36" s="50">
        <v>60000</v>
      </c>
      <c r="D36" s="25">
        <v>2.0530400000000001E-2</v>
      </c>
      <c r="E36" s="34">
        <v>2.2402899999999999E-4</v>
      </c>
      <c r="F36" s="110">
        <v>5</v>
      </c>
      <c r="G36" s="108">
        <f t="shared" si="0"/>
        <v>1.0912062112769357E-2</v>
      </c>
      <c r="H36" s="53">
        <f>(B36-$B$7)/($B$6-$B$7)</f>
        <v>1.4407162398053891E-2</v>
      </c>
      <c r="I36" s="54">
        <f t="shared" si="1"/>
        <v>5.9905990599059905E-2</v>
      </c>
      <c r="J36" s="54">
        <f t="shared" si="2"/>
        <v>1.7080809480089391E-2</v>
      </c>
      <c r="K36" s="54">
        <f>(G36-$G$7)/($G$6-$G$7)</f>
        <v>0.11879360359818064</v>
      </c>
      <c r="L36" s="54">
        <f t="shared" si="3"/>
        <v>0</v>
      </c>
      <c r="M36" s="35">
        <f>(B36-$B$8)/$B$9</f>
        <v>-0.41807346625272995</v>
      </c>
      <c r="N36" s="36">
        <f t="shared" si="4"/>
        <v>-0.35953219586946811</v>
      </c>
      <c r="O36" s="36">
        <f t="shared" si="5"/>
        <v>-0.42931180171402822</v>
      </c>
      <c r="P36" s="36">
        <f>(G36-$G$8)/$G$9</f>
        <v>-0.46684543465397715</v>
      </c>
      <c r="Q36" s="45">
        <f t="shared" si="6"/>
        <v>-0.85703095039043953</v>
      </c>
    </row>
    <row r="37" spans="1:17">
      <c r="A37" s="24">
        <v>25</v>
      </c>
      <c r="B37" s="112">
        <f t="shared" si="7"/>
        <v>1.1369311791194468E-5</v>
      </c>
      <c r="C37" s="50">
        <v>70000</v>
      </c>
      <c r="D37" s="25">
        <v>2.4627699999999999E-2</v>
      </c>
      <c r="E37" s="34">
        <v>3.5918499999999998E-4</v>
      </c>
      <c r="F37" s="110">
        <v>5</v>
      </c>
      <c r="G37" s="108">
        <f t="shared" si="0"/>
        <v>1.4584593770429232E-2</v>
      </c>
      <c r="H37" s="53">
        <f>(B37-$B$7)/($B$6-$B$7)</f>
        <v>1.1968575862355935E-2</v>
      </c>
      <c r="I37" s="54">
        <f t="shared" si="1"/>
        <v>6.9906990699069901E-2</v>
      </c>
      <c r="J37" s="54">
        <f t="shared" si="2"/>
        <v>2.0491332546970411E-2</v>
      </c>
      <c r="K37" s="54">
        <f>(G37-$G$7)/($G$6-$G$7)</f>
        <v>0.19496972896538534</v>
      </c>
      <c r="L37" s="54">
        <f t="shared" si="3"/>
        <v>0</v>
      </c>
      <c r="M37" s="35">
        <f>(B37-$B$8)/$B$9</f>
        <v>-0.43117958250304084</v>
      </c>
      <c r="N37" s="36">
        <f t="shared" si="4"/>
        <v>-0.32433523530015917</v>
      </c>
      <c r="O37" s="36">
        <f t="shared" si="5"/>
        <v>-0.41667555472112194</v>
      </c>
      <c r="P37" s="36">
        <f>(G37-$G$8)/$G$9</f>
        <v>-0.11885658598409098</v>
      </c>
      <c r="Q37" s="45">
        <f t="shared" si="6"/>
        <v>-0.85703095039043953</v>
      </c>
    </row>
    <row r="38" spans="1:17">
      <c r="A38" s="24">
        <v>26</v>
      </c>
      <c r="B38" s="112">
        <f t="shared" si="7"/>
        <v>9.583986527653225E-6</v>
      </c>
      <c r="C38" s="50">
        <v>80000</v>
      </c>
      <c r="D38" s="25">
        <v>2.9215399999999999E-2</v>
      </c>
      <c r="E38" s="34">
        <v>3.7509899999999999E-4</v>
      </c>
      <c r="F38" s="110">
        <v>5</v>
      </c>
      <c r="G38" s="108">
        <f t="shared" si="0"/>
        <v>1.2839084866200702E-2</v>
      </c>
      <c r="H38" s="53">
        <f>(B38-$B$7)/($B$6-$B$7)</f>
        <v>1.0049814375856968E-2</v>
      </c>
      <c r="I38" s="54">
        <f t="shared" si="1"/>
        <v>7.9907990799079912E-2</v>
      </c>
      <c r="J38" s="54">
        <f t="shared" si="2"/>
        <v>2.4310056261106567E-2</v>
      </c>
      <c r="K38" s="54">
        <f>(G38-$G$7)/($G$6-$G$7)</f>
        <v>0.15876415811870401</v>
      </c>
      <c r="L38" s="54">
        <f t="shared" si="3"/>
        <v>0</v>
      </c>
      <c r="M38" s="35">
        <f>(B38-$B$8)/$B$9</f>
        <v>-0.44149191332687915</v>
      </c>
      <c r="N38" s="36">
        <f t="shared" si="4"/>
        <v>-0.28913827473085019</v>
      </c>
      <c r="O38" s="36">
        <f t="shared" si="5"/>
        <v>-0.40252689332719033</v>
      </c>
      <c r="P38" s="36">
        <f>(G38-$G$8)/$G$9</f>
        <v>-0.28425138459899663</v>
      </c>
      <c r="Q38" s="45">
        <f t="shared" si="6"/>
        <v>-0.85703095039043953</v>
      </c>
    </row>
    <row r="39" spans="1:17">
      <c r="A39" s="24">
        <v>27</v>
      </c>
      <c r="B39" s="112">
        <f t="shared" si="7"/>
        <v>8.0606622409792539E-6</v>
      </c>
      <c r="C39" s="50">
        <v>90000</v>
      </c>
      <c r="D39" s="25">
        <v>3.4736599999999999E-2</v>
      </c>
      <c r="E39" s="34">
        <v>1.0168099999999999E-3</v>
      </c>
      <c r="F39" s="110">
        <v>5</v>
      </c>
      <c r="G39" s="108">
        <f t="shared" si="0"/>
        <v>2.9272007047321844E-2</v>
      </c>
      <c r="H39" s="53">
        <f>(B39-$B$7)/($B$6-$B$7)</f>
        <v>8.4126359678615061E-3</v>
      </c>
      <c r="I39" s="54">
        <f t="shared" si="1"/>
        <v>8.9908990899089908E-2</v>
      </c>
      <c r="J39" s="54">
        <f t="shared" si="2"/>
        <v>2.8905809551532827E-2</v>
      </c>
      <c r="K39" s="54">
        <f>(G39-$G$7)/($G$6-$G$7)</f>
        <v>0.49961794970078754</v>
      </c>
      <c r="L39" s="54">
        <f t="shared" si="3"/>
        <v>0</v>
      </c>
      <c r="M39" s="35">
        <f>(B39-$B$8)/$B$9</f>
        <v>-0.45029088364168329</v>
      </c>
      <c r="N39" s="36">
        <f t="shared" si="4"/>
        <v>-0.25394131416154125</v>
      </c>
      <c r="O39" s="36">
        <f t="shared" si="5"/>
        <v>-0.38549927833750591</v>
      </c>
      <c r="P39" s="36">
        <f>(G39-$G$8)/$G$9</f>
        <v>1.2728417062564739</v>
      </c>
      <c r="Q39" s="45">
        <f t="shared" si="6"/>
        <v>-0.85703095039043953</v>
      </c>
    </row>
    <row r="40" spans="1:17">
      <c r="A40" s="24">
        <v>28</v>
      </c>
      <c r="B40" s="112">
        <f t="shared" si="7"/>
        <v>6.994369532526317E-6</v>
      </c>
      <c r="C40" s="50">
        <v>100000</v>
      </c>
      <c r="D40" s="25">
        <v>4.0032199999999997E-2</v>
      </c>
      <c r="E40" s="34">
        <v>9.6371599999999999E-4</v>
      </c>
      <c r="F40" s="110">
        <v>5</v>
      </c>
      <c r="G40" s="108">
        <f t="shared" si="0"/>
        <v>2.4073520815743328E-2</v>
      </c>
      <c r="H40" s="53">
        <f>(B40-$B$7)/($B$6-$B$7)</f>
        <v>7.2666479375034154E-3</v>
      </c>
      <c r="I40" s="54">
        <f t="shared" si="1"/>
        <v>9.9909990999099904E-2</v>
      </c>
      <c r="J40" s="54">
        <f t="shared" si="2"/>
        <v>3.3313777226092939E-2</v>
      </c>
      <c r="K40" s="54">
        <f>(G40-$G$7)/($G$6-$G$7)</f>
        <v>0.39179027772675135</v>
      </c>
      <c r="L40" s="54">
        <f t="shared" si="3"/>
        <v>0</v>
      </c>
      <c r="M40" s="35">
        <f>(B40-$B$8)/$B$9</f>
        <v>-0.45644996478457955</v>
      </c>
      <c r="N40" s="36">
        <f t="shared" si="4"/>
        <v>-0.21874435359223227</v>
      </c>
      <c r="O40" s="36">
        <f t="shared" si="5"/>
        <v>-0.36916742331697189</v>
      </c>
      <c r="P40" s="36">
        <f>(G40-$G$8)/$G$9</f>
        <v>0.78026181663723471</v>
      </c>
      <c r="Q40" s="45">
        <f t="shared" si="6"/>
        <v>-0.85703095039043953</v>
      </c>
    </row>
    <row r="41" spans="1:17">
      <c r="A41" s="24">
        <v>29</v>
      </c>
      <c r="B41" s="112">
        <f t="shared" si="7"/>
        <v>2.2892836994824582E-6</v>
      </c>
      <c r="C41" s="50">
        <v>200000</v>
      </c>
      <c r="D41" s="25">
        <v>0.122309</v>
      </c>
      <c r="E41" s="34">
        <v>1.46506E-3</v>
      </c>
      <c r="F41" s="110">
        <v>5</v>
      </c>
      <c r="G41" s="108">
        <f t="shared" si="0"/>
        <v>1.1978349917013466E-2</v>
      </c>
      <c r="H41" s="53">
        <f>(B41-$B$7)/($B$6-$B$7)</f>
        <v>2.2099013202459545E-3</v>
      </c>
      <c r="I41" s="54">
        <f t="shared" si="1"/>
        <v>0.19991999199919991</v>
      </c>
      <c r="J41" s="54">
        <f t="shared" si="2"/>
        <v>0.10179959087633984</v>
      </c>
      <c r="K41" s="54">
        <f>(G41-$G$7)/($G$6-$G$7)</f>
        <v>0.1409106827754851</v>
      </c>
      <c r="L41" s="54">
        <f t="shared" si="3"/>
        <v>0</v>
      </c>
      <c r="M41" s="35">
        <f>(B41-$B$8)/$B$9</f>
        <v>-0.48362731036734535</v>
      </c>
      <c r="N41" s="36">
        <f t="shared" si="4"/>
        <v>0.13322525210085731</v>
      </c>
      <c r="O41" s="36">
        <f t="shared" si="5"/>
        <v>-0.11542228222748629</v>
      </c>
      <c r="P41" s="36">
        <f>(G41-$G$8)/$G$9</f>
        <v>-0.365809882087472</v>
      </c>
      <c r="Q41" s="45">
        <f t="shared" si="6"/>
        <v>-0.85703095039043953</v>
      </c>
    </row>
    <row r="42" spans="1:17">
      <c r="A42" s="24">
        <v>30</v>
      </c>
      <c r="B42" s="112">
        <f t="shared" si="7"/>
        <v>1.187401668299344E-6</v>
      </c>
      <c r="C42" s="50">
        <v>300000</v>
      </c>
      <c r="D42" s="25">
        <v>0.23580899999999999</v>
      </c>
      <c r="E42" s="34">
        <v>7.36267E-3</v>
      </c>
      <c r="F42" s="110">
        <v>5</v>
      </c>
      <c r="G42" s="108">
        <f t="shared" si="0"/>
        <v>3.1223023718348324E-2</v>
      </c>
      <c r="H42" s="53">
        <f>(B42-$B$7)/($B$6-$B$7)</f>
        <v>1.0256640009880947E-3</v>
      </c>
      <c r="I42" s="54">
        <f t="shared" si="1"/>
        <v>0.29992999299929995</v>
      </c>
      <c r="J42" s="54">
        <f t="shared" si="2"/>
        <v>0.19627506694374913</v>
      </c>
      <c r="K42" s="54">
        <f>(G42-$G$7)/($G$6-$G$7)</f>
        <v>0.54008618915507178</v>
      </c>
      <c r="L42" s="54">
        <f t="shared" si="3"/>
        <v>0</v>
      </c>
      <c r="M42" s="35">
        <f>(B42-$B$8)/$B$9</f>
        <v>-0.4899919612611911</v>
      </c>
      <c r="N42" s="36">
        <f t="shared" si="4"/>
        <v>0.48519485779394694</v>
      </c>
      <c r="O42" s="36">
        <f t="shared" si="5"/>
        <v>0.23461653203919161</v>
      </c>
      <c r="P42" s="36">
        <f>(G42-$G$8)/$G$9</f>
        <v>1.4577092876346209</v>
      </c>
      <c r="Q42" s="45">
        <f t="shared" si="6"/>
        <v>-0.85703095039043953</v>
      </c>
    </row>
    <row r="43" spans="1:17">
      <c r="A43" s="24">
        <v>31</v>
      </c>
      <c r="B43" s="112">
        <f t="shared" si="7"/>
        <v>7.9594749020700318E-7</v>
      </c>
      <c r="C43" s="50">
        <v>400000</v>
      </c>
      <c r="D43" s="25">
        <v>0.35178199999999998</v>
      </c>
      <c r="E43" s="34">
        <v>2.31197E-3</v>
      </c>
      <c r="F43" s="110">
        <v>5</v>
      </c>
      <c r="G43" s="108">
        <f t="shared" si="0"/>
        <v>6.5721668533353043E-3</v>
      </c>
      <c r="H43" s="53">
        <f>(B43-$B$7)/($B$6-$B$7)</f>
        <v>6.0495231556509865E-4</v>
      </c>
      <c r="I43" s="54">
        <f t="shared" si="1"/>
        <v>0.39993999399939995</v>
      </c>
      <c r="J43" s="54">
        <f t="shared" si="2"/>
        <v>0.29280902629146421</v>
      </c>
      <c r="K43" s="54">
        <f>(G43-$G$7)/($G$6-$G$7)</f>
        <v>2.8774936318988125E-2</v>
      </c>
      <c r="L43" s="54">
        <f t="shared" si="3"/>
        <v>0</v>
      </c>
      <c r="M43" s="35">
        <f>(B43-$B$8)/$B$9</f>
        <v>-0.49225306464066987</v>
      </c>
      <c r="N43" s="36">
        <f t="shared" si="4"/>
        <v>0.83716446348703655</v>
      </c>
      <c r="O43" s="36">
        <f t="shared" si="5"/>
        <v>0.59228218320174175</v>
      </c>
      <c r="P43" s="36">
        <f>(G43-$G$8)/$G$9</f>
        <v>-0.87806997822691646</v>
      </c>
      <c r="Q43" s="45">
        <f t="shared" si="6"/>
        <v>-0.85703095039043953</v>
      </c>
    </row>
    <row r="44" spans="1:17">
      <c r="A44" s="24">
        <v>32</v>
      </c>
      <c r="B44" s="112">
        <f t="shared" si="7"/>
        <v>5.8477333767736372E-7</v>
      </c>
      <c r="C44" s="50">
        <v>500000</v>
      </c>
      <c r="D44" s="25">
        <v>0.47881800000000002</v>
      </c>
      <c r="E44" s="34">
        <v>2.6070500000000001E-3</v>
      </c>
      <c r="F44" s="110">
        <v>5</v>
      </c>
      <c r="G44" s="108">
        <f t="shared" si="0"/>
        <v>5.4447618928277547E-3</v>
      </c>
      <c r="H44" s="53">
        <f>(B44-$B$7)/($B$6-$B$7)</f>
        <v>3.7799488708272817E-4</v>
      </c>
      <c r="I44" s="54">
        <f t="shared" si="1"/>
        <v>0.49994999499949994</v>
      </c>
      <c r="J44" s="54">
        <f t="shared" si="2"/>
        <v>0.39855163931084231</v>
      </c>
      <c r="K44" s="54">
        <f>(G44-$G$7)/($G$6-$G$7)</f>
        <v>5.3901572028960806E-3</v>
      </c>
      <c r="L44" s="54">
        <f t="shared" si="3"/>
        <v>0</v>
      </c>
      <c r="M44" s="35">
        <f>(B44-$B$8)/$B$9</f>
        <v>-0.49347284109642325</v>
      </c>
      <c r="N44" s="36">
        <f t="shared" si="4"/>
        <v>1.1891340691801262</v>
      </c>
      <c r="O44" s="36">
        <f t="shared" si="5"/>
        <v>0.9840665956174397</v>
      </c>
      <c r="P44" s="36">
        <f>(G44-$G$8)/$G$9</f>
        <v>-0.98489665550646044</v>
      </c>
      <c r="Q44" s="45">
        <f t="shared" si="6"/>
        <v>-0.85703095039043953</v>
      </c>
    </row>
    <row r="45" spans="1:17">
      <c r="A45" s="24">
        <v>33</v>
      </c>
      <c r="B45" s="112">
        <f t="shared" si="7"/>
        <v>4.5672825973483652E-7</v>
      </c>
      <c r="C45" s="50">
        <v>600000</v>
      </c>
      <c r="D45" s="25">
        <v>0.61305600000000005</v>
      </c>
      <c r="E45" s="34">
        <v>3.9002500000000001E-3</v>
      </c>
      <c r="F45" s="110">
        <v>5</v>
      </c>
      <c r="G45" s="108">
        <f t="shared" si="0"/>
        <v>6.3619799822528444E-3</v>
      </c>
      <c r="H45" s="53">
        <f>(B45-$B$7)/($B$6-$B$7)</f>
        <v>2.4037964737870328E-4</v>
      </c>
      <c r="I45" s="54">
        <f>(C45-$C$7)/($C$6-$C$7)</f>
        <v>0.59995999599959993</v>
      </c>
      <c r="J45" s="54">
        <f>(D45-$D$7)/($D$6-$D$7)</f>
        <v>0.51028907504949339</v>
      </c>
      <c r="K45" s="54">
        <f>(G45-$G$7)/($G$6-$G$7)</f>
        <v>2.4415213126752867E-2</v>
      </c>
      <c r="L45" s="54">
        <f>(F45-$F$7)/($F$6-$F$7)</f>
        <v>0</v>
      </c>
      <c r="M45" s="35">
        <f>(B45-$B$8)/$B$9</f>
        <v>-0.49421245041640138</v>
      </c>
      <c r="N45" s="36">
        <f>(C45-$C$8)/$C$9</f>
        <v>1.5411036748732156</v>
      </c>
      <c r="O45" s="36">
        <f>(D45-$D$8)/$D$9</f>
        <v>1.3980622815163852</v>
      </c>
      <c r="P45" s="36">
        <f>(G45-$G$8)/$G$9</f>
        <v>-0.8979861271104681</v>
      </c>
      <c r="Q45" s="45">
        <f>(F45-$F$8)/$F$9</f>
        <v>-0.85703095039043953</v>
      </c>
    </row>
    <row r="46" spans="1:17">
      <c r="A46" s="24">
        <v>34</v>
      </c>
      <c r="B46" s="112">
        <f t="shared" si="7"/>
        <v>3.7280246262655312E-7</v>
      </c>
      <c r="C46" s="50">
        <v>700000</v>
      </c>
      <c r="D46" s="25">
        <v>0.75106799999999996</v>
      </c>
      <c r="E46" s="34">
        <v>3.8942099999999999E-3</v>
      </c>
      <c r="F46" s="110">
        <v>5</v>
      </c>
      <c r="G46" s="108">
        <f t="shared" si="0"/>
        <v>5.1848967070891056E-3</v>
      </c>
      <c r="H46" s="53">
        <f>(B46-$B$7)/($B$6-$B$7)</f>
        <v>1.5018118858599794E-4</v>
      </c>
      <c r="I46" s="54">
        <f>(C46-$C$7)/($C$6-$C$7)</f>
        <v>0.69996999699969997</v>
      </c>
      <c r="J46" s="54">
        <f>(D46-$D$7)/($D$6-$D$7)</f>
        <v>0.62516792441526681</v>
      </c>
      <c r="K46" s="54">
        <f>(G46-$G$7)/($G$6-$G$7)</f>
        <v>0</v>
      </c>
      <c r="L46" s="54">
        <f>(F46-$F$7)/($F$6-$F$7)</f>
        <v>0</v>
      </c>
      <c r="M46" s="35">
        <f>(B46-$B$8)/$B$9</f>
        <v>-0.49469721955181267</v>
      </c>
      <c r="N46" s="36">
        <f>(C46-$C$8)/$C$9</f>
        <v>1.8930732805663053</v>
      </c>
      <c r="O46" s="36">
        <f>(D46-$D$8)/$D$9</f>
        <v>1.8236971434949996</v>
      </c>
      <c r="P46" s="36">
        <f>(G46-$G$8)/$G$9</f>
        <v>-1.0095200475488317</v>
      </c>
      <c r="Q46" s="45">
        <f>(F46-$F$8)/$F$9</f>
        <v>-0.85703095039043953</v>
      </c>
    </row>
    <row r="47" spans="1:17">
      <c r="A47" s="24">
        <v>35</v>
      </c>
      <c r="B47" s="112">
        <f t="shared" si="7"/>
        <v>3.1210255690019745E-7</v>
      </c>
      <c r="C47" s="50">
        <v>800000</v>
      </c>
      <c r="D47" s="25">
        <v>0.89714099999999997</v>
      </c>
      <c r="E47" s="34">
        <v>4.7616100000000003E-3</v>
      </c>
      <c r="F47" s="110">
        <v>5</v>
      </c>
      <c r="G47" s="108">
        <f t="shared" si="0"/>
        <v>5.3075380570055328E-3</v>
      </c>
      <c r="H47" s="53">
        <f>(B47-$B$7)/($B$6-$B$7)</f>
        <v>8.4944537472446491E-5</v>
      </c>
      <c r="I47" s="54">
        <f>(C47-$C$7)/($C$6-$C$7)</f>
        <v>0.79997999799980002</v>
      </c>
      <c r="J47" s="54">
        <f>(D47-$D$7)/($D$6-$D$7)</f>
        <v>0.746756613539449</v>
      </c>
      <c r="K47" s="54">
        <f>(G47-$G$7)/($G$6-$G$7)</f>
        <v>2.5438426996133457E-3</v>
      </c>
      <c r="L47" s="54">
        <f>(F47-$F$7)/($F$6-$F$7)</f>
        <v>0</v>
      </c>
      <c r="M47" s="35">
        <f>(B47-$B$8)/$B$9</f>
        <v>-0.49504783213855469</v>
      </c>
      <c r="N47" s="36">
        <f>(C47-$C$8)/$C$9</f>
        <v>2.245042886259395</v>
      </c>
      <c r="O47" s="36">
        <f>(D47-$D$8)/$D$9</f>
        <v>2.2741924713925892</v>
      </c>
      <c r="P47" s="36">
        <f>(G47-$G$8)/$G$9</f>
        <v>-0.99789922950422105</v>
      </c>
      <c r="Q47" s="45">
        <f>(F47-$F$8)/$F$9</f>
        <v>-0.85703095039043953</v>
      </c>
    </row>
    <row r="48" spans="1:17">
      <c r="A48" s="24">
        <v>36</v>
      </c>
      <c r="B48" s="112">
        <f t="shared" si="7"/>
        <v>2.6551609691337536E-7</v>
      </c>
      <c r="C48" s="50">
        <v>900000</v>
      </c>
      <c r="D48" s="25">
        <v>1.0545500000000001</v>
      </c>
      <c r="E48" s="34">
        <v>2.1806499999999999E-2</v>
      </c>
      <c r="F48" s="110">
        <v>5</v>
      </c>
      <c r="G48" s="108">
        <f t="shared" si="0"/>
        <v>2.0678488454791141E-2</v>
      </c>
      <c r="H48" s="53">
        <f>(B48-$B$7)/($B$6-$B$7)</f>
        <v>3.487617903912931E-5</v>
      </c>
      <c r="I48" s="54">
        <f>(C48-$C$7)/($C$6-$C$7)</f>
        <v>0.89998999899989995</v>
      </c>
      <c r="J48" s="54">
        <f>(D48-$D$7)/($D$6-$D$7)</f>
        <v>0.87778119690768552</v>
      </c>
      <c r="K48" s="54">
        <f>(G48-$G$7)/($G$6-$G$7)</f>
        <v>0.32137007856680649</v>
      </c>
      <c r="L48" s="54">
        <f>(F48-$F$7)/($F$6-$F$7)</f>
        <v>0</v>
      </c>
      <c r="M48" s="35">
        <f>(B48-$B$8)/$B$9</f>
        <v>-0.49531692315356823</v>
      </c>
      <c r="N48" s="36">
        <f>(C48-$C$8)/$C$9</f>
        <v>2.5970124919524844</v>
      </c>
      <c r="O48" s="36">
        <f>(D48-$D$8)/$D$9</f>
        <v>2.759648504123017</v>
      </c>
      <c r="P48" s="36">
        <f>(G48-$G$8)/$G$9</f>
        <v>0.45856727112647871</v>
      </c>
      <c r="Q48" s="45">
        <f>(F48-$F$8)/$F$9</f>
        <v>-0.85703095039043953</v>
      </c>
    </row>
    <row r="49" spans="1:17" ht="15.75" thickBot="1">
      <c r="A49" s="26">
        <v>37</v>
      </c>
      <c r="B49" s="113">
        <f t="shared" si="7"/>
        <v>2.3306530822887014E-7</v>
      </c>
      <c r="C49" s="51">
        <v>1000000</v>
      </c>
      <c r="D49" s="27">
        <v>1.2013799999999999</v>
      </c>
      <c r="E49" s="39">
        <v>8.3870200000000002E-3</v>
      </c>
      <c r="F49" s="111">
        <v>5</v>
      </c>
      <c r="G49" s="109">
        <f t="shared" si="0"/>
        <v>6.981155005077495E-3</v>
      </c>
      <c r="H49" s="55">
        <f>(B49-$B$7)/($B$6-$B$7)</f>
        <v>0</v>
      </c>
      <c r="I49" s="56">
        <f>(C49-$C$7)/($C$6-$C$7)</f>
        <v>1</v>
      </c>
      <c r="J49" s="56">
        <f>(D49-$D$7)/($D$6-$D$7)</f>
        <v>1</v>
      </c>
      <c r="K49" s="56">
        <f>(G49-$G$7)/($G$6-$G$7)</f>
        <v>3.7258221318270175E-2</v>
      </c>
      <c r="L49" s="56">
        <f>(F49-$F$7)/($F$6-$F$7)</f>
        <v>0</v>
      </c>
      <c r="M49" s="37">
        <f>(B49-$B$8)/$B$9</f>
        <v>-0.49550436421836624</v>
      </c>
      <c r="N49" s="38">
        <f>(C49-$C$8)/$C$9</f>
        <v>2.9489820976455743</v>
      </c>
      <c r="O49" s="38">
        <f>(D49-$D$8)/$D$9</f>
        <v>3.2124784521298566</v>
      </c>
      <c r="P49" s="38">
        <f>(G49-$G$8)/$G$9</f>
        <v>-0.83931651622542691</v>
      </c>
      <c r="Q49" s="46">
        <f>(F49-$F$8)/$F$9</f>
        <v>-0.85703095039043953</v>
      </c>
    </row>
    <row r="50" spans="1:17">
      <c r="C50" s="19"/>
      <c r="D50" s="13"/>
      <c r="E50" s="13"/>
      <c r="F50" s="13"/>
      <c r="H50" s="13"/>
      <c r="I50" s="9"/>
      <c r="J50" s="9"/>
      <c r="K50" s="9"/>
      <c r="L50" s="9"/>
      <c r="M50" s="9"/>
      <c r="N50" s="9"/>
      <c r="O50" s="9"/>
      <c r="P50" s="9"/>
      <c r="Q50" s="9"/>
    </row>
    <row r="51" spans="1:17">
      <c r="C51" s="19"/>
      <c r="D51" s="8"/>
      <c r="E51" s="8"/>
      <c r="F51" s="8"/>
      <c r="H51" s="8"/>
      <c r="I51" s="9"/>
      <c r="J51" s="9"/>
      <c r="K51" s="9"/>
      <c r="L51" s="9"/>
      <c r="M51" s="9"/>
      <c r="N51" s="9"/>
      <c r="O51" s="9"/>
      <c r="P51" s="9"/>
      <c r="Q51" s="9"/>
    </row>
    <row r="52" spans="1:17">
      <c r="C52" s="19"/>
      <c r="D52" s="8"/>
      <c r="E52" s="8"/>
      <c r="F52" s="8"/>
      <c r="H52" s="8"/>
      <c r="I52" s="9"/>
      <c r="J52" s="9"/>
      <c r="K52" s="9"/>
      <c r="L52" s="9"/>
      <c r="M52" s="9"/>
      <c r="N52" s="9"/>
      <c r="O52" s="9"/>
      <c r="P52" s="9"/>
      <c r="Q52" s="9"/>
    </row>
    <row r="53" spans="1:17">
      <c r="C53" s="19"/>
      <c r="D53" s="8"/>
      <c r="E53" s="8"/>
      <c r="F53" s="8"/>
      <c r="H53" s="8"/>
      <c r="I53" s="9"/>
      <c r="J53" s="9"/>
      <c r="K53" s="9"/>
      <c r="L53" s="9"/>
      <c r="M53" s="9"/>
      <c r="N53" s="9"/>
      <c r="O53" s="9"/>
      <c r="P53" s="9"/>
      <c r="Q53" s="9"/>
    </row>
    <row r="54" spans="1:17">
      <c r="C54" s="19"/>
      <c r="D54" s="8"/>
      <c r="E54" s="8"/>
      <c r="F54" s="8"/>
      <c r="H54" s="8"/>
      <c r="I54" s="9"/>
      <c r="J54" s="9"/>
      <c r="K54" s="9"/>
      <c r="L54" s="9"/>
      <c r="M54" s="9"/>
      <c r="N54" s="9"/>
      <c r="O54" s="9"/>
      <c r="P54" s="9"/>
      <c r="Q54" s="9"/>
    </row>
    <row r="55" spans="1:17">
      <c r="C55" s="19"/>
      <c r="D55" s="8"/>
      <c r="E55" s="8"/>
      <c r="F55" s="8"/>
      <c r="H55" s="8"/>
      <c r="I55" s="9"/>
      <c r="J55" s="9"/>
      <c r="K55" s="9"/>
      <c r="L55" s="9"/>
      <c r="M55" s="9"/>
      <c r="N55" s="9"/>
      <c r="O55" s="9"/>
      <c r="P55" s="9"/>
      <c r="Q55" s="9"/>
    </row>
    <row r="56" spans="1:17">
      <c r="C56" s="19"/>
      <c r="D56" s="8"/>
      <c r="E56" s="8"/>
      <c r="F56" s="8"/>
      <c r="H56" s="8"/>
      <c r="I56" s="9"/>
      <c r="J56" s="9"/>
      <c r="K56" s="9"/>
      <c r="L56" s="9"/>
      <c r="M56" s="9"/>
      <c r="N56" s="9"/>
      <c r="O56" s="9"/>
      <c r="P56" s="9"/>
      <c r="Q56" s="9"/>
    </row>
    <row r="57" spans="1:17">
      <c r="C57" s="19"/>
      <c r="D57" s="8"/>
      <c r="E57" s="8"/>
      <c r="F57" s="8"/>
      <c r="H57" s="8"/>
      <c r="I57" s="9"/>
      <c r="J57" s="9"/>
      <c r="K57" s="9"/>
      <c r="L57" s="9"/>
      <c r="M57" s="9"/>
      <c r="N57" s="9"/>
      <c r="O57" s="9"/>
      <c r="P57" s="9"/>
      <c r="Q57" s="9"/>
    </row>
    <row r="58" spans="1:17">
      <c r="C58" s="19"/>
      <c r="D58" s="8"/>
      <c r="E58" s="8"/>
      <c r="F58" s="8"/>
      <c r="H58" s="8"/>
      <c r="I58" s="9"/>
      <c r="J58" s="9"/>
      <c r="K58" s="9"/>
      <c r="L58" s="9"/>
      <c r="M58" s="9"/>
      <c r="N58" s="9"/>
      <c r="O58" s="9"/>
      <c r="P58" s="9"/>
      <c r="Q58" s="9"/>
    </row>
    <row r="59" spans="1:17">
      <c r="C59" s="19"/>
      <c r="D59" s="8"/>
      <c r="E59" s="8"/>
      <c r="F59" s="8"/>
      <c r="H59" s="8"/>
      <c r="I59" s="9"/>
      <c r="J59" s="9"/>
      <c r="K59" s="9"/>
      <c r="L59" s="9"/>
      <c r="M59" s="9"/>
      <c r="N59" s="9"/>
      <c r="O59" s="9"/>
      <c r="P59" s="9"/>
      <c r="Q59" s="9"/>
    </row>
    <row r="60" spans="1:17">
      <c r="C60" s="19"/>
      <c r="D60" s="8"/>
      <c r="E60" s="8"/>
      <c r="F60" s="8"/>
      <c r="H60" s="8"/>
      <c r="I60" s="9"/>
      <c r="J60" s="9"/>
      <c r="K60" s="9"/>
      <c r="L60" s="9"/>
      <c r="M60" s="9"/>
      <c r="N60" s="9"/>
      <c r="O60" s="9"/>
      <c r="P60" s="9"/>
      <c r="Q60" s="9"/>
    </row>
    <row r="61" spans="1:17">
      <c r="C61" s="19"/>
      <c r="D61" s="8"/>
      <c r="E61" s="8"/>
      <c r="F61" s="8"/>
      <c r="H61" s="8"/>
      <c r="I61" s="9"/>
      <c r="J61" s="9"/>
      <c r="K61" s="9"/>
      <c r="L61" s="9"/>
      <c r="M61" s="9"/>
      <c r="N61" s="9"/>
      <c r="O61" s="9"/>
      <c r="P61" s="9"/>
      <c r="Q61" s="9"/>
    </row>
    <row r="62" spans="1:17">
      <c r="C62" s="19"/>
      <c r="D62" s="8"/>
      <c r="E62" s="8"/>
      <c r="F62" s="8"/>
      <c r="H62" s="8"/>
      <c r="I62" s="9"/>
      <c r="J62" s="9"/>
      <c r="K62" s="9"/>
      <c r="L62" s="9"/>
      <c r="M62" s="9"/>
      <c r="N62" s="9"/>
      <c r="O62" s="9"/>
      <c r="P62" s="9"/>
      <c r="Q62" s="9"/>
    </row>
    <row r="63" spans="1:17">
      <c r="C63" s="19"/>
      <c r="D63" s="8"/>
      <c r="E63" s="8"/>
      <c r="F63" s="8"/>
      <c r="H63" s="8"/>
      <c r="I63" s="9"/>
      <c r="J63" s="9"/>
      <c r="K63" s="9"/>
      <c r="L63" s="9"/>
      <c r="M63" s="9"/>
      <c r="N63" s="9"/>
      <c r="O63" s="9"/>
      <c r="P63" s="9"/>
      <c r="Q63" s="9"/>
    </row>
    <row r="64" spans="1:17">
      <c r="C64" s="19"/>
      <c r="D64" s="8"/>
      <c r="E64" s="8"/>
      <c r="F64" s="8"/>
      <c r="H64" s="8"/>
      <c r="I64" s="9"/>
      <c r="J64" s="9"/>
      <c r="K64" s="9"/>
      <c r="L64" s="9"/>
      <c r="M64" s="9"/>
      <c r="N64" s="9"/>
      <c r="O64" s="9"/>
      <c r="P64" s="9"/>
      <c r="Q64" s="9"/>
    </row>
    <row r="65" spans="3:17">
      <c r="C65" s="19"/>
      <c r="D65" s="8"/>
      <c r="E65" s="8"/>
      <c r="F65" s="8"/>
      <c r="H65" s="8"/>
      <c r="I65" s="9"/>
      <c r="J65" s="9"/>
      <c r="K65" s="9"/>
      <c r="L65" s="9"/>
      <c r="M65" s="9"/>
      <c r="N65" s="9"/>
      <c r="O65" s="9"/>
      <c r="P65" s="9"/>
      <c r="Q65" s="9"/>
    </row>
    <row r="66" spans="3:17">
      <c r="C66" s="19"/>
      <c r="D66" s="8"/>
      <c r="E66" s="8"/>
      <c r="F66" s="8"/>
      <c r="H66" s="8"/>
      <c r="I66" s="9"/>
      <c r="J66" s="9"/>
      <c r="K66" s="9"/>
      <c r="L66" s="9"/>
      <c r="M66" s="9"/>
      <c r="N66" s="9"/>
      <c r="O66" s="9"/>
      <c r="P66" s="9"/>
      <c r="Q66" s="9"/>
    </row>
    <row r="67" spans="3:17">
      <c r="C67" s="19"/>
      <c r="D67" s="8"/>
      <c r="E67" s="8"/>
      <c r="F67" s="8"/>
      <c r="H67" s="8"/>
      <c r="I67" s="9"/>
      <c r="J67" s="9"/>
      <c r="K67" s="9"/>
      <c r="L67" s="9"/>
      <c r="M67" s="9"/>
      <c r="N67" s="9"/>
      <c r="O67" s="9"/>
      <c r="P67" s="9"/>
      <c r="Q67" s="9"/>
    </row>
    <row r="68" spans="3:17">
      <c r="C68" s="19"/>
      <c r="D68" s="8"/>
      <c r="E68" s="8"/>
      <c r="F68" s="8"/>
      <c r="H68" s="8"/>
      <c r="I68" s="9"/>
      <c r="J68" s="9"/>
      <c r="K68" s="9"/>
      <c r="L68" s="9"/>
      <c r="M68" s="9"/>
      <c r="N68" s="9"/>
      <c r="O68" s="9"/>
      <c r="P68" s="9"/>
      <c r="Q68" s="9"/>
    </row>
    <row r="69" spans="3:17">
      <c r="C69" s="19"/>
      <c r="D69" s="8"/>
      <c r="E69" s="8"/>
      <c r="F69" s="8"/>
      <c r="H69" s="8"/>
      <c r="I69" s="9"/>
      <c r="J69" s="9"/>
      <c r="K69" s="9"/>
      <c r="L69" s="9"/>
      <c r="M69" s="9"/>
      <c r="N69" s="9"/>
      <c r="O69" s="9"/>
      <c r="P69" s="9"/>
      <c r="Q69" s="9"/>
    </row>
    <row r="70" spans="3:17">
      <c r="C70" s="19"/>
      <c r="D70" s="8"/>
      <c r="E70" s="8"/>
      <c r="F70" s="8"/>
      <c r="H70" s="8"/>
      <c r="I70" s="9"/>
      <c r="J70" s="9"/>
      <c r="K70" s="9"/>
      <c r="L70" s="9"/>
      <c r="M70" s="9"/>
      <c r="N70" s="9"/>
      <c r="O70" s="9"/>
      <c r="P70" s="9"/>
      <c r="Q70" s="9"/>
    </row>
    <row r="71" spans="3:17">
      <c r="C71" s="19"/>
      <c r="D71" s="8"/>
      <c r="E71" s="8"/>
      <c r="F71" s="8"/>
      <c r="H71" s="8"/>
      <c r="I71" s="9"/>
      <c r="J71" s="9"/>
      <c r="K71" s="9"/>
      <c r="L71" s="9"/>
      <c r="M71" s="9"/>
      <c r="N71" s="9"/>
      <c r="O71" s="9"/>
      <c r="P71" s="9"/>
      <c r="Q71" s="9"/>
    </row>
    <row r="72" spans="3:17">
      <c r="C72" s="19"/>
      <c r="D72" s="8"/>
      <c r="E72" s="8"/>
      <c r="F72" s="8"/>
      <c r="H72" s="8"/>
      <c r="I72" s="9"/>
      <c r="J72" s="9"/>
      <c r="K72" s="9"/>
      <c r="L72" s="9"/>
      <c r="M72" s="9"/>
      <c r="N72" s="9"/>
      <c r="O72" s="9"/>
      <c r="P72" s="9"/>
      <c r="Q72" s="9"/>
    </row>
    <row r="73" spans="3:17">
      <c r="C73" s="19"/>
      <c r="D73" s="8"/>
      <c r="E73" s="8"/>
      <c r="F73" s="8"/>
      <c r="H73" s="8"/>
      <c r="I73" s="9"/>
      <c r="J73" s="9"/>
      <c r="K73" s="9"/>
      <c r="L73" s="9"/>
      <c r="M73" s="9"/>
      <c r="N73" s="9"/>
      <c r="O73" s="9"/>
      <c r="P73" s="9"/>
      <c r="Q73" s="9"/>
    </row>
    <row r="74" spans="3:17">
      <c r="C74" s="19"/>
      <c r="D74" s="8"/>
      <c r="E74" s="8"/>
      <c r="F74" s="8"/>
      <c r="H74" s="8"/>
      <c r="I74" s="9"/>
      <c r="J74" s="9"/>
      <c r="K74" s="9"/>
      <c r="L74" s="9"/>
      <c r="M74" s="9"/>
      <c r="N74" s="9"/>
      <c r="O74" s="9"/>
      <c r="P74" s="9"/>
      <c r="Q74" s="9"/>
    </row>
    <row r="75" spans="3:17">
      <c r="C75" s="19"/>
      <c r="D75" s="8"/>
      <c r="E75" s="8"/>
      <c r="F75" s="8"/>
      <c r="H75" s="8"/>
      <c r="I75" s="9"/>
      <c r="J75" s="9"/>
      <c r="K75" s="9"/>
      <c r="L75" s="9"/>
      <c r="M75" s="9"/>
      <c r="N75" s="9"/>
      <c r="O75" s="9"/>
      <c r="P75" s="9"/>
      <c r="Q75" s="9"/>
    </row>
    <row r="76" spans="3:17">
      <c r="C76" s="19"/>
      <c r="D76" s="8"/>
      <c r="E76" s="8"/>
      <c r="F76" s="8"/>
      <c r="H76" s="8"/>
      <c r="I76" s="9"/>
      <c r="J76" s="9"/>
      <c r="K76" s="9"/>
      <c r="L76" s="9"/>
      <c r="M76" s="9"/>
      <c r="N76" s="9"/>
      <c r="O76" s="9"/>
      <c r="P76" s="9"/>
      <c r="Q76" s="9"/>
    </row>
    <row r="77" spans="3:17">
      <c r="C77" s="19"/>
      <c r="D77" s="8"/>
      <c r="E77" s="8"/>
      <c r="F77" s="8"/>
      <c r="H77" s="8"/>
      <c r="I77" s="9"/>
      <c r="J77" s="9"/>
      <c r="K77" s="9"/>
      <c r="L77" s="9"/>
      <c r="M77" s="9"/>
      <c r="N77" s="9"/>
      <c r="O77" s="9"/>
      <c r="P77" s="9"/>
      <c r="Q77" s="9"/>
    </row>
    <row r="78" spans="3:17">
      <c r="C78" s="19"/>
      <c r="D78" s="8"/>
      <c r="E78" s="8"/>
      <c r="F78" s="8"/>
      <c r="H78" s="8"/>
      <c r="I78" s="9"/>
      <c r="J78" s="9"/>
      <c r="K78" s="9"/>
      <c r="L78" s="9"/>
      <c r="M78" s="9"/>
      <c r="N78" s="9"/>
      <c r="O78" s="9"/>
      <c r="P78" s="9"/>
      <c r="Q78" s="9"/>
    </row>
    <row r="79" spans="3:17">
      <c r="C79" s="19"/>
      <c r="D79" s="8"/>
      <c r="E79" s="8"/>
      <c r="F79" s="8"/>
      <c r="H79" s="8"/>
      <c r="I79" s="9"/>
      <c r="J79" s="9"/>
      <c r="K79" s="9"/>
      <c r="L79" s="9"/>
      <c r="M79" s="9"/>
      <c r="N79" s="9"/>
      <c r="O79" s="9"/>
      <c r="P79" s="9"/>
      <c r="Q79" s="9"/>
    </row>
    <row r="80" spans="3:17">
      <c r="C80" s="19"/>
      <c r="D80" s="8"/>
      <c r="E80" s="8"/>
      <c r="F80" s="8"/>
      <c r="H80" s="8"/>
      <c r="I80" s="9"/>
      <c r="J80" s="9"/>
      <c r="K80" s="9"/>
      <c r="L80" s="9"/>
      <c r="M80" s="9"/>
      <c r="N80" s="9"/>
      <c r="O80" s="9"/>
      <c r="P80" s="9"/>
      <c r="Q80" s="9"/>
    </row>
    <row r="81" spans="3:17">
      <c r="C81" s="19"/>
      <c r="D81" s="8"/>
      <c r="E81" s="8"/>
      <c r="F81" s="8"/>
      <c r="H81" s="8"/>
      <c r="I81" s="9"/>
      <c r="J81" s="9"/>
      <c r="K81" s="9"/>
      <c r="L81" s="9"/>
      <c r="M81" s="9"/>
      <c r="N81" s="9"/>
      <c r="O81" s="9"/>
      <c r="P81" s="9"/>
      <c r="Q81" s="9"/>
    </row>
    <row r="82" spans="3:17">
      <c r="C82" s="19"/>
      <c r="D82" s="8"/>
      <c r="E82" s="8"/>
      <c r="F82" s="8"/>
      <c r="H82" s="8"/>
      <c r="I82" s="9"/>
      <c r="J82" s="9"/>
      <c r="K82" s="9"/>
      <c r="L82" s="9"/>
      <c r="M82" s="9"/>
      <c r="N82" s="9"/>
      <c r="O82" s="9"/>
      <c r="P82" s="9"/>
      <c r="Q82" s="9"/>
    </row>
    <row r="83" spans="3:17">
      <c r="C83" s="19"/>
      <c r="D83" s="8"/>
      <c r="E83" s="8"/>
      <c r="F83" s="8"/>
      <c r="H83" s="8"/>
      <c r="I83" s="9"/>
      <c r="J83" s="9"/>
      <c r="K83" s="9"/>
      <c r="L83" s="9"/>
      <c r="M83" s="9"/>
      <c r="N83" s="9"/>
      <c r="O83" s="9"/>
      <c r="P83" s="9"/>
      <c r="Q83" s="9"/>
    </row>
    <row r="84" spans="3:17">
      <c r="C84" s="19"/>
      <c r="D84" s="8"/>
      <c r="E84" s="8"/>
      <c r="F84" s="8"/>
      <c r="H84" s="8"/>
      <c r="I84" s="9"/>
      <c r="J84" s="9"/>
      <c r="K84" s="9"/>
      <c r="L84" s="9"/>
      <c r="M84" s="9"/>
      <c r="N84" s="9"/>
      <c r="O84" s="9"/>
      <c r="P84" s="9"/>
      <c r="Q84" s="9"/>
    </row>
    <row r="85" spans="3:17">
      <c r="C85" s="19"/>
      <c r="D85" s="8"/>
      <c r="E85" s="8"/>
      <c r="F85" s="8"/>
      <c r="H85" s="8"/>
      <c r="I85" s="9"/>
      <c r="J85" s="9"/>
      <c r="K85" s="9"/>
      <c r="L85" s="9"/>
      <c r="M85" s="9"/>
      <c r="N85" s="9"/>
      <c r="O85" s="9"/>
      <c r="P85" s="9"/>
      <c r="Q85" s="9"/>
    </row>
    <row r="86" spans="3:17">
      <c r="C86" s="19"/>
      <c r="D86" s="8"/>
      <c r="E86" s="8"/>
      <c r="F86" s="8"/>
      <c r="H86" s="8"/>
      <c r="I86" s="9"/>
      <c r="J86" s="9"/>
      <c r="K86" s="9"/>
      <c r="L86" s="9"/>
      <c r="M86" s="9"/>
      <c r="N86" s="9"/>
      <c r="O86" s="9"/>
      <c r="P86" s="9"/>
      <c r="Q86" s="9"/>
    </row>
    <row r="87" spans="3:17">
      <c r="C87" s="19"/>
      <c r="D87" s="8"/>
      <c r="E87" s="8"/>
      <c r="F87" s="8"/>
      <c r="H87" s="8"/>
      <c r="I87" s="9"/>
      <c r="J87" s="9"/>
      <c r="K87" s="9"/>
      <c r="L87" s="9"/>
      <c r="M87" s="9"/>
      <c r="N87" s="9"/>
      <c r="O87" s="9"/>
      <c r="P87" s="9"/>
      <c r="Q87" s="9"/>
    </row>
    <row r="88" spans="3:17">
      <c r="C88" s="19"/>
      <c r="D88" s="8"/>
      <c r="E88" s="8"/>
      <c r="F88" s="8"/>
      <c r="H88" s="8"/>
      <c r="I88" s="9"/>
      <c r="J88" s="9"/>
      <c r="K88" s="9"/>
      <c r="L88" s="9"/>
      <c r="M88" s="9"/>
      <c r="N88" s="9"/>
      <c r="O88" s="9"/>
      <c r="P88" s="9"/>
      <c r="Q88" s="9"/>
    </row>
    <row r="89" spans="3:17">
      <c r="C89" s="19"/>
      <c r="D89" s="8"/>
      <c r="E89" s="8"/>
      <c r="F89" s="8"/>
      <c r="H89" s="8"/>
      <c r="I89" s="9"/>
      <c r="J89" s="9"/>
      <c r="K89" s="9"/>
      <c r="L89" s="9"/>
      <c r="M89" s="9"/>
      <c r="N89" s="9"/>
      <c r="O89" s="9"/>
      <c r="P89" s="9"/>
      <c r="Q89" s="9"/>
    </row>
    <row r="90" spans="3:17">
      <c r="C90" s="19"/>
      <c r="D90" s="8"/>
      <c r="E90" s="8"/>
      <c r="F90" s="8"/>
      <c r="H90" s="8"/>
      <c r="I90" s="9"/>
      <c r="J90" s="9"/>
      <c r="K90" s="9"/>
      <c r="L90" s="9"/>
      <c r="M90" s="9"/>
      <c r="N90" s="9"/>
      <c r="O90" s="9"/>
      <c r="P90" s="9"/>
      <c r="Q90" s="9"/>
    </row>
    <row r="91" spans="3:17">
      <c r="C91" s="19"/>
      <c r="D91" s="8"/>
      <c r="E91" s="8"/>
      <c r="F91" s="8"/>
      <c r="H91" s="8"/>
      <c r="I91" s="9"/>
      <c r="J91" s="9"/>
      <c r="K91" s="9"/>
      <c r="L91" s="9"/>
      <c r="M91" s="9"/>
      <c r="N91" s="9"/>
      <c r="O91" s="9"/>
      <c r="P91" s="9"/>
      <c r="Q91" s="9"/>
    </row>
    <row r="92" spans="3:17">
      <c r="C92" s="19"/>
      <c r="D92" s="8"/>
      <c r="E92" s="8"/>
      <c r="F92" s="8"/>
      <c r="H92" s="8"/>
      <c r="I92" s="9"/>
      <c r="J92" s="9"/>
      <c r="K92" s="9"/>
      <c r="L92" s="9"/>
      <c r="M92" s="9"/>
      <c r="N92" s="9"/>
      <c r="O92" s="9"/>
      <c r="P92" s="9"/>
      <c r="Q92" s="9"/>
    </row>
    <row r="93" spans="3:17">
      <c r="C93" s="19"/>
      <c r="D93" s="8"/>
      <c r="E93" s="8"/>
      <c r="F93" s="8"/>
      <c r="H93" s="8"/>
      <c r="I93" s="9"/>
      <c r="J93" s="9"/>
      <c r="K93" s="9"/>
      <c r="L93" s="9"/>
      <c r="M93" s="9"/>
      <c r="N93" s="9"/>
      <c r="O93" s="9"/>
      <c r="P93" s="9"/>
      <c r="Q93" s="9"/>
    </row>
    <row r="94" spans="3:17">
      <c r="C94" s="19"/>
      <c r="D94" s="8"/>
      <c r="E94" s="8"/>
      <c r="F94" s="8"/>
      <c r="H94" s="8"/>
      <c r="I94" s="9"/>
      <c r="J94" s="9"/>
      <c r="K94" s="9"/>
      <c r="L94" s="9"/>
      <c r="M94" s="9"/>
      <c r="N94" s="9"/>
      <c r="O94" s="9"/>
      <c r="P94" s="9"/>
      <c r="Q94" s="9"/>
    </row>
    <row r="95" spans="3:17">
      <c r="C95" s="19"/>
      <c r="D95" s="8"/>
      <c r="E95" s="8"/>
      <c r="F95" s="8"/>
      <c r="H95" s="8"/>
      <c r="I95" s="9"/>
      <c r="J95" s="9"/>
      <c r="K95" s="9"/>
      <c r="L95" s="9"/>
      <c r="M95" s="9"/>
      <c r="N95" s="9"/>
      <c r="O95" s="9"/>
      <c r="P95" s="9"/>
      <c r="Q95" s="9"/>
    </row>
    <row r="96" spans="3:17">
      <c r="C96" s="19"/>
      <c r="D96" s="8"/>
      <c r="E96" s="8"/>
      <c r="F96" s="8"/>
      <c r="H96" s="8"/>
      <c r="I96" s="9"/>
      <c r="J96" s="9"/>
      <c r="K96" s="9"/>
      <c r="L96" s="9"/>
      <c r="M96" s="9"/>
      <c r="N96" s="9"/>
      <c r="O96" s="9"/>
      <c r="P96" s="9"/>
      <c r="Q96" s="9"/>
    </row>
    <row r="97" spans="3:17">
      <c r="C97" s="19"/>
      <c r="D97" s="8"/>
      <c r="E97" s="8"/>
      <c r="F97" s="8"/>
      <c r="H97" s="8"/>
      <c r="I97" s="9"/>
      <c r="J97" s="9"/>
      <c r="K97" s="9"/>
      <c r="L97" s="9"/>
      <c r="M97" s="9"/>
      <c r="N97" s="9"/>
      <c r="O97" s="9"/>
      <c r="P97" s="9"/>
      <c r="Q97" s="9"/>
    </row>
    <row r="98" spans="3:17">
      <c r="C98" s="15"/>
      <c r="D98" s="18"/>
      <c r="E98" s="18"/>
      <c r="F98" s="18"/>
      <c r="I98" s="18"/>
      <c r="J98" s="18"/>
      <c r="L98" s="18"/>
      <c r="M98" s="18"/>
      <c r="N98" s="18"/>
      <c r="O98" s="18"/>
      <c r="P98" s="18"/>
    </row>
    <row r="99" spans="3:17">
      <c r="C99" s="15"/>
      <c r="D99" s="18"/>
      <c r="E99" s="18"/>
      <c r="F99" s="18"/>
      <c r="I99" s="18"/>
      <c r="J99" s="18"/>
      <c r="L99" s="18"/>
      <c r="M99" s="18"/>
      <c r="N99" s="18"/>
      <c r="O99" s="18"/>
      <c r="P99" s="18"/>
    </row>
    <row r="100" spans="3:17">
      <c r="C100" s="15"/>
      <c r="D100" s="18"/>
      <c r="E100" s="18"/>
      <c r="F100" s="18"/>
      <c r="I100" s="18"/>
      <c r="J100" s="18"/>
      <c r="L100" s="18"/>
      <c r="M100" s="18"/>
      <c r="N100" s="18"/>
      <c r="O100" s="18"/>
      <c r="P100" s="18"/>
    </row>
    <row r="101" spans="3:17">
      <c r="C101" s="15"/>
      <c r="D101" s="18"/>
      <c r="E101" s="18"/>
      <c r="F101" s="18"/>
      <c r="I101" s="18"/>
      <c r="J101" s="18"/>
      <c r="L101" s="18"/>
      <c r="M101" s="18"/>
      <c r="N101" s="18"/>
      <c r="O101" s="18"/>
      <c r="P101" s="18"/>
    </row>
    <row r="102" spans="3:17">
      <c r="C102" s="15"/>
      <c r="D102" s="18"/>
      <c r="E102" s="18"/>
      <c r="F102" s="18"/>
      <c r="I102" s="18"/>
      <c r="J102" s="18"/>
      <c r="L102" s="18"/>
      <c r="M102" s="18"/>
      <c r="N102" s="18"/>
      <c r="O102" s="18"/>
      <c r="P102" s="18"/>
    </row>
    <row r="103" spans="3:17">
      <c r="C103" s="15"/>
      <c r="D103" s="18"/>
      <c r="E103" s="18"/>
      <c r="F103" s="18"/>
      <c r="I103" s="18"/>
      <c r="J103" s="18"/>
      <c r="L103" s="18"/>
      <c r="M103" s="18"/>
      <c r="N103" s="18"/>
      <c r="O103" s="18"/>
      <c r="P103" s="18"/>
    </row>
    <row r="104" spans="3:17">
      <c r="C104" s="15"/>
      <c r="D104" s="18"/>
      <c r="E104" s="18"/>
      <c r="F104" s="18"/>
      <c r="I104" s="18"/>
      <c r="J104" s="18"/>
      <c r="L104" s="18"/>
      <c r="M104" s="18"/>
      <c r="N104" s="18"/>
      <c r="O104" s="18"/>
      <c r="P104" s="18"/>
    </row>
  </sheetData>
  <mergeCells count="3">
    <mergeCell ref="B11:F11"/>
    <mergeCell ref="H11:L11"/>
    <mergeCell ref="M11:Q11"/>
  </mergeCells>
  <conditionalFormatting sqref="D13:D1048576">
    <cfRule type="cellIs" dxfId="5" priority="2" operator="lessThan">
      <formula>0</formula>
    </cfRule>
  </conditionalFormatting>
  <conditionalFormatting sqref="G13:G49">
    <cfRule type="cellIs" dxfId="4" priority="1" operator="greaterThan">
      <formula>0.4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6FDC-C28C-4107-A673-51852605752C}">
  <dimension ref="A1:D21"/>
  <sheetViews>
    <sheetView topLeftCell="A31" workbookViewId="0">
      <selection activeCell="M56" sqref="M56"/>
    </sheetView>
  </sheetViews>
  <sheetFormatPr defaultRowHeight="15"/>
  <sheetData>
    <row r="1" spans="1:4" ht="21">
      <c r="A1" s="7" t="s">
        <v>22</v>
      </c>
    </row>
    <row r="3" spans="1:4">
      <c r="B3" s="14"/>
      <c r="D3" s="14"/>
    </row>
    <row r="4" spans="1:4">
      <c r="B4" s="14"/>
      <c r="D4" s="14"/>
    </row>
    <row r="5" spans="1:4">
      <c r="B5" s="14"/>
      <c r="D5" s="14"/>
    </row>
    <row r="6" spans="1:4">
      <c r="B6" s="14"/>
      <c r="D6" s="14"/>
    </row>
    <row r="7" spans="1:4">
      <c r="B7" s="14"/>
      <c r="D7" s="14"/>
    </row>
    <row r="8" spans="1:4">
      <c r="B8" s="14"/>
      <c r="D8" s="14"/>
    </row>
    <row r="9" spans="1:4">
      <c r="B9" s="14"/>
      <c r="D9" s="14"/>
    </row>
    <row r="10" spans="1:4">
      <c r="B10" s="14"/>
      <c r="D10" s="14"/>
    </row>
    <row r="11" spans="1:4">
      <c r="B11" s="14"/>
      <c r="D11" s="14"/>
    </row>
    <row r="12" spans="1:4">
      <c r="B12" s="14"/>
      <c r="D12" s="14"/>
    </row>
    <row r="13" spans="1:4">
      <c r="D13" s="14"/>
    </row>
    <row r="14" spans="1:4">
      <c r="D14" s="14"/>
    </row>
    <row r="15" spans="1:4">
      <c r="B15" s="14"/>
      <c r="D15" s="14"/>
    </row>
    <row r="16" spans="1:4">
      <c r="B16" s="14"/>
      <c r="D16" s="14"/>
    </row>
    <row r="17" spans="2:4">
      <c r="B17" s="14"/>
      <c r="D17" s="14"/>
    </row>
    <row r="18" spans="2:4">
      <c r="D18" s="14"/>
    </row>
    <row r="19" spans="2:4">
      <c r="D19" s="14"/>
    </row>
    <row r="21" spans="2:4">
      <c r="D21" s="1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AF28-CDE9-4F2D-A35A-144B24643275}">
  <dimension ref="A1:R104"/>
  <sheetViews>
    <sheetView topLeftCell="A13" workbookViewId="0">
      <selection activeCell="E5" sqref="E5"/>
    </sheetView>
  </sheetViews>
  <sheetFormatPr defaultColWidth="12.28515625" defaultRowHeight="15"/>
  <cols>
    <col min="1" max="1" width="6" style="18" customWidth="1"/>
    <col min="2" max="2" width="12.28515625" style="18"/>
    <col min="3" max="3" width="12.28515625" style="3"/>
    <col min="8" max="8" width="12.28515625" style="18"/>
    <col min="11" max="11" width="12.28515625" style="18"/>
    <col min="17" max="17" width="12.28515625" style="18"/>
  </cols>
  <sheetData>
    <row r="1" spans="1:18" ht="21">
      <c r="A1" s="7" t="s">
        <v>26</v>
      </c>
      <c r="B1" s="7"/>
      <c r="H1"/>
      <c r="I1" s="5"/>
      <c r="J1" s="5"/>
      <c r="K1" s="5"/>
      <c r="L1" s="5"/>
      <c r="M1" s="5"/>
      <c r="Q1"/>
    </row>
    <row r="2" spans="1:18">
      <c r="A2" s="1" t="s">
        <v>8</v>
      </c>
      <c r="B2" s="3">
        <f>MAX(A13:A1048576)</f>
        <v>37</v>
      </c>
      <c r="C2"/>
      <c r="H2"/>
      <c r="I2" s="5"/>
      <c r="J2" s="5"/>
      <c r="K2" s="5"/>
      <c r="L2" s="5"/>
      <c r="M2" s="5"/>
      <c r="Q2"/>
    </row>
    <row r="3" spans="1:18">
      <c r="A3" s="1" t="s">
        <v>12</v>
      </c>
      <c r="B3" s="4">
        <v>1.3999999999999999E-6</v>
      </c>
      <c r="C3"/>
      <c r="H3"/>
      <c r="I3" s="5"/>
      <c r="J3" s="5"/>
      <c r="K3" s="5"/>
      <c r="L3" s="5"/>
      <c r="M3" s="5"/>
      <c r="Q3"/>
    </row>
    <row r="4" spans="1:18">
      <c r="A4" s="1" t="s">
        <v>16</v>
      </c>
      <c r="B4" s="33">
        <v>0.01</v>
      </c>
      <c r="C4"/>
      <c r="G4" s="40"/>
      <c r="H4"/>
      <c r="I4" s="5"/>
      <c r="J4" s="5"/>
      <c r="K4" s="5"/>
      <c r="L4" s="5"/>
      <c r="M4" s="5"/>
      <c r="Q4"/>
    </row>
    <row r="5" spans="1:18">
      <c r="A5" s="1"/>
      <c r="B5" s="31" t="s">
        <v>16</v>
      </c>
      <c r="C5" s="6" t="str">
        <f>C12</f>
        <v>n° elem</v>
      </c>
      <c r="D5" s="6" t="str">
        <f>D12</f>
        <v>exec time</v>
      </c>
      <c r="E5" s="6" t="str">
        <f>E12</f>
        <v>std</v>
      </c>
      <c r="F5" s="6" t="str">
        <f>F12</f>
        <v>n° rip</v>
      </c>
      <c r="G5" s="44" t="s">
        <v>17</v>
      </c>
      <c r="H5" s="6"/>
      <c r="I5" s="5"/>
      <c r="J5" s="5"/>
      <c r="K5" s="5"/>
      <c r="L5" s="5"/>
      <c r="M5" s="5"/>
      <c r="Q5"/>
    </row>
    <row r="6" spans="1:18">
      <c r="A6" s="1" t="s">
        <v>3</v>
      </c>
      <c r="B6" s="32">
        <f>MAX(B13:B97)</f>
        <v>9.1531983890370827E-4</v>
      </c>
      <c r="C6" s="16">
        <f>MAX(C13:C97)</f>
        <v>1000000</v>
      </c>
      <c r="D6" s="4">
        <f>MAX(D13:D97)</f>
        <v>1.1995</v>
      </c>
      <c r="E6" s="4">
        <f>MAX(E13:E49)</f>
        <v>2.6112900000000001E-2</v>
      </c>
      <c r="F6" s="29">
        <f>MAX(F13:F49)</f>
        <v>150</v>
      </c>
      <c r="G6" s="86">
        <f>MAX(G13:G49)</f>
        <v>9.0173878079397446E-2</v>
      </c>
      <c r="H6" s="29"/>
      <c r="K6" s="10"/>
      <c r="Q6"/>
    </row>
    <row r="7" spans="1:18">
      <c r="A7" s="1" t="s">
        <v>4</v>
      </c>
      <c r="B7" s="32">
        <f>MIN(B13:B97)</f>
        <v>2.3343059608170068E-7</v>
      </c>
      <c r="C7" s="16">
        <f>MIN(C13:C97)</f>
        <v>100</v>
      </c>
      <c r="D7" s="4">
        <f>MIN(D13:D97)</f>
        <v>1.01968E-5</v>
      </c>
      <c r="E7" s="4">
        <f>MIN(E13:E49)</f>
        <v>6.9222700000000002E-7</v>
      </c>
      <c r="F7" s="29">
        <f>MIN(F13:F49)</f>
        <v>5</v>
      </c>
      <c r="G7" s="86">
        <f>MIN(G13:G49)</f>
        <v>4.5764485202167571E-3</v>
      </c>
      <c r="H7" s="29"/>
      <c r="I7" s="10"/>
      <c r="K7"/>
      <c r="Q7"/>
      <c r="R7" s="17"/>
    </row>
    <row r="8" spans="1:18">
      <c r="A8" s="1" t="s">
        <v>9</v>
      </c>
      <c r="B8" s="32">
        <f>SUM(B13:B97)/$B$2</f>
        <v>8.5350798556399786E-5</v>
      </c>
      <c r="C8" s="16">
        <f>SUM(C13:C97)/$B$2</f>
        <v>162148.64864864864</v>
      </c>
      <c r="D8" s="4">
        <f>SUM(D13:D97)/$B$2</f>
        <v>0.15973796684864866</v>
      </c>
      <c r="E8" s="4">
        <f>SUM(E13:E49)/$B$2</f>
        <v>1.936833134243243E-3</v>
      </c>
      <c r="F8" s="30">
        <f>SUM(F13:F49)/$B$2</f>
        <v>47.567567567567565</v>
      </c>
      <c r="G8" s="86">
        <f>SUM(G13:G49)/$B$2</f>
        <v>1.73127646909229E-2</v>
      </c>
      <c r="H8" s="30"/>
      <c r="K8"/>
      <c r="Q8"/>
    </row>
    <row r="9" spans="1:18">
      <c r="A9" s="1" t="s">
        <v>10</v>
      </c>
      <c r="B9" s="32">
        <f>_xlfn.STDEV.S(B13:B97)</f>
        <v>1.7068819750269641E-4</v>
      </c>
      <c r="C9" s="16">
        <f>_xlfn.STDEV.S(C13:C97)</f>
        <v>284115.44173844939</v>
      </c>
      <c r="D9" s="4">
        <f>_xlfn.STDEV.S(D13:D97)</f>
        <v>0.32411004647430103</v>
      </c>
      <c r="E9" s="4">
        <f>_xlfn.STDEV.S(E13:E49)</f>
        <v>4.8539505331302605E-3</v>
      </c>
      <c r="F9" s="30">
        <f>_xlfn.STDEV.S(F13:F49)</f>
        <v>49.668646795281973</v>
      </c>
      <c r="G9" s="86">
        <f>_xlfn.STDEV.S(G13:G49)</f>
        <v>1.4910771290115846E-2</v>
      </c>
      <c r="H9" s="30"/>
      <c r="K9"/>
      <c r="Q9"/>
    </row>
    <row r="10" spans="1:18" ht="15.75" thickBot="1">
      <c r="A10"/>
      <c r="B10"/>
      <c r="H10"/>
      <c r="I10" s="3"/>
      <c r="J10" s="4"/>
      <c r="K10" s="3"/>
      <c r="L10" s="3"/>
      <c r="M10" s="3"/>
      <c r="Q10"/>
    </row>
    <row r="11" spans="1:18" ht="15.75" thickBot="1">
      <c r="A11" s="20"/>
      <c r="B11" s="104" t="s">
        <v>5</v>
      </c>
      <c r="C11" s="105"/>
      <c r="D11" s="105"/>
      <c r="E11" s="105"/>
      <c r="F11" s="106"/>
      <c r="G11" s="88"/>
      <c r="H11" s="104" t="s">
        <v>6</v>
      </c>
      <c r="I11" s="105"/>
      <c r="J11" s="105"/>
      <c r="K11" s="105"/>
      <c r="L11" s="105"/>
      <c r="M11" s="104" t="s">
        <v>7</v>
      </c>
      <c r="N11" s="105"/>
      <c r="O11" s="105"/>
      <c r="P11" s="105"/>
      <c r="Q11" s="106"/>
    </row>
    <row r="12" spans="1:18" s="2" customFormat="1" ht="30.75" thickBot="1">
      <c r="A12" s="11" t="s">
        <v>2</v>
      </c>
      <c r="B12" s="11" t="s">
        <v>15</v>
      </c>
      <c r="C12" s="21" t="s">
        <v>0</v>
      </c>
      <c r="D12" s="12" t="s">
        <v>11</v>
      </c>
      <c r="E12" s="22" t="s">
        <v>13</v>
      </c>
      <c r="F12" s="28" t="s">
        <v>1</v>
      </c>
      <c r="G12" s="12" t="s">
        <v>14</v>
      </c>
      <c r="H12" s="11" t="str">
        <f>B12</f>
        <v>relative error ε</v>
      </c>
      <c r="I12" s="21" t="str">
        <f>C12</f>
        <v>n° elem</v>
      </c>
      <c r="J12" s="12" t="str">
        <f>D12</f>
        <v>exec time</v>
      </c>
      <c r="K12" s="12" t="s">
        <v>14</v>
      </c>
      <c r="L12" s="12" t="str">
        <f>F12</f>
        <v>n° rip</v>
      </c>
      <c r="M12" s="11" t="str">
        <f>H12</f>
        <v>relative error ε</v>
      </c>
      <c r="N12" s="21" t="str">
        <f>C12</f>
        <v>n° elem</v>
      </c>
      <c r="O12" s="12" t="str">
        <f>D12</f>
        <v>exec time</v>
      </c>
      <c r="P12" s="12" t="s">
        <v>14</v>
      </c>
      <c r="Q12" s="28" t="str">
        <f>F12</f>
        <v>n° rip</v>
      </c>
    </row>
    <row r="13" spans="1:18">
      <c r="A13" s="47">
        <v>1</v>
      </c>
      <c r="B13" s="112">
        <f>$B$3/(D13*F13)</f>
        <v>9.1531983890370827E-4</v>
      </c>
      <c r="C13" s="50">
        <v>100</v>
      </c>
      <c r="D13" s="25">
        <v>1.01968E-5</v>
      </c>
      <c r="E13" s="34">
        <v>9.1948499999999995E-7</v>
      </c>
      <c r="F13" s="110">
        <v>150</v>
      </c>
      <c r="G13" s="107">
        <f t="shared" ref="G13:G49" si="0">E13/D13</f>
        <v>9.0173878079397446E-2</v>
      </c>
      <c r="H13" s="53">
        <f>(B13-$B$7)/($B$6-$B$7)</f>
        <v>1</v>
      </c>
      <c r="I13" s="54">
        <f t="shared" ref="I13:I44" si="1">(C13-$C$7)/($C$6-$C$7)</f>
        <v>0</v>
      </c>
      <c r="J13" s="54">
        <f t="shared" ref="J13:J44" si="2">(D13-$D$7)/($D$6-$D$7)</f>
        <v>0</v>
      </c>
      <c r="K13" s="54">
        <f>(G13-$G$7)/($G$6-$G$7)</f>
        <v>1</v>
      </c>
      <c r="L13" s="54">
        <f t="shared" ref="L13:L44" si="3">(F13-$F$7)/($F$6-$F$7)</f>
        <v>1</v>
      </c>
      <c r="M13" s="35">
        <f>(B13-$B$8)/$B$9</f>
        <v>4.8624864079087669</v>
      </c>
      <c r="N13" s="36">
        <f t="shared" ref="N13:N44" si="4">(C13-$C$8)/$C$9</f>
        <v>-0.57036198967962881</v>
      </c>
      <c r="O13" s="36">
        <f t="shared" ref="O13:O44" si="5">(D13-$D$8)/$D$9</f>
        <v>-0.4928195586227026</v>
      </c>
      <c r="P13" s="36">
        <f>(G13-$G$8)/$G$9</f>
        <v>4.8864751508041184</v>
      </c>
      <c r="Q13" s="45">
        <f t="shared" ref="Q13:Q44" si="6">(F13-$F$8)/$F$9</f>
        <v>2.0623157472887401</v>
      </c>
    </row>
    <row r="14" spans="1:18">
      <c r="A14" s="24">
        <v>2</v>
      </c>
      <c r="B14" s="112">
        <f t="shared" ref="B14:B49" si="7">$B$3/(D14*F14)</f>
        <v>4.4464169597014248E-4</v>
      </c>
      <c r="C14" s="50">
        <v>200</v>
      </c>
      <c r="D14" s="25">
        <v>2.2018199999999999E-5</v>
      </c>
      <c r="E14" s="34">
        <v>6.9222700000000002E-7</v>
      </c>
      <c r="F14" s="110">
        <v>143</v>
      </c>
      <c r="G14" s="108">
        <f t="shared" si="0"/>
        <v>3.1438855128938792E-2</v>
      </c>
      <c r="H14" s="53">
        <f>(B14-$B$7)/($B$6-$B$7)</f>
        <v>0.48564623115313832</v>
      </c>
      <c r="I14" s="54">
        <f t="shared" si="1"/>
        <v>1.0001000100010001E-4</v>
      </c>
      <c r="J14" s="54">
        <f t="shared" si="2"/>
        <v>9.8553568095892563E-6</v>
      </c>
      <c r="K14" s="54">
        <f>(G14-$G$7)/($G$6-$G$7)</f>
        <v>0.31382258494280835</v>
      </c>
      <c r="L14" s="54">
        <f t="shared" si="3"/>
        <v>0.9517241379310345</v>
      </c>
      <c r="M14" s="35">
        <f>(B14-$B$8)/$B$9</f>
        <v>2.1049545467727309</v>
      </c>
      <c r="N14" s="36">
        <f t="shared" si="4"/>
        <v>-0.57001002007393564</v>
      </c>
      <c r="O14" s="36">
        <f t="shared" si="5"/>
        <v>-0.49278308520841446</v>
      </c>
      <c r="P14" s="36">
        <f>(G14-$G$8)/$G$9</f>
        <v>0.94737489853257228</v>
      </c>
      <c r="Q14" s="45">
        <f t="shared" si="6"/>
        <v>1.9213817687800903</v>
      </c>
    </row>
    <row r="15" spans="1:18">
      <c r="A15" s="24">
        <v>3</v>
      </c>
      <c r="B15" s="112">
        <f t="shared" si="7"/>
        <v>2.9844250530716043E-4</v>
      </c>
      <c r="C15" s="50">
        <v>300</v>
      </c>
      <c r="D15" s="25">
        <v>3.4492800000000003E-5</v>
      </c>
      <c r="E15" s="34">
        <v>9.1827500000000001E-7</v>
      </c>
      <c r="F15" s="110">
        <v>136</v>
      </c>
      <c r="G15" s="108">
        <f t="shared" si="0"/>
        <v>2.6622222608776322E-2</v>
      </c>
      <c r="H15" s="53">
        <f>(B15-$B$7)/($B$6-$B$7)</f>
        <v>0.32588078240894286</v>
      </c>
      <c r="I15" s="54">
        <f t="shared" si="1"/>
        <v>2.0002000200020003E-4</v>
      </c>
      <c r="J15" s="54">
        <f t="shared" si="2"/>
        <v>2.0255278481887139E-5</v>
      </c>
      <c r="K15" s="54">
        <f>(G15-$G$7)/($G$6-$G$7)</f>
        <v>0.25755182371822827</v>
      </c>
      <c r="L15" s="54">
        <f t="shared" si="3"/>
        <v>0.90344827586206899</v>
      </c>
      <c r="M15" s="35">
        <f>(B15-$B$8)/$B$9</f>
        <v>1.2484267211703046</v>
      </c>
      <c r="N15" s="36">
        <f t="shared" si="4"/>
        <v>-0.56965805046824258</v>
      </c>
      <c r="O15" s="36">
        <f t="shared" si="5"/>
        <v>-0.49274459642926149</v>
      </c>
      <c r="P15" s="36">
        <f>(G15-$G$8)/$G$9</f>
        <v>0.62434449142309223</v>
      </c>
      <c r="Q15" s="45">
        <f t="shared" si="6"/>
        <v>1.7804477902714402</v>
      </c>
    </row>
    <row r="16" spans="1:18">
      <c r="A16" s="24">
        <v>4</v>
      </c>
      <c r="B16" s="112">
        <f t="shared" si="7"/>
        <v>2.2930366536995443E-4</v>
      </c>
      <c r="C16" s="50">
        <v>400</v>
      </c>
      <c r="D16" s="25">
        <v>4.7329E-5</v>
      </c>
      <c r="E16" s="34">
        <v>1.08483E-6</v>
      </c>
      <c r="F16" s="110">
        <v>129</v>
      </c>
      <c r="G16" s="108">
        <f t="shared" si="0"/>
        <v>2.2921042067231508E-2</v>
      </c>
      <c r="H16" s="53">
        <f>(B16-$B$7)/($B$6-$B$7)</f>
        <v>0.25032634371383394</v>
      </c>
      <c r="I16" s="54">
        <f t="shared" si="1"/>
        <v>3.0003000300030005E-4</v>
      </c>
      <c r="J16" s="54">
        <f t="shared" si="2"/>
        <v>3.0956661658097201E-5</v>
      </c>
      <c r="K16" s="54">
        <f>(G16-$G$7)/($G$6-$G$7)</f>
        <v>0.21431243486501653</v>
      </c>
      <c r="L16" s="54">
        <f t="shared" si="3"/>
        <v>0.85517241379310349</v>
      </c>
      <c r="M16" s="35">
        <f>(B16-$B$8)/$B$9</f>
        <v>0.84336743207614329</v>
      </c>
      <c r="N16" s="36">
        <f t="shared" si="4"/>
        <v>-0.56930608086254952</v>
      </c>
      <c r="O16" s="36">
        <f t="shared" si="5"/>
        <v>-0.49270499197966289</v>
      </c>
      <c r="P16" s="36">
        <f>(G16-$G$8)/$G$9</f>
        <v>0.37612255376931847</v>
      </c>
      <c r="Q16" s="45">
        <f t="shared" si="6"/>
        <v>1.6395138117627901</v>
      </c>
    </row>
    <row r="17" spans="1:17">
      <c r="A17" s="24">
        <v>5</v>
      </c>
      <c r="B17" s="112">
        <f t="shared" si="7"/>
        <v>1.8735638296833051E-4</v>
      </c>
      <c r="C17" s="50">
        <v>500</v>
      </c>
      <c r="D17" s="25">
        <v>6.1249100000000003E-5</v>
      </c>
      <c r="E17" s="34">
        <v>1.32918E-6</v>
      </c>
      <c r="F17" s="110">
        <v>122</v>
      </c>
      <c r="G17" s="108">
        <f t="shared" si="0"/>
        <v>2.1701216834206543E-2</v>
      </c>
      <c r="H17" s="53">
        <f>(B17-$B$7)/($B$6-$B$7)</f>
        <v>0.20448664811699757</v>
      </c>
      <c r="I17" s="54">
        <f t="shared" si="1"/>
        <v>4.0004000400040005E-4</v>
      </c>
      <c r="J17" s="54">
        <f t="shared" si="2"/>
        <v>4.2561679027035183E-5</v>
      </c>
      <c r="K17" s="54">
        <f>(G17-$G$7)/($G$6-$G$7)</f>
        <v>0.20006171215865767</v>
      </c>
      <c r="L17" s="54">
        <f t="shared" si="3"/>
        <v>0.80689655172413788</v>
      </c>
      <c r="M17" s="35">
        <f>(B17-$B$8)/$B$9</f>
        <v>0.597613577882673</v>
      </c>
      <c r="N17" s="36">
        <f t="shared" si="4"/>
        <v>-0.56895411125685647</v>
      </c>
      <c r="O17" s="36">
        <f t="shared" si="5"/>
        <v>-0.4926620432955619</v>
      </c>
      <c r="P17" s="36">
        <f>(G17-$G$8)/$G$9</f>
        <v>0.29431422814409941</v>
      </c>
      <c r="Q17" s="45">
        <f t="shared" si="6"/>
        <v>1.49857983325414</v>
      </c>
    </row>
    <row r="18" spans="1:17">
      <c r="A18" s="24">
        <v>6</v>
      </c>
      <c r="B18" s="112">
        <f t="shared" si="7"/>
        <v>1.6204013155343821E-4</v>
      </c>
      <c r="C18" s="50">
        <v>600</v>
      </c>
      <c r="D18" s="25">
        <v>7.5129000000000005E-5</v>
      </c>
      <c r="E18" s="34">
        <v>1.80674E-6</v>
      </c>
      <c r="F18" s="110">
        <v>115</v>
      </c>
      <c r="G18" s="108">
        <f t="shared" si="0"/>
        <v>2.4048503241091989E-2</v>
      </c>
      <c r="H18" s="53">
        <f>(B18-$B$7)/($B$6-$B$7)</f>
        <v>0.17682122637642936</v>
      </c>
      <c r="I18" s="54">
        <f t="shared" si="1"/>
        <v>5.0005000500050005E-4</v>
      </c>
      <c r="J18" s="54">
        <f t="shared" si="2"/>
        <v>5.4133182146920985E-5</v>
      </c>
      <c r="K18" s="54">
        <f>(G18-$G$7)/($G$6-$G$7)</f>
        <v>0.22748410578629075</v>
      </c>
      <c r="L18" s="54">
        <f t="shared" si="3"/>
        <v>0.75862068965517238</v>
      </c>
      <c r="M18" s="35">
        <f>(B18-$B$8)/$B$9</f>
        <v>0.44929487872661461</v>
      </c>
      <c r="N18" s="36">
        <f t="shared" si="4"/>
        <v>-0.5686021416511633</v>
      </c>
      <c r="O18" s="36">
        <f t="shared" si="5"/>
        <v>-0.49261921864340746</v>
      </c>
      <c r="P18" s="36">
        <f>(G18-$G$8)/$G$9</f>
        <v>0.45173642725203095</v>
      </c>
      <c r="Q18" s="45">
        <f t="shared" si="6"/>
        <v>1.3576458547454899</v>
      </c>
    </row>
    <row r="19" spans="1:17">
      <c r="A19" s="24">
        <v>7</v>
      </c>
      <c r="B19" s="112">
        <f t="shared" si="7"/>
        <v>1.4490152595796985E-4</v>
      </c>
      <c r="C19" s="50">
        <v>700</v>
      </c>
      <c r="D19" s="25">
        <v>8.9460499999999995E-5</v>
      </c>
      <c r="E19" s="34">
        <v>1.8674300000000001E-6</v>
      </c>
      <c r="F19" s="110">
        <v>108</v>
      </c>
      <c r="G19" s="108">
        <f t="shared" si="0"/>
        <v>2.0874352367804789E-2</v>
      </c>
      <c r="H19" s="53">
        <f>(B19-$B$7)/($B$6-$B$7)</f>
        <v>0.15809227855262251</v>
      </c>
      <c r="I19" s="54">
        <f t="shared" si="1"/>
        <v>6.0006000600060011E-4</v>
      </c>
      <c r="J19" s="54">
        <f t="shared" si="2"/>
        <v>6.6081178671582053E-5</v>
      </c>
      <c r="K19" s="54">
        <f>(G19-$G$7)/($G$6-$G$7)</f>
        <v>0.19040179046871869</v>
      </c>
      <c r="L19" s="54">
        <f t="shared" si="3"/>
        <v>0.71034482758620687</v>
      </c>
      <c r="M19" s="35">
        <f>(B19-$B$8)/$B$9</f>
        <v>0.34888602886927389</v>
      </c>
      <c r="N19" s="36">
        <f t="shared" si="4"/>
        <v>-0.56825017204547024</v>
      </c>
      <c r="O19" s="36">
        <f t="shared" si="5"/>
        <v>-0.49257500063734472</v>
      </c>
      <c r="P19" s="36">
        <f>(G19-$G$8)/$G$9</f>
        <v>0.23886005677270486</v>
      </c>
      <c r="Q19" s="45">
        <f t="shared" si="6"/>
        <v>1.2167118762368399</v>
      </c>
    </row>
    <row r="20" spans="1:17">
      <c r="A20" s="24">
        <v>8</v>
      </c>
      <c r="B20" s="112">
        <f t="shared" si="7"/>
        <v>1.324306732520026E-4</v>
      </c>
      <c r="C20" s="50">
        <v>800</v>
      </c>
      <c r="D20" s="25">
        <v>1.04669E-4</v>
      </c>
      <c r="E20" s="34">
        <v>2.8186699999999998E-6</v>
      </c>
      <c r="F20" s="110">
        <v>101</v>
      </c>
      <c r="G20" s="108">
        <f>E20/D20</f>
        <v>2.6929367816641028E-2</v>
      </c>
      <c r="H20" s="53">
        <f>(B20-$B$7)/($B$6-$B$7)</f>
        <v>0.1444642183030653</v>
      </c>
      <c r="I20" s="54">
        <f t="shared" si="1"/>
        <v>7.0007000700070005E-4</v>
      </c>
      <c r="J20" s="54">
        <f t="shared" si="2"/>
        <v>7.876031938576466E-5</v>
      </c>
      <c r="K20" s="54">
        <f>(G20-$G$7)/($G$6-$G$7)</f>
        <v>0.26114007641981613</v>
      </c>
      <c r="L20" s="54">
        <f t="shared" si="3"/>
        <v>0.66206896551724137</v>
      </c>
      <c r="M20" s="35">
        <f>(B20-$B$8)/$B$9</f>
        <v>0.27582384361905915</v>
      </c>
      <c r="N20" s="36">
        <f t="shared" si="4"/>
        <v>-0.56789820243977718</v>
      </c>
      <c r="O20" s="36">
        <f t="shared" si="5"/>
        <v>-0.4925280767602066</v>
      </c>
      <c r="P20" s="36">
        <f>(G20-$G$8)/$G$9</f>
        <v>0.64494337272095692</v>
      </c>
      <c r="Q20" s="45">
        <f t="shared" si="6"/>
        <v>1.0757778977281898</v>
      </c>
    </row>
    <row r="21" spans="1:17">
      <c r="A21" s="24">
        <v>9</v>
      </c>
      <c r="B21" s="112">
        <f t="shared" si="7"/>
        <v>1.257439551288085E-4</v>
      </c>
      <c r="C21" s="50">
        <v>900</v>
      </c>
      <c r="D21" s="25">
        <v>1.1844400000000001E-4</v>
      </c>
      <c r="E21" s="34">
        <v>1.76434E-6</v>
      </c>
      <c r="F21" s="110">
        <v>94</v>
      </c>
      <c r="G21" s="108">
        <f t="shared" si="0"/>
        <v>1.489598460031745E-2</v>
      </c>
      <c r="H21" s="53">
        <f>(B21-$B$7)/($B$6-$B$7)</f>
        <v>0.13715701970139377</v>
      </c>
      <c r="I21" s="54">
        <f t="shared" si="1"/>
        <v>8.0008000800080011E-4</v>
      </c>
      <c r="J21" s="54">
        <f t="shared" si="2"/>
        <v>9.024436865675558E-5</v>
      </c>
      <c r="K21" s="54">
        <f>(G21-$G$7)/($G$6-$G$7)</f>
        <v>0.12055894824465413</v>
      </c>
      <c r="L21" s="54">
        <f t="shared" si="3"/>
        <v>0.61379310344827587</v>
      </c>
      <c r="M21" s="35">
        <f>(B21-$B$8)/$B$9</f>
        <v>0.23664879683184079</v>
      </c>
      <c r="N21" s="36">
        <f t="shared" si="4"/>
        <v>-0.56754623283408401</v>
      </c>
      <c r="O21" s="36">
        <f t="shared" si="5"/>
        <v>-0.49248557576355484</v>
      </c>
      <c r="P21" s="36">
        <f>(G21-$G$8)/$G$9</f>
        <v>-0.16208283552759623</v>
      </c>
      <c r="Q21" s="45">
        <f t="shared" si="6"/>
        <v>0.9348439192195398</v>
      </c>
    </row>
    <row r="22" spans="1:17">
      <c r="A22" s="24">
        <v>10</v>
      </c>
      <c r="B22" s="112">
        <f t="shared" si="7"/>
        <v>1.1975051178374972E-4</v>
      </c>
      <c r="C22" s="50">
        <v>1000</v>
      </c>
      <c r="D22" s="25">
        <v>1.3437900000000001E-4</v>
      </c>
      <c r="E22" s="34">
        <v>1.3872E-6</v>
      </c>
      <c r="F22" s="110">
        <v>87</v>
      </c>
      <c r="G22" s="108">
        <f t="shared" si="0"/>
        <v>1.0323041546670238E-2</v>
      </c>
      <c r="H22" s="53">
        <f>(B22-$B$7)/($B$6-$B$7)</f>
        <v>0.13060742690813709</v>
      </c>
      <c r="I22" s="54">
        <f t="shared" si="1"/>
        <v>9.0009000900090005E-4</v>
      </c>
      <c r="J22" s="54">
        <f t="shared" si="2"/>
        <v>1.0352918354846087E-4</v>
      </c>
      <c r="K22" s="54">
        <f>(G22-$G$7)/($G$6-$G$7)</f>
        <v>6.7135112071097638E-2</v>
      </c>
      <c r="L22" s="54">
        <f t="shared" si="3"/>
        <v>0.56551724137931036</v>
      </c>
      <c r="M22" s="35">
        <f>(B22-$B$8)/$B$9</f>
        <v>0.20153539454188982</v>
      </c>
      <c r="N22" s="36">
        <f t="shared" si="4"/>
        <v>-0.56719426322839095</v>
      </c>
      <c r="O22" s="36">
        <f t="shared" si="5"/>
        <v>-0.49243641036379837</v>
      </c>
      <c r="P22" s="36">
        <f>(G22-$G$8)/$G$9</f>
        <v>-0.46877005945936928</v>
      </c>
      <c r="Q22" s="45">
        <f t="shared" si="6"/>
        <v>0.79390994071088972</v>
      </c>
    </row>
    <row r="23" spans="1:17">
      <c r="A23" s="24">
        <v>11</v>
      </c>
      <c r="B23" s="112">
        <f t="shared" si="7"/>
        <v>5.8204507357049724E-5</v>
      </c>
      <c r="C23" s="50">
        <v>2000</v>
      </c>
      <c r="D23" s="25">
        <v>3.0066400000000002E-4</v>
      </c>
      <c r="E23" s="34">
        <v>5.0102900000000003E-6</v>
      </c>
      <c r="F23" s="110">
        <v>80</v>
      </c>
      <c r="G23" s="108">
        <f t="shared" si="0"/>
        <v>1.6664083495197296E-2</v>
      </c>
      <c r="H23" s="53">
        <f>(B23-$B$7)/($B$6-$B$7)</f>
        <v>6.3350385531548356E-2</v>
      </c>
      <c r="I23" s="54">
        <f t="shared" si="1"/>
        <v>1.9001900190019003E-3</v>
      </c>
      <c r="J23" s="54">
        <f t="shared" si="2"/>
        <v>2.421589572709091E-4</v>
      </c>
      <c r="K23" s="54">
        <f>(G23-$G$7)/($G$6-$G$7)</f>
        <v>0.14121492943457306</v>
      </c>
      <c r="L23" s="54">
        <f t="shared" si="3"/>
        <v>0.51724137931034486</v>
      </c>
      <c r="M23" s="35">
        <f>(B23-$B$8)/$B$9</f>
        <v>-0.1590402359186037</v>
      </c>
      <c r="N23" s="36">
        <f t="shared" si="4"/>
        <v>-0.56367456717146003</v>
      </c>
      <c r="O23" s="36">
        <f t="shared" si="5"/>
        <v>-0.49192335931274683</v>
      </c>
      <c r="P23" s="36">
        <f>(G23-$G$8)/$G$9</f>
        <v>-4.3504201298802447E-2</v>
      </c>
      <c r="Q23" s="45">
        <f t="shared" si="6"/>
        <v>0.65297596220223975</v>
      </c>
    </row>
    <row r="24" spans="1:17">
      <c r="A24" s="24">
        <v>12</v>
      </c>
      <c r="B24" s="112">
        <f t="shared" si="7"/>
        <v>4.0044605113570218E-5</v>
      </c>
      <c r="C24" s="50">
        <v>3000</v>
      </c>
      <c r="D24" s="25">
        <v>4.78918E-4</v>
      </c>
      <c r="E24" s="34">
        <v>6.1475400000000003E-6</v>
      </c>
      <c r="F24" s="110">
        <v>73</v>
      </c>
      <c r="G24" s="108">
        <f t="shared" si="0"/>
        <v>1.2836310182536469E-2</v>
      </c>
      <c r="H24" s="53">
        <f>(B24-$B$7)/($B$6-$B$7)</f>
        <v>4.3505371903748251E-2</v>
      </c>
      <c r="I24" s="54">
        <f t="shared" si="1"/>
        <v>2.9002900290029002E-3</v>
      </c>
      <c r="J24" s="54">
        <f t="shared" si="2"/>
        <v>3.9076714012036207E-4</v>
      </c>
      <c r="K24" s="54">
        <f>(G24-$G$7)/($G$6-$G$7)</f>
        <v>9.6496608658195468E-2</v>
      </c>
      <c r="L24" s="54">
        <f t="shared" si="3"/>
        <v>0.4689655172413793</v>
      </c>
      <c r="M24" s="35">
        <f>(B24-$B$8)/$B$9</f>
        <v>-0.2654324909729851</v>
      </c>
      <c r="N24" s="36">
        <f t="shared" si="4"/>
        <v>-0.56015487111452922</v>
      </c>
      <c r="O24" s="36">
        <f t="shared" si="5"/>
        <v>-0.49137337944652837</v>
      </c>
      <c r="P24" s="36">
        <f>(G24-$G$8)/$G$9</f>
        <v>-0.30021616060557604</v>
      </c>
      <c r="Q24" s="45">
        <f t="shared" si="6"/>
        <v>0.51204198369358966</v>
      </c>
    </row>
    <row r="25" spans="1:17">
      <c r="A25" s="24">
        <v>13</v>
      </c>
      <c r="B25" s="112">
        <f t="shared" si="7"/>
        <v>3.1574395907380928E-5</v>
      </c>
      <c r="C25" s="50">
        <v>4000</v>
      </c>
      <c r="D25" s="25">
        <v>6.7181399999999996E-4</v>
      </c>
      <c r="E25" s="34">
        <v>5.9079200000000003E-6</v>
      </c>
      <c r="F25" s="110">
        <v>66</v>
      </c>
      <c r="G25" s="108">
        <f t="shared" si="0"/>
        <v>8.7939816675448867E-3</v>
      </c>
      <c r="H25" s="53">
        <f>(B25-$B$7)/($B$6-$B$7)</f>
        <v>3.4249186772713235E-2</v>
      </c>
      <c r="I25" s="54">
        <f t="shared" si="1"/>
        <v>3.9003900390039005E-3</v>
      </c>
      <c r="J25" s="54">
        <f t="shared" si="2"/>
        <v>5.5158217955245386E-4</v>
      </c>
      <c r="K25" s="54">
        <f>(G25-$G$7)/($G$6-$G$7)</f>
        <v>4.9271726604970013E-2</v>
      </c>
      <c r="L25" s="54">
        <f t="shared" si="3"/>
        <v>0.4206896551724138</v>
      </c>
      <c r="M25" s="35">
        <f>(B25-$B$8)/$B$9</f>
        <v>-0.315056362629697</v>
      </c>
      <c r="N25" s="36">
        <f t="shared" si="4"/>
        <v>-0.5566351750575983</v>
      </c>
      <c r="O25" s="36">
        <f t="shared" si="5"/>
        <v>-0.49077822356630085</v>
      </c>
      <c r="P25" s="36">
        <f>(G25-$G$8)/$G$9</f>
        <v>-0.57131739583619012</v>
      </c>
      <c r="Q25" s="45">
        <f t="shared" si="6"/>
        <v>0.37110800518493958</v>
      </c>
    </row>
    <row r="26" spans="1:17">
      <c r="A26" s="24">
        <v>14</v>
      </c>
      <c r="B26" s="112">
        <f t="shared" si="7"/>
        <v>2.6508198133633504E-5</v>
      </c>
      <c r="C26" s="50">
        <v>5000</v>
      </c>
      <c r="D26" s="25">
        <v>8.9515000000000005E-4</v>
      </c>
      <c r="E26" s="34">
        <v>7.18849E-6</v>
      </c>
      <c r="F26" s="110">
        <v>59</v>
      </c>
      <c r="G26" s="108">
        <f t="shared" si="0"/>
        <v>8.0304865106406737E-3</v>
      </c>
      <c r="H26" s="53">
        <f>(B26-$B$7)/($B$6-$B$7)</f>
        <v>2.871288142738861E-2</v>
      </c>
      <c r="I26" s="54">
        <f t="shared" si="1"/>
        <v>4.9004900490049004E-3</v>
      </c>
      <c r="J26" s="54">
        <f t="shared" si="2"/>
        <v>7.3777467523202032E-4</v>
      </c>
      <c r="K26" s="54">
        <f>(G26-$G$7)/($G$6-$G$7)</f>
        <v>4.0352122817377947E-2</v>
      </c>
      <c r="L26" s="54">
        <f t="shared" si="3"/>
        <v>0.3724137931034483</v>
      </c>
      <c r="M26" s="35">
        <f>(B26-$B$8)/$B$9</f>
        <v>-0.34473737073611505</v>
      </c>
      <c r="N26" s="36">
        <f t="shared" si="4"/>
        <v>-0.55311547900066738</v>
      </c>
      <c r="O26" s="36">
        <f t="shared" si="5"/>
        <v>-0.4900891489682454</v>
      </c>
      <c r="P26" s="36">
        <f>(G26-$G$8)/$G$9</f>
        <v>-0.62252166569245992</v>
      </c>
      <c r="Q26" s="45">
        <f t="shared" si="6"/>
        <v>0.23017402667628953</v>
      </c>
    </row>
    <row r="27" spans="1:17">
      <c r="A27" s="24">
        <v>15</v>
      </c>
      <c r="B27" s="112">
        <f t="shared" si="7"/>
        <v>2.3727671413782792E-5</v>
      </c>
      <c r="C27" s="50">
        <v>6000</v>
      </c>
      <c r="D27" s="25">
        <v>1.1346699999999999E-3</v>
      </c>
      <c r="E27" s="34">
        <v>7.2664499999999997E-6</v>
      </c>
      <c r="F27" s="110">
        <v>52</v>
      </c>
      <c r="G27" s="108">
        <f t="shared" si="0"/>
        <v>6.4040205522310455E-3</v>
      </c>
      <c r="H27" s="53">
        <f>(B27-$B$7)/($B$6-$B$7)</f>
        <v>2.5674341356628456E-2</v>
      </c>
      <c r="I27" s="54">
        <f t="shared" si="1"/>
        <v>5.9005900590059007E-3</v>
      </c>
      <c r="J27" s="54">
        <f t="shared" si="2"/>
        <v>9.3745957406234657E-4</v>
      </c>
      <c r="K27" s="54">
        <f>(G27-$G$7)/($G$6-$G$7)</f>
        <v>2.1350781693166784E-2</v>
      </c>
      <c r="L27" s="54">
        <f t="shared" si="3"/>
        <v>0.32413793103448274</v>
      </c>
      <c r="M27" s="35">
        <f>(B27-$B$8)/$B$9</f>
        <v>-0.36102746437194944</v>
      </c>
      <c r="N27" s="36">
        <f t="shared" si="4"/>
        <v>-0.54959578294373646</v>
      </c>
      <c r="O27" s="36">
        <f t="shared" si="5"/>
        <v>-0.48935014071285338</v>
      </c>
      <c r="P27" s="36">
        <f>(G27-$G$8)/$G$9</f>
        <v>-0.7316016003761735</v>
      </c>
      <c r="Q27" s="45">
        <f t="shared" si="6"/>
        <v>8.9240048167639474E-2</v>
      </c>
    </row>
    <row r="28" spans="1:17">
      <c r="A28" s="24">
        <v>16</v>
      </c>
      <c r="B28" s="112">
        <f t="shared" si="7"/>
        <v>2.2118895382364603E-5</v>
      </c>
      <c r="C28" s="50">
        <v>7000</v>
      </c>
      <c r="D28" s="25">
        <v>1.40654E-3</v>
      </c>
      <c r="E28" s="34">
        <v>1.2120099999999999E-5</v>
      </c>
      <c r="F28" s="110">
        <v>45</v>
      </c>
      <c r="G28" s="108">
        <f t="shared" si="0"/>
        <v>8.6169607689791962E-3</v>
      </c>
      <c r="H28" s="53">
        <f>(B28-$B$7)/($B$6-$B$7)</f>
        <v>2.3916282208538295E-2</v>
      </c>
      <c r="I28" s="54">
        <f t="shared" si="1"/>
        <v>6.900690069006901E-3</v>
      </c>
      <c r="J28" s="54">
        <f t="shared" si="2"/>
        <v>1.16411427281402E-3</v>
      </c>
      <c r="K28" s="54">
        <f>(G28-$G$7)/($G$6-$G$7)</f>
        <v>4.7203663352634831E-2</v>
      </c>
      <c r="L28" s="54">
        <f t="shared" si="3"/>
        <v>0.27586206896551724</v>
      </c>
      <c r="M28" s="35">
        <f>(B28-$B$8)/$B$9</f>
        <v>-0.37045269736963676</v>
      </c>
      <c r="N28" s="36">
        <f t="shared" si="4"/>
        <v>-0.54607608688680565</v>
      </c>
      <c r="O28" s="36">
        <f t="shared" si="5"/>
        <v>-0.48851132067948067</v>
      </c>
      <c r="P28" s="36">
        <f>(G28-$G$8)/$G$9</f>
        <v>-0.58318941071197561</v>
      </c>
      <c r="Q28" s="45">
        <f t="shared" si="6"/>
        <v>-5.1693930341010587E-2</v>
      </c>
    </row>
    <row r="29" spans="1:17">
      <c r="A29" s="24">
        <v>17</v>
      </c>
      <c r="B29" s="112">
        <f t="shared" si="7"/>
        <v>2.1919777996488452E-5</v>
      </c>
      <c r="C29" s="50">
        <v>8000</v>
      </c>
      <c r="D29" s="25">
        <v>1.6807700000000001E-3</v>
      </c>
      <c r="E29" s="34">
        <v>2.3109399999999999E-5</v>
      </c>
      <c r="F29" s="110">
        <v>38</v>
      </c>
      <c r="G29" s="108">
        <f t="shared" si="0"/>
        <v>1.374929347858422E-2</v>
      </c>
      <c r="H29" s="53">
        <f>(B29-$B$7)/($B$6-$B$7)</f>
        <v>2.3698688127729683E-2</v>
      </c>
      <c r="I29" s="54">
        <f t="shared" si="1"/>
        <v>7.9007900790079005E-3</v>
      </c>
      <c r="J29" s="54">
        <f t="shared" si="2"/>
        <v>1.3927364747438812E-3</v>
      </c>
      <c r="K29" s="54">
        <f>(G29-$G$7)/($G$6-$G$7)</f>
        <v>0.10716262165355683</v>
      </c>
      <c r="L29" s="54">
        <f t="shared" si="3"/>
        <v>0.22758620689655173</v>
      </c>
      <c r="M29" s="35">
        <f>(B29-$B$8)/$B$9</f>
        <v>-0.37161925363298354</v>
      </c>
      <c r="N29" s="36">
        <f t="shared" si="4"/>
        <v>-0.54255639082987472</v>
      </c>
      <c r="O29" s="36">
        <f t="shared" si="5"/>
        <v>-0.48766521916864169</v>
      </c>
      <c r="P29" s="36">
        <f>(G29-$G$8)/$G$9</f>
        <v>-0.23898637723059021</v>
      </c>
      <c r="Q29" s="45">
        <f t="shared" si="6"/>
        <v>-0.19262790884966063</v>
      </c>
    </row>
    <row r="30" spans="1:17">
      <c r="A30" s="24">
        <v>18</v>
      </c>
      <c r="B30" s="112">
        <f t="shared" si="7"/>
        <v>2.2803780150058645E-5</v>
      </c>
      <c r="C30" s="50">
        <v>9000</v>
      </c>
      <c r="D30" s="25">
        <v>1.98043E-3</v>
      </c>
      <c r="E30" s="34">
        <v>4.1856E-5</v>
      </c>
      <c r="F30" s="110">
        <v>31</v>
      </c>
      <c r="G30" s="108">
        <f t="shared" si="0"/>
        <v>2.113480405770464E-2</v>
      </c>
      <c r="H30" s="53">
        <f>(B30-$B$7)/($B$6-$B$7)</f>
        <v>2.4664719472469118E-2</v>
      </c>
      <c r="I30" s="54">
        <f t="shared" si="1"/>
        <v>8.9008900890089008E-3</v>
      </c>
      <c r="J30" s="54">
        <f t="shared" si="2"/>
        <v>1.6425593571065048E-3</v>
      </c>
      <c r="K30" s="54">
        <f>(G30-$G$7)/($G$6-$G$7)</f>
        <v>0.19344454176675602</v>
      </c>
      <c r="L30" s="54">
        <f t="shared" si="3"/>
        <v>0.1793103448275862</v>
      </c>
      <c r="M30" s="35">
        <f>(B30-$B$8)/$B$9</f>
        <v>-0.36644020688866358</v>
      </c>
      <c r="N30" s="36">
        <f t="shared" si="4"/>
        <v>-0.5390366947729438</v>
      </c>
      <c r="O30" s="36">
        <f t="shared" si="5"/>
        <v>-0.48674065665273164</v>
      </c>
      <c r="P30" s="36">
        <f>(G30-$G$8)/$G$9</f>
        <v>0.25632740871797283</v>
      </c>
      <c r="Q30" s="45">
        <f t="shared" si="6"/>
        <v>-0.33356188735831072</v>
      </c>
    </row>
    <row r="31" spans="1:17">
      <c r="A31" s="24">
        <v>19</v>
      </c>
      <c r="B31" s="112">
        <f t="shared" si="7"/>
        <v>2.5798310284385827E-5</v>
      </c>
      <c r="C31" s="50">
        <v>10000</v>
      </c>
      <c r="D31" s="25">
        <v>2.2611300000000001E-3</v>
      </c>
      <c r="E31" s="34">
        <v>1.7425700000000002E-5</v>
      </c>
      <c r="F31" s="110">
        <v>24</v>
      </c>
      <c r="G31" s="108">
        <f t="shared" si="0"/>
        <v>7.7066334089592372E-3</v>
      </c>
      <c r="H31" s="53">
        <f>(B31-$B$7)/($B$6-$B$7)</f>
        <v>2.7937120971542093E-2</v>
      </c>
      <c r="I31" s="54">
        <f t="shared" si="1"/>
        <v>9.9009900990099011E-3</v>
      </c>
      <c r="J31" s="54">
        <f t="shared" si="2"/>
        <v>1.8765755190206356E-3</v>
      </c>
      <c r="K31" s="54">
        <f>(G31-$G$7)/($G$6-$G$7)</f>
        <v>3.6568678579049156E-2</v>
      </c>
      <c r="L31" s="54">
        <f t="shared" si="3"/>
        <v>0.1310344827586207</v>
      </c>
      <c r="M31" s="35">
        <f>(B31-$B$8)/$B$9</f>
        <v>-0.34889634516805529</v>
      </c>
      <c r="N31" s="36">
        <f t="shared" si="4"/>
        <v>-0.53551699871601288</v>
      </c>
      <c r="O31" s="36">
        <f t="shared" si="5"/>
        <v>-0.48587459278629652</v>
      </c>
      <c r="P31" s="36">
        <f>(G31-$G$8)/$G$9</f>
        <v>-0.64424107211217441</v>
      </c>
      <c r="Q31" s="45">
        <f t="shared" si="6"/>
        <v>-0.47449586586696074</v>
      </c>
    </row>
    <row r="32" spans="1:17">
      <c r="A32" s="24">
        <v>20</v>
      </c>
      <c r="B32" s="112">
        <f t="shared" si="7"/>
        <v>1.4946141578820718E-5</v>
      </c>
      <c r="C32" s="50">
        <v>20000</v>
      </c>
      <c r="D32" s="25">
        <v>5.5099800000000003E-3</v>
      </c>
      <c r="E32" s="34">
        <v>3.4655900000000001E-5</v>
      </c>
      <c r="F32" s="110">
        <v>17</v>
      </c>
      <c r="G32" s="108">
        <f t="shared" si="0"/>
        <v>6.2896598535747859E-3</v>
      </c>
      <c r="H32" s="53">
        <f>(B32-$B$7)/($B$6-$B$7)</f>
        <v>1.6077947228993278E-2</v>
      </c>
      <c r="I32" s="54">
        <f t="shared" si="1"/>
        <v>1.9901990199019903E-2</v>
      </c>
      <c r="J32" s="54">
        <f t="shared" si="2"/>
        <v>4.5851020870103882E-3</v>
      </c>
      <c r="K32" s="54">
        <f>(G32-$G$7)/($G$6-$G$7)</f>
        <v>2.0014752103899823E-2</v>
      </c>
      <c r="L32" s="54">
        <f t="shared" si="3"/>
        <v>8.2758620689655171E-2</v>
      </c>
      <c r="M32" s="35">
        <f>(B32-$B$8)/$B$9</f>
        <v>-0.41247525023788983</v>
      </c>
      <c r="N32" s="36">
        <f t="shared" si="4"/>
        <v>-0.50032003814670389</v>
      </c>
      <c r="O32" s="36">
        <f t="shared" si="5"/>
        <v>-0.47585068258869145</v>
      </c>
      <c r="P32" s="36">
        <f>(G32-$G$8)/$G$9</f>
        <v>-0.73927127060524256</v>
      </c>
      <c r="Q32" s="45">
        <f t="shared" si="6"/>
        <v>-0.61542984437561077</v>
      </c>
    </row>
    <row r="33" spans="1:17">
      <c r="A33" s="24">
        <v>21</v>
      </c>
      <c r="B33" s="112">
        <f t="shared" si="7"/>
        <v>1.5695524757448084E-5</v>
      </c>
      <c r="C33" s="50">
        <v>30000</v>
      </c>
      <c r="D33" s="25">
        <v>8.9197400000000007E-3</v>
      </c>
      <c r="E33" s="34">
        <v>7.0996300000000003E-5</v>
      </c>
      <c r="F33" s="110">
        <v>10</v>
      </c>
      <c r="G33" s="108">
        <f t="shared" si="0"/>
        <v>7.9594584595515105E-3</v>
      </c>
      <c r="H33" s="53">
        <f>(B33-$B$7)/($B$6-$B$7)</f>
        <v>1.6896867903395257E-2</v>
      </c>
      <c r="I33" s="54">
        <f t="shared" si="1"/>
        <v>2.9902990299029902E-2</v>
      </c>
      <c r="J33" s="54">
        <f t="shared" si="2"/>
        <v>7.4277773568654868E-3</v>
      </c>
      <c r="K33" s="54">
        <f>(G33-$G$7)/($G$6-$G$7)</f>
        <v>3.9522330947984768E-2</v>
      </c>
      <c r="L33" s="54">
        <f t="shared" si="3"/>
        <v>3.4482758620689655E-2</v>
      </c>
      <c r="M33" s="35">
        <f>(B33-$B$8)/$B$9</f>
        <v>-0.40808488705173268</v>
      </c>
      <c r="N33" s="36">
        <f t="shared" si="4"/>
        <v>-0.46512307757739496</v>
      </c>
      <c r="O33" s="36">
        <f t="shared" si="5"/>
        <v>-0.46533030521350149</v>
      </c>
      <c r="P33" s="36">
        <f>(G33-$G$8)/$G$9</f>
        <v>-0.62728520539856802</v>
      </c>
      <c r="Q33" s="45">
        <f t="shared" si="6"/>
        <v>-0.75636382288426085</v>
      </c>
    </row>
    <row r="34" spans="1:17">
      <c r="A34" s="24">
        <v>22</v>
      </c>
      <c r="B34" s="112">
        <f t="shared" si="7"/>
        <v>2.1966642084948144E-5</v>
      </c>
      <c r="C34" s="50">
        <v>40000</v>
      </c>
      <c r="D34" s="25">
        <v>1.27466E-2</v>
      </c>
      <c r="E34" s="34">
        <v>9.9247500000000001E-5</v>
      </c>
      <c r="F34" s="110">
        <v>5</v>
      </c>
      <c r="G34" s="108">
        <f t="shared" si="0"/>
        <v>7.7861939654496103E-3</v>
      </c>
      <c r="H34" s="53">
        <f>(B34-$B$7)/($B$6-$B$7)</f>
        <v>2.3749900874454187E-2</v>
      </c>
      <c r="I34" s="54">
        <f t="shared" si="1"/>
        <v>3.9903990399039906E-2</v>
      </c>
      <c r="J34" s="54">
        <f t="shared" si="2"/>
        <v>1.0618183802831679E-2</v>
      </c>
      <c r="K34" s="54">
        <f>(G34-$G$7)/($G$6-$G$7)</f>
        <v>3.7498152243154531E-2</v>
      </c>
      <c r="L34" s="54">
        <f t="shared" si="3"/>
        <v>0</v>
      </c>
      <c r="M34" s="35">
        <f>(B34-$B$8)/$B$9</f>
        <v>-0.37134469400235093</v>
      </c>
      <c r="N34" s="36">
        <f t="shared" si="4"/>
        <v>-0.42992611700808603</v>
      </c>
      <c r="O34" s="36">
        <f t="shared" si="5"/>
        <v>-0.45352301925729949</v>
      </c>
      <c r="P34" s="36">
        <f>(G34-$G$8)/$G$9</f>
        <v>-0.63890529471056468</v>
      </c>
      <c r="Q34" s="45">
        <f t="shared" si="6"/>
        <v>-0.85703095039043953</v>
      </c>
    </row>
    <row r="35" spans="1:17">
      <c r="A35" s="24">
        <v>23</v>
      </c>
      <c r="B35" s="112">
        <f t="shared" si="7"/>
        <v>1.6823788837416105E-5</v>
      </c>
      <c r="C35" s="50">
        <v>50000</v>
      </c>
      <c r="D35" s="25">
        <v>1.6643100000000001E-2</v>
      </c>
      <c r="E35" s="34">
        <v>3.1965900000000002E-4</v>
      </c>
      <c r="F35" s="110">
        <v>5</v>
      </c>
      <c r="G35" s="108">
        <f t="shared" si="0"/>
        <v>1.9206698271355696E-2</v>
      </c>
      <c r="H35" s="53">
        <f>(B35-$B$7)/($B$6-$B$7)</f>
        <v>1.8129826965758173E-2</v>
      </c>
      <c r="I35" s="54">
        <f t="shared" si="1"/>
        <v>4.9904990499049902E-2</v>
      </c>
      <c r="J35" s="54">
        <f t="shared" si="2"/>
        <v>1.3866648266310164E-2</v>
      </c>
      <c r="K35" s="54">
        <f>(G35-$G$7)/($G$6-$G$7)</f>
        <v>0.17091926505834873</v>
      </c>
      <c r="L35" s="54">
        <f t="shared" si="3"/>
        <v>0</v>
      </c>
      <c r="M35" s="35">
        <f>(B35-$B$8)/$B$9</f>
        <v>-0.4014747986186985</v>
      </c>
      <c r="N35" s="36">
        <f t="shared" si="4"/>
        <v>-0.39472915643877704</v>
      </c>
      <c r="O35" s="36">
        <f t="shared" si="5"/>
        <v>-0.44150086800840588</v>
      </c>
      <c r="P35" s="36">
        <f>(G35-$G$8)/$G$9</f>
        <v>0.12701781440965831</v>
      </c>
      <c r="Q35" s="45">
        <f t="shared" si="6"/>
        <v>-0.85703095039043953</v>
      </c>
    </row>
    <row r="36" spans="1:17">
      <c r="A36" s="24">
        <v>24</v>
      </c>
      <c r="B36" s="112">
        <f t="shared" si="7"/>
        <v>1.3422625753225027E-5</v>
      </c>
      <c r="C36" s="50">
        <v>60000</v>
      </c>
      <c r="D36" s="25">
        <v>2.0860299999999998E-2</v>
      </c>
      <c r="E36" s="34">
        <v>3.9618999999999999E-4</v>
      </c>
      <c r="F36" s="110">
        <v>5</v>
      </c>
      <c r="G36" s="108">
        <f t="shared" si="0"/>
        <v>1.8992536061322226E-2</v>
      </c>
      <c r="H36" s="53">
        <f>(B36-$B$7)/($B$6-$B$7)</f>
        <v>1.4413059835011215E-2</v>
      </c>
      <c r="I36" s="54">
        <f t="shared" si="1"/>
        <v>5.9905990599059905E-2</v>
      </c>
      <c r="J36" s="54">
        <f t="shared" si="2"/>
        <v>1.7382476403197487E-2</v>
      </c>
      <c r="K36" s="54">
        <f>(G36-$G$7)/($G$6-$G$7)</f>
        <v>0.16841729495087721</v>
      </c>
      <c r="L36" s="54">
        <f t="shared" si="3"/>
        <v>0</v>
      </c>
      <c r="M36" s="35">
        <f>(B36-$B$8)/$B$9</f>
        <v>-0.42140097473370114</v>
      </c>
      <c r="N36" s="36">
        <f t="shared" si="4"/>
        <v>-0.35953219586946811</v>
      </c>
      <c r="O36" s="36">
        <f t="shared" si="5"/>
        <v>-0.4284892380207671</v>
      </c>
      <c r="P36" s="36">
        <f>(G36-$G$8)/$G$9</f>
        <v>0.11265489475469483</v>
      </c>
      <c r="Q36" s="45">
        <f t="shared" si="6"/>
        <v>-0.85703095039043953</v>
      </c>
    </row>
    <row r="37" spans="1:17">
      <c r="A37" s="24">
        <v>25</v>
      </c>
      <c r="B37" s="112">
        <f t="shared" si="7"/>
        <v>1.1249723779103639E-5</v>
      </c>
      <c r="C37" s="50">
        <v>70000</v>
      </c>
      <c r="D37" s="25">
        <v>2.4889499999999998E-2</v>
      </c>
      <c r="E37" s="34">
        <v>4.2460399999999998E-4</v>
      </c>
      <c r="F37" s="110">
        <v>5</v>
      </c>
      <c r="G37" s="108">
        <f t="shared" si="0"/>
        <v>1.705956326965186E-2</v>
      </c>
      <c r="H37" s="53">
        <f>(B37-$B$7)/($B$6-$B$7)</f>
        <v>1.2038527818805246E-2</v>
      </c>
      <c r="I37" s="54">
        <f t="shared" si="1"/>
        <v>6.9906990699069901E-2</v>
      </c>
      <c r="J37" s="54">
        <f t="shared" si="2"/>
        <v>2.0741571236059672E-2</v>
      </c>
      <c r="K37" s="54">
        <f>(G37-$G$7)/($G$6-$G$7)</f>
        <v>0.14583515899626959</v>
      </c>
      <c r="L37" s="54">
        <f t="shared" si="3"/>
        <v>0</v>
      </c>
      <c r="M37" s="35">
        <f>(B37-$B$8)/$B$9</f>
        <v>-0.43413121622615736</v>
      </c>
      <c r="N37" s="36">
        <f t="shared" si="4"/>
        <v>-0.32433523530015917</v>
      </c>
      <c r="O37" s="36">
        <f t="shared" si="5"/>
        <v>-0.41605765793298516</v>
      </c>
      <c r="P37" s="36">
        <f>(G37-$G$8)/$G$9</f>
        <v>-1.698110824346721E-2</v>
      </c>
      <c r="Q37" s="45">
        <f t="shared" si="6"/>
        <v>-0.85703095039043953</v>
      </c>
    </row>
    <row r="38" spans="1:17">
      <c r="A38" s="24">
        <v>26</v>
      </c>
      <c r="B38" s="112">
        <f t="shared" si="7"/>
        <v>9.5018969858625336E-6</v>
      </c>
      <c r="C38" s="50">
        <v>80000</v>
      </c>
      <c r="D38" s="25">
        <v>2.9467799999999999E-2</v>
      </c>
      <c r="E38" s="34">
        <v>1.14108E-3</v>
      </c>
      <c r="F38" s="110">
        <v>5</v>
      </c>
      <c r="G38" s="108">
        <f t="shared" si="0"/>
        <v>3.8722945045100078E-2</v>
      </c>
      <c r="H38" s="53">
        <f>(B38-$B$7)/($B$6-$B$7)</f>
        <v>1.0128514974801191E-2</v>
      </c>
      <c r="I38" s="54">
        <f t="shared" si="1"/>
        <v>7.9907990799079912E-2</v>
      </c>
      <c r="J38" s="54">
        <f t="shared" si="2"/>
        <v>2.4558444032965494E-2</v>
      </c>
      <c r="K38" s="54">
        <f>(G38-$G$7)/($G$6-$G$7)</f>
        <v>0.39891964864756813</v>
      </c>
      <c r="L38" s="54">
        <f t="shared" si="3"/>
        <v>0</v>
      </c>
      <c r="M38" s="35">
        <f>(B38-$B$8)/$B$9</f>
        <v>-0.44437109700768296</v>
      </c>
      <c r="N38" s="36">
        <f t="shared" si="4"/>
        <v>-0.28913827473085019</v>
      </c>
      <c r="O38" s="36">
        <f t="shared" si="5"/>
        <v>-0.40193190018556835</v>
      </c>
      <c r="P38" s="36">
        <f>(G38-$G$8)/$G$9</f>
        <v>1.4358868456636917</v>
      </c>
      <c r="Q38" s="45">
        <f t="shared" si="6"/>
        <v>-0.85703095039043953</v>
      </c>
    </row>
    <row r="39" spans="1:17">
      <c r="A39" s="24">
        <v>27</v>
      </c>
      <c r="B39" s="112">
        <f t="shared" si="7"/>
        <v>8.1702683933167212E-6</v>
      </c>
      <c r="C39" s="50">
        <v>90000</v>
      </c>
      <c r="D39" s="25">
        <v>3.4270599999999998E-2</v>
      </c>
      <c r="E39" s="34">
        <v>4.1278700000000002E-4</v>
      </c>
      <c r="F39" s="110">
        <v>5</v>
      </c>
      <c r="G39" s="108">
        <f t="shared" si="0"/>
        <v>1.2044930640257247E-2</v>
      </c>
      <c r="H39" s="53">
        <f>(B39-$B$7)/($B$6-$B$7)</f>
        <v>8.6733206013992915E-3</v>
      </c>
      <c r="I39" s="54">
        <f t="shared" si="1"/>
        <v>8.9908990899089908E-2</v>
      </c>
      <c r="J39" s="54">
        <f t="shared" si="2"/>
        <v>2.8562479738135381E-2</v>
      </c>
      <c r="K39" s="54">
        <f>(G39-$G$7)/($G$6-$G$7)</f>
        <v>8.7251242922860212E-2</v>
      </c>
      <c r="L39" s="54">
        <f t="shared" si="3"/>
        <v>0</v>
      </c>
      <c r="M39" s="35">
        <f>(B39-$B$8)/$B$9</f>
        <v>-0.45217262407299025</v>
      </c>
      <c r="N39" s="36">
        <f t="shared" si="4"/>
        <v>-0.25394131416154125</v>
      </c>
      <c r="O39" s="36">
        <f t="shared" si="5"/>
        <v>-0.38711347646731181</v>
      </c>
      <c r="P39" s="36">
        <f>(G39-$G$8)/$G$9</f>
        <v>-0.35329051382859256</v>
      </c>
      <c r="Q39" s="45">
        <f t="shared" si="6"/>
        <v>-0.85703095039043953</v>
      </c>
    </row>
    <row r="40" spans="1:17">
      <c r="A40" s="24">
        <v>28</v>
      </c>
      <c r="B40" s="112">
        <f t="shared" si="7"/>
        <v>7.0630910609015018E-6</v>
      </c>
      <c r="C40" s="50">
        <v>100000</v>
      </c>
      <c r="D40" s="25">
        <v>3.9642700000000003E-2</v>
      </c>
      <c r="E40" s="34">
        <v>5.1775499999999995E-4</v>
      </c>
      <c r="F40" s="110">
        <v>5</v>
      </c>
      <c r="G40" s="108">
        <f t="shared" si="0"/>
        <v>1.3060538257989489E-2</v>
      </c>
      <c r="H40" s="53">
        <f>(B40-$B$7)/($B$6-$B$7)</f>
        <v>7.4634049886618571E-3</v>
      </c>
      <c r="I40" s="54">
        <f t="shared" si="1"/>
        <v>9.9909990999099904E-2</v>
      </c>
      <c r="J40" s="54">
        <f t="shared" si="2"/>
        <v>3.3041133900653739E-2</v>
      </c>
      <c r="K40" s="54">
        <f>(G40-$G$7)/($G$6-$G$7)</f>
        <v>9.9116174182625055E-2</v>
      </c>
      <c r="L40" s="54">
        <f t="shared" si="3"/>
        <v>0</v>
      </c>
      <c r="M40" s="35">
        <f>(B40-$B$8)/$B$9</f>
        <v>-0.45865917292999447</v>
      </c>
      <c r="N40" s="36">
        <f t="shared" si="4"/>
        <v>-0.21874435359223227</v>
      </c>
      <c r="O40" s="36">
        <f t="shared" si="5"/>
        <v>-0.37053855057890384</v>
      </c>
      <c r="P40" s="36">
        <f>(G40-$G$8)/$G$9</f>
        <v>-0.28517816752726638</v>
      </c>
      <c r="Q40" s="45">
        <f t="shared" si="6"/>
        <v>-0.85703095039043953</v>
      </c>
    </row>
    <row r="41" spans="1:17">
      <c r="A41" s="24">
        <v>29</v>
      </c>
      <c r="B41" s="112">
        <f t="shared" si="7"/>
        <v>2.2872079725535043E-6</v>
      </c>
      <c r="C41" s="50">
        <v>200000</v>
      </c>
      <c r="D41" s="25">
        <v>0.12242</v>
      </c>
      <c r="E41" s="34">
        <v>9.5609099999999995E-4</v>
      </c>
      <c r="F41" s="110">
        <v>5</v>
      </c>
      <c r="G41" s="108">
        <f t="shared" si="0"/>
        <v>7.8099248488809015E-3</v>
      </c>
      <c r="H41" s="53">
        <f>(B41-$B$7)/($B$6-$B$7)</f>
        <v>2.2443534925516901E-3</v>
      </c>
      <c r="I41" s="54">
        <f t="shared" si="1"/>
        <v>0.19991999199919991</v>
      </c>
      <c r="J41" s="54">
        <f t="shared" si="2"/>
        <v>0.10205155798193115</v>
      </c>
      <c r="K41" s="54">
        <f>(G41-$G$7)/($G$6-$G$7)</f>
        <v>3.7775390514835153E-2</v>
      </c>
      <c r="L41" s="54">
        <f t="shared" si="3"/>
        <v>0</v>
      </c>
      <c r="M41" s="35">
        <f>(B41-$B$8)/$B$9</f>
        <v>-0.48663933300094814</v>
      </c>
      <c r="N41" s="36">
        <f t="shared" si="4"/>
        <v>0.13322525210085731</v>
      </c>
      <c r="O41" s="36">
        <f t="shared" si="5"/>
        <v>-0.1151398028373293</v>
      </c>
      <c r="P41" s="36">
        <f>(G41-$G$8)/$G$9</f>
        <v>-0.63731376849306953</v>
      </c>
      <c r="Q41" s="45">
        <f t="shared" si="6"/>
        <v>-0.85703095039043953</v>
      </c>
    </row>
    <row r="42" spans="1:17">
      <c r="A42" s="24">
        <v>30</v>
      </c>
      <c r="B42" s="112">
        <f t="shared" si="7"/>
        <v>1.2064441351734479E-6</v>
      </c>
      <c r="C42" s="50">
        <v>300000</v>
      </c>
      <c r="D42" s="25">
        <v>0.23208699999999999</v>
      </c>
      <c r="E42" s="34">
        <v>1.8904499999999999E-3</v>
      </c>
      <c r="F42" s="110">
        <v>5</v>
      </c>
      <c r="G42" s="108">
        <f t="shared" si="0"/>
        <v>8.1454368404951585E-3</v>
      </c>
      <c r="H42" s="53">
        <f>(B42-$B$7)/($B$6-$B$7)</f>
        <v>1.0633023616766987E-3</v>
      </c>
      <c r="I42" s="54">
        <f t="shared" si="1"/>
        <v>0.29992999299929995</v>
      </c>
      <c r="J42" s="54">
        <f t="shared" si="2"/>
        <v>0.19347959655919147</v>
      </c>
      <c r="K42" s="54">
        <f>(G42-$G$7)/($G$6-$G$7)</f>
        <v>4.1695040828426511E-2</v>
      </c>
      <c r="L42" s="54">
        <f t="shared" si="3"/>
        <v>0</v>
      </c>
      <c r="M42" s="35">
        <f>(B42-$B$8)/$B$9</f>
        <v>-0.49297113480794175</v>
      </c>
      <c r="N42" s="36">
        <f t="shared" si="4"/>
        <v>0.48519485779394694</v>
      </c>
      <c r="O42" s="36">
        <f t="shared" si="5"/>
        <v>0.22322366720307124</v>
      </c>
      <c r="P42" s="36">
        <f>(G42-$G$8)/$G$9</f>
        <v>-0.61481245148630526</v>
      </c>
      <c r="Q42" s="45">
        <f t="shared" si="6"/>
        <v>-0.85703095039043953</v>
      </c>
    </row>
    <row r="43" spans="1:17">
      <c r="A43" s="24">
        <v>31</v>
      </c>
      <c r="B43" s="112">
        <f t="shared" si="7"/>
        <v>7.9494866902879981E-7</v>
      </c>
      <c r="C43" s="50">
        <v>400000</v>
      </c>
      <c r="D43" s="25">
        <v>0.35222399999999998</v>
      </c>
      <c r="E43" s="34">
        <v>2.4383299999999998E-3</v>
      </c>
      <c r="F43" s="110">
        <v>5</v>
      </c>
      <c r="G43" s="108">
        <f t="shared" si="0"/>
        <v>6.9226685291178336E-3</v>
      </c>
      <c r="H43" s="53">
        <f>(B43-$B$7)/($B$6-$B$7)</f>
        <v>6.1362300636240289E-4</v>
      </c>
      <c r="I43" s="54">
        <f t="shared" si="1"/>
        <v>0.39993999399939995</v>
      </c>
      <c r="J43" s="54">
        <f t="shared" si="2"/>
        <v>0.29363634627019225</v>
      </c>
      <c r="K43" s="54">
        <f>(G43-$G$7)/($G$6-$G$7)</f>
        <v>2.7409935333150833E-2</v>
      </c>
      <c r="L43" s="54">
        <f t="shared" si="3"/>
        <v>0</v>
      </c>
      <c r="M43" s="35">
        <f>(B43-$B$8)/$B$9</f>
        <v>-0.49538193691473736</v>
      </c>
      <c r="N43" s="36">
        <f t="shared" si="4"/>
        <v>0.83716446348703655</v>
      </c>
      <c r="O43" s="36">
        <f t="shared" si="5"/>
        <v>0.59389098007060304</v>
      </c>
      <c r="P43" s="36">
        <f>(G43-$G$8)/$G$9</f>
        <v>-0.69681815646200174</v>
      </c>
      <c r="Q43" s="45">
        <f t="shared" si="6"/>
        <v>-0.85703095039043953</v>
      </c>
    </row>
    <row r="44" spans="1:17">
      <c r="A44" s="24">
        <v>32</v>
      </c>
      <c r="B44" s="112">
        <f t="shared" si="7"/>
        <v>5.8295441296490614E-7</v>
      </c>
      <c r="C44" s="50">
        <v>500000</v>
      </c>
      <c r="D44" s="25">
        <v>0.48031200000000002</v>
      </c>
      <c r="E44" s="34">
        <v>1.11138E-2</v>
      </c>
      <c r="F44" s="110">
        <v>5</v>
      </c>
      <c r="G44" s="108">
        <f t="shared" si="0"/>
        <v>2.3138709838604905E-2</v>
      </c>
      <c r="H44" s="53">
        <f>(B44-$B$7)/($B$6-$B$7)</f>
        <v>3.8195717225176541E-4</v>
      </c>
      <c r="I44" s="54">
        <f t="shared" si="1"/>
        <v>0.49994999499949994</v>
      </c>
      <c r="J44" s="54">
        <f t="shared" si="2"/>
        <v>0.40042174757855414</v>
      </c>
      <c r="K44" s="54">
        <f>(G44-$G$7)/($G$6-$G$7)</f>
        <v>0.21685535902166894</v>
      </c>
      <c r="L44" s="54">
        <f t="shared" si="3"/>
        <v>0</v>
      </c>
      <c r="M44" s="35">
        <f>(B44-$B$8)/$B$9</f>
        <v>-0.49662393407192534</v>
      </c>
      <c r="N44" s="36">
        <f t="shared" si="4"/>
        <v>1.1891340691801262</v>
      </c>
      <c r="O44" s="36">
        <f t="shared" si="5"/>
        <v>0.98909008418154654</v>
      </c>
      <c r="P44" s="36">
        <f>(G44-$G$8)/$G$9</f>
        <v>0.39072057604048605</v>
      </c>
      <c r="Q44" s="45">
        <f t="shared" si="6"/>
        <v>-0.85703095039043953</v>
      </c>
    </row>
    <row r="45" spans="1:17">
      <c r="A45" s="24">
        <v>33</v>
      </c>
      <c r="B45" s="112">
        <f t="shared" si="7"/>
        <v>4.5572323277040662E-7</v>
      </c>
      <c r="C45" s="50">
        <v>600000</v>
      </c>
      <c r="D45" s="25">
        <v>0.61440799999999995</v>
      </c>
      <c r="E45" s="34">
        <v>5.6796900000000003E-3</v>
      </c>
      <c r="F45" s="110">
        <v>5</v>
      </c>
      <c r="G45" s="108">
        <f t="shared" si="0"/>
        <v>9.2441667426205396E-3</v>
      </c>
      <c r="H45" s="53">
        <f>(B45-$B$7)/($B$6-$B$7)</f>
        <v>2.4291983212800308E-4</v>
      </c>
      <c r="I45" s="54">
        <f>(C45-$C$7)/($C$6-$C$7)</f>
        <v>0.59995999599959993</v>
      </c>
      <c r="J45" s="54">
        <f>(D45-$D$7)/($D$6-$D$7)</f>
        <v>0.51221594511342139</v>
      </c>
      <c r="K45" s="54">
        <f>(G45-$G$7)/($G$6-$G$7)</f>
        <v>5.4531055972616524E-2</v>
      </c>
      <c r="L45" s="54">
        <f>(F45-$F$7)/($F$6-$F$7)</f>
        <v>0</v>
      </c>
      <c r="M45" s="35">
        <f>(B45-$B$8)/$B$9</f>
        <v>-0.49736933523062288</v>
      </c>
      <c r="N45" s="36">
        <f>(C45-$C$8)/$C$9</f>
        <v>1.5411036748732156</v>
      </c>
      <c r="O45" s="36">
        <f>(D45-$D$8)/$D$9</f>
        <v>1.4028261021134452</v>
      </c>
      <c r="P45" s="36">
        <f>(G45-$G$8)/$G$9</f>
        <v>-0.54112545832226178</v>
      </c>
      <c r="Q45" s="45">
        <f>(F45-$F$8)/$F$9</f>
        <v>-0.85703095039043953</v>
      </c>
    </row>
    <row r="46" spans="1:17">
      <c r="A46" s="24">
        <v>34</v>
      </c>
      <c r="B46" s="112">
        <f t="shared" si="7"/>
        <v>3.703875179406454E-7</v>
      </c>
      <c r="C46" s="50">
        <v>700000</v>
      </c>
      <c r="D46" s="25">
        <v>0.755965</v>
      </c>
      <c r="E46" s="34">
        <v>8.3370300000000005E-3</v>
      </c>
      <c r="F46" s="110">
        <v>5</v>
      </c>
      <c r="G46" s="108">
        <f t="shared" si="0"/>
        <v>1.102832803105964E-2</v>
      </c>
      <c r="H46" s="53">
        <f>(B46-$B$7)/($B$6-$B$7)</f>
        <v>1.4966556230709921E-4</v>
      </c>
      <c r="I46" s="54">
        <f>(C46-$C$7)/($C$6-$C$7)</f>
        <v>0.69996999699969997</v>
      </c>
      <c r="J46" s="54">
        <f>(D46-$D$7)/($D$6-$D$7)</f>
        <v>0.63023028722983976</v>
      </c>
      <c r="K46" s="54">
        <f>(G46-$G$7)/($G$6-$G$7)</f>
        <v>7.5374687581969468E-2</v>
      </c>
      <c r="L46" s="54">
        <f>(F46-$F$7)/($F$6-$F$7)</f>
        <v>0</v>
      </c>
      <c r="M46" s="35">
        <f>(B46-$B$8)/$B$9</f>
        <v>-0.49786928611227899</v>
      </c>
      <c r="N46" s="36">
        <f>(C46-$C$8)/$C$9</f>
        <v>1.8930732805663053</v>
      </c>
      <c r="O46" s="36">
        <f>(D46-$D$8)/$D$9</f>
        <v>1.8395820791029587</v>
      </c>
      <c r="P46" s="36">
        <f>(G46-$G$8)/$G$9</f>
        <v>-0.42146958984134714</v>
      </c>
      <c r="Q46" s="45">
        <f>(F46-$F$8)/$F$9</f>
        <v>-0.85703095039043953</v>
      </c>
    </row>
    <row r="47" spans="1:17">
      <c r="A47" s="24">
        <v>35</v>
      </c>
      <c r="B47" s="112">
        <f t="shared" si="7"/>
        <v>3.0983013562814187E-7</v>
      </c>
      <c r="C47" s="50">
        <v>800000</v>
      </c>
      <c r="D47" s="25">
        <v>0.903721</v>
      </c>
      <c r="E47" s="34">
        <v>2.6112900000000001E-2</v>
      </c>
      <c r="F47" s="110">
        <v>5</v>
      </c>
      <c r="G47" s="108">
        <f t="shared" si="0"/>
        <v>2.889486910230038E-2</v>
      </c>
      <c r="H47" s="53">
        <f>(B47-$B$7)/($B$6-$B$7)</f>
        <v>8.3488880233436702E-5</v>
      </c>
      <c r="I47" s="54">
        <f>(C47-$C$7)/($C$6-$C$7)</f>
        <v>0.79997999799980002</v>
      </c>
      <c r="J47" s="54">
        <f>(D47-$D$7)/($D$6-$D$7)</f>
        <v>0.75341265994015072</v>
      </c>
      <c r="K47" s="54">
        <f>(G47-$G$7)/($G$6-$G$7)</f>
        <v>0.28410222955667447</v>
      </c>
      <c r="L47" s="54">
        <f>(F47-$F$7)/($F$6-$F$7)</f>
        <v>0</v>
      </c>
      <c r="M47" s="35">
        <f>(B47-$B$8)/$B$9</f>
        <v>-0.49822406976573896</v>
      </c>
      <c r="N47" s="36">
        <f>(C47-$C$8)/$C$9</f>
        <v>2.245042886259395</v>
      </c>
      <c r="O47" s="36">
        <f>(D47-$D$8)/$D$9</f>
        <v>2.2954642759287078</v>
      </c>
      <c r="P47" s="36">
        <f>(G47-$G$8)/$G$9</f>
        <v>0.7767609190716448</v>
      </c>
      <c r="Q47" s="45">
        <f>(F47-$F$8)/$F$9</f>
        <v>-0.85703095039043953</v>
      </c>
    </row>
    <row r="48" spans="1:17">
      <c r="A48" s="24">
        <v>36</v>
      </c>
      <c r="B48" s="112">
        <f t="shared" si="7"/>
        <v>2.6788874962926111E-7</v>
      </c>
      <c r="C48" s="50">
        <v>900000</v>
      </c>
      <c r="D48" s="25">
        <v>1.04521</v>
      </c>
      <c r="E48" s="34">
        <v>6.0874900000000001E-3</v>
      </c>
      <c r="F48" s="110">
        <v>5</v>
      </c>
      <c r="G48" s="108">
        <f t="shared" si="0"/>
        <v>5.8241788731451102E-3</v>
      </c>
      <c r="H48" s="53">
        <f>(B48-$B$7)/($B$6-$B$7)</f>
        <v>3.7655628184105378E-5</v>
      </c>
      <c r="I48" s="54">
        <f>(C48-$C$7)/($C$6-$C$7)</f>
        <v>0.89998999899989995</v>
      </c>
      <c r="J48" s="54">
        <f>(D48-$D$7)/($D$6-$D$7)</f>
        <v>0.87137031128702802</v>
      </c>
      <c r="K48" s="54">
        <f>(G48-$G$7)/($G$6-$G$7)</f>
        <v>1.4576726887174717E-2</v>
      </c>
      <c r="L48" s="54">
        <f>(F48-$F$7)/($F$6-$F$7)</f>
        <v>0</v>
      </c>
      <c r="M48" s="35">
        <f>(B48-$B$8)/$B$9</f>
        <v>-0.49846978907505568</v>
      </c>
      <c r="N48" s="36">
        <f>(C48-$C$8)/$C$9</f>
        <v>2.5970124919524844</v>
      </c>
      <c r="O48" s="36">
        <f>(D48-$D$8)/$D$9</f>
        <v>2.7320104476352944</v>
      </c>
      <c r="P48" s="36">
        <f>(G48-$G$8)/$G$9</f>
        <v>-0.77048903737081809</v>
      </c>
      <c r="Q48" s="45">
        <f>(F48-$F$8)/$F$9</f>
        <v>-0.85703095039043953</v>
      </c>
    </row>
    <row r="49" spans="1:17" ht="15.75" thickBot="1">
      <c r="A49" s="26">
        <v>37</v>
      </c>
      <c r="B49" s="113">
        <f t="shared" si="7"/>
        <v>2.3343059608170068E-7</v>
      </c>
      <c r="C49" s="51">
        <v>1000000</v>
      </c>
      <c r="D49" s="27">
        <v>1.1995</v>
      </c>
      <c r="E49" s="39">
        <v>5.4894499999999999E-3</v>
      </c>
      <c r="F49" s="111">
        <v>5</v>
      </c>
      <c r="G49" s="109">
        <f t="shared" si="0"/>
        <v>4.5764485202167571E-3</v>
      </c>
      <c r="H49" s="55">
        <f>(B49-$B$7)/($B$6-$B$7)</f>
        <v>0</v>
      </c>
      <c r="I49" s="56">
        <f>(C49-$C$7)/($C$6-$C$7)</f>
        <v>1</v>
      </c>
      <c r="J49" s="56">
        <f>(D49-$D$7)/($D$6-$D$7)</f>
        <v>1</v>
      </c>
      <c r="K49" s="56">
        <f>(G49-$G$7)/($G$6-$G$7)</f>
        <v>0</v>
      </c>
      <c r="L49" s="56">
        <f>(F49-$F$7)/($F$6-$F$7)</f>
        <v>0</v>
      </c>
      <c r="M49" s="37">
        <f>(B49-$B$8)/$B$9</f>
        <v>-0.49867166685015502</v>
      </c>
      <c r="N49" s="38">
        <f>(C49-$C$8)/$C$9</f>
        <v>2.9489820976455743</v>
      </c>
      <c r="O49" s="38">
        <f>(D49-$D$8)/$D$9</f>
        <v>3.2080524638528751</v>
      </c>
      <c r="P49" s="38">
        <f>(G49-$G$8)/$G$9</f>
        <v>-0.85416883693661638</v>
      </c>
      <c r="Q49" s="46">
        <f>(F49-$F$8)/$F$9</f>
        <v>-0.85703095039043953</v>
      </c>
    </row>
    <row r="50" spans="1:17">
      <c r="C50" s="19"/>
      <c r="D50" s="13"/>
      <c r="E50" s="13"/>
      <c r="F50" s="13"/>
      <c r="H50" s="13"/>
      <c r="I50" s="9"/>
      <c r="J50" s="9"/>
      <c r="K50" s="9"/>
      <c r="L50" s="9"/>
      <c r="M50" s="9"/>
      <c r="N50" s="9"/>
      <c r="O50" s="9"/>
      <c r="P50" s="9"/>
      <c r="Q50" s="9"/>
    </row>
    <row r="51" spans="1:17">
      <c r="C51" s="19"/>
      <c r="D51" s="8"/>
      <c r="E51" s="8"/>
      <c r="F51" s="8"/>
      <c r="H51" s="8"/>
      <c r="I51" s="9"/>
      <c r="J51" s="9"/>
      <c r="K51" s="9"/>
      <c r="L51" s="9"/>
      <c r="M51" s="9"/>
      <c r="N51" s="9"/>
      <c r="O51" s="9"/>
      <c r="P51" s="9"/>
      <c r="Q51" s="9"/>
    </row>
    <row r="52" spans="1:17">
      <c r="C52" s="19"/>
      <c r="D52" s="8"/>
      <c r="E52" s="8"/>
      <c r="F52" s="8"/>
      <c r="H52" s="8"/>
      <c r="I52" s="9"/>
      <c r="J52" s="9"/>
      <c r="K52" s="9"/>
      <c r="L52" s="9"/>
      <c r="M52" s="9"/>
      <c r="N52" s="9"/>
      <c r="O52" s="9"/>
      <c r="P52" s="9"/>
      <c r="Q52" s="9"/>
    </row>
    <row r="53" spans="1:17">
      <c r="C53" s="19"/>
      <c r="D53" s="8"/>
      <c r="E53" s="8"/>
      <c r="F53" s="8"/>
      <c r="H53" s="8"/>
      <c r="I53" s="9"/>
      <c r="J53" s="9"/>
      <c r="K53" s="9"/>
      <c r="L53" s="9"/>
      <c r="M53" s="9"/>
      <c r="N53" s="9"/>
      <c r="O53" s="9"/>
      <c r="P53" s="9"/>
      <c r="Q53" s="9"/>
    </row>
    <row r="54" spans="1:17">
      <c r="C54" s="19"/>
      <c r="D54" s="8"/>
      <c r="E54" s="8"/>
      <c r="F54" s="8"/>
      <c r="H54" s="8"/>
      <c r="I54" s="9"/>
      <c r="J54" s="9"/>
      <c r="K54" s="9"/>
      <c r="L54" s="9"/>
      <c r="M54" s="9"/>
      <c r="N54" s="9"/>
      <c r="O54" s="9"/>
      <c r="P54" s="9"/>
      <c r="Q54" s="9"/>
    </row>
    <row r="55" spans="1:17">
      <c r="C55" s="19"/>
      <c r="D55" s="8"/>
      <c r="E55" s="8"/>
      <c r="F55" s="8"/>
      <c r="H55" s="8"/>
      <c r="I55" s="9"/>
      <c r="J55" s="9"/>
      <c r="K55" s="9"/>
      <c r="L55" s="9"/>
      <c r="M55" s="9"/>
      <c r="N55" s="9"/>
      <c r="O55" s="9"/>
      <c r="P55" s="9"/>
      <c r="Q55" s="9"/>
    </row>
    <row r="56" spans="1:17">
      <c r="C56" s="19"/>
      <c r="D56" s="8"/>
      <c r="E56" s="8"/>
      <c r="F56" s="8"/>
      <c r="H56" s="8"/>
      <c r="I56" s="9"/>
      <c r="J56" s="9"/>
      <c r="K56" s="9"/>
      <c r="L56" s="9"/>
      <c r="M56" s="9"/>
      <c r="N56" s="9"/>
      <c r="O56" s="9"/>
      <c r="P56" s="9"/>
      <c r="Q56" s="9"/>
    </row>
    <row r="57" spans="1:17">
      <c r="C57" s="19"/>
      <c r="D57" s="8"/>
      <c r="E57" s="8"/>
      <c r="F57" s="8"/>
      <c r="H57" s="8"/>
      <c r="I57" s="9"/>
      <c r="J57" s="9"/>
      <c r="K57" s="9"/>
      <c r="L57" s="9"/>
      <c r="M57" s="9"/>
      <c r="N57" s="9"/>
      <c r="O57" s="9"/>
      <c r="P57" s="9"/>
      <c r="Q57" s="9"/>
    </row>
    <row r="58" spans="1:17">
      <c r="C58" s="19"/>
      <c r="D58" s="8"/>
      <c r="E58" s="8"/>
      <c r="F58" s="8"/>
      <c r="H58" s="8"/>
      <c r="I58" s="9"/>
      <c r="J58" s="9"/>
      <c r="K58" s="9"/>
      <c r="L58" s="9"/>
      <c r="M58" s="9"/>
      <c r="N58" s="9"/>
      <c r="O58" s="9"/>
      <c r="P58" s="9"/>
      <c r="Q58" s="9"/>
    </row>
    <row r="59" spans="1:17">
      <c r="C59" s="19"/>
      <c r="D59" s="8"/>
      <c r="E59" s="8"/>
      <c r="F59" s="8"/>
      <c r="H59" s="8"/>
      <c r="I59" s="9"/>
      <c r="J59" s="9"/>
      <c r="K59" s="9"/>
      <c r="L59" s="9"/>
      <c r="M59" s="9"/>
      <c r="N59" s="9"/>
      <c r="O59" s="9"/>
      <c r="P59" s="9"/>
      <c r="Q59" s="9"/>
    </row>
    <row r="60" spans="1:17">
      <c r="C60" s="19"/>
      <c r="D60" s="8"/>
      <c r="E60" s="8"/>
      <c r="F60" s="8"/>
      <c r="H60" s="8"/>
      <c r="I60" s="9"/>
      <c r="J60" s="9"/>
      <c r="K60" s="9"/>
      <c r="L60" s="9"/>
      <c r="M60" s="9"/>
      <c r="N60" s="9"/>
      <c r="O60" s="9"/>
      <c r="P60" s="9"/>
      <c r="Q60" s="9"/>
    </row>
    <row r="61" spans="1:17">
      <c r="C61" s="19"/>
      <c r="D61" s="8"/>
      <c r="E61" s="8"/>
      <c r="F61" s="8"/>
      <c r="H61" s="8"/>
      <c r="I61" s="9"/>
      <c r="J61" s="9"/>
      <c r="K61" s="9"/>
      <c r="L61" s="9"/>
      <c r="M61" s="9"/>
      <c r="N61" s="9"/>
      <c r="O61" s="9"/>
      <c r="P61" s="9"/>
      <c r="Q61" s="9"/>
    </row>
    <row r="62" spans="1:17">
      <c r="C62" s="19"/>
      <c r="D62" s="8"/>
      <c r="E62" s="8"/>
      <c r="F62" s="8"/>
      <c r="H62" s="8"/>
      <c r="I62" s="9"/>
      <c r="J62" s="9"/>
      <c r="K62" s="9"/>
      <c r="L62" s="9"/>
      <c r="M62" s="9"/>
      <c r="N62" s="9"/>
      <c r="O62" s="9"/>
      <c r="P62" s="9"/>
      <c r="Q62" s="9"/>
    </row>
    <row r="63" spans="1:17">
      <c r="C63" s="19"/>
      <c r="D63" s="8"/>
      <c r="E63" s="8"/>
      <c r="F63" s="8"/>
      <c r="H63" s="8"/>
      <c r="I63" s="9"/>
      <c r="J63" s="9"/>
      <c r="K63" s="9"/>
      <c r="L63" s="9"/>
      <c r="M63" s="9"/>
      <c r="N63" s="9"/>
      <c r="O63" s="9"/>
      <c r="P63" s="9"/>
      <c r="Q63" s="9"/>
    </row>
    <row r="64" spans="1:17">
      <c r="C64" s="19"/>
      <c r="D64" s="8"/>
      <c r="E64" s="8"/>
      <c r="F64" s="8"/>
      <c r="H64" s="8"/>
      <c r="I64" s="9"/>
      <c r="J64" s="9"/>
      <c r="K64" s="9"/>
      <c r="L64" s="9"/>
      <c r="M64" s="9"/>
      <c r="N64" s="9"/>
      <c r="O64" s="9"/>
      <c r="P64" s="9"/>
      <c r="Q64" s="9"/>
    </row>
    <row r="65" spans="3:17">
      <c r="C65" s="19"/>
      <c r="D65" s="8"/>
      <c r="E65" s="8"/>
      <c r="F65" s="8"/>
      <c r="H65" s="8"/>
      <c r="I65" s="9"/>
      <c r="J65" s="9"/>
      <c r="K65" s="9"/>
      <c r="L65" s="9"/>
      <c r="M65" s="9"/>
      <c r="N65" s="9"/>
      <c r="O65" s="9"/>
      <c r="P65" s="9"/>
      <c r="Q65" s="9"/>
    </row>
    <row r="66" spans="3:17">
      <c r="C66" s="19"/>
      <c r="D66" s="8"/>
      <c r="E66" s="8"/>
      <c r="F66" s="8"/>
      <c r="H66" s="8"/>
      <c r="I66" s="9"/>
      <c r="J66" s="9"/>
      <c r="K66" s="9"/>
      <c r="L66" s="9"/>
      <c r="M66" s="9"/>
      <c r="N66" s="9"/>
      <c r="O66" s="9"/>
      <c r="P66" s="9"/>
      <c r="Q66" s="9"/>
    </row>
    <row r="67" spans="3:17">
      <c r="C67" s="19"/>
      <c r="D67" s="8"/>
      <c r="E67" s="8"/>
      <c r="F67" s="8"/>
      <c r="H67" s="8"/>
      <c r="I67" s="9"/>
      <c r="J67" s="9"/>
      <c r="K67" s="9"/>
      <c r="L67" s="9"/>
      <c r="M67" s="9"/>
      <c r="N67" s="9"/>
      <c r="O67" s="9"/>
      <c r="P67" s="9"/>
      <c r="Q67" s="9"/>
    </row>
    <row r="68" spans="3:17">
      <c r="C68" s="19"/>
      <c r="D68" s="8"/>
      <c r="E68" s="8"/>
      <c r="F68" s="8"/>
      <c r="H68" s="8"/>
      <c r="I68" s="9"/>
      <c r="J68" s="9"/>
      <c r="K68" s="9"/>
      <c r="L68" s="9"/>
      <c r="M68" s="9"/>
      <c r="N68" s="9"/>
      <c r="O68" s="9"/>
      <c r="P68" s="9"/>
      <c r="Q68" s="9"/>
    </row>
    <row r="69" spans="3:17">
      <c r="C69" s="19"/>
      <c r="D69" s="8"/>
      <c r="E69" s="8"/>
      <c r="F69" s="8"/>
      <c r="H69" s="8"/>
      <c r="I69" s="9"/>
      <c r="J69" s="9"/>
      <c r="K69" s="9"/>
      <c r="L69" s="9"/>
      <c r="M69" s="9"/>
      <c r="N69" s="9"/>
      <c r="O69" s="9"/>
      <c r="P69" s="9"/>
      <c r="Q69" s="9"/>
    </row>
    <row r="70" spans="3:17">
      <c r="C70" s="19"/>
      <c r="D70" s="8"/>
      <c r="E70" s="8"/>
      <c r="F70" s="8"/>
      <c r="H70" s="8"/>
      <c r="I70" s="9"/>
      <c r="J70" s="9"/>
      <c r="K70" s="9"/>
      <c r="L70" s="9"/>
      <c r="M70" s="9"/>
      <c r="N70" s="9"/>
      <c r="O70" s="9"/>
      <c r="P70" s="9"/>
      <c r="Q70" s="9"/>
    </row>
    <row r="71" spans="3:17">
      <c r="C71" s="19"/>
      <c r="D71" s="8"/>
      <c r="E71" s="8"/>
      <c r="F71" s="8"/>
      <c r="H71" s="8"/>
      <c r="I71" s="9"/>
      <c r="J71" s="9"/>
      <c r="K71" s="9"/>
      <c r="L71" s="9"/>
      <c r="M71" s="9"/>
      <c r="N71" s="9"/>
      <c r="O71" s="9"/>
      <c r="P71" s="9"/>
      <c r="Q71" s="9"/>
    </row>
    <row r="72" spans="3:17">
      <c r="C72" s="19"/>
      <c r="D72" s="8"/>
      <c r="E72" s="8"/>
      <c r="F72" s="8"/>
      <c r="H72" s="8"/>
      <c r="I72" s="9"/>
      <c r="J72" s="9"/>
      <c r="K72" s="9"/>
      <c r="L72" s="9"/>
      <c r="M72" s="9"/>
      <c r="N72" s="9"/>
      <c r="O72" s="9"/>
      <c r="P72" s="9"/>
      <c r="Q72" s="9"/>
    </row>
    <row r="73" spans="3:17">
      <c r="C73" s="19"/>
      <c r="D73" s="8"/>
      <c r="E73" s="8"/>
      <c r="F73" s="8"/>
      <c r="H73" s="8"/>
      <c r="I73" s="9"/>
      <c r="J73" s="9"/>
      <c r="K73" s="9"/>
      <c r="L73" s="9"/>
      <c r="M73" s="9"/>
      <c r="N73" s="9"/>
      <c r="O73" s="9"/>
      <c r="P73" s="9"/>
      <c r="Q73" s="9"/>
    </row>
    <row r="74" spans="3:17">
      <c r="C74" s="19"/>
      <c r="D74" s="8"/>
      <c r="E74" s="8"/>
      <c r="F74" s="8"/>
      <c r="H74" s="8"/>
      <c r="I74" s="9"/>
      <c r="J74" s="9"/>
      <c r="K74" s="9"/>
      <c r="L74" s="9"/>
      <c r="M74" s="9"/>
      <c r="N74" s="9"/>
      <c r="O74" s="9"/>
      <c r="P74" s="9"/>
      <c r="Q74" s="9"/>
    </row>
    <row r="75" spans="3:17">
      <c r="C75" s="19"/>
      <c r="D75" s="8"/>
      <c r="E75" s="8"/>
      <c r="F75" s="8"/>
      <c r="H75" s="8"/>
      <c r="I75" s="9"/>
      <c r="J75" s="9"/>
      <c r="K75" s="9"/>
      <c r="L75" s="9"/>
      <c r="M75" s="9"/>
      <c r="N75" s="9"/>
      <c r="O75" s="9"/>
      <c r="P75" s="9"/>
      <c r="Q75" s="9"/>
    </row>
    <row r="76" spans="3:17">
      <c r="C76" s="19"/>
      <c r="D76" s="8"/>
      <c r="E76" s="8"/>
      <c r="F76" s="8"/>
      <c r="H76" s="8"/>
      <c r="I76" s="9"/>
      <c r="J76" s="9"/>
      <c r="K76" s="9"/>
      <c r="L76" s="9"/>
      <c r="M76" s="9"/>
      <c r="N76" s="9"/>
      <c r="O76" s="9"/>
      <c r="P76" s="9"/>
      <c r="Q76" s="9"/>
    </row>
    <row r="77" spans="3:17">
      <c r="C77" s="19"/>
      <c r="D77" s="8"/>
      <c r="E77" s="8"/>
      <c r="F77" s="8"/>
      <c r="H77" s="8"/>
      <c r="I77" s="9"/>
      <c r="J77" s="9"/>
      <c r="K77" s="9"/>
      <c r="L77" s="9"/>
      <c r="M77" s="9"/>
      <c r="N77" s="9"/>
      <c r="O77" s="9"/>
      <c r="P77" s="9"/>
      <c r="Q77" s="9"/>
    </row>
    <row r="78" spans="3:17">
      <c r="C78" s="19"/>
      <c r="D78" s="8"/>
      <c r="E78" s="8"/>
      <c r="F78" s="8"/>
      <c r="H78" s="8"/>
      <c r="I78" s="9"/>
      <c r="J78" s="9"/>
      <c r="K78" s="9"/>
      <c r="L78" s="9"/>
      <c r="M78" s="9"/>
      <c r="N78" s="9"/>
      <c r="O78" s="9"/>
      <c r="P78" s="9"/>
      <c r="Q78" s="9"/>
    </row>
    <row r="79" spans="3:17">
      <c r="C79" s="19"/>
      <c r="D79" s="8"/>
      <c r="E79" s="8"/>
      <c r="F79" s="8"/>
      <c r="H79" s="8"/>
      <c r="I79" s="9"/>
      <c r="J79" s="9"/>
      <c r="K79" s="9"/>
      <c r="L79" s="9"/>
      <c r="M79" s="9"/>
      <c r="N79" s="9"/>
      <c r="O79" s="9"/>
      <c r="P79" s="9"/>
      <c r="Q79" s="9"/>
    </row>
    <row r="80" spans="3:17">
      <c r="C80" s="19"/>
      <c r="D80" s="8"/>
      <c r="E80" s="8"/>
      <c r="F80" s="8"/>
      <c r="H80" s="8"/>
      <c r="I80" s="9"/>
      <c r="J80" s="9"/>
      <c r="K80" s="9"/>
      <c r="L80" s="9"/>
      <c r="M80" s="9"/>
      <c r="N80" s="9"/>
      <c r="O80" s="9"/>
      <c r="P80" s="9"/>
      <c r="Q80" s="9"/>
    </row>
    <row r="81" spans="3:17">
      <c r="C81" s="19"/>
      <c r="D81" s="8"/>
      <c r="E81" s="8"/>
      <c r="F81" s="8"/>
      <c r="H81" s="8"/>
      <c r="I81" s="9"/>
      <c r="J81" s="9"/>
      <c r="K81" s="9"/>
      <c r="L81" s="9"/>
      <c r="M81" s="9"/>
      <c r="N81" s="9"/>
      <c r="O81" s="9"/>
      <c r="P81" s="9"/>
      <c r="Q81" s="9"/>
    </row>
    <row r="82" spans="3:17">
      <c r="C82" s="19"/>
      <c r="D82" s="8"/>
      <c r="E82" s="8"/>
      <c r="F82" s="8"/>
      <c r="H82" s="8"/>
      <c r="I82" s="9"/>
      <c r="J82" s="9"/>
      <c r="K82" s="9"/>
      <c r="L82" s="9"/>
      <c r="M82" s="9"/>
      <c r="N82" s="9"/>
      <c r="O82" s="9"/>
      <c r="P82" s="9"/>
      <c r="Q82" s="9"/>
    </row>
    <row r="83" spans="3:17">
      <c r="C83" s="19"/>
      <c r="D83" s="8"/>
      <c r="E83" s="8"/>
      <c r="F83" s="8"/>
      <c r="H83" s="8"/>
      <c r="I83" s="9"/>
      <c r="J83" s="9"/>
      <c r="K83" s="9"/>
      <c r="L83" s="9"/>
      <c r="M83" s="9"/>
      <c r="N83" s="9"/>
      <c r="O83" s="9"/>
      <c r="P83" s="9"/>
      <c r="Q83" s="9"/>
    </row>
    <row r="84" spans="3:17">
      <c r="C84" s="19"/>
      <c r="D84" s="8"/>
      <c r="E84" s="8"/>
      <c r="F84" s="8"/>
      <c r="H84" s="8"/>
      <c r="I84" s="9"/>
      <c r="J84" s="9"/>
      <c r="K84" s="9"/>
      <c r="L84" s="9"/>
      <c r="M84" s="9"/>
      <c r="N84" s="9"/>
      <c r="O84" s="9"/>
      <c r="P84" s="9"/>
      <c r="Q84" s="9"/>
    </row>
    <row r="85" spans="3:17">
      <c r="C85" s="19"/>
      <c r="D85" s="8"/>
      <c r="E85" s="8"/>
      <c r="F85" s="8"/>
      <c r="H85" s="8"/>
      <c r="I85" s="9"/>
      <c r="J85" s="9"/>
      <c r="K85" s="9"/>
      <c r="L85" s="9"/>
      <c r="M85" s="9"/>
      <c r="N85" s="9"/>
      <c r="O85" s="9"/>
      <c r="P85" s="9"/>
      <c r="Q85" s="9"/>
    </row>
    <row r="86" spans="3:17">
      <c r="C86" s="19"/>
      <c r="D86" s="8"/>
      <c r="E86" s="8"/>
      <c r="F86" s="8"/>
      <c r="H86" s="8"/>
      <c r="I86" s="9"/>
      <c r="J86" s="9"/>
      <c r="K86" s="9"/>
      <c r="L86" s="9"/>
      <c r="M86" s="9"/>
      <c r="N86" s="9"/>
      <c r="O86" s="9"/>
      <c r="P86" s="9"/>
      <c r="Q86" s="9"/>
    </row>
    <row r="87" spans="3:17">
      <c r="C87" s="19"/>
      <c r="D87" s="8"/>
      <c r="E87" s="8"/>
      <c r="F87" s="8"/>
      <c r="H87" s="8"/>
      <c r="I87" s="9"/>
      <c r="J87" s="9"/>
      <c r="K87" s="9"/>
      <c r="L87" s="9"/>
      <c r="M87" s="9"/>
      <c r="N87" s="9"/>
      <c r="O87" s="9"/>
      <c r="P87" s="9"/>
      <c r="Q87" s="9"/>
    </row>
    <row r="88" spans="3:17">
      <c r="C88" s="19"/>
      <c r="D88" s="8"/>
      <c r="E88" s="8"/>
      <c r="F88" s="8"/>
      <c r="H88" s="8"/>
      <c r="I88" s="9"/>
      <c r="J88" s="9"/>
      <c r="K88" s="9"/>
      <c r="L88" s="9"/>
      <c r="M88" s="9"/>
      <c r="N88" s="9"/>
      <c r="O88" s="9"/>
      <c r="P88" s="9"/>
      <c r="Q88" s="9"/>
    </row>
    <row r="89" spans="3:17">
      <c r="C89" s="19"/>
      <c r="D89" s="8"/>
      <c r="E89" s="8"/>
      <c r="F89" s="8"/>
      <c r="H89" s="8"/>
      <c r="I89" s="9"/>
      <c r="J89" s="9"/>
      <c r="K89" s="9"/>
      <c r="L89" s="9"/>
      <c r="M89" s="9"/>
      <c r="N89" s="9"/>
      <c r="O89" s="9"/>
      <c r="P89" s="9"/>
      <c r="Q89" s="9"/>
    </row>
    <row r="90" spans="3:17">
      <c r="C90" s="19"/>
      <c r="D90" s="8"/>
      <c r="E90" s="8"/>
      <c r="F90" s="8"/>
      <c r="H90" s="8"/>
      <c r="I90" s="9"/>
      <c r="J90" s="9"/>
      <c r="K90" s="9"/>
      <c r="L90" s="9"/>
      <c r="M90" s="9"/>
      <c r="N90" s="9"/>
      <c r="O90" s="9"/>
      <c r="P90" s="9"/>
      <c r="Q90" s="9"/>
    </row>
    <row r="91" spans="3:17">
      <c r="C91" s="19"/>
      <c r="D91" s="8"/>
      <c r="E91" s="8"/>
      <c r="F91" s="8"/>
      <c r="H91" s="8"/>
      <c r="I91" s="9"/>
      <c r="J91" s="9"/>
      <c r="K91" s="9"/>
      <c r="L91" s="9"/>
      <c r="M91" s="9"/>
      <c r="N91" s="9"/>
      <c r="O91" s="9"/>
      <c r="P91" s="9"/>
      <c r="Q91" s="9"/>
    </row>
    <row r="92" spans="3:17">
      <c r="C92" s="19"/>
      <c r="D92" s="8"/>
      <c r="E92" s="8"/>
      <c r="F92" s="8"/>
      <c r="H92" s="8"/>
      <c r="I92" s="9"/>
      <c r="J92" s="9"/>
      <c r="K92" s="9"/>
      <c r="L92" s="9"/>
      <c r="M92" s="9"/>
      <c r="N92" s="9"/>
      <c r="O92" s="9"/>
      <c r="P92" s="9"/>
      <c r="Q92" s="9"/>
    </row>
    <row r="93" spans="3:17">
      <c r="C93" s="19"/>
      <c r="D93" s="8"/>
      <c r="E93" s="8"/>
      <c r="F93" s="8"/>
      <c r="H93" s="8"/>
      <c r="I93" s="9"/>
      <c r="J93" s="9"/>
      <c r="K93" s="9"/>
      <c r="L93" s="9"/>
      <c r="M93" s="9"/>
      <c r="N93" s="9"/>
      <c r="O93" s="9"/>
      <c r="P93" s="9"/>
      <c r="Q93" s="9"/>
    </row>
    <row r="94" spans="3:17">
      <c r="C94" s="19"/>
      <c r="D94" s="8"/>
      <c r="E94" s="8"/>
      <c r="F94" s="8"/>
      <c r="H94" s="8"/>
      <c r="I94" s="9"/>
      <c r="J94" s="9"/>
      <c r="K94" s="9"/>
      <c r="L94" s="9"/>
      <c r="M94" s="9"/>
      <c r="N94" s="9"/>
      <c r="O94" s="9"/>
      <c r="P94" s="9"/>
      <c r="Q94" s="9"/>
    </row>
    <row r="95" spans="3:17">
      <c r="C95" s="19"/>
      <c r="D95" s="8"/>
      <c r="E95" s="8"/>
      <c r="F95" s="8"/>
      <c r="H95" s="8"/>
      <c r="I95" s="9"/>
      <c r="J95" s="9"/>
      <c r="K95" s="9"/>
      <c r="L95" s="9"/>
      <c r="M95" s="9"/>
      <c r="N95" s="9"/>
      <c r="O95" s="9"/>
      <c r="P95" s="9"/>
      <c r="Q95" s="9"/>
    </row>
    <row r="96" spans="3:17">
      <c r="C96" s="19"/>
      <c r="D96" s="8"/>
      <c r="E96" s="8"/>
      <c r="F96" s="8"/>
      <c r="H96" s="8"/>
      <c r="I96" s="9"/>
      <c r="J96" s="9"/>
      <c r="K96" s="9"/>
      <c r="L96" s="9"/>
      <c r="M96" s="9"/>
      <c r="N96" s="9"/>
      <c r="O96" s="9"/>
      <c r="P96" s="9"/>
      <c r="Q96" s="9"/>
    </row>
    <row r="97" spans="3:17">
      <c r="C97" s="19"/>
      <c r="D97" s="8"/>
      <c r="E97" s="8"/>
      <c r="F97" s="8"/>
      <c r="H97" s="8"/>
      <c r="I97" s="9"/>
      <c r="J97" s="9"/>
      <c r="K97" s="9"/>
      <c r="L97" s="9"/>
      <c r="M97" s="9"/>
      <c r="N97" s="9"/>
      <c r="O97" s="9"/>
      <c r="P97" s="9"/>
      <c r="Q97" s="9"/>
    </row>
    <row r="98" spans="3:17">
      <c r="C98" s="15"/>
      <c r="D98" s="18"/>
      <c r="E98" s="18"/>
      <c r="F98" s="18"/>
      <c r="I98" s="18"/>
      <c r="J98" s="18"/>
      <c r="L98" s="18"/>
      <c r="M98" s="18"/>
      <c r="N98" s="18"/>
      <c r="O98" s="18"/>
      <c r="P98" s="18"/>
    </row>
    <row r="99" spans="3:17">
      <c r="C99" s="15"/>
      <c r="D99" s="18"/>
      <c r="E99" s="18"/>
      <c r="F99" s="18"/>
      <c r="I99" s="18"/>
      <c r="J99" s="18"/>
      <c r="L99" s="18"/>
      <c r="M99" s="18"/>
      <c r="N99" s="18"/>
      <c r="O99" s="18"/>
      <c r="P99" s="18"/>
    </row>
    <row r="100" spans="3:17">
      <c r="C100" s="15"/>
      <c r="D100" s="18"/>
      <c r="E100" s="18"/>
      <c r="F100" s="18"/>
      <c r="I100" s="18"/>
      <c r="J100" s="18"/>
      <c r="L100" s="18"/>
      <c r="M100" s="18"/>
      <c r="N100" s="18"/>
      <c r="O100" s="18"/>
      <c r="P100" s="18"/>
    </row>
    <row r="101" spans="3:17">
      <c r="C101" s="15"/>
      <c r="D101" s="18"/>
      <c r="E101" s="18"/>
      <c r="F101" s="18"/>
      <c r="I101" s="18"/>
      <c r="J101" s="18"/>
      <c r="L101" s="18"/>
      <c r="M101" s="18"/>
      <c r="N101" s="18"/>
      <c r="O101" s="18"/>
      <c r="P101" s="18"/>
    </row>
    <row r="102" spans="3:17">
      <c r="C102" s="15"/>
      <c r="D102" s="18"/>
      <c r="E102" s="18"/>
      <c r="F102" s="18"/>
      <c r="I102" s="18"/>
      <c r="J102" s="18"/>
      <c r="L102" s="18"/>
      <c r="M102" s="18"/>
      <c r="N102" s="18"/>
      <c r="O102" s="18"/>
      <c r="P102" s="18"/>
    </row>
    <row r="103" spans="3:17">
      <c r="C103" s="15"/>
      <c r="D103" s="18"/>
      <c r="E103" s="18"/>
      <c r="F103" s="18"/>
      <c r="I103" s="18"/>
      <c r="J103" s="18"/>
      <c r="L103" s="18"/>
      <c r="M103" s="18"/>
      <c r="N103" s="18"/>
      <c r="O103" s="18"/>
      <c r="P103" s="18"/>
    </row>
    <row r="104" spans="3:17">
      <c r="C104" s="15"/>
      <c r="D104" s="18"/>
      <c r="E104" s="18"/>
      <c r="F104" s="18"/>
      <c r="I104" s="18"/>
      <c r="J104" s="18"/>
      <c r="L104" s="18"/>
      <c r="M104" s="18"/>
      <c r="N104" s="18"/>
      <c r="O104" s="18"/>
      <c r="P104" s="18"/>
    </row>
  </sheetData>
  <mergeCells count="3">
    <mergeCell ref="B11:F11"/>
    <mergeCell ref="H11:L11"/>
    <mergeCell ref="M11:Q11"/>
  </mergeCells>
  <conditionalFormatting sqref="D13:D1048576">
    <cfRule type="cellIs" dxfId="2" priority="2" operator="lessThan">
      <formula>0</formula>
    </cfRule>
  </conditionalFormatting>
  <conditionalFormatting sqref="G13:G49">
    <cfRule type="cellIs" dxfId="1" priority="1" operator="greaterThan">
      <formula>0.4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6B16-11DF-4B7B-99E8-D3212BBF9209}">
  <dimension ref="A1:D21"/>
  <sheetViews>
    <sheetView workbookViewId="0">
      <selection activeCell="M48" sqref="M48"/>
    </sheetView>
  </sheetViews>
  <sheetFormatPr defaultRowHeight="15"/>
  <sheetData>
    <row r="1" spans="1:4" ht="21">
      <c r="A1" s="7" t="s">
        <v>23</v>
      </c>
    </row>
    <row r="3" spans="1:4">
      <c r="B3" s="14"/>
      <c r="D3" s="14"/>
    </row>
    <row r="4" spans="1:4">
      <c r="B4" s="14"/>
      <c r="D4" s="14"/>
    </row>
    <row r="5" spans="1:4">
      <c r="B5" s="14"/>
      <c r="D5" s="14"/>
    </row>
    <row r="6" spans="1:4">
      <c r="B6" s="14"/>
      <c r="D6" s="14"/>
    </row>
    <row r="7" spans="1:4">
      <c r="B7" s="14"/>
      <c r="D7" s="14"/>
    </row>
    <row r="8" spans="1:4">
      <c r="B8" s="14"/>
      <c r="D8" s="14"/>
    </row>
    <row r="9" spans="1:4">
      <c r="B9" s="14"/>
      <c r="D9" s="14"/>
    </row>
    <row r="10" spans="1:4">
      <c r="B10" s="14"/>
      <c r="D10" s="14"/>
    </row>
    <row r="11" spans="1:4">
      <c r="B11" s="14"/>
      <c r="D11" s="14"/>
    </row>
    <row r="12" spans="1:4">
      <c r="B12" s="14"/>
      <c r="D12" s="14"/>
    </row>
    <row r="13" spans="1:4">
      <c r="D13" s="14"/>
    </row>
    <row r="14" spans="1:4">
      <c r="D14" s="14"/>
    </row>
    <row r="15" spans="1:4">
      <c r="B15" s="14"/>
      <c r="D15" s="14"/>
    </row>
    <row r="16" spans="1:4">
      <c r="B16" s="14"/>
      <c r="D16" s="14"/>
    </row>
    <row r="17" spans="2:4">
      <c r="B17" s="14"/>
      <c r="D17" s="14"/>
    </row>
    <row r="18" spans="2:4">
      <c r="D18" s="14"/>
    </row>
    <row r="19" spans="2:4">
      <c r="D19" s="14"/>
    </row>
    <row r="21" spans="2:4">
      <c r="D21" s="1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n c 1 U a a g Y o e l A A A A 9 Q A A A B I A H A B D b 2 5 m a W c v U G F j a 2 F n Z S 5 4 b W w g o h g A K K A U A A A A A A A A A A A A A A A A A A A A A A A A A A A A h Y 8 x D o I w G I W v Q r r T F o x K y E 8 Z n E w k M d E Y 1 6 Y U a I R i a L H c z c E j e Q U x i r o 5 v u 9 9 w 3 v 3 6 w 3 S o a m 9 i + y M a n W C A k y R J 7 V o c 6 X L B P W 2 8 C O U M t h y c e K l 9 E Z Z m 3 g w e Y I q a 8 8 x I c 4 5 7 G a 4 7 U o S U h q Q Y 7 b Z i U o 2 H H 1 k 9 V / 2 l T a W a y E R g 8 N r D A t x N M f B Y o k p k I l B p v S 3 D 8 e 5 z / Y H w q q v b d 9 J p q y / 3 g O Z I p D 3 B f Y A U E s D B B Q A A g A I A H p 3 N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d z V R K I p H u A 4 A A A A R A A A A E w A c A E Z v c m 1 1 b G F z L 1 N l Y 3 R p b 2 4 x L m 0 g o h g A K K A U A A A A A A A A A A A A A A A A A A A A A A A A A A A A K 0 5 N L s n M z 1 M I h t C G 1 g B Q S w E C L Q A U A A I A C A B 6 d z V R p q B i h 6 U A A A D 1 A A A A E g A A A A A A A A A A A A A A A A A A A A A A Q 2 9 u Z m l n L 1 B h Y 2 t h Z 2 U u e G 1 s U E s B A i 0 A F A A C A A g A e n c 1 U Q / K 6 a u k A A A A 6 Q A A A B M A A A A A A A A A A A A A A A A A 8 Q A A A F t D b 2 5 0 Z W 5 0 X 1 R 5 c G V z X S 5 4 b W x Q S w E C L Q A U A A I A C A B 6 d z V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f u 7 M c T B D U q Z g X Y 1 V o 0 l b w A A A A A C A A A A A A A Q Z g A A A A E A A C A A A A A 8 O l z d l 6 + 3 h i z y x U + 0 H k 6 w u u X q X W X + U A 1 0 x l g m g R 8 W O w A A A A A O g A A A A A I A A C A A A A D i k / o Y i N T r G z A G j J w g a b V e j z G 8 F i Q p w V G t L V H K j F o 1 r 1 A A A A D B L C S d m M 2 t V r s U 7 Q c O m T + I R q 6 T 6 L p s r q F L d h 9 Y 1 z T N F 0 o A s g v u / 2 2 0 3 2 5 I a r F U G O E l c T 7 g 2 S d s U 6 N 6 m h m f 4 C 6 Y o z L u E 6 1 d k Z l a B n x 8 q / W a t U A A A A C s P w c 9 Z 5 8 b 4 v H e 2 F H I p N j g a x 5 W 6 K G A q J g F L c c T B k O Z y B B R Y F P M l w v F z s 2 C + W w W 5 P 7 B L 8 6 X B D G g l 7 V R 6 b X H M R Q 5 < / D a t a M a s h u p > 
</file>

<file path=customXml/itemProps1.xml><?xml version="1.0" encoding="utf-8"?>
<ds:datastoreItem xmlns:ds="http://schemas.openxmlformats.org/officeDocument/2006/customXml" ds:itemID="{0E408915-C75F-43AE-A2BD-088ECC6D6D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graphs</vt:lpstr>
      <vt:lpstr>summary</vt:lpstr>
      <vt:lpstr>BST</vt:lpstr>
      <vt:lpstr>BST graphs</vt:lpstr>
      <vt:lpstr>RBT</vt:lpstr>
      <vt:lpstr>RBT graphs</vt:lpstr>
      <vt:lpstr>AVL</vt:lpstr>
      <vt:lpstr>AVL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 Zuccato</cp:lastModifiedBy>
  <dcterms:created xsi:type="dcterms:W3CDTF">2020-04-09T09:00:57Z</dcterms:created>
  <dcterms:modified xsi:type="dcterms:W3CDTF">2020-09-21T14:41:06Z</dcterms:modified>
</cp:coreProperties>
</file>