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&amp;M\Documents\MAX\UTP\CICLO 3\ESTADISTICA INFERENCIAL\"/>
    </mc:Choice>
  </mc:AlternateContent>
  <xr:revisionPtr revIDLastSave="0" documentId="13_ncr:1_{E53C0976-F141-4248-AC1C-F3712B922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D30" sheetId="1" r:id="rId1"/>
    <sheet name="Preg1" sheetId="2" r:id="rId2"/>
    <sheet name="Preg2" sheetId="3" r:id="rId3"/>
    <sheet name="Preg3" sheetId="4" r:id="rId4"/>
    <sheet name="Preg4" sheetId="6" r:id="rId5"/>
    <sheet name="Preg5" sheetId="7" r:id="rId6"/>
    <sheet name="Formulario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F7" i="6"/>
  <c r="F16" i="6"/>
  <c r="F19" i="6"/>
  <c r="F28" i="6"/>
  <c r="F31" i="6"/>
  <c r="E7" i="6"/>
  <c r="E8" i="6"/>
  <c r="E9" i="6"/>
  <c r="E10" i="6"/>
  <c r="E19" i="6"/>
  <c r="E20" i="6"/>
  <c r="E21" i="6"/>
  <c r="E22" i="6"/>
  <c r="E31" i="6"/>
  <c r="E2" i="6"/>
  <c r="D3" i="6"/>
  <c r="F3" i="6" s="1"/>
  <c r="D4" i="6"/>
  <c r="E4" i="6" s="1"/>
  <c r="D5" i="6"/>
  <c r="F5" i="6" s="1"/>
  <c r="D6" i="6"/>
  <c r="F6" i="6" s="1"/>
  <c r="D7" i="6"/>
  <c r="D8" i="6"/>
  <c r="F8" i="6" s="1"/>
  <c r="D9" i="6"/>
  <c r="F9" i="6" s="1"/>
  <c r="D10" i="6"/>
  <c r="F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F17" i="6" s="1"/>
  <c r="D18" i="6"/>
  <c r="F18" i="6" s="1"/>
  <c r="D19" i="6"/>
  <c r="D20" i="6"/>
  <c r="F20" i="6" s="1"/>
  <c r="D21" i="6"/>
  <c r="F21" i="6" s="1"/>
  <c r="D22" i="6"/>
  <c r="F22" i="6" s="1"/>
  <c r="D23" i="6"/>
  <c r="E23" i="6" s="1"/>
  <c r="D24" i="6"/>
  <c r="E24" i="6" s="1"/>
  <c r="D25" i="6"/>
  <c r="E25" i="6" s="1"/>
  <c r="D26" i="6"/>
  <c r="E26" i="6" s="1"/>
  <c r="D27" i="6"/>
  <c r="F27" i="6" s="1"/>
  <c r="D28" i="6"/>
  <c r="E28" i="6" s="1"/>
  <c r="D29" i="6"/>
  <c r="F29" i="6" s="1"/>
  <c r="D30" i="6"/>
  <c r="F30" i="6" s="1"/>
  <c r="D31" i="6"/>
  <c r="D2" i="6"/>
  <c r="F2" i="6" s="1"/>
  <c r="C3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2" i="4"/>
  <c r="C32" i="4"/>
  <c r="B32" i="4"/>
  <c r="F15" i="6" l="1"/>
  <c r="F26" i="6"/>
  <c r="F14" i="6"/>
  <c r="E30" i="6"/>
  <c r="E18" i="6"/>
  <c r="E6" i="6"/>
  <c r="F24" i="6"/>
  <c r="F12" i="6"/>
  <c r="E29" i="6"/>
  <c r="E17" i="6"/>
  <c r="E5" i="6"/>
  <c r="F23" i="6"/>
  <c r="F11" i="6"/>
  <c r="F32" i="6" s="1"/>
  <c r="E27" i="6"/>
  <c r="E3" i="6"/>
  <c r="E32" i="6" s="1"/>
  <c r="F25" i="6"/>
  <c r="F13" i="6"/>
  <c r="D32" i="4"/>
  <c r="E32" i="4"/>
  <c r="F32" i="4"/>
  <c r="I10" i="4"/>
  <c r="N19" i="4" s="1"/>
  <c r="N21" i="4" s="1"/>
  <c r="F35" i="6" l="1"/>
  <c r="D37" i="6" s="1"/>
  <c r="D36" i="6"/>
  <c r="D39" i="6" s="1"/>
  <c r="I16" i="4"/>
  <c r="L19" i="4" s="1"/>
  <c r="E39" i="6" l="1"/>
  <c r="Q12" i="4"/>
  <c r="L21" i="4"/>
</calcChain>
</file>

<file path=xl/sharedStrings.xml><?xml version="1.0" encoding="utf-8"?>
<sst xmlns="http://schemas.openxmlformats.org/spreadsheetml/2006/main" count="62" uniqueCount="44">
  <si>
    <t>Tiempo_operacion_horas</t>
  </si>
  <si>
    <t>Consumo_energia_kWh</t>
  </si>
  <si>
    <t>Temperatura_operacion_C</t>
  </si>
  <si>
    <t>ID_turno</t>
  </si>
  <si>
    <t>n</t>
  </si>
  <si>
    <t>X</t>
  </si>
  <si>
    <t>Y</t>
  </si>
  <si>
    <t>x^2</t>
  </si>
  <si>
    <t>y^2</t>
  </si>
  <si>
    <t>xy</t>
  </si>
  <si>
    <t>B_1</t>
  </si>
  <si>
    <t>Suma(x)*Suma(y)-n*Suma(x*y)</t>
  </si>
  <si>
    <t>(Suma(x))^2-n*Suma(x^2)</t>
  </si>
  <si>
    <t>B_0</t>
  </si>
  <si>
    <t>Suma(y)-B_1*Suma(x)</t>
  </si>
  <si>
    <t>y_est</t>
  </si>
  <si>
    <t>=</t>
  </si>
  <si>
    <t>+</t>
  </si>
  <si>
    <t>*x</t>
  </si>
  <si>
    <t>Modelo de Regresion</t>
  </si>
  <si>
    <t>Estimado</t>
  </si>
  <si>
    <t>x_0</t>
  </si>
  <si>
    <t>y_0</t>
  </si>
  <si>
    <t>¿Cuánto será el consumo?</t>
  </si>
  <si>
    <t>En 180 horas</t>
  </si>
  <si>
    <t>Consumo</t>
  </si>
  <si>
    <t>horas</t>
  </si>
  <si>
    <t>Consumo de energía (Variable Dependiente)</t>
  </si>
  <si>
    <t>Tiempo en horas(Variable Independiente)</t>
  </si>
  <si>
    <t>Si la máquina opera 180 horas, el consumo estimado será de 139.5021 kWh</t>
  </si>
  <si>
    <t>(y_est - Media(y))^2</t>
  </si>
  <si>
    <t>(y - y_est)^2</t>
  </si>
  <si>
    <t>Media (y)</t>
  </si>
  <si>
    <t>SCR</t>
  </si>
  <si>
    <t>SCE</t>
  </si>
  <si>
    <t>R^2</t>
  </si>
  <si>
    <t>SCT</t>
  </si>
  <si>
    <t>El 92.11% de la variabilidad del consumo de energía es explicada por el modelo de regresion.</t>
  </si>
  <si>
    <t>INTEGRANTES:</t>
  </si>
  <si>
    <t>Peralta Rentería Auria Zuleika U23265004</t>
  </si>
  <si>
    <t>Peralta Rentería Astrid Ruby U23265002</t>
  </si>
  <si>
    <t>Jenniffer Rodriguez Tezen U24262178</t>
  </si>
  <si>
    <t>Benites Corazon Max Anderson U24217839</t>
  </si>
  <si>
    <t>Jimena Laucata Mamani U24255725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</si>
</sst>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2" borderId="3" xfId="0" applyFont="1" applyFill="1" applyBorder="1" applyAlignment="1">
      <alignment horizontal="center"/>
    </xf>
    <xf numFmtId="0" fontId="6" fillId="0" borderId="0" xfId="0" applyFont="1"/>
    <xf numFmtId="0" fontId="5" fillId="3" borderId="5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6" fontId="6" fillId="4" borderId="0" xfId="0" applyNumberFormat="1" applyFont="1" applyFill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1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6" fillId="4" borderId="5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166" fontId="6" fillId="4" borderId="11" xfId="0" applyNumberFormat="1" applyFont="1" applyFill="1" applyBorder="1" applyAlignment="1">
      <alignment horizontal="center"/>
    </xf>
    <xf numFmtId="166" fontId="6" fillId="4" borderId="12" xfId="0" applyNumberFormat="1" applyFont="1" applyFill="1" applyBorder="1" applyAlignment="1">
      <alignment horizontal="center"/>
    </xf>
    <xf numFmtId="166" fontId="6" fillId="4" borderId="13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166" fontId="6" fillId="3" borderId="3" xfId="0" applyNumberFormat="1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7" fillId="3" borderId="5" xfId="0" applyFont="1" applyFill="1" applyBorder="1" applyAlignment="1">
      <alignment horizontal="center"/>
    </xf>
    <xf numFmtId="166" fontId="6" fillId="2" borderId="9" xfId="0" applyNumberFormat="1" applyFont="1" applyFill="1" applyBorder="1" applyAlignment="1">
      <alignment horizontal="center"/>
    </xf>
    <xf numFmtId="166" fontId="6" fillId="2" borderId="14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166" fontId="6" fillId="4" borderId="5" xfId="0" applyNumberFormat="1" applyFont="1" applyFill="1" applyBorder="1" applyAlignment="1">
      <alignment horizontal="center" vertical="center"/>
    </xf>
    <xf numFmtId="10" fontId="6" fillId="4" borderId="5" xfId="1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166" fontId="0" fillId="4" borderId="0" xfId="0" applyNumberFormat="1" applyFill="1" applyAlignment="1">
      <alignment horizontal="center"/>
    </xf>
    <xf numFmtId="166" fontId="1" fillId="4" borderId="0" xfId="0" applyNumberFormat="1" applyFont="1" applyFill="1" applyAlignment="1">
      <alignment horizontal="center"/>
    </xf>
    <xf numFmtId="0" fontId="4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0</xdr:row>
      <xdr:rowOff>152400</xdr:rowOff>
    </xdr:from>
    <xdr:ext cx="7000875" cy="1970796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B00761F-9C27-39E4-8432-445AC2F9F2D0}"/>
            </a:ext>
          </a:extLst>
        </xdr:cNvPr>
        <xdr:cNvSpPr txBox="1"/>
      </xdr:nvSpPr>
      <xdr:spPr>
        <a:xfrm>
          <a:off x="5962650" y="152400"/>
          <a:ext cx="7000875" cy="197079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500"/>
            <a:t>Como parte de la supervisión de un</a:t>
          </a:r>
          <a:r>
            <a:rPr lang="es-ES" sz="1500" baseline="0"/>
            <a:t> proceso industrial, u</a:t>
          </a:r>
          <a:r>
            <a:rPr lang="es-ES" sz="1500"/>
            <a:t>n ingeniero ha recopilado información de 30 turnos de operación de una máquina de corte</a:t>
          </a:r>
          <a:r>
            <a:rPr lang="es-ES" sz="1500" baseline="0"/>
            <a:t> automatizada. Para cada turno, se registrò el tiempo total de operacón (en horas), el consumo de energía en kilowatts-hora (en kWh) y la temperatura promedio de operación (en grados Celsius). El objetivo del análisis es evaluar la relación entre el tiempo de operación y el consumo de energía, identificando posibles patrones de eficiencia energética del equipo, así como explorar la variabilidad de la temperatura de operación en los diferentes turnos.</a:t>
          </a:r>
          <a:endParaRPr lang="es-ES" sz="15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8</xdr:col>
      <xdr:colOff>726171</xdr:colOff>
      <xdr:row>27</xdr:row>
      <xdr:rowOff>79211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4B255A-1A9B-7FDA-A4C1-CF3E61A4B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7652"/>
          <a:ext cx="7087214" cy="4160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595304</xdr:colOff>
      <xdr:row>24</xdr:row>
      <xdr:rowOff>91828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A8690B-4160-90AC-C986-299F578D8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97544" cy="4480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163286</xdr:colOff>
      <xdr:row>5</xdr:row>
      <xdr:rowOff>195943</xdr:rowOff>
    </xdr:from>
    <xdr:to>
      <xdr:col>14</xdr:col>
      <xdr:colOff>298873</xdr:colOff>
      <xdr:row>8</xdr:row>
      <xdr:rowOff>98388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F55649-7BB0-4D01-BA81-D7FBF967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6200" y="195943"/>
          <a:ext cx="2519559" cy="588245"/>
        </a:xfrm>
        <a:prstGeom prst="rect">
          <a:avLst/>
        </a:prstGeom>
      </xdr:spPr>
    </xdr:pic>
    <xdr:clientData/>
  </xdr:twoCellAnchor>
  <xdr:twoCellAnchor editAs="oneCell">
    <xdr:from>
      <xdr:col>11</xdr:col>
      <xdr:colOff>522514</xdr:colOff>
      <xdr:row>12</xdr:row>
      <xdr:rowOff>54429</xdr:rowOff>
    </xdr:from>
    <xdr:to>
      <xdr:col>13</xdr:col>
      <xdr:colOff>694022</xdr:colOff>
      <xdr:row>14</xdr:row>
      <xdr:rowOff>115387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E001D6-6217-43CB-A654-CAF4D7342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65428" y="1687286"/>
          <a:ext cx="1760823" cy="5290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267616</xdr:colOff>
      <xdr:row>19</xdr:row>
      <xdr:rowOff>38404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3A0168-3866-4D37-25C5-02B7A0ADD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69856" cy="35131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138545</xdr:rowOff>
    </xdr:from>
    <xdr:to>
      <xdr:col>10</xdr:col>
      <xdr:colOff>17318</xdr:colOff>
      <xdr:row>32</xdr:row>
      <xdr:rowOff>43295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11D3465-AA06-4DB1-A978-D1CEA5B764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3587"/>
        <a:stretch>
          <a:fillRect/>
        </a:stretch>
      </xdr:blipFill>
      <xdr:spPr>
        <a:xfrm>
          <a:off x="0" y="519545"/>
          <a:ext cx="7637318" cy="5619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8660</xdr:colOff>
      <xdr:row>31</xdr:row>
      <xdr:rowOff>146253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15F9E58E-C51B-61B9-4234-5ECDCF85BA5D}"/>
            </a:ext>
          </a:extLst>
        </xdr:cNvPr>
        <xdr:cNvGrpSpPr/>
      </xdr:nvGrpSpPr>
      <xdr:grpSpPr>
        <a:xfrm>
          <a:off x="0" y="0"/>
          <a:ext cx="7897601" cy="5704371"/>
          <a:chOff x="0" y="0"/>
          <a:chExt cx="7628660" cy="6051753"/>
        </a:xfrm>
      </xdr:grpSpPr>
      <xdr:pic>
        <xdr:nvPicPr>
          <xdr:cNvPr id="2" name="Imagen 1">
            <a:extLst>
              <a:ext uri="{FF2B5EF4-FFF2-40B4-BE49-F238E27FC236}">
                <a16:creationId xmlns:a16="http://schemas.microsoft.com/office/drawing/2014/main" id="{C758F1FD-79ED-3777-83F0-F918F17C56D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r="81839"/>
          <a:stretch>
            <a:fillRect/>
          </a:stretch>
        </xdr:blipFill>
        <xdr:spPr>
          <a:xfrm>
            <a:off x="0" y="0"/>
            <a:ext cx="1740477" cy="552527"/>
          </a:xfrm>
          <a:prstGeom prst="rect">
            <a:avLst/>
          </a:prstGeom>
        </xdr:spPr>
      </xdr:pic>
      <xdr:pic>
        <xdr:nvPicPr>
          <xdr:cNvPr id="3" name="Imagen 2">
            <a:extLst>
              <a:ext uri="{FF2B5EF4-FFF2-40B4-BE49-F238E27FC236}">
                <a16:creationId xmlns:a16="http://schemas.microsoft.com/office/drawing/2014/main" id="{D68A627E-B2F1-C828-BDE1-13ED94F917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561975"/>
            <a:ext cx="4505954" cy="2029108"/>
          </a:xfrm>
          <a:prstGeom prst="rect">
            <a:avLst/>
          </a:prstGeom>
        </xdr:spPr>
      </xdr:pic>
      <xdr:pic>
        <xdr:nvPicPr>
          <xdr:cNvPr id="5" name="Imagen 4">
            <a:extLst>
              <a:ext uri="{FF2B5EF4-FFF2-40B4-BE49-F238E27FC236}">
                <a16:creationId xmlns:a16="http://schemas.microsoft.com/office/drawing/2014/main" id="{C400DF9E-D75E-C769-1523-65826DEC2C9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2856"/>
          <a:stretch>
            <a:fillRect/>
          </a:stretch>
        </xdr:blipFill>
        <xdr:spPr>
          <a:xfrm>
            <a:off x="0" y="2581275"/>
            <a:ext cx="4534551" cy="905001"/>
          </a:xfrm>
          <a:prstGeom prst="rect">
            <a:avLst/>
          </a:prstGeom>
        </xdr:spPr>
      </xdr:pic>
      <xdr:sp macro="" textlink="">
        <xdr:nvSpPr>
          <xdr:cNvPr id="6" name="Google Shape;66;p2">
            <a:extLst>
              <a:ext uri="{FF2B5EF4-FFF2-40B4-BE49-F238E27FC236}">
                <a16:creationId xmlns:a16="http://schemas.microsoft.com/office/drawing/2014/main" id="{71384B01-C644-A736-7609-1CC0DD0D94CE}"/>
              </a:ext>
            </a:extLst>
          </xdr:cNvPr>
          <xdr:cNvSpPr txBox="1"/>
        </xdr:nvSpPr>
        <xdr:spPr>
          <a:xfrm>
            <a:off x="4429125" y="2023629"/>
            <a:ext cx="2771775" cy="457200"/>
          </a:xfrm>
          <a:prstGeom prst="rect">
            <a:avLst/>
          </a:prstGeom>
          <a:blipFill rotWithShape="1">
            <a:blip xmlns:r="http://schemas.openxmlformats.org/officeDocument/2006/relationships" r:embed="rId4">
              <a:alphaModFix/>
            </a:blip>
            <a:stretch>
              <a:fillRect t="-73030" b="-105202"/>
            </a:stretch>
          </a:blipFill>
          <a:ln>
            <a:noFill/>
          </a:ln>
        </xdr:spPr>
        <xdr:txBody>
          <a:bodyPr spcFirstLastPara="1" wrap="square" lIns="91425" tIns="45700" rIns="91425" bIns="45700" anchor="t" anchorCtr="0">
            <a:no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SzPts val="1400"/>
              <a:buFont typeface="Arial"/>
              <a:buNone/>
            </a:pPr>
            <a:r>
              <a:rPr lang="en-US"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rPr>
              <a:t> </a:t>
            </a:r>
            <a:endPara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8" name="Rectángulo 7">
                <a:extLst>
                  <a:ext uri="{FF2B5EF4-FFF2-40B4-BE49-F238E27FC236}">
                    <a16:creationId xmlns:a16="http://schemas.microsoft.com/office/drawing/2014/main" id="{4933E3AE-C170-6C76-95F8-F805CF6506E1}"/>
                  </a:ext>
                </a:extLst>
              </xdr:cNvPr>
              <xdr:cNvSpPr/>
            </xdr:nvSpPr>
            <xdr:spPr>
              <a:xfrm>
                <a:off x="4251614" y="1281547"/>
                <a:ext cx="1584614" cy="483274"/>
              </a:xfrm>
              <a:prstGeom prst="rect">
                <a:avLst/>
              </a:prstGeom>
            </xdr:spPr>
            <xdr:txBody>
              <a:bodyPr wrap="square">
                <a:sp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s-PE" sz="12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̂"/>
                              <m:ctrlPr>
                                <a:rPr lang="es-PE" sz="12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PE" sz="1200" b="1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𝜷</m:t>
                              </m:r>
                            </m:e>
                          </m:acc>
                        </m:e>
                        <m:sub>
                          <m:r>
                            <a:rPr lang="en-US" sz="1200" b="1" i="1">
                              <a:latin typeface="Cambria Math" panose="02040503050406030204" pitchFamily="18" charset="0"/>
                            </a:rPr>
                            <m:t>𝟏</m:t>
                          </m:r>
                        </m:sub>
                      </m:sSub>
                      <m:r>
                        <a:rPr lang="en-US" sz="1200" b="1" i="1">
                          <a:latin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es-PE" sz="1200" b="1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subHide m:val="on"/>
                              <m:supHide m:val="on"/>
                              <m:ctrlPr>
                                <a:rPr lang="es-PE" sz="1200" b="1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/>
                            <m:sup/>
                            <m:e>
                              <m:r>
                                <a:rPr lang="es-MX" sz="1200" b="1" i="1">
                                  <a:latin typeface="Cambria Math" panose="02040503050406030204" pitchFamily="18" charset="0"/>
                                </a:rPr>
                                <m:t>𝒙</m:t>
                              </m:r>
                            </m:e>
                          </m:nary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𝒚</m:t>
                          </m:r>
                          <m:r>
                            <a:rPr lang="es-ES" sz="1200" b="1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𝒏</m:t>
                          </m:r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 </m:t>
                          </m:r>
                          <m:acc>
                            <m:accPr>
                              <m:chr m:val="̅"/>
                              <m:ctrlPr>
                                <a:rPr lang="es-MX" sz="12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MX" sz="1200" b="1" i="1">
                                  <a:latin typeface="Cambria Math" panose="02040503050406030204" pitchFamily="18" charset="0"/>
                                </a:rPr>
                                <m:t>𝒙</m:t>
                              </m:r>
                              <m:r>
                                <a:rPr lang="es-MX" sz="1200" b="1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</m:e>
                          </m:acc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 </m:t>
                          </m:r>
                          <m:acc>
                            <m:accPr>
                              <m:chr m:val="̅"/>
                              <m:ctrlPr>
                                <a:rPr lang="es-MX" sz="12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MX" sz="1200" b="1" i="1">
                                  <a:latin typeface="Cambria Math" panose="02040503050406030204" pitchFamily="18" charset="0"/>
                                </a:rPr>
                                <m:t>𝒚</m:t>
                              </m:r>
                            </m:e>
                          </m:acc>
                        </m:num>
                        <m:den>
                          <m:nary>
                            <m:naryPr>
                              <m:chr m:val="∑"/>
                              <m:subHide m:val="on"/>
                              <m:supHide m:val="on"/>
                              <m:ctrlPr>
                                <a:rPr lang="es-PE" sz="1200" b="1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/>
                            <m:sup/>
                            <m:e>
                              <m:sSup>
                                <m:sSupPr>
                                  <m:ctrlPr>
                                    <a:rPr lang="es-PE" sz="120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es-MX" sz="1200" b="1" i="1">
                                      <a:latin typeface="Cambria Math" panose="02040503050406030204" pitchFamily="18" charset="0"/>
                                    </a:rPr>
                                    <m:t>𝒙</m:t>
                                  </m:r>
                                </m:e>
                                <m:sup>
                                  <m:r>
                                    <a:rPr lang="es-PE" sz="1200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</m:e>
                          </m:nary>
                          <m:r>
                            <a:rPr lang="es-ES" sz="1200" b="1" i="1">
                              <a:latin typeface="Cambria Math" panose="02040503050406030204" pitchFamily="18" charset="0"/>
                            </a:rPr>
                            <m:t>−</m:t>
                          </m:r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𝒏</m:t>
                          </m:r>
                          <m:acc>
                            <m:accPr>
                              <m:chr m:val="̅"/>
                              <m:ctrlPr>
                                <a:rPr lang="es-MX" sz="12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MX" sz="1200" b="1" i="1">
                                  <a:latin typeface="Cambria Math" panose="02040503050406030204" pitchFamily="18" charset="0"/>
                                </a:rPr>
                                <m:t>𝒙</m:t>
                              </m:r>
                              <m:r>
                                <a:rPr lang="es-MX" sz="1200" b="1" i="1">
                                  <a:latin typeface="Cambria Math" panose="02040503050406030204" pitchFamily="18" charset="0"/>
                                </a:rPr>
                                <m:t> </m:t>
                              </m:r>
                            </m:e>
                          </m:acc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²</m:t>
                          </m:r>
                        </m:den>
                      </m:f>
                    </m:oMath>
                  </m:oMathPara>
                </a14:m>
                <a:endParaRPr lang="es-PE" sz="1200"/>
              </a:p>
            </xdr:txBody>
          </xdr:sp>
        </mc:Choice>
        <mc:Fallback xmlns="">
          <xdr:sp macro="" textlink="">
            <xdr:nvSpPr>
              <xdr:cNvPr id="8" name="Rectángulo 7">
                <a:extLst>
                  <a:ext uri="{FF2B5EF4-FFF2-40B4-BE49-F238E27FC236}">
                    <a16:creationId xmlns:a16="http://schemas.microsoft.com/office/drawing/2014/main" id="{4933E3AE-C170-6C76-95F8-F805CF6506E1}"/>
                  </a:ext>
                </a:extLst>
              </xdr:cNvPr>
              <xdr:cNvSpPr/>
            </xdr:nvSpPr>
            <xdr:spPr>
              <a:xfrm>
                <a:off x="4251614" y="1281547"/>
                <a:ext cx="1584614" cy="483274"/>
              </a:xfrm>
              <a:prstGeom prst="rect">
                <a:avLst/>
              </a:prstGeom>
            </xdr:spPr>
            <xdr:txBody>
              <a:bodyPr wrap="square">
                <a:sp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/>
                <a:r>
                  <a:rPr lang="es-PE" sz="1200" b="1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𝜷 ̂_</a:t>
                </a:r>
                <a:r>
                  <a:rPr lang="en-US" sz="1200" b="1" i="0">
                    <a:latin typeface="Cambria Math" panose="02040503050406030204" pitchFamily="18" charset="0"/>
                  </a:rPr>
                  <a:t>𝟏=</a:t>
                </a:r>
                <a:r>
                  <a:rPr lang="es-PE" sz="1200" b="1" i="0">
                    <a:latin typeface="Cambria Math" panose="02040503050406030204" pitchFamily="18" charset="0"/>
                  </a:rPr>
                  <a:t>(∑</a:t>
                </a:r>
                <a:r>
                  <a:rPr lang="es-MX" sz="1200" b="1" i="0">
                    <a:latin typeface="Cambria Math" panose="02040503050406030204" pitchFamily="18" charset="0"/>
                  </a:rPr>
                  <a:t>▒𝒙 𝒚</a:t>
                </a:r>
                <a:r>
                  <a:rPr lang="es-ES" sz="1200" b="1" i="0">
                    <a:latin typeface="Cambria Math" panose="02040503050406030204" pitchFamily="18" charset="0"/>
                  </a:rPr>
                  <a:t>−</a:t>
                </a:r>
                <a:r>
                  <a:rPr lang="es-MX" sz="1200" b="1" i="0">
                    <a:latin typeface="Cambria Math" panose="02040503050406030204" pitchFamily="18" charset="0"/>
                  </a:rPr>
                  <a:t>𝒏 (𝒙 ) ̅  𝒚 ̅</a:t>
                </a:r>
                <a:r>
                  <a:rPr lang="es-PE" sz="1200" b="1" i="0">
                    <a:latin typeface="Cambria Math" panose="02040503050406030204" pitchFamily="18" charset="0"/>
                  </a:rPr>
                  <a:t>)/(∑▒</a:t>
                </a:r>
                <a:r>
                  <a:rPr lang="es-MX" sz="1200" b="1" i="0">
                    <a:latin typeface="Cambria Math" panose="02040503050406030204" pitchFamily="18" charset="0"/>
                  </a:rPr>
                  <a:t>𝒙</a:t>
                </a:r>
                <a:r>
                  <a:rPr lang="es-PE" sz="1200" b="1" i="0">
                    <a:latin typeface="Cambria Math" panose="02040503050406030204" pitchFamily="18" charset="0"/>
                  </a:rPr>
                  <a:t>^</a:t>
                </a:r>
                <a:r>
                  <a:rPr lang="es-PE" sz="1200" i="0">
                    <a:latin typeface="Cambria Math" panose="02040503050406030204" pitchFamily="18" charset="0"/>
                  </a:rPr>
                  <a:t>2</a:t>
                </a:r>
                <a:r>
                  <a:rPr lang="es-PE" sz="1200" b="1" i="0">
                    <a:latin typeface="Cambria Math" panose="02040503050406030204" pitchFamily="18" charset="0"/>
                  </a:rPr>
                  <a:t> </a:t>
                </a:r>
                <a:r>
                  <a:rPr lang="es-ES" sz="1200" b="1" i="0">
                    <a:latin typeface="Cambria Math" panose="02040503050406030204" pitchFamily="18" charset="0"/>
                  </a:rPr>
                  <a:t>−</a:t>
                </a:r>
                <a:r>
                  <a:rPr lang="es-MX" sz="1200" b="1" i="0">
                    <a:latin typeface="Cambria Math" panose="02040503050406030204" pitchFamily="18" charset="0"/>
                  </a:rPr>
                  <a:t>𝒏(𝒙 ) ̅²</a:t>
                </a:r>
                <a:r>
                  <a:rPr lang="es-PE" sz="1200" b="1" i="0">
                    <a:latin typeface="Cambria Math" panose="02040503050406030204" pitchFamily="18" charset="0"/>
                  </a:rPr>
                  <a:t>)</a:t>
                </a:r>
                <a:endParaRPr lang="es-PE" sz="1200"/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9" name="Rectángulo 8">
                <a:extLst>
                  <a:ext uri="{FF2B5EF4-FFF2-40B4-BE49-F238E27FC236}">
                    <a16:creationId xmlns:a16="http://schemas.microsoft.com/office/drawing/2014/main" id="{88915616-4991-BBDC-B573-61B35C0A1CE5}"/>
                  </a:ext>
                </a:extLst>
              </xdr:cNvPr>
              <xdr:cNvSpPr/>
            </xdr:nvSpPr>
            <xdr:spPr>
              <a:xfrm>
                <a:off x="5755637" y="1337830"/>
                <a:ext cx="1327501" cy="286938"/>
              </a:xfrm>
              <a:prstGeom prst="rect">
                <a:avLst/>
              </a:prstGeom>
            </xdr:spPr>
            <xdr:txBody>
              <a:bodyPr wrap="square">
                <a:sp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s-PE" sz="12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̂"/>
                              <m:ctrlPr>
                                <a:rPr lang="es-PE" sz="1200" b="1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PE" sz="1200" b="1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𝜷</m:t>
                              </m:r>
                            </m:e>
                          </m:acc>
                        </m:e>
                        <m:sub>
                          <m:r>
                            <a:rPr lang="en-US" sz="1200" b="1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𝟎</m:t>
                          </m:r>
                        </m:sub>
                      </m:sSub>
                      <m:r>
                        <a:rPr lang="es-PE" sz="1200">
                          <a:latin typeface="Cambria Math" panose="02040503050406030204" pitchFamily="18" charset="0"/>
                        </a:rPr>
                        <m:t>=</m:t>
                      </m:r>
                      <m:acc>
                        <m:accPr>
                          <m:chr m:val="̅"/>
                          <m:ctrlPr>
                            <a:rPr lang="es-MX" sz="1200" b="1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𝒚</m:t>
                          </m:r>
                        </m:e>
                      </m:acc>
                      <m:sSub>
                        <m:sSubPr>
                          <m:ctrlPr>
                            <a:rPr lang="es-PE" sz="12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s-MX" sz="1200" b="1" i="1">
                              <a:solidFill>
                                <a:schemeClr val="tx1"/>
                              </a:solidFill>
                              <a:latin typeface="Cambria Math" panose="02040503050406030204" pitchFamily="18" charset="0"/>
                            </a:rPr>
                            <m:t>−</m:t>
                          </m:r>
                          <m:acc>
                            <m:accPr>
                              <m:chr m:val="̂"/>
                              <m:ctrlPr>
                                <a:rPr lang="es-PE" sz="1200" b="1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s-PE" sz="1200" b="1" i="1">
                                  <a:solidFill>
                                    <a:srgbClr val="FF0000"/>
                                  </a:solidFill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𝜷</m:t>
                              </m:r>
                            </m:e>
                          </m:acc>
                        </m:e>
                        <m:sub>
                          <m:r>
                            <a:rPr lang="en-US" sz="1200" b="1" i="1">
                              <a:solidFill>
                                <a:srgbClr val="FF0000"/>
                              </a:solidFill>
                              <a:latin typeface="Cambria Math" panose="02040503050406030204" pitchFamily="18" charset="0"/>
                            </a:rPr>
                            <m:t>𝟏</m:t>
                          </m:r>
                        </m:sub>
                      </m:sSub>
                      <m:acc>
                        <m:accPr>
                          <m:chr m:val="̅"/>
                          <m:ctrlPr>
                            <a:rPr lang="es-MX" sz="1200" b="1" i="1">
                              <a:latin typeface="Cambria Math" panose="02040503050406030204" pitchFamily="18" charset="0"/>
                            </a:rPr>
                          </m:ctrlPr>
                        </m:accPr>
                        <m:e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𝒙</m:t>
                          </m:r>
                          <m:r>
                            <a:rPr lang="es-MX" sz="1200" b="1" i="1">
                              <a:latin typeface="Cambria Math" panose="02040503050406030204" pitchFamily="18" charset="0"/>
                            </a:rPr>
                            <m:t> </m:t>
                          </m:r>
                        </m:e>
                      </m:acc>
                    </m:oMath>
                  </m:oMathPara>
                </a14:m>
                <a:endParaRPr lang="es-PE" sz="1200"/>
              </a:p>
            </xdr:txBody>
          </xdr:sp>
        </mc:Choice>
        <mc:Fallback xmlns="">
          <xdr:sp macro="" textlink="">
            <xdr:nvSpPr>
              <xdr:cNvPr id="9" name="Rectángulo 8">
                <a:extLst>
                  <a:ext uri="{FF2B5EF4-FFF2-40B4-BE49-F238E27FC236}">
                    <a16:creationId xmlns:a16="http://schemas.microsoft.com/office/drawing/2014/main" id="{88915616-4991-BBDC-B573-61B35C0A1CE5}"/>
                  </a:ext>
                </a:extLst>
              </xdr:cNvPr>
              <xdr:cNvSpPr/>
            </xdr:nvSpPr>
            <xdr:spPr>
              <a:xfrm>
                <a:off x="5755637" y="1337830"/>
                <a:ext cx="1327501" cy="286938"/>
              </a:xfrm>
              <a:prstGeom prst="rect">
                <a:avLst/>
              </a:prstGeom>
            </xdr:spPr>
            <xdr:txBody>
              <a:bodyPr wrap="square">
                <a:spAutoFit/>
              </a:bodyPr>
              <a:lstStyle>
                <a:def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</a:defPPr>
                <a:lvl1pPr marR="0" lvl="0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1pPr>
                <a:lvl2pPr marR="0" lvl="1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2pPr>
                <a:lvl3pPr marR="0" lvl="2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3pPr>
                <a:lvl4pPr marR="0" lvl="3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4pPr>
                <a:lvl5pPr marR="0" lvl="4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5pPr>
                <a:lvl6pPr marR="0" lvl="5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6pPr>
                <a:lvl7pPr marR="0" lvl="6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7pPr>
                <a:lvl8pPr marR="0" lvl="7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8pPr>
                <a:lvl9pPr marR="0" lvl="8" algn="l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>
                    <a:srgbClr val="000000"/>
                  </a:buClr>
                  <a:buFont typeface="Arial"/>
                  <a:defRPr sz="1400" b="0" i="0" u="none" strike="noStrike" cap="non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defRPr>
                </a:lvl9pPr>
              </a:lstStyle>
              <a:p>
                <a:pPr/>
                <a:r>
                  <a:rPr lang="es-PE" sz="1200" b="1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𝜷 ̂_</a:t>
                </a:r>
                <a:r>
                  <a:rPr lang="en-US" sz="1200" b="1" i="0">
                    <a:latin typeface="Cambria Math" panose="02040503050406030204" pitchFamily="18" charset="0"/>
                    <a:ea typeface="Cambria Math" panose="02040503050406030204" pitchFamily="18" charset="0"/>
                  </a:rPr>
                  <a:t>𝟎</a:t>
                </a:r>
                <a:r>
                  <a:rPr lang="es-PE" sz="1200" i="0">
                    <a:latin typeface="Cambria Math" panose="02040503050406030204" pitchFamily="18" charset="0"/>
                  </a:rPr>
                  <a:t>=</a:t>
                </a:r>
                <a:r>
                  <a:rPr lang="es-MX" sz="1200" b="1" i="0">
                    <a:latin typeface="Cambria Math" panose="02040503050406030204" pitchFamily="18" charset="0"/>
                  </a:rPr>
                  <a:t>𝒚 ̅</a:t>
                </a:r>
                <a:r>
                  <a:rPr lang="es-PE" sz="12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〖</a:t>
                </a:r>
                <a:r>
                  <a:rPr lang="es-MX" sz="1200" b="1" i="0">
                    <a:solidFill>
                      <a:schemeClr val="tx1"/>
                    </a:solidFill>
                    <a:latin typeface="Cambria Math" panose="02040503050406030204" pitchFamily="18" charset="0"/>
                  </a:rPr>
                  <a:t>−</a:t>
                </a:r>
                <a:r>
                  <a:rPr lang="es-PE" sz="1200" b="1" i="0">
                    <a:solidFill>
                      <a:srgbClr val="FF0000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𝜷 ̂〗_</a:t>
                </a:r>
                <a:r>
                  <a:rPr lang="en-US" sz="12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𝟏</a:t>
                </a:r>
                <a:r>
                  <a:rPr lang="es-MX" sz="1200" b="1" i="0">
                    <a:solidFill>
                      <a:srgbClr val="FF0000"/>
                    </a:solidFill>
                    <a:latin typeface="Cambria Math" panose="02040503050406030204" pitchFamily="18" charset="0"/>
                  </a:rPr>
                  <a:t> </a:t>
                </a:r>
                <a:r>
                  <a:rPr lang="es-MX" sz="1200" b="1" i="0">
                    <a:latin typeface="Cambria Math" panose="02040503050406030204" pitchFamily="18" charset="0"/>
                  </a:rPr>
                  <a:t>(𝒙 ) ̅</a:t>
                </a:r>
                <a:endParaRPr lang="es-PE" sz="1200"/>
              </a:p>
            </xdr:txBody>
          </xdr:sp>
        </mc:Fallback>
      </mc:AlternateContent>
      <xdr:sp macro="" textlink="">
        <xdr:nvSpPr>
          <xdr:cNvPr id="10" name="Rectángulo 9">
            <a:extLst>
              <a:ext uri="{FF2B5EF4-FFF2-40B4-BE49-F238E27FC236}">
                <a16:creationId xmlns:a16="http://schemas.microsoft.com/office/drawing/2014/main" id="{038E6FB3-AC8B-46BC-90C9-C11F5C6E4756}"/>
              </a:ext>
            </a:extLst>
          </xdr:cNvPr>
          <xdr:cNvSpPr/>
        </xdr:nvSpPr>
        <xdr:spPr>
          <a:xfrm>
            <a:off x="4286250" y="1047750"/>
            <a:ext cx="1327501" cy="239809"/>
          </a:xfrm>
          <a:prstGeom prst="rect">
            <a:avLst/>
          </a:prstGeom>
        </xdr:spPr>
        <xdr:txBody>
          <a:bodyPr wrap="square">
            <a:sp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r>
              <a:rPr lang="es-ES" sz="1000" b="0"/>
              <a:t>Otra forma: </a:t>
            </a:r>
            <a:endParaRPr lang="es-PE" sz="1000" b="0"/>
          </a:p>
        </xdr:txBody>
      </xdr:sp>
      <xdr:pic>
        <xdr:nvPicPr>
          <xdr:cNvPr id="11" name="Google Shape;70;g2d817539959_1_0">
            <a:extLst>
              <a:ext uri="{FF2B5EF4-FFF2-40B4-BE49-F238E27FC236}">
                <a16:creationId xmlns:a16="http://schemas.microsoft.com/office/drawing/2014/main" id="{44B1ACCC-D3AA-33F0-A218-43EB63DA663C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5">
            <a:alphaModFix/>
          </a:blip>
          <a:srcRect l="50348" b="38345"/>
          <a:stretch>
            <a:fillRect/>
          </a:stretch>
        </xdr:blipFill>
        <xdr:spPr>
          <a:xfrm>
            <a:off x="3117273" y="2675659"/>
            <a:ext cx="2724136" cy="1818409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2" name="Google Shape;70;g2d817539959_1_0">
            <a:extLst>
              <a:ext uri="{FF2B5EF4-FFF2-40B4-BE49-F238E27FC236}">
                <a16:creationId xmlns:a16="http://schemas.microsoft.com/office/drawing/2014/main" id="{9C737326-F34C-437F-B318-1084DEA00CA9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5">
            <a:alphaModFix/>
          </a:blip>
          <a:srcRect l="48138" t="65178"/>
          <a:stretch>
            <a:fillRect/>
          </a:stretch>
        </xdr:blipFill>
        <xdr:spPr>
          <a:xfrm>
            <a:off x="216478" y="3558886"/>
            <a:ext cx="2845364" cy="1026999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3" name="Google Shape;135;p8">
            <a:extLst>
              <a:ext uri="{FF2B5EF4-FFF2-40B4-BE49-F238E27FC236}">
                <a16:creationId xmlns:a16="http://schemas.microsoft.com/office/drawing/2014/main" id="{C96E41DC-3F72-E986-CDB4-4279DE52BA02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6">
            <a:alphaModFix/>
          </a:blip>
          <a:srcRect b="3157"/>
          <a:stretch>
            <a:fillRect/>
          </a:stretch>
        </xdr:blipFill>
        <xdr:spPr>
          <a:xfrm>
            <a:off x="588817" y="4736523"/>
            <a:ext cx="5896841" cy="1315230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4" name="Rectángulo 13">
            <a:extLst>
              <a:ext uri="{FF2B5EF4-FFF2-40B4-BE49-F238E27FC236}">
                <a16:creationId xmlns:a16="http://schemas.microsoft.com/office/drawing/2014/main" id="{B2697B69-76F7-47A5-BD12-2592C2622EC9}"/>
              </a:ext>
            </a:extLst>
          </xdr:cNvPr>
          <xdr:cNvSpPr/>
        </xdr:nvSpPr>
        <xdr:spPr>
          <a:xfrm>
            <a:off x="60613" y="4546023"/>
            <a:ext cx="1965614" cy="239809"/>
          </a:xfrm>
          <a:prstGeom prst="rect">
            <a:avLst/>
          </a:prstGeom>
        </xdr:spPr>
        <xdr:txBody>
          <a:bodyPr wrap="square">
            <a:spAutoFit/>
          </a:bodyPr>
          <a:lstStyle>
            <a:def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</a:defPPr>
            <a:lvl1pPr marR="0" lvl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1pPr>
            <a:lvl2pPr marR="0" lvl="1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2pPr>
            <a:lvl3pPr marR="0" lvl="2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3pPr>
            <a:lvl4pPr marR="0" lvl="3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4pPr>
            <a:lvl5pPr marR="0" lvl="4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5pPr>
            <a:lvl6pPr marR="0" lvl="5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6pPr>
            <a:lvl7pPr marR="0" lvl="6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7pPr>
            <a:lvl8pPr marR="0" lvl="7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8pPr>
            <a:lvl9pPr marR="0" lvl="8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rgbClr val="000000"/>
              </a:buClr>
              <a:buFont typeface="Arial"/>
              <a:defRPr sz="1400" b="0" i="0" u="none" strike="noStrike" cap="none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defRPr>
            </a:lvl9pPr>
          </a:lstStyle>
          <a:p>
            <a:r>
              <a:rPr lang="es-ES" sz="1000" b="0"/>
              <a:t>4.  Prueba ANOVA</a:t>
            </a:r>
            <a:endParaRPr lang="es-PE" sz="1000" b="0"/>
          </a:p>
        </xdr:txBody>
      </xdr:sp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76C434D5-45B6-470F-A100-5193E97C80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26293" r="11905"/>
          <a:stretch>
            <a:fillRect/>
          </a:stretch>
        </xdr:blipFill>
        <xdr:spPr>
          <a:xfrm>
            <a:off x="1705842" y="0"/>
            <a:ext cx="5922818" cy="55252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5" workbookViewId="0">
      <selection activeCell="E13" sqref="E13"/>
    </sheetView>
  </sheetViews>
  <sheetFormatPr baseColWidth="10" defaultColWidth="9.109375" defaultRowHeight="15.6" x14ac:dyDescent="0.3"/>
  <cols>
    <col min="1" max="1" width="9.109375" style="2"/>
    <col min="2" max="2" width="26.109375" style="2" bestFit="1" customWidth="1"/>
    <col min="3" max="3" width="24.44140625" style="2" bestFit="1" customWidth="1"/>
    <col min="4" max="4" width="27.44140625" style="2" bestFit="1" customWidth="1"/>
  </cols>
  <sheetData>
    <row r="1" spans="1:5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5" x14ac:dyDescent="0.3">
      <c r="A2" s="3">
        <v>1</v>
      </c>
      <c r="B2" s="5">
        <v>106.1810178271044</v>
      </c>
      <c r="C2" s="4">
        <v>77.822999999999993</v>
      </c>
      <c r="D2" s="4">
        <v>90.850813867437836</v>
      </c>
    </row>
    <row r="3" spans="1:5" x14ac:dyDescent="0.3">
      <c r="A3" s="3">
        <v>2</v>
      </c>
      <c r="B3" s="5">
        <v>192.60714596148739</v>
      </c>
      <c r="C3" s="4">
        <v>159.96420686091801</v>
      </c>
      <c r="D3" s="4">
        <v>62.961786069363612</v>
      </c>
    </row>
    <row r="4" spans="1:5" x14ac:dyDescent="0.3">
      <c r="A4" s="3">
        <v>3</v>
      </c>
      <c r="B4" s="5">
        <v>159.79909127171081</v>
      </c>
      <c r="C4" s="4">
        <v>134.83607956777499</v>
      </c>
      <c r="D4" s="4">
        <v>74.338629141770909</v>
      </c>
    </row>
    <row r="5" spans="1:5" x14ac:dyDescent="0.3">
      <c r="A5" s="3">
        <v>4</v>
      </c>
      <c r="B5" s="5">
        <v>99.798772629555003</v>
      </c>
      <c r="C5" s="4">
        <v>110.380549354678</v>
      </c>
      <c r="D5" s="4">
        <v>64.634762381005189</v>
      </c>
    </row>
    <row r="6" spans="1:5" x14ac:dyDescent="0.3">
      <c r="A6" s="3">
        <v>5</v>
      </c>
      <c r="B6" s="5">
        <v>73.402796066365482</v>
      </c>
      <c r="C6" s="4">
        <v>55.713703791945413</v>
      </c>
      <c r="D6" s="4">
        <v>94.524137035023742</v>
      </c>
    </row>
    <row r="7" spans="1:5" x14ac:dyDescent="0.3">
      <c r="A7" s="3">
        <v>6</v>
      </c>
      <c r="B7" s="5">
        <v>73.399178050430393</v>
      </c>
      <c r="C7" s="4">
        <v>67.980733362889012</v>
      </c>
      <c r="D7" s="4">
        <v>84.93192507310232</v>
      </c>
    </row>
    <row r="8" spans="1:5" x14ac:dyDescent="0.3">
      <c r="A8" s="3">
        <v>7</v>
      </c>
      <c r="B8" s="5">
        <v>58.71254182522992</v>
      </c>
      <c r="C8" s="4">
        <v>46.902547336494273</v>
      </c>
      <c r="D8" s="4">
        <v>73.235920994105967</v>
      </c>
    </row>
    <row r="9" spans="1:5" x14ac:dyDescent="0.3">
      <c r="A9" s="3">
        <v>8</v>
      </c>
      <c r="B9" s="5">
        <v>179.9264218662403</v>
      </c>
      <c r="C9" s="4">
        <v>138.65258284821269</v>
      </c>
      <c r="D9" s="4">
        <v>62.542334011440943</v>
      </c>
    </row>
    <row r="10" spans="1:5" x14ac:dyDescent="0.3">
      <c r="A10" s="3">
        <v>9</v>
      </c>
      <c r="B10" s="5">
        <v>140.16725176148131</v>
      </c>
      <c r="C10" s="4">
        <v>121.246525969701</v>
      </c>
      <c r="D10" s="4">
        <v>72.439292868626495</v>
      </c>
    </row>
    <row r="11" spans="1:5" x14ac:dyDescent="0.3">
      <c r="A11" s="3">
        <v>10</v>
      </c>
      <c r="B11" s="5">
        <v>156.21088666940679</v>
      </c>
      <c r="C11" s="4">
        <v>118.86449108567039</v>
      </c>
      <c r="D11" s="4">
        <v>73.007332881069885</v>
      </c>
    </row>
    <row r="12" spans="1:5" x14ac:dyDescent="0.3">
      <c r="A12" s="3">
        <v>11</v>
      </c>
      <c r="B12" s="5">
        <v>53.087674144370368</v>
      </c>
      <c r="C12" s="4">
        <v>43.514457290520077</v>
      </c>
      <c r="D12" s="4">
        <v>89.184247133522561</v>
      </c>
    </row>
    <row r="13" spans="1:5" x14ac:dyDescent="0.3">
      <c r="A13" s="3">
        <v>12</v>
      </c>
      <c r="B13" s="5">
        <v>195.48647782429919</v>
      </c>
      <c r="C13" s="4">
        <v>144.59083164003999</v>
      </c>
      <c r="D13" s="4">
        <v>85.502298854208533</v>
      </c>
      <c r="E13" s="51" t="s">
        <v>38</v>
      </c>
    </row>
    <row r="14" spans="1:5" x14ac:dyDescent="0.3">
      <c r="A14" s="3">
        <v>13</v>
      </c>
      <c r="B14" s="5">
        <v>174.86639612006331</v>
      </c>
      <c r="C14" s="4">
        <v>123.25218665155801</v>
      </c>
      <c r="D14" s="4">
        <v>95.488509703053069</v>
      </c>
      <c r="E14" t="s">
        <v>39</v>
      </c>
    </row>
    <row r="15" spans="1:5" x14ac:dyDescent="0.3">
      <c r="A15" s="3">
        <v>14</v>
      </c>
      <c r="B15" s="5">
        <v>81.850866601741416</v>
      </c>
      <c r="C15" s="4">
        <v>66.464999460738753</v>
      </c>
      <c r="D15" s="4">
        <v>78.888597006477966</v>
      </c>
      <c r="E15" t="s">
        <v>40</v>
      </c>
    </row>
    <row r="16" spans="1:5" x14ac:dyDescent="0.3">
      <c r="A16" s="3">
        <v>15</v>
      </c>
      <c r="B16" s="5">
        <v>77.273745081065101</v>
      </c>
      <c r="C16" s="4">
        <v>69.511328964829104</v>
      </c>
      <c r="D16" s="4">
        <v>64.783769837532063</v>
      </c>
      <c r="E16" t="s">
        <v>41</v>
      </c>
    </row>
    <row r="17" spans="1:5" x14ac:dyDescent="0.3">
      <c r="A17" s="3">
        <v>16</v>
      </c>
      <c r="B17" s="5">
        <v>77.510676478015071</v>
      </c>
      <c r="C17" s="4">
        <v>62.865382588361911</v>
      </c>
      <c r="D17" s="4">
        <v>88.529791488919798</v>
      </c>
      <c r="E17" t="s">
        <v>42</v>
      </c>
    </row>
    <row r="18" spans="1:5" x14ac:dyDescent="0.3">
      <c r="A18" s="3">
        <v>17</v>
      </c>
      <c r="B18" s="5">
        <v>75.636336443930702</v>
      </c>
      <c r="C18" s="4">
        <v>75.930827743203324</v>
      </c>
      <c r="D18" s="4">
        <v>90.431401944675898</v>
      </c>
      <c r="E18" t="s">
        <v>43</v>
      </c>
    </row>
    <row r="19" spans="1:5" x14ac:dyDescent="0.3">
      <c r="A19" s="3">
        <v>18</v>
      </c>
      <c r="B19" s="5">
        <v>128.7134647448357</v>
      </c>
      <c r="C19" s="4">
        <v>98.465253317922006</v>
      </c>
      <c r="D19" s="4">
        <v>82.451087902779847</v>
      </c>
    </row>
    <row r="20" spans="1:5" x14ac:dyDescent="0.3">
      <c r="A20" s="3">
        <v>19</v>
      </c>
      <c r="B20" s="5">
        <v>114.7917527963174</v>
      </c>
      <c r="C20" s="4">
        <v>84.440792285216759</v>
      </c>
      <c r="D20" s="4">
        <v>90.838687198182441</v>
      </c>
    </row>
    <row r="21" spans="1:5" x14ac:dyDescent="0.3">
      <c r="A21" s="3">
        <v>20</v>
      </c>
      <c r="B21" s="5">
        <v>93.684371029706284</v>
      </c>
      <c r="C21" s="4">
        <v>71.348275781791486</v>
      </c>
      <c r="D21" s="4">
        <v>79.751823854575633</v>
      </c>
    </row>
    <row r="22" spans="1:5" x14ac:dyDescent="0.3">
      <c r="A22" s="3">
        <v>21</v>
      </c>
      <c r="B22" s="5">
        <v>140.77793420835701</v>
      </c>
      <c r="C22" s="4">
        <v>111.11915351188659</v>
      </c>
      <c r="D22" s="4">
        <v>80.909313175279763</v>
      </c>
    </row>
    <row r="23" spans="1:5" x14ac:dyDescent="0.3">
      <c r="A23" s="3">
        <v>22</v>
      </c>
      <c r="B23" s="5">
        <v>73.924079097806299</v>
      </c>
      <c r="C23" s="4">
        <v>62.024874409339603</v>
      </c>
      <c r="D23" s="4">
        <v>77.101640734341984</v>
      </c>
    </row>
    <row r="24" spans="1:5" x14ac:dyDescent="0.3">
      <c r="A24" s="3">
        <v>23</v>
      </c>
      <c r="B24" s="5">
        <v>93.82169728028272</v>
      </c>
      <c r="C24" s="4">
        <v>82.775449272068499</v>
      </c>
      <c r="D24" s="4">
        <v>61.016765069763807</v>
      </c>
    </row>
    <row r="25" spans="1:5" x14ac:dyDescent="0.3">
      <c r="A25" s="3">
        <v>24</v>
      </c>
      <c r="B25" s="5">
        <v>104.9542764940538</v>
      </c>
      <c r="C25" s="4">
        <v>75.148220418429347</v>
      </c>
      <c r="D25" s="4">
        <v>64.315657079732176</v>
      </c>
    </row>
    <row r="26" spans="1:5" x14ac:dyDescent="0.3">
      <c r="A26" s="3">
        <v>25</v>
      </c>
      <c r="B26" s="5">
        <v>118.4104976325554</v>
      </c>
      <c r="C26" s="4">
        <v>96.348817953018298</v>
      </c>
      <c r="D26" s="4">
        <v>61.257167427469369</v>
      </c>
    </row>
    <row r="27" spans="1:5" x14ac:dyDescent="0.3">
      <c r="A27" s="3">
        <v>26</v>
      </c>
      <c r="B27" s="5">
        <v>167.77639420895201</v>
      </c>
      <c r="C27" s="4">
        <v>132.29570396508009</v>
      </c>
      <c r="D27" s="4">
        <v>85.456416450551217</v>
      </c>
    </row>
    <row r="28" spans="1:5" x14ac:dyDescent="0.3">
      <c r="A28" s="3">
        <v>27</v>
      </c>
      <c r="B28" s="5">
        <v>79.951067323753961</v>
      </c>
      <c r="C28" s="4">
        <v>60.576243857473379</v>
      </c>
      <c r="D28" s="4">
        <v>72.574239243053071</v>
      </c>
    </row>
    <row r="29" spans="1:5" x14ac:dyDescent="0.3">
      <c r="A29" s="3">
        <v>28</v>
      </c>
      <c r="B29" s="5">
        <v>127.13516576204169</v>
      </c>
      <c r="C29" s="4">
        <v>84.766514053837994</v>
      </c>
      <c r="D29" s="4">
        <v>80.34282764658812</v>
      </c>
    </row>
    <row r="30" spans="1:5" x14ac:dyDescent="0.3">
      <c r="A30" s="3">
        <v>29</v>
      </c>
      <c r="B30" s="5">
        <v>138.86218532930641</v>
      </c>
      <c r="C30" s="4">
        <v>116.24474587592491</v>
      </c>
      <c r="D30" s="4">
        <v>96.302658957043718</v>
      </c>
    </row>
    <row r="31" spans="1:5" x14ac:dyDescent="0.3">
      <c r="A31" s="3">
        <v>30</v>
      </c>
      <c r="B31" s="5">
        <v>56.967561907999659</v>
      </c>
      <c r="C31" s="4">
        <v>54.230450121980702</v>
      </c>
      <c r="D31" s="4">
        <v>69.971689165954999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E4F7-31D4-429A-A863-DBAC36BA66C5}">
  <dimension ref="A1"/>
  <sheetViews>
    <sheetView topLeftCell="A6" zoomScale="115" zoomScaleNormal="115" workbookViewId="0">
      <selection activeCell="L14" sqref="L1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FFDB-6E7A-485F-B760-10683A6868B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2CAF-E8BB-447A-80F8-7F6A09BED064}">
  <dimension ref="A1:U32"/>
  <sheetViews>
    <sheetView zoomScale="70" zoomScaleNormal="70" workbookViewId="0">
      <selection activeCell="J21" sqref="J21:O22"/>
    </sheetView>
  </sheetViews>
  <sheetFormatPr baseColWidth="10" defaultRowHeight="15.6" x14ac:dyDescent="0.3"/>
  <cols>
    <col min="1" max="1" width="11.5546875" style="2"/>
    <col min="2" max="2" width="26.109375" style="3" bestFit="1" customWidth="1"/>
    <col min="3" max="3" width="24.44140625" style="3" bestFit="1" customWidth="1"/>
    <col min="4" max="4" width="16.6640625" style="20" bestFit="1" customWidth="1"/>
    <col min="5" max="5" width="14.44140625" style="20" customWidth="1"/>
    <col min="6" max="6" width="14.109375" style="20" customWidth="1"/>
  </cols>
  <sheetData>
    <row r="1" spans="1:21" x14ac:dyDescent="0.3">
      <c r="A1" s="1" t="s">
        <v>3</v>
      </c>
      <c r="B1" s="1" t="s">
        <v>5</v>
      </c>
      <c r="C1" s="1" t="s">
        <v>6</v>
      </c>
      <c r="D1" s="7" t="s">
        <v>7</v>
      </c>
      <c r="E1" s="7" t="s">
        <v>8</v>
      </c>
      <c r="F1" s="7" t="s">
        <v>9</v>
      </c>
    </row>
    <row r="2" spans="1:21" x14ac:dyDescent="0.3">
      <c r="A2" s="3">
        <v>1</v>
      </c>
      <c r="B2" s="5">
        <v>106.1810178271044</v>
      </c>
      <c r="C2" s="4">
        <v>77.822999999999993</v>
      </c>
      <c r="D2" s="19">
        <f>B2^2</f>
        <v>11274.408546799861</v>
      </c>
      <c r="E2" s="19">
        <f>C2^2</f>
        <v>6056.4193289999994</v>
      </c>
      <c r="F2" s="19">
        <f>B2*C2</f>
        <v>8263.3253503587457</v>
      </c>
      <c r="H2" s="40" t="s">
        <v>5</v>
      </c>
      <c r="I2" s="41" t="s">
        <v>28</v>
      </c>
      <c r="J2" s="41"/>
      <c r="K2" s="41"/>
      <c r="L2" s="41"/>
      <c r="M2" s="41"/>
    </row>
    <row r="3" spans="1:21" x14ac:dyDescent="0.3">
      <c r="A3" s="3">
        <v>2</v>
      </c>
      <c r="B3" s="5">
        <v>192.60714596148739</v>
      </c>
      <c r="C3" s="4">
        <v>159.96420686091801</v>
      </c>
      <c r="D3" s="19">
        <f t="shared" ref="D3:D31" si="0">B3^2</f>
        <v>37097.512675429709</v>
      </c>
      <c r="E3" s="19">
        <f t="shared" ref="E3:E31" si="1">C3^2</f>
        <v>25588.547476642569</v>
      </c>
      <c r="F3" s="19">
        <f t="shared" ref="F3:F31" si="2">B3*C3</f>
        <v>30810.249339474398</v>
      </c>
      <c r="H3" s="40" t="s">
        <v>6</v>
      </c>
      <c r="I3" s="41" t="s">
        <v>27</v>
      </c>
      <c r="J3" s="41"/>
      <c r="K3" s="41"/>
      <c r="L3" s="41"/>
      <c r="M3" s="41"/>
    </row>
    <row r="4" spans="1:21" x14ac:dyDescent="0.3">
      <c r="A4" s="3">
        <v>3</v>
      </c>
      <c r="B4" s="5">
        <v>159.79909127171081</v>
      </c>
      <c r="C4" s="4">
        <v>134.83607956777499</v>
      </c>
      <c r="D4" s="19">
        <f t="shared" si="0"/>
        <v>25535.749571264561</v>
      </c>
      <c r="E4" s="19">
        <f t="shared" si="1"/>
        <v>18180.768353207346</v>
      </c>
      <c r="F4" s="19">
        <f t="shared" si="2"/>
        <v>21546.682985570536</v>
      </c>
    </row>
    <row r="5" spans="1:21" x14ac:dyDescent="0.3">
      <c r="A5" s="3">
        <v>4</v>
      </c>
      <c r="B5" s="5">
        <v>99.798772629555003</v>
      </c>
      <c r="C5" s="4">
        <v>110.380549354678</v>
      </c>
      <c r="D5" s="19">
        <f t="shared" si="0"/>
        <v>9959.7950183656176</v>
      </c>
      <c r="E5" s="19">
        <f t="shared" si="1"/>
        <v>12183.865675840505</v>
      </c>
      <c r="F5" s="19">
        <f t="shared" si="2"/>
        <v>11015.843347772883</v>
      </c>
    </row>
    <row r="6" spans="1:21" ht="16.2" thickBot="1" x14ac:dyDescent="0.35">
      <c r="A6" s="3">
        <v>5</v>
      </c>
      <c r="B6" s="5">
        <v>73.402796066365482</v>
      </c>
      <c r="C6" s="4">
        <v>55.713703791945413</v>
      </c>
      <c r="D6" s="19">
        <f t="shared" si="0"/>
        <v>5387.9704703604402</v>
      </c>
      <c r="E6" s="19">
        <f t="shared" si="1"/>
        <v>3104.0167902166327</v>
      </c>
      <c r="F6" s="19">
        <f t="shared" si="2"/>
        <v>4089.5416375420623</v>
      </c>
    </row>
    <row r="7" spans="1:21" ht="18.600000000000001" thickBot="1" x14ac:dyDescent="0.4">
      <c r="A7" s="3">
        <v>6</v>
      </c>
      <c r="B7" s="5">
        <v>73.399178050430393</v>
      </c>
      <c r="C7" s="4">
        <v>67.980733362889012</v>
      </c>
      <c r="D7" s="19">
        <f t="shared" si="0"/>
        <v>5387.4393384787827</v>
      </c>
      <c r="E7" s="19">
        <f t="shared" si="1"/>
        <v>4621.3801085562109</v>
      </c>
      <c r="F7" s="19">
        <f t="shared" si="2"/>
        <v>4989.7299521015238</v>
      </c>
      <c r="H7" s="37" t="s">
        <v>10</v>
      </c>
      <c r="I7" s="29" t="s">
        <v>11</v>
      </c>
      <c r="J7" s="8"/>
      <c r="K7" s="8"/>
    </row>
    <row r="8" spans="1:21" ht="18.600000000000001" thickBot="1" x14ac:dyDescent="0.4">
      <c r="A8" s="3">
        <v>7</v>
      </c>
      <c r="B8" s="5">
        <v>58.71254182522992</v>
      </c>
      <c r="C8" s="4">
        <v>46.902547336494273</v>
      </c>
      <c r="D8" s="19">
        <f t="shared" si="0"/>
        <v>3447.1625675793725</v>
      </c>
      <c r="E8" s="19">
        <f t="shared" si="1"/>
        <v>2199.8489466520859</v>
      </c>
      <c r="F8" s="19">
        <f t="shared" si="2"/>
        <v>2753.7677722037461</v>
      </c>
      <c r="H8" s="38"/>
      <c r="I8" s="27" t="s">
        <v>12</v>
      </c>
      <c r="J8" s="28"/>
      <c r="K8" s="28"/>
    </row>
    <row r="9" spans="1:21" ht="18.600000000000001" thickBot="1" x14ac:dyDescent="0.4">
      <c r="A9" s="3">
        <v>8</v>
      </c>
      <c r="B9" s="5">
        <v>179.9264218662403</v>
      </c>
      <c r="C9" s="4">
        <v>138.65258284821269</v>
      </c>
      <c r="D9" s="19">
        <f t="shared" si="0"/>
        <v>32373.517285588277</v>
      </c>
      <c r="E9" s="19">
        <f t="shared" si="1"/>
        <v>19224.538730480483</v>
      </c>
      <c r="F9" s="19">
        <f t="shared" si="2"/>
        <v>24947.26311439135</v>
      </c>
      <c r="I9" s="9"/>
      <c r="P9" s="18" t="s">
        <v>24</v>
      </c>
      <c r="Q9" s="18"/>
      <c r="R9" s="18"/>
      <c r="S9" s="18"/>
      <c r="T9" s="18"/>
      <c r="U9" s="18"/>
    </row>
    <row r="10" spans="1:21" ht="18.600000000000001" thickBot="1" x14ac:dyDescent="0.4">
      <c r="A10" s="3">
        <v>9</v>
      </c>
      <c r="B10" s="5">
        <v>140.16725176148131</v>
      </c>
      <c r="C10" s="4">
        <v>121.246525969701</v>
      </c>
      <c r="D10" s="19">
        <f t="shared" si="0"/>
        <v>19646.858466366484</v>
      </c>
      <c r="E10" s="19">
        <f t="shared" si="1"/>
        <v>14700.720059721378</v>
      </c>
      <c r="F10" s="19">
        <f t="shared" si="2"/>
        <v>16994.792330800061</v>
      </c>
      <c r="H10" s="10" t="s">
        <v>10</v>
      </c>
      <c r="I10" s="30">
        <f>(B32*C32-A31*F32)/(B32^2-A31*D32)</f>
        <v>0.72407202747620525</v>
      </c>
      <c r="J10" s="31"/>
      <c r="K10" s="32"/>
      <c r="P10" s="18" t="s">
        <v>23</v>
      </c>
      <c r="Q10" s="18"/>
      <c r="R10" s="18"/>
      <c r="S10" s="18"/>
      <c r="T10" s="18"/>
    </row>
    <row r="11" spans="1:21" ht="18" x14ac:dyDescent="0.35">
      <c r="A11" s="3">
        <v>10</v>
      </c>
      <c r="B11" s="5">
        <v>156.21088666940679</v>
      </c>
      <c r="C11" s="4">
        <v>118.86449108567039</v>
      </c>
      <c r="D11" s="19">
        <f t="shared" si="0"/>
        <v>24401.84111404225</v>
      </c>
      <c r="E11" s="19">
        <f t="shared" si="1"/>
        <v>14128.767241055417</v>
      </c>
      <c r="F11" s="19">
        <f t="shared" si="2"/>
        <v>18567.92754600037</v>
      </c>
      <c r="H11" s="2"/>
      <c r="I11" s="9"/>
      <c r="P11" s="16" t="s">
        <v>21</v>
      </c>
      <c r="Q11" s="16">
        <v>180</v>
      </c>
    </row>
    <row r="12" spans="1:21" ht="18.600000000000001" thickBot="1" x14ac:dyDescent="0.4">
      <c r="A12" s="3">
        <v>11</v>
      </c>
      <c r="B12" s="5">
        <v>53.087674144370368</v>
      </c>
      <c r="C12" s="4">
        <v>43.514457290520077</v>
      </c>
      <c r="D12" s="19">
        <f t="shared" si="0"/>
        <v>2818.30114605885</v>
      </c>
      <c r="E12" s="19">
        <f t="shared" si="1"/>
        <v>1893.507993288496</v>
      </c>
      <c r="F12" s="19">
        <f t="shared" si="2"/>
        <v>2310.0813292082512</v>
      </c>
      <c r="H12" s="2"/>
      <c r="I12" s="9"/>
      <c r="P12" s="16" t="s">
        <v>22</v>
      </c>
      <c r="Q12" s="17">
        <f>L19+N19*Q11</f>
        <v>139.5021313951089</v>
      </c>
    </row>
    <row r="13" spans="1:21" ht="18.600000000000001" thickBot="1" x14ac:dyDescent="0.4">
      <c r="A13" s="3">
        <v>12</v>
      </c>
      <c r="B13" s="5">
        <v>195.48647782429919</v>
      </c>
      <c r="C13" s="4">
        <v>144.59083164003999</v>
      </c>
      <c r="D13" s="19">
        <f t="shared" si="0"/>
        <v>38214.96301215022</v>
      </c>
      <c r="E13" s="19">
        <f t="shared" si="1"/>
        <v>20906.508594358391</v>
      </c>
      <c r="F13" s="19">
        <f t="shared" si="2"/>
        <v>28265.552402997655</v>
      </c>
      <c r="H13" s="37" t="s">
        <v>13</v>
      </c>
      <c r="I13" s="29" t="s">
        <v>14</v>
      </c>
      <c r="J13" s="8"/>
      <c r="K13" s="8"/>
    </row>
    <row r="14" spans="1:21" ht="18" customHeight="1" thickBot="1" x14ac:dyDescent="0.4">
      <c r="A14" s="3">
        <v>13</v>
      </c>
      <c r="B14" s="5">
        <v>174.86639612006331</v>
      </c>
      <c r="C14" s="4">
        <v>123.25218665155801</v>
      </c>
      <c r="D14" s="19">
        <f t="shared" si="0"/>
        <v>30578.256492018892</v>
      </c>
      <c r="E14" s="19">
        <f t="shared" si="1"/>
        <v>15191.101514390493</v>
      </c>
      <c r="F14" s="19">
        <f t="shared" si="2"/>
        <v>21552.665693675321</v>
      </c>
      <c r="H14" s="38"/>
      <c r="I14" s="27" t="s">
        <v>4</v>
      </c>
      <c r="J14" s="28"/>
      <c r="K14" s="28"/>
      <c r="P14" s="18" t="s">
        <v>29</v>
      </c>
      <c r="Q14" s="18"/>
      <c r="R14" s="18"/>
    </row>
    <row r="15" spans="1:21" ht="18.600000000000001" customHeight="1" thickBot="1" x14ac:dyDescent="0.4">
      <c r="A15" s="3">
        <v>14</v>
      </c>
      <c r="B15" s="5">
        <v>81.850866601741416</v>
      </c>
      <c r="C15" s="4">
        <v>66.464999460738753</v>
      </c>
      <c r="D15" s="19">
        <f t="shared" si="0"/>
        <v>6699.5643634560683</v>
      </c>
      <c r="E15" s="19">
        <f t="shared" si="1"/>
        <v>4417.5961533160025</v>
      </c>
      <c r="F15" s="19">
        <f t="shared" si="2"/>
        <v>5440.2178045457431</v>
      </c>
      <c r="I15" s="9"/>
    </row>
    <row r="16" spans="1:21" ht="18.600000000000001" thickBot="1" x14ac:dyDescent="0.4">
      <c r="A16" s="3">
        <v>15</v>
      </c>
      <c r="B16" s="5">
        <v>77.273745081065101</v>
      </c>
      <c r="C16" s="4">
        <v>69.511328964829104</v>
      </c>
      <c r="D16" s="19">
        <f t="shared" si="0"/>
        <v>5971.2316788534326</v>
      </c>
      <c r="E16" s="19">
        <f t="shared" si="1"/>
        <v>4831.8248544566895</v>
      </c>
      <c r="F16" s="19">
        <f t="shared" si="2"/>
        <v>5371.4007146742615</v>
      </c>
      <c r="H16" s="10" t="s">
        <v>13</v>
      </c>
      <c r="I16" s="30">
        <f>(C32-I10*B32)/A31</f>
        <v>9.1691664493919536</v>
      </c>
      <c r="J16" s="31"/>
      <c r="K16" s="32"/>
    </row>
    <row r="17" spans="1:15" x14ac:dyDescent="0.3">
      <c r="A17" s="3">
        <v>16</v>
      </c>
      <c r="B17" s="5">
        <v>77.510676478015071</v>
      </c>
      <c r="C17" s="4">
        <v>62.865382588361911</v>
      </c>
      <c r="D17" s="19">
        <f t="shared" si="0"/>
        <v>6007.9049680795188</v>
      </c>
      <c r="E17" s="19">
        <f t="shared" si="1"/>
        <v>3952.0563279811167</v>
      </c>
      <c r="F17" s="19">
        <f t="shared" si="2"/>
        <v>4872.7383314731615</v>
      </c>
    </row>
    <row r="18" spans="1:15" x14ac:dyDescent="0.3">
      <c r="A18" s="3">
        <v>17</v>
      </c>
      <c r="B18" s="5">
        <v>75.636336443930702</v>
      </c>
      <c r="C18" s="4">
        <v>75.930827743203324</v>
      </c>
      <c r="D18" s="19">
        <f t="shared" si="0"/>
        <v>5720.8553906594798</v>
      </c>
      <c r="E18" s="19">
        <f t="shared" si="1"/>
        <v>5765.4906017680159</v>
      </c>
      <c r="F18" s="19">
        <f t="shared" si="2"/>
        <v>5743.1296336510741</v>
      </c>
    </row>
    <row r="19" spans="1:15" ht="18" x14ac:dyDescent="0.35">
      <c r="A19" s="3">
        <v>18</v>
      </c>
      <c r="B19" s="5">
        <v>128.7134647448357</v>
      </c>
      <c r="C19" s="4">
        <v>98.465253317922006</v>
      </c>
      <c r="D19" s="19">
        <f t="shared" si="0"/>
        <v>16567.156006620065</v>
      </c>
      <c r="E19" s="19">
        <f t="shared" si="1"/>
        <v>9695.4061109625509</v>
      </c>
      <c r="F19" s="19">
        <f t="shared" si="2"/>
        <v>12673.803911527672</v>
      </c>
      <c r="H19" s="33" t="s">
        <v>19</v>
      </c>
      <c r="I19" s="33"/>
      <c r="J19" s="11" t="s">
        <v>15</v>
      </c>
      <c r="K19" s="12" t="s">
        <v>16</v>
      </c>
      <c r="L19" s="13">
        <f>I16</f>
        <v>9.1691664493919536</v>
      </c>
      <c r="M19" s="12" t="s">
        <v>17</v>
      </c>
      <c r="N19" s="13">
        <f>I10</f>
        <v>0.72407202747620525</v>
      </c>
      <c r="O19" s="12" t="s">
        <v>18</v>
      </c>
    </row>
    <row r="20" spans="1:15" ht="18.600000000000001" customHeight="1" thickBot="1" x14ac:dyDescent="0.35">
      <c r="A20" s="3">
        <v>19</v>
      </c>
      <c r="B20" s="5">
        <v>114.7917527963174</v>
      </c>
      <c r="C20" s="4">
        <v>84.440792285216759</v>
      </c>
      <c r="D20" s="19">
        <f t="shared" si="0"/>
        <v>13177.146510050843</v>
      </c>
      <c r="E20" s="19">
        <f t="shared" si="1"/>
        <v>7130.2474017551222</v>
      </c>
      <c r="F20" s="19">
        <f t="shared" si="2"/>
        <v>9693.106553929787</v>
      </c>
      <c r="H20" s="33"/>
      <c r="I20" s="33"/>
    </row>
    <row r="21" spans="1:15" ht="18" x14ac:dyDescent="0.3">
      <c r="A21" s="3">
        <v>20</v>
      </c>
      <c r="B21" s="5">
        <v>93.684371029706284</v>
      </c>
      <c r="C21" s="4">
        <v>71.348275781791486</v>
      </c>
      <c r="D21" s="19">
        <f t="shared" si="0"/>
        <v>8776.7613752316702</v>
      </c>
      <c r="E21" s="19">
        <f t="shared" si="1"/>
        <v>5090.5764570345737</v>
      </c>
      <c r="F21" s="19">
        <f t="shared" si="2"/>
        <v>6684.2183406711611</v>
      </c>
      <c r="H21" s="33"/>
      <c r="I21" s="33"/>
      <c r="J21" s="14" t="s">
        <v>25</v>
      </c>
      <c r="K21" s="24" t="s">
        <v>16</v>
      </c>
      <c r="L21" s="25">
        <f>L19</f>
        <v>9.1691664493919536</v>
      </c>
      <c r="M21" s="24" t="s">
        <v>17</v>
      </c>
      <c r="N21" s="25">
        <f>N19</f>
        <v>0.72407202747620525</v>
      </c>
      <c r="O21" s="26" t="s">
        <v>26</v>
      </c>
    </row>
    <row r="22" spans="1:15" ht="18.600000000000001" thickBot="1" x14ac:dyDescent="0.35">
      <c r="A22" s="3">
        <v>21</v>
      </c>
      <c r="B22" s="5">
        <v>140.77793420835701</v>
      </c>
      <c r="C22" s="4">
        <v>111.11915351188659</v>
      </c>
      <c r="D22" s="19">
        <f t="shared" si="0"/>
        <v>19818.426759972495</v>
      </c>
      <c r="E22" s="19">
        <f t="shared" si="1"/>
        <v>12347.466277198218</v>
      </c>
      <c r="F22" s="19">
        <f t="shared" si="2"/>
        <v>15643.124882384695</v>
      </c>
      <c r="H22" s="33"/>
      <c r="I22" s="33"/>
      <c r="J22" s="15" t="s">
        <v>20</v>
      </c>
      <c r="K22" s="36"/>
      <c r="L22" s="34"/>
      <c r="M22" s="36"/>
      <c r="N22" s="34"/>
      <c r="O22" s="35"/>
    </row>
    <row r="23" spans="1:15" x14ac:dyDescent="0.3">
      <c r="A23" s="3">
        <v>22</v>
      </c>
      <c r="B23" s="5">
        <v>73.924079097806299</v>
      </c>
      <c r="C23" s="4">
        <v>62.024874409339603</v>
      </c>
      <c r="D23" s="19">
        <f t="shared" si="0"/>
        <v>5464.769470458722</v>
      </c>
      <c r="E23" s="19">
        <f t="shared" si="1"/>
        <v>3847.0850454943507</v>
      </c>
      <c r="F23" s="19">
        <f t="shared" si="2"/>
        <v>4585.1317218675222</v>
      </c>
    </row>
    <row r="24" spans="1:15" x14ac:dyDescent="0.3">
      <c r="A24" s="3">
        <v>23</v>
      </c>
      <c r="B24" s="5">
        <v>93.82169728028272</v>
      </c>
      <c r="C24" s="4">
        <v>82.775449272068499</v>
      </c>
      <c r="D24" s="19">
        <f t="shared" si="0"/>
        <v>8802.5108805530108</v>
      </c>
      <c r="E24" s="19">
        <f t="shared" si="1"/>
        <v>6851.7750021927859</v>
      </c>
      <c r="F24" s="19">
        <f t="shared" si="2"/>
        <v>7766.133143843409</v>
      </c>
    </row>
    <row r="25" spans="1:15" x14ac:dyDescent="0.3">
      <c r="A25" s="3">
        <v>24</v>
      </c>
      <c r="B25" s="5">
        <v>104.9542764940538</v>
      </c>
      <c r="C25" s="4">
        <v>75.148220418429347</v>
      </c>
      <c r="D25" s="19">
        <f t="shared" si="0"/>
        <v>11015.400154390294</v>
      </c>
      <c r="E25" s="19">
        <f t="shared" si="1"/>
        <v>5647.2550320568416</v>
      </c>
      <c r="F25" s="19">
        <f t="shared" si="2"/>
        <v>7887.1271038319328</v>
      </c>
    </row>
    <row r="26" spans="1:15" x14ac:dyDescent="0.3">
      <c r="A26" s="3">
        <v>25</v>
      </c>
      <c r="B26" s="5">
        <v>118.4104976325554</v>
      </c>
      <c r="C26" s="4">
        <v>96.348817953018298</v>
      </c>
      <c r="D26" s="19">
        <f t="shared" si="0"/>
        <v>14021.045949589408</v>
      </c>
      <c r="E26" s="19">
        <f t="shared" si="1"/>
        <v>9283.0947209438618</v>
      </c>
      <c r="F26" s="19">
        <f t="shared" si="2"/>
        <v>11408.711480125385</v>
      </c>
    </row>
    <row r="27" spans="1:15" x14ac:dyDescent="0.3">
      <c r="A27" s="3">
        <v>26</v>
      </c>
      <c r="B27" s="5">
        <v>167.77639420895201</v>
      </c>
      <c r="C27" s="4">
        <v>132.29570396508009</v>
      </c>
      <c r="D27" s="19">
        <f t="shared" si="0"/>
        <v>28148.918453757666</v>
      </c>
      <c r="E27" s="19">
        <f t="shared" si="1"/>
        <v>17502.153287616107</v>
      </c>
      <c r="F27" s="19">
        <f t="shared" si="2"/>
        <v>22196.096180596094</v>
      </c>
    </row>
    <row r="28" spans="1:15" x14ac:dyDescent="0.3">
      <c r="A28" s="3">
        <v>27</v>
      </c>
      <c r="B28" s="5">
        <v>79.951067323753961</v>
      </c>
      <c r="C28" s="4">
        <v>60.576243857473379</v>
      </c>
      <c r="D28" s="19">
        <f t="shared" si="0"/>
        <v>6392.173166207438</v>
      </c>
      <c r="E28" s="19">
        <f t="shared" si="1"/>
        <v>3669.4813198800812</v>
      </c>
      <c r="F28" s="19">
        <f t="shared" si="2"/>
        <v>4843.1353508689917</v>
      </c>
    </row>
    <row r="29" spans="1:15" x14ac:dyDescent="0.3">
      <c r="A29" s="3">
        <v>28</v>
      </c>
      <c r="B29" s="5">
        <v>127.13516576204169</v>
      </c>
      <c r="C29" s="4">
        <v>84.766514053837994</v>
      </c>
      <c r="D29" s="19">
        <f t="shared" si="0"/>
        <v>16163.350373341818</v>
      </c>
      <c r="E29" s="19">
        <f t="shared" si="1"/>
        <v>7185.361904839514</v>
      </c>
      <c r="F29" s="19">
        <f t="shared" si="2"/>
        <v>10776.80481530513</v>
      </c>
    </row>
    <row r="30" spans="1:15" x14ac:dyDescent="0.3">
      <c r="A30" s="3">
        <v>29</v>
      </c>
      <c r="B30" s="5">
        <v>138.86218532930641</v>
      </c>
      <c r="C30" s="4">
        <v>116.24474587592491</v>
      </c>
      <c r="D30" s="19">
        <f t="shared" si="0"/>
        <v>19282.70651443064</v>
      </c>
      <c r="E30" s="19">
        <f t="shared" si="1"/>
        <v>13512.84094375836</v>
      </c>
      <c r="F30" s="19">
        <f t="shared" si="2"/>
        <v>16141.999445380812</v>
      </c>
    </row>
    <row r="31" spans="1:15" x14ac:dyDescent="0.3">
      <c r="A31" s="3">
        <v>30</v>
      </c>
      <c r="B31" s="5">
        <v>56.967561907999659</v>
      </c>
      <c r="C31" s="4">
        <v>54.230450121980702</v>
      </c>
      <c r="D31" s="19">
        <f t="shared" si="0"/>
        <v>3245.3031097417738</v>
      </c>
      <c r="E31" s="19">
        <f t="shared" si="1"/>
        <v>2940.9417204326369</v>
      </c>
      <c r="F31" s="19">
        <f t="shared" si="2"/>
        <v>3089.3765246226235</v>
      </c>
    </row>
    <row r="32" spans="1:15" x14ac:dyDescent="0.3">
      <c r="A32" s="6" t="s">
        <v>4</v>
      </c>
      <c r="B32" s="21">
        <f>SUM(B2:B31)</f>
        <v>3415.6877244384659</v>
      </c>
      <c r="C32" s="21">
        <f>SUM(C2:C31)</f>
        <v>2748.2789293415044</v>
      </c>
      <c r="D32" s="22">
        <f>SUM(D2:D31)</f>
        <v>441399.00082989765</v>
      </c>
      <c r="E32" s="22">
        <f>SUM(E2:E31)</f>
        <v>281650.64397509693</v>
      </c>
      <c r="F32" s="22">
        <f>SUM(F2:F31)</f>
        <v>350923.67874139629</v>
      </c>
    </row>
  </sheetData>
  <mergeCells count="9">
    <mergeCell ref="H7:H8"/>
    <mergeCell ref="H13:H14"/>
    <mergeCell ref="H19:I22"/>
    <mergeCell ref="I14:K14"/>
    <mergeCell ref="I13:K13"/>
    <mergeCell ref="I7:K7"/>
    <mergeCell ref="I10:K10"/>
    <mergeCell ref="I16:K16"/>
    <mergeCell ref="I8:K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3F95-D388-47D3-ADD7-7315B351CB96}">
  <dimension ref="A1:M39"/>
  <sheetViews>
    <sheetView zoomScale="60" zoomScaleNormal="60" workbookViewId="0">
      <selection activeCell="M23" sqref="M23"/>
    </sheetView>
  </sheetViews>
  <sheetFormatPr baseColWidth="10" defaultRowHeight="14.4" x14ac:dyDescent="0.3"/>
  <cols>
    <col min="4" max="4" width="14.6640625" customWidth="1"/>
    <col min="5" max="5" width="30.88671875" customWidth="1"/>
    <col min="6" max="6" width="23.33203125" customWidth="1"/>
  </cols>
  <sheetData>
    <row r="1" spans="1:13" ht="16.2" thickBot="1" x14ac:dyDescent="0.35">
      <c r="A1" s="1" t="s">
        <v>3</v>
      </c>
      <c r="B1" s="1" t="s">
        <v>5</v>
      </c>
      <c r="C1" s="1" t="s">
        <v>6</v>
      </c>
      <c r="D1" s="1" t="s">
        <v>15</v>
      </c>
      <c r="E1" s="1" t="s">
        <v>30</v>
      </c>
      <c r="F1" s="1" t="s">
        <v>31</v>
      </c>
    </row>
    <row r="2" spans="1:13" ht="18" x14ac:dyDescent="0.3">
      <c r="A2" s="3">
        <v>1</v>
      </c>
      <c r="B2" s="5">
        <v>106.1810178271044</v>
      </c>
      <c r="C2" s="4">
        <v>77.822999999999993</v>
      </c>
      <c r="D2" s="19">
        <f>$J$2+$L$2*B2</f>
        <v>86.054875008606288</v>
      </c>
      <c r="E2" s="19">
        <f>(D2-$C$32)^2</f>
        <v>30.851610820537051</v>
      </c>
      <c r="F2" s="19">
        <f>(C2-D2)^2</f>
        <v>67.76376615731688</v>
      </c>
      <c r="H2" s="14" t="s">
        <v>25</v>
      </c>
      <c r="I2" s="24" t="s">
        <v>16</v>
      </c>
      <c r="J2" s="25">
        <v>9.1692</v>
      </c>
      <c r="K2" s="24" t="s">
        <v>17</v>
      </c>
      <c r="L2" s="25">
        <v>0.72409999999999997</v>
      </c>
      <c r="M2" s="26" t="s">
        <v>26</v>
      </c>
    </row>
    <row r="3" spans="1:13" ht="18.600000000000001" thickBot="1" x14ac:dyDescent="0.35">
      <c r="A3" s="3">
        <v>2</v>
      </c>
      <c r="B3" s="5">
        <v>192.60714596148739</v>
      </c>
      <c r="C3" s="4">
        <v>159.96420686091801</v>
      </c>
      <c r="D3" s="19">
        <f t="shared" ref="D3:D31" si="0">$J$2+$L$2*B3</f>
        <v>148.63603439071301</v>
      </c>
      <c r="E3" s="19">
        <f t="shared" ref="E3:E31" si="1">(D3-$C$32)^2</f>
        <v>3252.0487038971519</v>
      </c>
      <c r="F3" s="19">
        <f t="shared" ref="F3:F31" si="2">(C3-D3)^2</f>
        <v>128.32749151471054</v>
      </c>
      <c r="H3" s="15" t="s">
        <v>20</v>
      </c>
      <c r="I3" s="36"/>
      <c r="J3" s="34"/>
      <c r="K3" s="36"/>
      <c r="L3" s="34"/>
      <c r="M3" s="35"/>
    </row>
    <row r="4" spans="1:13" ht="15.6" x14ac:dyDescent="0.3">
      <c r="A4" s="3">
        <v>3</v>
      </c>
      <c r="B4" s="5">
        <v>159.79909127171081</v>
      </c>
      <c r="C4" s="4">
        <v>134.83607956777499</v>
      </c>
      <c r="D4" s="19">
        <f t="shared" si="0"/>
        <v>124.87972198984579</v>
      </c>
      <c r="E4" s="19">
        <f t="shared" si="1"/>
        <v>1106.9211361049506</v>
      </c>
      <c r="F4" s="19">
        <f t="shared" si="2"/>
        <v>99.129056219588136</v>
      </c>
    </row>
    <row r="5" spans="1:13" ht="15.6" x14ac:dyDescent="0.3">
      <c r="A5" s="3">
        <v>4</v>
      </c>
      <c r="B5" s="5">
        <v>99.798772629555003</v>
      </c>
      <c r="C5" s="4">
        <v>110.380549354678</v>
      </c>
      <c r="D5" s="19">
        <f t="shared" si="0"/>
        <v>81.43349126106078</v>
      </c>
      <c r="E5" s="19">
        <f t="shared" si="1"/>
        <v>103.54703555765498</v>
      </c>
      <c r="F5" s="19">
        <f t="shared" si="2"/>
        <v>837.93217227524997</v>
      </c>
    </row>
    <row r="6" spans="1:13" ht="15.6" x14ac:dyDescent="0.3">
      <c r="A6" s="3">
        <v>5</v>
      </c>
      <c r="B6" s="5">
        <v>73.402796066365482</v>
      </c>
      <c r="C6" s="4">
        <v>55.713703791945413</v>
      </c>
      <c r="D6" s="19">
        <f t="shared" si="0"/>
        <v>62.320164631655246</v>
      </c>
      <c r="E6" s="19">
        <f t="shared" si="1"/>
        <v>857.85331265681327</v>
      </c>
      <c r="F6" s="19">
        <f t="shared" si="2"/>
        <v>43.645324826619543</v>
      </c>
    </row>
    <row r="7" spans="1:13" ht="15.6" x14ac:dyDescent="0.3">
      <c r="A7" s="3">
        <v>6</v>
      </c>
      <c r="B7" s="5">
        <v>73.399178050430393</v>
      </c>
      <c r="C7" s="4">
        <v>67.980733362889012</v>
      </c>
      <c r="D7" s="19">
        <f t="shared" si="0"/>
        <v>62.317544826316649</v>
      </c>
      <c r="E7" s="19">
        <f t="shared" si="1"/>
        <v>858.00678317425434</v>
      </c>
      <c r="F7" s="19">
        <f t="shared" si="2"/>
        <v>32.071704400764624</v>
      </c>
    </row>
    <row r="8" spans="1:13" ht="15.6" x14ac:dyDescent="0.3">
      <c r="A8" s="3">
        <v>7</v>
      </c>
      <c r="B8" s="5">
        <v>58.71254182522992</v>
      </c>
      <c r="C8" s="4">
        <v>46.902547336494273</v>
      </c>
      <c r="D8" s="19">
        <f t="shared" si="0"/>
        <v>51.682951535648982</v>
      </c>
      <c r="E8" s="19">
        <f t="shared" si="1"/>
        <v>1594.1131136210763</v>
      </c>
      <c r="F8" s="19">
        <f t="shared" si="2"/>
        <v>22.852264307295979</v>
      </c>
    </row>
    <row r="9" spans="1:13" ht="15.6" x14ac:dyDescent="0.3">
      <c r="A9" s="3">
        <v>8</v>
      </c>
      <c r="B9" s="5">
        <v>179.9264218662403</v>
      </c>
      <c r="C9" s="4">
        <v>138.65258284821269</v>
      </c>
      <c r="D9" s="19">
        <f t="shared" si="0"/>
        <v>139.45392207334459</v>
      </c>
      <c r="E9" s="19">
        <f t="shared" si="1"/>
        <v>2289.1080867164451</v>
      </c>
      <c r="F9" s="19">
        <f t="shared" si="2"/>
        <v>0.64214455373499002</v>
      </c>
    </row>
    <row r="10" spans="1:13" ht="15.6" x14ac:dyDescent="0.3">
      <c r="A10" s="3">
        <v>9</v>
      </c>
      <c r="B10" s="5">
        <v>140.16725176148131</v>
      </c>
      <c r="C10" s="4">
        <v>121.246525969701</v>
      </c>
      <c r="D10" s="19">
        <f t="shared" si="0"/>
        <v>110.66430700048862</v>
      </c>
      <c r="E10" s="19">
        <f t="shared" si="1"/>
        <v>363.09338154855089</v>
      </c>
      <c r="F10" s="19">
        <f t="shared" si="2"/>
        <v>111.98335831235826</v>
      </c>
    </row>
    <row r="11" spans="1:13" ht="15.6" x14ac:dyDescent="0.3">
      <c r="A11" s="3">
        <v>10</v>
      </c>
      <c r="B11" s="5">
        <v>156.21088666940679</v>
      </c>
      <c r="C11" s="4">
        <v>118.86449108567039</v>
      </c>
      <c r="D11" s="19">
        <f t="shared" si="0"/>
        <v>122.28150303731745</v>
      </c>
      <c r="E11" s="19">
        <f t="shared" si="1"/>
        <v>940.78418364587924</v>
      </c>
      <c r="F11" s="19">
        <f t="shared" si="2"/>
        <v>11.675970677698816</v>
      </c>
    </row>
    <row r="12" spans="1:13" ht="15.6" x14ac:dyDescent="0.3">
      <c r="A12" s="3">
        <v>11</v>
      </c>
      <c r="B12" s="5">
        <v>53.087674144370368</v>
      </c>
      <c r="C12" s="4">
        <v>43.514457290520077</v>
      </c>
      <c r="D12" s="19">
        <f t="shared" si="0"/>
        <v>47.609984847938577</v>
      </c>
      <c r="E12" s="19">
        <f t="shared" si="1"/>
        <v>1935.9395265887335</v>
      </c>
      <c r="F12" s="19">
        <f t="shared" si="2"/>
        <v>16.77334597357434</v>
      </c>
    </row>
    <row r="13" spans="1:13" ht="15.6" x14ac:dyDescent="0.3">
      <c r="A13" s="3">
        <v>12</v>
      </c>
      <c r="B13" s="5">
        <v>195.48647782429919</v>
      </c>
      <c r="C13" s="4">
        <v>144.59083164003999</v>
      </c>
      <c r="D13" s="19">
        <f t="shared" si="0"/>
        <v>150.72095859257502</v>
      </c>
      <c r="E13" s="19">
        <f t="shared" si="1"/>
        <v>3494.188460014544</v>
      </c>
      <c r="F13" s="19">
        <f t="shared" si="2"/>
        <v>37.578456454196321</v>
      </c>
    </row>
    <row r="14" spans="1:13" ht="15.6" x14ac:dyDescent="0.3">
      <c r="A14" s="3">
        <v>13</v>
      </c>
      <c r="B14" s="5">
        <v>174.86639612006331</v>
      </c>
      <c r="C14" s="4">
        <v>123.25218665155801</v>
      </c>
      <c r="D14" s="19">
        <f t="shared" si="0"/>
        <v>135.78995743053784</v>
      </c>
      <c r="E14" s="19">
        <f t="shared" si="1"/>
        <v>1951.9306991104627</v>
      </c>
      <c r="F14" s="19">
        <f t="shared" si="2"/>
        <v>157.19569610624058</v>
      </c>
    </row>
    <row r="15" spans="1:13" ht="15.6" x14ac:dyDescent="0.3">
      <c r="A15" s="3">
        <v>14</v>
      </c>
      <c r="B15" s="5">
        <v>81.850866601741416</v>
      </c>
      <c r="C15" s="4">
        <v>66.464999460738753</v>
      </c>
      <c r="D15" s="19">
        <f t="shared" si="0"/>
        <v>68.437412506320953</v>
      </c>
      <c r="E15" s="19">
        <f t="shared" si="1"/>
        <v>536.93626086701113</v>
      </c>
      <c r="F15" s="19">
        <f t="shared" si="2"/>
        <v>3.8904132223828523</v>
      </c>
    </row>
    <row r="16" spans="1:13" ht="15.6" x14ac:dyDescent="0.3">
      <c r="A16" s="3">
        <v>15</v>
      </c>
      <c r="B16" s="5">
        <v>77.273745081065101</v>
      </c>
      <c r="C16" s="4">
        <v>69.511328964829104</v>
      </c>
      <c r="D16" s="19">
        <f t="shared" si="0"/>
        <v>65.123118813199241</v>
      </c>
      <c r="E16" s="19">
        <f t="shared" si="1"/>
        <v>701.5176690951298</v>
      </c>
      <c r="F16" s="19">
        <f t="shared" si="2"/>
        <v>19.256388334867388</v>
      </c>
    </row>
    <row r="17" spans="1:6" ht="15.6" x14ac:dyDescent="0.3">
      <c r="A17" s="3">
        <v>16</v>
      </c>
      <c r="B17" s="5">
        <v>77.510676478015071</v>
      </c>
      <c r="C17" s="4">
        <v>62.865382588361911</v>
      </c>
      <c r="D17" s="19">
        <f t="shared" si="0"/>
        <v>65.294680837730709</v>
      </c>
      <c r="E17" s="19">
        <f t="shared" si="1"/>
        <v>692.45905769851583</v>
      </c>
      <c r="F17" s="19">
        <f t="shared" si="2"/>
        <v>5.90148998438631</v>
      </c>
    </row>
    <row r="18" spans="1:6" ht="15.6" x14ac:dyDescent="0.3">
      <c r="A18" s="3">
        <v>17</v>
      </c>
      <c r="B18" s="5">
        <v>75.636336443930702</v>
      </c>
      <c r="C18" s="4">
        <v>75.930827743203324</v>
      </c>
      <c r="D18" s="19">
        <f t="shared" si="0"/>
        <v>63.937471219050224</v>
      </c>
      <c r="E18" s="19">
        <f t="shared" si="1"/>
        <v>765.72997773222005</v>
      </c>
      <c r="F18" s="19">
        <f t="shared" si="2"/>
        <v>143.84060071544573</v>
      </c>
    </row>
    <row r="19" spans="1:6" ht="15.6" x14ac:dyDescent="0.3">
      <c r="A19" s="3">
        <v>18</v>
      </c>
      <c r="B19" s="5">
        <v>128.7134647448357</v>
      </c>
      <c r="C19" s="4">
        <v>98.465253317922006</v>
      </c>
      <c r="D19" s="19">
        <f t="shared" si="0"/>
        <v>102.37061982173553</v>
      </c>
      <c r="E19" s="19">
        <f t="shared" si="1"/>
        <v>115.80605499759476</v>
      </c>
      <c r="F19" s="19">
        <f t="shared" si="2"/>
        <v>15.251887529108675</v>
      </c>
    </row>
    <row r="20" spans="1:6" ht="15.6" x14ac:dyDescent="0.3">
      <c r="A20" s="3">
        <v>19</v>
      </c>
      <c r="B20" s="5">
        <v>114.7917527963174</v>
      </c>
      <c r="C20" s="4">
        <v>84.440792285216759</v>
      </c>
      <c r="D20" s="19">
        <f t="shared" si="0"/>
        <v>92.289908199813425</v>
      </c>
      <c r="E20" s="19">
        <f t="shared" si="1"/>
        <v>0.46323072770891099</v>
      </c>
      <c r="F20" s="19">
        <f t="shared" si="2"/>
        <v>61.60862064077466</v>
      </c>
    </row>
    <row r="21" spans="1:6" ht="15.6" x14ac:dyDescent="0.3">
      <c r="A21" s="3">
        <v>20</v>
      </c>
      <c r="B21" s="5">
        <v>93.684371029706284</v>
      </c>
      <c r="C21" s="4">
        <v>71.348275781791486</v>
      </c>
      <c r="D21" s="19">
        <f t="shared" si="0"/>
        <v>77.00605306261032</v>
      </c>
      <c r="E21" s="19">
        <f t="shared" si="1"/>
        <v>213.25475232482279</v>
      </c>
      <c r="F21" s="19">
        <f t="shared" si="2"/>
        <v>32.010443759349762</v>
      </c>
    </row>
    <row r="22" spans="1:6" ht="15.6" x14ac:dyDescent="0.3">
      <c r="A22" s="3">
        <v>21</v>
      </c>
      <c r="B22" s="5">
        <v>140.77793420835701</v>
      </c>
      <c r="C22" s="4">
        <v>111.11915351188659</v>
      </c>
      <c r="D22" s="19">
        <f t="shared" si="0"/>
        <v>111.1065021602713</v>
      </c>
      <c r="E22" s="19">
        <f t="shared" si="1"/>
        <v>380.14098392135827</v>
      </c>
      <c r="F22" s="19">
        <f t="shared" si="2"/>
        <v>1.6005669769369435E-4</v>
      </c>
    </row>
    <row r="23" spans="1:6" ht="15.6" x14ac:dyDescent="0.3">
      <c r="A23" s="3">
        <v>22</v>
      </c>
      <c r="B23" s="5">
        <v>73.924079097806299</v>
      </c>
      <c r="C23" s="4">
        <v>62.024874409339603</v>
      </c>
      <c r="D23" s="19">
        <f t="shared" si="0"/>
        <v>62.697625674721536</v>
      </c>
      <c r="E23" s="19">
        <f t="shared" si="1"/>
        <v>835.88477610061091</v>
      </c>
      <c r="F23" s="19">
        <f t="shared" si="2"/>
        <v>0.45259426507299233</v>
      </c>
    </row>
    <row r="24" spans="1:6" ht="15.6" x14ac:dyDescent="0.3">
      <c r="A24" s="3">
        <v>23</v>
      </c>
      <c r="B24" s="5">
        <v>93.82169728028272</v>
      </c>
      <c r="C24" s="4">
        <v>82.775449272068499</v>
      </c>
      <c r="D24" s="19">
        <f t="shared" si="0"/>
        <v>77.105491000652719</v>
      </c>
      <c r="E24" s="19">
        <f t="shared" si="1"/>
        <v>210.3604071683979</v>
      </c>
      <c r="F24" s="19">
        <f t="shared" si="2"/>
        <v>32.148426799596216</v>
      </c>
    </row>
    <row r="25" spans="1:6" ht="15.6" x14ac:dyDescent="0.3">
      <c r="A25" s="3">
        <v>24</v>
      </c>
      <c r="B25" s="5">
        <v>104.9542764940538</v>
      </c>
      <c r="C25" s="4">
        <v>75.148220418429347</v>
      </c>
      <c r="D25" s="19">
        <f t="shared" si="0"/>
        <v>85.166591609344351</v>
      </c>
      <c r="E25" s="19">
        <f t="shared" si="1"/>
        <v>41.50846105822481</v>
      </c>
      <c r="F25" s="19">
        <f t="shared" si="2"/>
        <v>100.36776131895573</v>
      </c>
    </row>
    <row r="26" spans="1:6" ht="15.6" x14ac:dyDescent="0.3">
      <c r="A26" s="3">
        <v>25</v>
      </c>
      <c r="B26" s="5">
        <v>118.4104976325554</v>
      </c>
      <c r="C26" s="4">
        <v>96.348817953018298</v>
      </c>
      <c r="D26" s="19">
        <f t="shared" si="0"/>
        <v>94.910241335733375</v>
      </c>
      <c r="E26" s="19">
        <f t="shared" si="1"/>
        <v>10.896229251262005</v>
      </c>
      <c r="F26" s="19">
        <f t="shared" si="2"/>
        <v>2.0695026837989321</v>
      </c>
    </row>
    <row r="27" spans="1:6" ht="15.6" x14ac:dyDescent="0.3">
      <c r="A27" s="3">
        <v>26</v>
      </c>
      <c r="B27" s="5">
        <v>167.77639420895201</v>
      </c>
      <c r="C27" s="4">
        <v>132.29570396508009</v>
      </c>
      <c r="D27" s="19">
        <f t="shared" si="0"/>
        <v>130.65608704670214</v>
      </c>
      <c r="E27" s="19">
        <f t="shared" si="1"/>
        <v>1524.6517626029934</v>
      </c>
      <c r="F27" s="19">
        <f t="shared" si="2"/>
        <v>2.6883436390312165</v>
      </c>
    </row>
    <row r="28" spans="1:6" ht="15.6" x14ac:dyDescent="0.3">
      <c r="A28" s="3">
        <v>27</v>
      </c>
      <c r="B28" s="5">
        <v>79.951067323753961</v>
      </c>
      <c r="C28" s="4">
        <v>60.576243857473379</v>
      </c>
      <c r="D28" s="19">
        <f t="shared" si="0"/>
        <v>67.061767849130234</v>
      </c>
      <c r="E28" s="19">
        <f t="shared" si="1"/>
        <v>602.58121906521114</v>
      </c>
      <c r="F28" s="19">
        <f t="shared" si="2"/>
        <v>42.062021446356667</v>
      </c>
    </row>
    <row r="29" spans="1:6" ht="15.6" x14ac:dyDescent="0.3">
      <c r="A29" s="3">
        <v>28</v>
      </c>
      <c r="B29" s="5">
        <v>127.13516576204169</v>
      </c>
      <c r="C29" s="4">
        <v>84.766514053837994</v>
      </c>
      <c r="D29" s="19">
        <f t="shared" si="0"/>
        <v>101.22777352829439</v>
      </c>
      <c r="E29" s="19">
        <f t="shared" si="1"/>
        <v>92.51507832296339</v>
      </c>
      <c r="F29" s="19">
        <f t="shared" si="2"/>
        <v>270.97306348538052</v>
      </c>
    </row>
    <row r="30" spans="1:6" ht="15.6" x14ac:dyDescent="0.3">
      <c r="A30" s="3">
        <v>29</v>
      </c>
      <c r="B30" s="5">
        <v>138.86218532930641</v>
      </c>
      <c r="C30" s="4">
        <v>116.24474587592491</v>
      </c>
      <c r="D30" s="19">
        <f t="shared" si="0"/>
        <v>109.71930839695078</v>
      </c>
      <c r="E30" s="19">
        <f t="shared" si="1"/>
        <v>327.97248944602967</v>
      </c>
      <c r="F30" s="19">
        <f t="shared" si="2"/>
        <v>42.5813342920002</v>
      </c>
    </row>
    <row r="31" spans="1:6" ht="15.6" x14ac:dyDescent="0.3">
      <c r="A31" s="3">
        <v>30</v>
      </c>
      <c r="B31" s="5">
        <v>56.967561907999659</v>
      </c>
      <c r="C31" s="4">
        <v>54.230450121980702</v>
      </c>
      <c r="D31" s="19">
        <f t="shared" si="0"/>
        <v>50.419411577582551</v>
      </c>
      <c r="E31" s="19">
        <f t="shared" si="1"/>
        <v>1696.6067142235017</v>
      </c>
      <c r="F31" s="19">
        <f t="shared" si="2"/>
        <v>14.52401478688838</v>
      </c>
    </row>
    <row r="32" spans="1:6" ht="16.2" thickBot="1" x14ac:dyDescent="0.35">
      <c r="A32" s="6"/>
      <c r="B32" s="21"/>
      <c r="C32" s="50">
        <f>SUM(C2:C31)/A31</f>
        <v>91.609297644716818</v>
      </c>
      <c r="D32" s="19"/>
      <c r="E32" s="49">
        <f>SUM(E2:E31)</f>
        <v>27527.671158060613</v>
      </c>
      <c r="F32" s="49">
        <f>SUM(F2:F31)</f>
        <v>2357.1978187394429</v>
      </c>
    </row>
    <row r="33" spans="3:8" ht="18.600000000000001" thickBot="1" x14ac:dyDescent="0.4">
      <c r="C33" s="10" t="s">
        <v>32</v>
      </c>
      <c r="E33" s="42" t="s">
        <v>33</v>
      </c>
      <c r="F33" s="42" t="s">
        <v>34</v>
      </c>
    </row>
    <row r="34" spans="3:8" ht="15" thickBot="1" x14ac:dyDescent="0.35"/>
    <row r="35" spans="3:8" ht="18.600000000000001" thickBot="1" x14ac:dyDescent="0.4">
      <c r="E35" s="10" t="s">
        <v>36</v>
      </c>
      <c r="F35" s="23">
        <f>E32+F32</f>
        <v>29884.868976800055</v>
      </c>
    </row>
    <row r="36" spans="3:8" ht="18.600000000000001" thickBot="1" x14ac:dyDescent="0.4">
      <c r="C36" s="39" t="s">
        <v>35</v>
      </c>
      <c r="D36" s="43">
        <f>E32</f>
        <v>27527.671158060613</v>
      </c>
    </row>
    <row r="37" spans="3:8" ht="18" x14ac:dyDescent="0.35">
      <c r="C37" s="39"/>
      <c r="D37" s="44">
        <f>F35</f>
        <v>29884.868976800055</v>
      </c>
      <c r="F37" s="48" t="s">
        <v>37</v>
      </c>
      <c r="G37" s="48"/>
      <c r="H37" s="48"/>
    </row>
    <row r="38" spans="3:8" ht="18.600000000000001" thickBot="1" x14ac:dyDescent="0.4">
      <c r="D38" s="9"/>
      <c r="F38" s="48"/>
      <c r="G38" s="48"/>
      <c r="H38" s="48"/>
    </row>
    <row r="39" spans="3:8" ht="18.600000000000001" thickBot="1" x14ac:dyDescent="0.35">
      <c r="C39" s="45" t="s">
        <v>35</v>
      </c>
      <c r="D39" s="46">
        <f>D36/D37</f>
        <v>0.92112403703126955</v>
      </c>
      <c r="E39" s="47">
        <f>D39</f>
        <v>0.92112403703126955</v>
      </c>
      <c r="F39" s="48"/>
      <c r="G39" s="48"/>
      <c r="H39" s="48"/>
    </row>
  </sheetData>
  <mergeCells count="1">
    <mergeCell ref="F37:H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EF80-F03D-4A9D-83E0-74BE2C9140E5}">
  <dimension ref="A1"/>
  <sheetViews>
    <sheetView workbookViewId="0">
      <selection activeCell="K23" sqref="K2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716A-9919-4CE7-A8B4-D06EE20E5FD9}">
  <dimension ref="A1"/>
  <sheetViews>
    <sheetView topLeftCell="A4" zoomScale="85" zoomScaleNormal="85" workbookViewId="0">
      <selection activeCell="L10" sqref="L1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BD30</vt:lpstr>
      <vt:lpstr>Preg1</vt:lpstr>
      <vt:lpstr>Preg2</vt:lpstr>
      <vt:lpstr>Preg3</vt:lpstr>
      <vt:lpstr>Preg4</vt:lpstr>
      <vt:lpstr>Preg5</vt:lpstr>
      <vt:lpstr>Formulario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M&amp;M</dc:creator>
  <cp:lastModifiedBy>M&amp;M</cp:lastModifiedBy>
  <dcterms:created xsi:type="dcterms:W3CDTF">2025-06-29T16:44:07Z</dcterms:created>
  <dcterms:modified xsi:type="dcterms:W3CDTF">2025-07-08T00:54:19Z</dcterms:modified>
</cp:coreProperties>
</file>