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ofnottm-my.sharepoint.com/personal/pmymb18_nottingham_ac_uk/Documents/Nottingham/Year 3/Physics Project/Experimental Data/GaP Merged Data Processing (all Temps)/"/>
    </mc:Choice>
  </mc:AlternateContent>
  <xr:revisionPtr revIDLastSave="527" documentId="8_{A6D2575C-302A-2D4A-98FD-BD94EE5D5452}" xr6:coauthVersionLast="47" xr6:coauthVersionMax="47" xr10:uidLastSave="{6D51C17C-0C55-8444-A6FF-46E42C5773F9}"/>
  <bookViews>
    <workbookView xWindow="3540" yWindow="760" windowWidth="26700" windowHeight="17460" xr2:uid="{37397EE5-CB17-1B43-9D81-34518FFFD277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8" i="1" l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B18" i="1"/>
  <c r="K16" i="1"/>
  <c r="B12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J16" i="1"/>
  <c r="I16" i="1"/>
  <c r="H16" i="1"/>
  <c r="G16" i="1"/>
  <c r="F16" i="1"/>
  <c r="E16" i="1"/>
  <c r="D16" i="1"/>
  <c r="C16" i="1"/>
  <c r="B16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X12" i="1"/>
  <c r="X14" i="1" s="1"/>
  <c r="X15" i="1" s="1"/>
  <c r="W12" i="1"/>
  <c r="W14" i="1" s="1"/>
  <c r="W15" i="1" s="1"/>
  <c r="V12" i="1"/>
  <c r="V14" i="1" s="1"/>
  <c r="V15" i="1" s="1"/>
  <c r="U12" i="1"/>
  <c r="U14" i="1" s="1"/>
  <c r="U15" i="1" s="1"/>
  <c r="T12" i="1"/>
  <c r="T14" i="1" s="1"/>
  <c r="T15" i="1" s="1"/>
  <c r="S12" i="1"/>
  <c r="S14" i="1" s="1"/>
  <c r="S15" i="1" s="1"/>
  <c r="R12" i="1"/>
  <c r="R14" i="1" s="1"/>
  <c r="R15" i="1" s="1"/>
  <c r="Q12" i="1"/>
  <c r="Q14" i="1" s="1"/>
  <c r="Q15" i="1" s="1"/>
  <c r="P12" i="1"/>
  <c r="P14" i="1" s="1"/>
  <c r="P15" i="1" s="1"/>
  <c r="O12" i="1"/>
  <c r="O14" i="1" s="1"/>
  <c r="O15" i="1" s="1"/>
  <c r="N12" i="1"/>
  <c r="N14" i="1" s="1"/>
  <c r="N15" i="1" s="1"/>
  <c r="M12" i="1"/>
  <c r="M14" i="1" s="1"/>
  <c r="M15" i="1" s="1"/>
  <c r="L12" i="1"/>
  <c r="L14" i="1" s="1"/>
  <c r="L15" i="1" s="1"/>
  <c r="K12" i="1"/>
  <c r="K14" i="1" s="1"/>
  <c r="K15" i="1" s="1"/>
  <c r="J12" i="1"/>
  <c r="J14" i="1" s="1"/>
  <c r="J15" i="1" s="1"/>
  <c r="I12" i="1"/>
  <c r="I14" i="1" s="1"/>
  <c r="I15" i="1" s="1"/>
  <c r="H12" i="1"/>
  <c r="H14" i="1" s="1"/>
  <c r="H15" i="1" s="1"/>
  <c r="G12" i="1"/>
  <c r="G14" i="1" s="1"/>
  <c r="G15" i="1" s="1"/>
  <c r="F12" i="1"/>
  <c r="F14" i="1" s="1"/>
  <c r="F15" i="1" s="1"/>
  <c r="E12" i="1"/>
  <c r="E14" i="1" s="1"/>
  <c r="E15" i="1" s="1"/>
  <c r="D12" i="1"/>
  <c r="D14" i="1" s="1"/>
  <c r="D15" i="1" s="1"/>
  <c r="C12" i="1"/>
  <c r="C14" i="1" s="1"/>
  <c r="C15" i="1" s="1"/>
  <c r="B14" i="1"/>
  <c r="B15" i="1" s="1"/>
  <c r="R8" i="1"/>
  <c r="Q8" i="1"/>
  <c r="P8" i="1"/>
  <c r="M8" i="1"/>
  <c r="L8" i="1"/>
  <c r="K8" i="1"/>
  <c r="J8" i="1"/>
  <c r="I8" i="1"/>
  <c r="H8" i="1"/>
  <c r="G8" i="1"/>
  <c r="F8" i="1"/>
  <c r="E8" i="1"/>
  <c r="D8" i="1"/>
  <c r="C8" i="1"/>
  <c r="B8" i="1"/>
  <c r="B6" i="1"/>
  <c r="B7" i="1" s="1"/>
  <c r="C6" i="1"/>
  <c r="C7" i="1" s="1"/>
  <c r="D6" i="1"/>
  <c r="D7" i="1" s="1"/>
  <c r="E6" i="1"/>
  <c r="E7" i="1" s="1"/>
  <c r="F6" i="1"/>
  <c r="F7" i="1" s="1"/>
  <c r="G6" i="1"/>
  <c r="G7" i="1" s="1"/>
  <c r="H6" i="1"/>
  <c r="H7" i="1" s="1"/>
  <c r="I6" i="1"/>
  <c r="I7" i="1" s="1"/>
  <c r="J6" i="1"/>
  <c r="J7" i="1" s="1"/>
  <c r="K6" i="1"/>
  <c r="K7" i="1" s="1"/>
  <c r="L6" i="1"/>
  <c r="L7" i="1" s="1"/>
  <c r="M6" i="1"/>
  <c r="M7" i="1" s="1"/>
  <c r="N6" i="1"/>
  <c r="N7" i="1" s="1"/>
  <c r="O6" i="1"/>
  <c r="O7" i="1" s="1"/>
  <c r="P6" i="1"/>
  <c r="P7" i="1" s="1"/>
  <c r="Q6" i="1"/>
  <c r="Q7" i="1" s="1"/>
  <c r="R6" i="1"/>
  <c r="R7" i="1" s="1"/>
  <c r="S6" i="1"/>
  <c r="S7" i="1" s="1"/>
  <c r="T6" i="1"/>
  <c r="T7" i="1" s="1"/>
  <c r="U6" i="1"/>
  <c r="U7" i="1" s="1"/>
  <c r="V6" i="1"/>
  <c r="V7" i="1" s="1"/>
  <c r="W6" i="1"/>
  <c r="X6" i="1"/>
  <c r="X7" i="1" s="1"/>
  <c r="X8" i="1" l="1"/>
  <c r="W7" i="1"/>
  <c r="W8" i="1" s="1"/>
  <c r="V8" i="1"/>
  <c r="U8" i="1"/>
  <c r="T8" i="1"/>
  <c r="S8" i="1"/>
  <c r="O8" i="1"/>
  <c r="N8" i="1"/>
</calcChain>
</file>

<file path=xl/sharedStrings.xml><?xml version="1.0" encoding="utf-8"?>
<sst xmlns="http://schemas.openxmlformats.org/spreadsheetml/2006/main" count="38" uniqueCount="38">
  <si>
    <t>80 K Repeat 00</t>
  </si>
  <si>
    <t>90 K Repeat 00</t>
  </si>
  <si>
    <t>100 K Repeat 00</t>
  </si>
  <si>
    <t>110 K Repeat 00</t>
  </si>
  <si>
    <t>120 K Repeat 00</t>
  </si>
  <si>
    <t>130 K Repeat 00</t>
  </si>
  <si>
    <t>140 K Repeat 00</t>
  </si>
  <si>
    <t>150 K Repeat 00</t>
  </si>
  <si>
    <t>160 K Repeat 00</t>
  </si>
  <si>
    <t>170 K Repeat 00</t>
  </si>
  <si>
    <t>180 K Repeat 00</t>
  </si>
  <si>
    <t>190 K Repeat 00</t>
  </si>
  <si>
    <t>200 K Repeat 00</t>
  </si>
  <si>
    <t>210 K Repeat 00</t>
  </si>
  <si>
    <t>220 K Repeat 00</t>
  </si>
  <si>
    <t>230 K Repeat 00</t>
  </si>
  <si>
    <t>240 K Repeat 00</t>
  </si>
  <si>
    <t>250 K Repeat 00</t>
  </si>
  <si>
    <t>260 K Repeat 00</t>
  </si>
  <si>
    <t>270 K Repeat 00</t>
  </si>
  <si>
    <t>280 K Repeat 00</t>
  </si>
  <si>
    <t>290 K Repeat 00</t>
  </si>
  <si>
    <t>300 K Repeat 00</t>
  </si>
  <si>
    <t>Gradient (counts/nm)</t>
  </si>
  <si>
    <t>Gradient CI (± counts/nm)</t>
  </si>
  <si>
    <t>y-int (counts)</t>
  </si>
  <si>
    <t>y-int CI (± counts)</t>
  </si>
  <si>
    <t>x-int (nm)</t>
  </si>
  <si>
    <t>x-int CI (± nm)</t>
  </si>
  <si>
    <t>x-int CI (± eV)</t>
  </si>
  <si>
    <r>
      <t>R</t>
    </r>
    <r>
      <rPr>
        <b/>
        <u/>
        <vertAlign val="superscript"/>
        <sz val="12"/>
        <color theme="1"/>
        <rFont val="Calibri (Body)"/>
      </rPr>
      <t>2</t>
    </r>
  </si>
  <si>
    <t>Temperature (K)</t>
  </si>
  <si>
    <t>Gradient Std. Error (± counts/nm)</t>
  </si>
  <si>
    <t>y-int Std. Error (± counts)</t>
  </si>
  <si>
    <t>x-int Std. Error (± nm)</t>
  </si>
  <si>
    <t>x-int Std. Error (± eV)</t>
  </si>
  <si>
    <t xml:space="preserve"> Bandgap Energy (eV)</t>
  </si>
  <si>
    <t>Relative Error on Linear Fit Gradients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</si>
</sst>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E+00"/>
  </numFmts>
  <fonts count="4" x14ac:knownFonts="1">
    <font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u/>
      <sz val="12"/>
      <color theme="1"/>
      <name val="Calibri (Body)"/>
    </font>
    <font>
      <b/>
      <u/>
      <vertAlign val="superscript"/>
      <sz val="12"/>
      <color theme="1"/>
      <name val="Calibri (Body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51310-FBC5-F940-ABD3-CF84C7E70FB3}">
  <dimension ref="A1:X26"/>
  <sheetViews>
    <sheetView tabSelected="1" zoomScale="156" workbookViewId="0">
      <selection activeCell="Q20" sqref="Q20"/>
    </sheetView>
  </sheetViews>
  <sheetFormatPr baseColWidth="10" defaultColWidth="11" defaultRowHeight="16" x14ac:dyDescent="0.2"/>
  <cols>
    <col min="1" max="1" width="36" bestFit="1" customWidth="1"/>
    <col min="2" max="3" width="13.5" bestFit="1" customWidth="1"/>
    <col min="4" max="24" width="14.5" bestFit="1" customWidth="1"/>
  </cols>
  <sheetData>
    <row r="1" spans="1:24" s="3" customFormat="1" x14ac:dyDescent="0.2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</row>
    <row r="2" spans="1:24" x14ac:dyDescent="0.2">
      <c r="A2" s="1" t="s">
        <v>23</v>
      </c>
      <c r="B2" s="4">
        <v>1402</v>
      </c>
      <c r="C2" s="4">
        <v>1718</v>
      </c>
      <c r="D2" s="4">
        <v>1953</v>
      </c>
      <c r="E2" s="4">
        <v>1872</v>
      </c>
      <c r="F2" s="4">
        <v>1853</v>
      </c>
      <c r="G2" s="4">
        <v>1938</v>
      </c>
      <c r="H2" s="4">
        <v>1963</v>
      </c>
      <c r="I2" s="4">
        <v>2219</v>
      </c>
      <c r="J2" s="4">
        <v>2281</v>
      </c>
      <c r="K2" s="4">
        <v>2150</v>
      </c>
      <c r="L2" s="4">
        <v>2063</v>
      </c>
      <c r="M2" s="4">
        <v>1889</v>
      </c>
      <c r="N2" s="4">
        <v>2106</v>
      </c>
      <c r="O2" s="4">
        <v>2267</v>
      </c>
      <c r="P2" s="4">
        <v>1644</v>
      </c>
      <c r="Q2" s="4">
        <v>1724</v>
      </c>
      <c r="R2" s="4">
        <v>1817</v>
      </c>
      <c r="S2" s="4">
        <v>1569</v>
      </c>
      <c r="T2" s="4">
        <v>1828</v>
      </c>
      <c r="U2" s="4">
        <v>1525</v>
      </c>
      <c r="V2" s="4">
        <v>1844</v>
      </c>
      <c r="W2" s="4">
        <v>1899</v>
      </c>
      <c r="X2" s="4">
        <v>1847</v>
      </c>
    </row>
    <row r="3" spans="1:24" x14ac:dyDescent="0.2">
      <c r="A3" s="1" t="s">
        <v>24</v>
      </c>
      <c r="B3" s="4">
        <v>57.17</v>
      </c>
      <c r="C3" s="4">
        <v>62.22</v>
      </c>
      <c r="D3" s="4">
        <v>56.84</v>
      </c>
      <c r="E3" s="4">
        <v>92.92</v>
      </c>
      <c r="F3" s="4">
        <v>81.25</v>
      </c>
      <c r="G3" s="4">
        <v>93.45</v>
      </c>
      <c r="H3" s="4">
        <v>101.5</v>
      </c>
      <c r="I3" s="4">
        <v>70.930000000000007</v>
      </c>
      <c r="J3" s="4">
        <v>57.14</v>
      </c>
      <c r="K3" s="4">
        <v>49.91</v>
      </c>
      <c r="L3" s="4">
        <v>67.83</v>
      </c>
      <c r="M3" s="4">
        <v>63.35</v>
      </c>
      <c r="N3" s="4">
        <v>71.790000000000006</v>
      </c>
      <c r="O3" s="4">
        <v>68</v>
      </c>
      <c r="P3" s="4">
        <v>47.61</v>
      </c>
      <c r="Q3" s="4">
        <v>47.14</v>
      </c>
      <c r="R3" s="4">
        <v>42.22</v>
      </c>
      <c r="S3" s="4">
        <v>39.33</v>
      </c>
      <c r="T3" s="4">
        <v>37.159999999999997</v>
      </c>
      <c r="U3" s="4">
        <v>36.630000000000003</v>
      </c>
      <c r="V3" s="4">
        <v>61.1</v>
      </c>
      <c r="W3" s="4">
        <v>42.78</v>
      </c>
      <c r="X3" s="4">
        <v>34.869999999999997</v>
      </c>
    </row>
    <row r="4" spans="1:24" x14ac:dyDescent="0.2">
      <c r="A4" s="1" t="s">
        <v>25</v>
      </c>
      <c r="B4" s="4">
        <v>-718300</v>
      </c>
      <c r="C4" s="4">
        <v>-886500</v>
      </c>
      <c r="D4" s="4">
        <v>-1012000</v>
      </c>
      <c r="E4" s="4">
        <v>-970400</v>
      </c>
      <c r="F4" s="4">
        <v>-961900</v>
      </c>
      <c r="G4" s="4">
        <v>-1008000</v>
      </c>
      <c r="H4" s="4">
        <v>-1023000</v>
      </c>
      <c r="I4" s="4">
        <v>-1162000</v>
      </c>
      <c r="J4" s="4">
        <v>-1197000</v>
      </c>
      <c r="K4" s="4">
        <v>-1132000</v>
      </c>
      <c r="L4" s="4">
        <v>-1087000</v>
      </c>
      <c r="M4" s="4">
        <v>-997600</v>
      </c>
      <c r="N4" s="4">
        <v>-1115000</v>
      </c>
      <c r="O4" s="4">
        <v>-1204000</v>
      </c>
      <c r="P4" s="4">
        <v>-871600</v>
      </c>
      <c r="Q4" s="4">
        <v>-916000</v>
      </c>
      <c r="R4" s="4">
        <v>-968500</v>
      </c>
      <c r="S4" s="4">
        <v>-839400</v>
      </c>
      <c r="T4" s="4">
        <v>-980000</v>
      </c>
      <c r="U4" s="4">
        <v>-819800</v>
      </c>
      <c r="V4" s="4">
        <v>-991700</v>
      </c>
      <c r="W4" s="4">
        <v>-1026000</v>
      </c>
      <c r="X4" s="4">
        <v>-1001000</v>
      </c>
    </row>
    <row r="5" spans="1:24" x14ac:dyDescent="0.2">
      <c r="A5" s="2" t="s">
        <v>26</v>
      </c>
      <c r="B5" s="4">
        <v>30460</v>
      </c>
      <c r="C5" s="4">
        <v>33000</v>
      </c>
      <c r="D5" s="4">
        <v>30130</v>
      </c>
      <c r="E5" s="4">
        <v>49540</v>
      </c>
      <c r="F5" s="4">
        <v>43400</v>
      </c>
      <c r="G5" s="4">
        <v>49980</v>
      </c>
      <c r="H5" s="4">
        <v>54460</v>
      </c>
      <c r="I5" s="4">
        <v>37980</v>
      </c>
      <c r="J5" s="4">
        <v>30590</v>
      </c>
      <c r="K5" s="4">
        <v>26770</v>
      </c>
      <c r="L5" s="4">
        <v>36520</v>
      </c>
      <c r="M5" s="4">
        <v>34230</v>
      </c>
      <c r="N5" s="4">
        <v>38770</v>
      </c>
      <c r="O5" s="4">
        <v>36730</v>
      </c>
      <c r="P5" s="4">
        <v>25880</v>
      </c>
      <c r="Q5" s="4">
        <v>25660</v>
      </c>
      <c r="R5" s="4">
        <v>23010</v>
      </c>
      <c r="S5" s="4">
        <v>21430</v>
      </c>
      <c r="T5" s="4">
        <v>20330</v>
      </c>
      <c r="U5" s="4">
        <v>20120</v>
      </c>
      <c r="V5" s="4">
        <v>33600</v>
      </c>
      <c r="W5" s="4">
        <v>23570</v>
      </c>
      <c r="X5" s="4">
        <v>19290</v>
      </c>
    </row>
    <row r="6" spans="1:24" x14ac:dyDescent="0.2">
      <c r="A6" s="2" t="s">
        <v>27</v>
      </c>
      <c r="B6">
        <f t="shared" ref="B6:X6" si="0">-(B4/B2)</f>
        <v>512.33951497860198</v>
      </c>
      <c r="C6">
        <f t="shared" si="0"/>
        <v>516.00698486612339</v>
      </c>
      <c r="D6">
        <f t="shared" si="0"/>
        <v>518.17716333845362</v>
      </c>
      <c r="E6">
        <f t="shared" si="0"/>
        <v>518.37606837606836</v>
      </c>
      <c r="F6">
        <f t="shared" si="0"/>
        <v>519.10415542363739</v>
      </c>
      <c r="G6">
        <f t="shared" si="0"/>
        <v>520.12383900928796</v>
      </c>
      <c r="H6">
        <f t="shared" si="0"/>
        <v>521.14111054508408</v>
      </c>
      <c r="I6">
        <f t="shared" si="0"/>
        <v>523.65930599369085</v>
      </c>
      <c r="J6">
        <f t="shared" si="0"/>
        <v>524.76983779044281</v>
      </c>
      <c r="K6">
        <f t="shared" si="0"/>
        <v>526.51162790697674</v>
      </c>
      <c r="L6">
        <f t="shared" si="0"/>
        <v>526.90256907416381</v>
      </c>
      <c r="M6">
        <f t="shared" si="0"/>
        <v>528.1101111699312</v>
      </c>
      <c r="N6">
        <f t="shared" si="0"/>
        <v>529.43969610636282</v>
      </c>
      <c r="O6">
        <f t="shared" si="0"/>
        <v>531.09836788707548</v>
      </c>
      <c r="P6">
        <f t="shared" si="0"/>
        <v>530.17031630170311</v>
      </c>
      <c r="Q6">
        <f t="shared" si="0"/>
        <v>531.322505800464</v>
      </c>
      <c r="R6">
        <f t="shared" si="0"/>
        <v>533.02146395156853</v>
      </c>
      <c r="S6">
        <f t="shared" si="0"/>
        <v>534.99043977055453</v>
      </c>
      <c r="T6">
        <f t="shared" si="0"/>
        <v>536.10503282275715</v>
      </c>
      <c r="U6">
        <f t="shared" si="0"/>
        <v>537.57377049180332</v>
      </c>
      <c r="V6">
        <f t="shared" si="0"/>
        <v>537.79826464208247</v>
      </c>
      <c r="W6">
        <f t="shared" si="0"/>
        <v>540.28436018957348</v>
      </c>
      <c r="X6">
        <f t="shared" si="0"/>
        <v>541.95993502977797</v>
      </c>
    </row>
    <row r="7" spans="1:24" x14ac:dyDescent="0.2">
      <c r="A7" s="1" t="s">
        <v>28</v>
      </c>
      <c r="B7" s="4">
        <f>B6*SQRT((B3/B2)^2+(B5/B4)^2)</f>
        <v>30.141256368470291</v>
      </c>
      <c r="C7" s="4">
        <f t="shared" ref="C7:X7" si="1">C6*SQRT((C3/C2)^2+(C5/C4)^2)</f>
        <v>26.799302924487794</v>
      </c>
      <c r="D7" s="4">
        <f t="shared" si="1"/>
        <v>21.574191334861919</v>
      </c>
      <c r="E7" s="4">
        <f t="shared" si="1"/>
        <v>36.910499366742549</v>
      </c>
      <c r="F7" s="4">
        <f t="shared" si="1"/>
        <v>32.659689341660858</v>
      </c>
      <c r="G7" s="4">
        <f t="shared" si="1"/>
        <v>35.973839688694838</v>
      </c>
      <c r="H7" s="4">
        <f t="shared" si="1"/>
        <v>38.675541180344446</v>
      </c>
      <c r="I7" s="4">
        <f t="shared" si="1"/>
        <v>23.940237856453503</v>
      </c>
      <c r="J7" s="4">
        <f t="shared" si="1"/>
        <v>18.779208041535529</v>
      </c>
      <c r="K7" s="4">
        <f t="shared" si="1"/>
        <v>17.447604950407801</v>
      </c>
      <c r="L7" s="4">
        <f t="shared" si="1"/>
        <v>24.768964466093529</v>
      </c>
      <c r="M7" s="4">
        <f t="shared" si="1"/>
        <v>25.338381065906894</v>
      </c>
      <c r="N7" s="4">
        <f t="shared" si="1"/>
        <v>25.780271249195277</v>
      </c>
      <c r="O7" s="4">
        <f t="shared" si="1"/>
        <v>22.722016376226076</v>
      </c>
      <c r="P7" s="4">
        <f t="shared" si="1"/>
        <v>21.989729322116457</v>
      </c>
      <c r="Q7" s="4">
        <f t="shared" si="1"/>
        <v>20.799051176740701</v>
      </c>
      <c r="R7" s="4">
        <f t="shared" si="1"/>
        <v>17.713463446329058</v>
      </c>
      <c r="S7" s="4">
        <f t="shared" si="1"/>
        <v>19.141436369535633</v>
      </c>
      <c r="T7" s="4">
        <f t="shared" si="1"/>
        <v>15.570945515548688</v>
      </c>
      <c r="U7" s="4">
        <f t="shared" si="1"/>
        <v>18.460650044635454</v>
      </c>
      <c r="V7" s="4">
        <f t="shared" si="1"/>
        <v>25.486367631151495</v>
      </c>
      <c r="W7" s="4">
        <f t="shared" si="1"/>
        <v>17.383729884752412</v>
      </c>
      <c r="X7" s="4">
        <f t="shared" si="1"/>
        <v>14.62074521220017</v>
      </c>
    </row>
    <row r="8" spans="1:24" x14ac:dyDescent="0.2">
      <c r="A8" s="2" t="s">
        <v>29</v>
      </c>
      <c r="B8" s="4">
        <f>((6.626E-34*299800000)/1.602E-19)*(1/(B6*0.000000001))*(B7/B6)</f>
        <v>0.14238564064080125</v>
      </c>
      <c r="C8" s="4">
        <f t="shared" ref="C8:X8" si="2">((6.626E-34*299800000)/1.602E-19)*(1/(C6*0.000000001))*(C7/C6)</f>
        <v>0.12480525880099062</v>
      </c>
      <c r="D8" s="4">
        <f t="shared" si="2"/>
        <v>9.9631928317898188E-2</v>
      </c>
      <c r="E8" s="4">
        <f t="shared" si="2"/>
        <v>0.17032585679337106</v>
      </c>
      <c r="F8" s="4">
        <f t="shared" si="2"/>
        <v>0.15028775150291063</v>
      </c>
      <c r="G8" s="4">
        <f t="shared" si="2"/>
        <v>0.16488981262395958</v>
      </c>
      <c r="H8" s="4">
        <f t="shared" si="2"/>
        <v>0.17658193823800736</v>
      </c>
      <c r="I8" s="4">
        <f t="shared" si="2"/>
        <v>0.10825584583987609</v>
      </c>
      <c r="J8" s="4">
        <f t="shared" si="2"/>
        <v>8.4559049245463203E-2</v>
      </c>
      <c r="K8" s="4">
        <f t="shared" si="2"/>
        <v>7.8044164168089722E-2</v>
      </c>
      <c r="L8" s="4">
        <f t="shared" si="2"/>
        <v>0.11062868908954376</v>
      </c>
      <c r="M8" s="4">
        <f t="shared" si="2"/>
        <v>0.11265499339881818</v>
      </c>
      <c r="N8" s="4">
        <f t="shared" si="2"/>
        <v>0.11404467968402937</v>
      </c>
      <c r="O8" s="4">
        <f t="shared" si="2"/>
        <v>9.9888958104783682E-2</v>
      </c>
      <c r="P8" s="4">
        <f t="shared" si="2"/>
        <v>9.7008461083566686E-2</v>
      </c>
      <c r="Q8" s="4">
        <f t="shared" si="2"/>
        <v>9.1358223821102869E-2</v>
      </c>
      <c r="R8" s="4">
        <f t="shared" si="2"/>
        <v>7.7309815755315231E-2</v>
      </c>
      <c r="S8" s="4">
        <f t="shared" si="2"/>
        <v>8.292835101647017E-2</v>
      </c>
      <c r="T8" s="4">
        <f t="shared" si="2"/>
        <v>6.717934494365059E-2</v>
      </c>
      <c r="U8" s="4">
        <f t="shared" si="2"/>
        <v>7.9212076321281313E-2</v>
      </c>
      <c r="V8" s="4">
        <f t="shared" si="2"/>
        <v>0.10926717089401451</v>
      </c>
      <c r="W8" s="4">
        <f t="shared" si="2"/>
        <v>7.3844596429568546E-2</v>
      </c>
      <c r="X8" s="4">
        <f t="shared" si="2"/>
        <v>6.1724231749753763E-2</v>
      </c>
    </row>
    <row r="9" spans="1:24" ht="19" x14ac:dyDescent="0.2">
      <c r="A9" s="1" t="s">
        <v>30</v>
      </c>
      <c r="B9">
        <v>0.95272999999999997</v>
      </c>
      <c r="C9">
        <v>0.97128999999999999</v>
      </c>
      <c r="D9">
        <v>0.98487999999999998</v>
      </c>
      <c r="E9">
        <v>0.96199999999999997</v>
      </c>
      <c r="F9">
        <v>0.96540999999999999</v>
      </c>
      <c r="G9">
        <v>0.96348</v>
      </c>
      <c r="H9">
        <v>0.96336999999999995</v>
      </c>
      <c r="I9">
        <v>0.98387999999999998</v>
      </c>
      <c r="J9">
        <v>0.98939999999999995</v>
      </c>
      <c r="K9">
        <v>0.99309000000000003</v>
      </c>
      <c r="L9">
        <v>0.98458999999999997</v>
      </c>
      <c r="M9">
        <v>0.98453999999999997</v>
      </c>
      <c r="N9">
        <v>0.98492000000000002</v>
      </c>
      <c r="O9">
        <v>0.98851999999999995</v>
      </c>
      <c r="P9">
        <v>0.98801000000000005</v>
      </c>
      <c r="Q9">
        <v>0.98853000000000002</v>
      </c>
      <c r="R9">
        <v>0.99155000000000004</v>
      </c>
      <c r="S9">
        <v>0.99034</v>
      </c>
      <c r="T9">
        <v>0.99151</v>
      </c>
      <c r="U9">
        <v>0.99009999999999998</v>
      </c>
      <c r="V9">
        <v>0.98602000000000001</v>
      </c>
      <c r="W9">
        <v>0.99217999999999995</v>
      </c>
      <c r="X9">
        <v>0.99358999999999997</v>
      </c>
    </row>
    <row r="10" spans="1:24" x14ac:dyDescent="0.2">
      <c r="A10" s="1" t="s">
        <v>31</v>
      </c>
      <c r="B10" s="4">
        <v>80</v>
      </c>
      <c r="C10" s="4">
        <v>90</v>
      </c>
      <c r="D10" s="4">
        <v>100</v>
      </c>
      <c r="E10" s="4">
        <v>110</v>
      </c>
      <c r="F10" s="4">
        <v>120</v>
      </c>
      <c r="G10" s="4">
        <v>130</v>
      </c>
      <c r="H10" s="4">
        <v>140</v>
      </c>
      <c r="I10" s="4">
        <v>150</v>
      </c>
      <c r="J10" s="4">
        <v>160</v>
      </c>
      <c r="K10" s="4">
        <v>170</v>
      </c>
      <c r="L10" s="4">
        <v>180</v>
      </c>
      <c r="M10" s="4">
        <v>190</v>
      </c>
      <c r="N10" s="4">
        <v>200</v>
      </c>
      <c r="O10" s="4">
        <v>210</v>
      </c>
      <c r="P10" s="4">
        <v>220</v>
      </c>
      <c r="Q10" s="4">
        <v>230</v>
      </c>
      <c r="R10" s="4">
        <v>240</v>
      </c>
      <c r="S10" s="4">
        <v>250</v>
      </c>
      <c r="T10" s="4">
        <v>260</v>
      </c>
      <c r="U10" s="4">
        <v>270</v>
      </c>
      <c r="V10" s="4">
        <v>280</v>
      </c>
      <c r="W10" s="4">
        <v>290</v>
      </c>
      <c r="X10" s="4">
        <v>300</v>
      </c>
    </row>
    <row r="12" spans="1:24" x14ac:dyDescent="0.2">
      <c r="A12" s="2" t="s">
        <v>32</v>
      </c>
      <c r="B12" s="4">
        <f>((B2+B3)-(B2-B3))/3.92</f>
        <v>29.168367346938812</v>
      </c>
      <c r="C12" s="4">
        <f t="shared" ref="C12:X12" si="3">((C2+C3)-(C2-C3))/3.92</f>
        <v>31.744897959183689</v>
      </c>
      <c r="D12" s="4">
        <f t="shared" si="3"/>
        <v>28.999999999999957</v>
      </c>
      <c r="E12" s="4">
        <f t="shared" si="3"/>
        <v>47.408163265306158</v>
      </c>
      <c r="F12" s="4">
        <f t="shared" si="3"/>
        <v>41.454081632653065</v>
      </c>
      <c r="G12" s="4">
        <f t="shared" si="3"/>
        <v>47.678571428571452</v>
      </c>
      <c r="H12" s="4">
        <f t="shared" si="3"/>
        <v>51.785714285714285</v>
      </c>
      <c r="I12" s="4">
        <f t="shared" si="3"/>
        <v>36.188775510203996</v>
      </c>
      <c r="J12" s="4">
        <f t="shared" si="3"/>
        <v>29.153061224489733</v>
      </c>
      <c r="K12" s="4">
        <f t="shared" si="3"/>
        <v>25.464285714285641</v>
      </c>
      <c r="L12" s="4">
        <f t="shared" si="3"/>
        <v>34.607142857142819</v>
      </c>
      <c r="M12" s="4">
        <f t="shared" si="3"/>
        <v>32.321428571428527</v>
      </c>
      <c r="N12" s="4">
        <f t="shared" si="3"/>
        <v>36.627551020408148</v>
      </c>
      <c r="O12" s="4">
        <f t="shared" si="3"/>
        <v>34.693877551020407</v>
      </c>
      <c r="P12" s="4">
        <f t="shared" si="3"/>
        <v>24.29081632653056</v>
      </c>
      <c r="Q12" s="4">
        <f t="shared" si="3"/>
        <v>24.051020408163318</v>
      </c>
      <c r="R12" s="4">
        <f t="shared" si="3"/>
        <v>21.540816326530628</v>
      </c>
      <c r="S12" s="4">
        <f t="shared" si="3"/>
        <v>20.066326530612209</v>
      </c>
      <c r="T12" s="4">
        <f t="shared" si="3"/>
        <v>18.959183673469429</v>
      </c>
      <c r="U12" s="4">
        <f t="shared" si="3"/>
        <v>18.688775510204138</v>
      </c>
      <c r="V12" s="4">
        <f t="shared" si="3"/>
        <v>31.173469387755055</v>
      </c>
      <c r="W12" s="4">
        <f t="shared" si="3"/>
        <v>21.826530612244884</v>
      </c>
      <c r="X12" s="4">
        <f t="shared" si="3"/>
        <v>17.790816326530557</v>
      </c>
    </row>
    <row r="13" spans="1:24" x14ac:dyDescent="0.2">
      <c r="A13" s="2" t="s">
        <v>33</v>
      </c>
      <c r="B13" s="4">
        <f>((B4+B5)-(B4-B5))/3.92</f>
        <v>15540.816326530612</v>
      </c>
      <c r="C13" s="4">
        <f t="shared" ref="C13:X13" si="4">((C4+C5)-(C4-C5))/3.92</f>
        <v>16836.734693877552</v>
      </c>
      <c r="D13" s="4">
        <f t="shared" si="4"/>
        <v>15372.448979591836</v>
      </c>
      <c r="E13" s="4">
        <f t="shared" si="4"/>
        <v>25275.510204081635</v>
      </c>
      <c r="F13" s="4">
        <f t="shared" si="4"/>
        <v>22142.857142857145</v>
      </c>
      <c r="G13" s="4">
        <f t="shared" si="4"/>
        <v>25500</v>
      </c>
      <c r="H13" s="4">
        <f t="shared" si="4"/>
        <v>27785.714285714286</v>
      </c>
      <c r="I13" s="4">
        <f t="shared" si="4"/>
        <v>19377.551020408162</v>
      </c>
      <c r="J13" s="4">
        <f t="shared" si="4"/>
        <v>15607.142857142857</v>
      </c>
      <c r="K13" s="4">
        <f t="shared" si="4"/>
        <v>13658.163265306122</v>
      </c>
      <c r="L13" s="4">
        <f t="shared" si="4"/>
        <v>18632.65306122449</v>
      </c>
      <c r="M13" s="4">
        <f t="shared" si="4"/>
        <v>17464.285714285714</v>
      </c>
      <c r="N13" s="4">
        <f t="shared" si="4"/>
        <v>19780.612244897959</v>
      </c>
      <c r="O13" s="4">
        <f t="shared" si="4"/>
        <v>18739.795918367348</v>
      </c>
      <c r="P13" s="4">
        <f t="shared" si="4"/>
        <v>13204.081632653062</v>
      </c>
      <c r="Q13" s="4">
        <f t="shared" si="4"/>
        <v>13091.836734693878</v>
      </c>
      <c r="R13" s="4">
        <f t="shared" si="4"/>
        <v>11739.795918367347</v>
      </c>
      <c r="S13" s="4">
        <f t="shared" si="4"/>
        <v>10933.673469387755</v>
      </c>
      <c r="T13" s="4">
        <f t="shared" si="4"/>
        <v>10372.448979591836</v>
      </c>
      <c r="U13" s="4">
        <f t="shared" si="4"/>
        <v>10265.306122448979</v>
      </c>
      <c r="V13" s="4">
        <f t="shared" si="4"/>
        <v>17142.857142857145</v>
      </c>
      <c r="W13" s="4">
        <f t="shared" si="4"/>
        <v>12025.510204081633</v>
      </c>
      <c r="X13" s="4">
        <f t="shared" si="4"/>
        <v>9841.8367346938776</v>
      </c>
    </row>
    <row r="14" spans="1:24" x14ac:dyDescent="0.2">
      <c r="A14" s="2" t="s">
        <v>34</v>
      </c>
      <c r="B14" s="4">
        <f>B6*SQRT((B12/B2)^2+(B13/B4)^2)</f>
        <v>15.378192024729751</v>
      </c>
      <c r="C14" s="4">
        <f t="shared" ref="C14:X14" si="5">C6*SQRT((C12/C2)^2+(C13/C4)^2)</f>
        <v>13.673113736983572</v>
      </c>
      <c r="D14" s="4">
        <f t="shared" si="5"/>
        <v>11.007240476970358</v>
      </c>
      <c r="E14" s="4">
        <f t="shared" si="5"/>
        <v>18.831887432011513</v>
      </c>
      <c r="F14" s="4">
        <f t="shared" si="5"/>
        <v>16.663106806969825</v>
      </c>
      <c r="G14" s="4">
        <f t="shared" si="5"/>
        <v>18.35399984117084</v>
      </c>
      <c r="H14" s="4">
        <f t="shared" si="5"/>
        <v>19.732418969563497</v>
      </c>
      <c r="I14" s="4">
        <f t="shared" si="5"/>
        <v>12.214407069619119</v>
      </c>
      <c r="J14" s="4">
        <f t="shared" si="5"/>
        <v>9.5812285926201568</v>
      </c>
      <c r="K14" s="4">
        <f t="shared" si="5"/>
        <v>8.9018392604121299</v>
      </c>
      <c r="L14" s="4">
        <f t="shared" si="5"/>
        <v>12.637226768415058</v>
      </c>
      <c r="M14" s="4">
        <f t="shared" si="5"/>
        <v>12.927745441789225</v>
      </c>
      <c r="N14" s="4">
        <f t="shared" si="5"/>
        <v>13.153199616936361</v>
      </c>
      <c r="O14" s="4">
        <f t="shared" si="5"/>
        <v>11.592865498074529</v>
      </c>
      <c r="P14" s="4">
        <f t="shared" si="5"/>
        <v>11.219249654141038</v>
      </c>
      <c r="Q14" s="4">
        <f t="shared" si="5"/>
        <v>10.611760804459552</v>
      </c>
      <c r="R14" s="4">
        <f t="shared" si="5"/>
        <v>9.037481350167889</v>
      </c>
      <c r="S14" s="4">
        <f t="shared" si="5"/>
        <v>9.7660389640487839</v>
      </c>
      <c r="T14" s="4">
        <f t="shared" si="5"/>
        <v>7.9443599569126047</v>
      </c>
      <c r="U14" s="4">
        <f t="shared" si="5"/>
        <v>9.4186990023650381</v>
      </c>
      <c r="V14" s="4">
        <f t="shared" si="5"/>
        <v>13.003248791403815</v>
      </c>
      <c r="W14" s="4">
        <f t="shared" si="5"/>
        <v>8.8692499412002075</v>
      </c>
      <c r="X14" s="4">
        <f t="shared" si="5"/>
        <v>7.4595638837755862</v>
      </c>
    </row>
    <row r="15" spans="1:24" x14ac:dyDescent="0.2">
      <c r="A15" s="2" t="s">
        <v>35</v>
      </c>
      <c r="B15" s="4">
        <f>((6.626E-34*299800000)/1.602E-19)*(1/(B6*0.000000001))*(B14/B6)</f>
        <v>7.2645735020817004E-2</v>
      </c>
      <c r="C15" s="4">
        <f t="shared" ref="C15:X15" si="6">((6.626E-34*299800000)/1.602E-19)*(1/(C6*0.000000001))*(C14/C6)</f>
        <v>6.3676152449485032E-2</v>
      </c>
      <c r="D15" s="4">
        <f t="shared" si="6"/>
        <v>5.0832616488723524E-2</v>
      </c>
      <c r="E15" s="4">
        <f t="shared" si="6"/>
        <v>8.6900947343556703E-2</v>
      </c>
      <c r="F15" s="4">
        <f t="shared" si="6"/>
        <v>7.667742423617889E-2</v>
      </c>
      <c r="G15" s="4">
        <f t="shared" si="6"/>
        <v>8.4127455420387548E-2</v>
      </c>
      <c r="H15" s="4">
        <f t="shared" si="6"/>
        <v>9.0092825631636425E-2</v>
      </c>
      <c r="I15" s="4">
        <f t="shared" si="6"/>
        <v>5.5232574408099977E-2</v>
      </c>
      <c r="J15" s="4">
        <f t="shared" si="6"/>
        <v>4.3142372064011787E-2</v>
      </c>
      <c r="K15" s="4">
        <f t="shared" si="6"/>
        <v>3.9818451106168169E-2</v>
      </c>
      <c r="L15" s="4">
        <f t="shared" si="6"/>
        <v>5.6443208719154946E-2</v>
      </c>
      <c r="M15" s="4">
        <f t="shared" si="6"/>
        <v>5.7477037448376601E-2</v>
      </c>
      <c r="N15" s="4">
        <f t="shared" si="6"/>
        <v>5.8186061063280274E-2</v>
      </c>
      <c r="O15" s="4">
        <f t="shared" si="6"/>
        <v>5.0963754135093721E-2</v>
      </c>
      <c r="P15" s="4">
        <f t="shared" si="6"/>
        <v>4.9494112797738049E-2</v>
      </c>
      <c r="Q15" s="4">
        <f t="shared" si="6"/>
        <v>4.6611338684236205E-2</v>
      </c>
      <c r="R15" s="4">
        <f t="shared" si="6"/>
        <v>3.9443783548630235E-2</v>
      </c>
      <c r="S15" s="4">
        <f t="shared" si="6"/>
        <v>4.2310383171668423E-2</v>
      </c>
      <c r="T15" s="4">
        <f t="shared" si="6"/>
        <v>3.4275175991658503E-2</v>
      </c>
      <c r="U15" s="4">
        <f t="shared" si="6"/>
        <v>4.0414324653715007E-2</v>
      </c>
      <c r="V15" s="4">
        <f t="shared" si="6"/>
        <v>5.5748556578578801E-2</v>
      </c>
      <c r="W15" s="4">
        <f t="shared" si="6"/>
        <v>3.7675814504881902E-2</v>
      </c>
      <c r="X15" s="4">
        <f t="shared" si="6"/>
        <v>3.149195497436412E-2</v>
      </c>
    </row>
    <row r="16" spans="1:24" x14ac:dyDescent="0.2">
      <c r="A16" s="2" t="s">
        <v>36</v>
      </c>
      <c r="B16" s="5">
        <f>((299800000*6.626E-34)/(B6*1.602E-19*0.000000001))</f>
        <v>2.4202637466079828</v>
      </c>
      <c r="C16" s="5">
        <f t="shared" ref="C16:X16" si="7">((299800000*6.626E-34)/(C6*1.602E-19*0.000000001))</f>
        <v>2.4030619554096577</v>
      </c>
      <c r="D16" s="5">
        <f t="shared" si="7"/>
        <v>2.3929976884131992</v>
      </c>
      <c r="E16" s="5">
        <f t="shared" si="7"/>
        <v>2.3920794760877011</v>
      </c>
      <c r="F16" s="5">
        <f t="shared" si="7"/>
        <v>2.3887243843106498</v>
      </c>
      <c r="G16" s="5">
        <f t="shared" si="7"/>
        <v>2.3840413783366028</v>
      </c>
      <c r="H16" s="5">
        <f t="shared" si="7"/>
        <v>2.3793877108648398</v>
      </c>
      <c r="I16" s="5">
        <f t="shared" si="7"/>
        <v>2.3679456086518358</v>
      </c>
      <c r="J16" s="5">
        <f t="shared" si="7"/>
        <v>2.3629344995864607</v>
      </c>
      <c r="K16" s="5">
        <f t="shared" si="7"/>
        <v>2.3551175099147268</v>
      </c>
      <c r="L16" s="5">
        <f t="shared" si="7"/>
        <v>2.3533701045266553</v>
      </c>
      <c r="M16" s="5">
        <f t="shared" si="7"/>
        <v>2.3479890421155587</v>
      </c>
      <c r="N16" s="5">
        <f t="shared" si="7"/>
        <v>2.3420925238071244</v>
      </c>
      <c r="O16" s="5">
        <f t="shared" si="7"/>
        <v>2.3347779414021503</v>
      </c>
      <c r="P16" s="5">
        <f t="shared" si="7"/>
        <v>2.3388649193097892</v>
      </c>
      <c r="Q16" s="5">
        <f t="shared" si="7"/>
        <v>2.3337930174617969</v>
      </c>
      <c r="R16" s="5">
        <f t="shared" si="7"/>
        <v>2.3263542613550303</v>
      </c>
      <c r="S16" s="5">
        <f t="shared" si="7"/>
        <v>2.3177923601573793</v>
      </c>
      <c r="T16" s="5">
        <f t="shared" si="7"/>
        <v>2.3129735371601821</v>
      </c>
      <c r="U16" s="5">
        <f t="shared" si="7"/>
        <v>2.3066541228806754</v>
      </c>
      <c r="V16" s="5">
        <f t="shared" si="7"/>
        <v>2.3056912518724384</v>
      </c>
      <c r="W16" s="5">
        <f t="shared" si="7"/>
        <v>2.2950817114571698</v>
      </c>
      <c r="X16" s="5">
        <f t="shared" si="7"/>
        <v>2.2879860187253449</v>
      </c>
    </row>
    <row r="17" spans="1:24" x14ac:dyDescent="0.2">
      <c r="B17" s="4"/>
    </row>
    <row r="18" spans="1:24" x14ac:dyDescent="0.2">
      <c r="A18" s="1" t="s">
        <v>37</v>
      </c>
      <c r="B18" s="4">
        <f>(B12/B2)*100</f>
        <v>2.080482692363681</v>
      </c>
      <c r="C18" s="4">
        <f t="shared" ref="C18:X18" si="8">(C12/C2)*100</f>
        <v>1.8477821862155814</v>
      </c>
      <c r="D18" s="4">
        <f t="shared" si="8"/>
        <v>1.4848950332821278</v>
      </c>
      <c r="E18" s="4">
        <f t="shared" si="8"/>
        <v>2.5324873539159269</v>
      </c>
      <c r="F18" s="4">
        <f t="shared" si="8"/>
        <v>2.2371333854642779</v>
      </c>
      <c r="G18" s="4">
        <f t="shared" si="8"/>
        <v>2.4601946041574534</v>
      </c>
      <c r="H18" s="4">
        <f t="shared" si="8"/>
        <v>2.6380903864347571</v>
      </c>
      <c r="I18" s="4">
        <f t="shared" si="8"/>
        <v>1.6308596444436232</v>
      </c>
      <c r="J18" s="4">
        <f t="shared" si="8"/>
        <v>1.2780824736733771</v>
      </c>
      <c r="K18" s="4">
        <f t="shared" si="8"/>
        <v>1.1843853820597974</v>
      </c>
      <c r="L18" s="4">
        <f t="shared" si="8"/>
        <v>1.677515407520253</v>
      </c>
      <c r="M18" s="4">
        <f t="shared" si="8"/>
        <v>1.7110338047341731</v>
      </c>
      <c r="N18" s="4">
        <f t="shared" si="8"/>
        <v>1.739199953485667</v>
      </c>
      <c r="O18" s="4">
        <f t="shared" si="8"/>
        <v>1.5303871879585536</v>
      </c>
      <c r="P18" s="4">
        <f t="shared" si="8"/>
        <v>1.4775435721733918</v>
      </c>
      <c r="Q18" s="4">
        <f t="shared" si="8"/>
        <v>1.3950707893366192</v>
      </c>
      <c r="R18" s="4">
        <f t="shared" si="8"/>
        <v>1.1855154830231496</v>
      </c>
      <c r="S18" s="4">
        <f t="shared" si="8"/>
        <v>1.2789245717407398</v>
      </c>
      <c r="T18" s="4">
        <f t="shared" si="8"/>
        <v>1.0371544679140825</v>
      </c>
      <c r="U18" s="4">
        <f t="shared" si="8"/>
        <v>1.2254934760789598</v>
      </c>
      <c r="V18" s="4">
        <f t="shared" si="8"/>
        <v>1.690535216255697</v>
      </c>
      <c r="W18" s="4">
        <f t="shared" si="8"/>
        <v>1.1493697004868291</v>
      </c>
      <c r="X18" s="4">
        <f t="shared" si="8"/>
        <v>0.96322773830701447</v>
      </c>
    </row>
    <row r="19" spans="1:24" x14ac:dyDescent="0.2">
      <c r="A19" s="1"/>
      <c r="B19" s="4"/>
    </row>
    <row r="20" spans="1:24" x14ac:dyDescent="0.2">
      <c r="A20" s="1"/>
      <c r="B20" s="4"/>
    </row>
    <row r="21" spans="1:24" x14ac:dyDescent="0.2">
      <c r="A21" s="2"/>
      <c r="B21" s="4"/>
    </row>
    <row r="22" spans="1:24" x14ac:dyDescent="0.2">
      <c r="A22" s="2"/>
    </row>
    <row r="23" spans="1:24" x14ac:dyDescent="0.2">
      <c r="A23" s="1"/>
      <c r="B23" s="4"/>
    </row>
    <row r="24" spans="1:24" x14ac:dyDescent="0.2">
      <c r="A24" s="2"/>
      <c r="B24" s="4"/>
    </row>
    <row r="25" spans="1:24" x14ac:dyDescent="0.2">
      <c r="A25" s="1"/>
    </row>
    <row r="26" spans="1:24" x14ac:dyDescent="0.2">
      <c r="A26" s="1"/>
      <c r="B2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Max Butterworth</dc:creator>
  <cp:keywords/>
  <dc:description/>
  <cp:lastModifiedBy>Max Butterworth</cp:lastModifiedBy>
  <cp:revision/>
  <dcterms:created xsi:type="dcterms:W3CDTF">2023-03-14T11:25:30Z</dcterms:created>
  <dcterms:modified xsi:type="dcterms:W3CDTF">2023-05-07T15:50:36Z</dcterms:modified>
  <cp:category/>
  <cp:contentStatus/>
</cp:coreProperties>
</file>