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168332f47bd9e0/Desktop/Year 3 Moduels/Trading^J Market Design and Application/Project 2/My Code/"/>
    </mc:Choice>
  </mc:AlternateContent>
  <xr:revisionPtr revIDLastSave="518" documentId="8_{C4D13995-2A59-4873-9260-414E1F7B3182}" xr6:coauthVersionLast="47" xr6:coauthVersionMax="47" xr10:uidLastSave="{8B1A6599-FEDF-4E0C-BD9E-79959FFFBB15}"/>
  <bookViews>
    <workbookView xWindow="-98" yWindow="-98" windowWidth="20715" windowHeight="13155" xr2:uid="{3F9F43B7-9BE0-41CE-8A02-F61AA65DA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V2" i="1"/>
  <c r="G46" i="1"/>
  <c r="S2" i="1"/>
  <c r="O2" i="1"/>
  <c r="R2" i="1"/>
  <c r="Q2" i="1"/>
  <c r="J27" i="1"/>
  <c r="J57" i="1" s="1"/>
  <c r="J25" i="1"/>
  <c r="J23" i="1"/>
  <c r="J21" i="1"/>
  <c r="J54" i="1"/>
  <c r="J19" i="1"/>
  <c r="J17" i="1"/>
  <c r="J52" i="1" s="1"/>
  <c r="J29" i="1"/>
  <c r="J31" i="1"/>
  <c r="J33" i="1"/>
  <c r="J35" i="1"/>
  <c r="J37" i="1"/>
  <c r="J39" i="1"/>
  <c r="J41" i="1"/>
  <c r="J43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4" i="1"/>
  <c r="I12" i="1"/>
  <c r="I10" i="1"/>
  <c r="I8" i="1"/>
  <c r="I6" i="1"/>
  <c r="I5" i="1"/>
  <c r="I3" i="1"/>
  <c r="K48" i="1"/>
  <c r="K47" i="1"/>
  <c r="J51" i="1"/>
  <c r="J50" i="1"/>
  <c r="J49" i="1"/>
  <c r="J48" i="1"/>
  <c r="T2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2" i="1"/>
  <c r="K50" i="1"/>
  <c r="K49" i="1"/>
  <c r="K46" i="1"/>
  <c r="J53" i="1"/>
  <c r="J15" i="1"/>
  <c r="J10" i="1"/>
  <c r="J12" i="1"/>
  <c r="J14" i="1"/>
  <c r="J8" i="1"/>
  <c r="J6" i="1"/>
  <c r="J5" i="1"/>
  <c r="J3" i="1"/>
  <c r="J47" i="1" l="1"/>
  <c r="J65" i="1"/>
  <c r="J64" i="1"/>
  <c r="J62" i="1"/>
  <c r="J61" i="1"/>
  <c r="J56" i="1"/>
  <c r="J60" i="1"/>
  <c r="J55" i="1"/>
  <c r="J63" i="1"/>
  <c r="J59" i="1"/>
  <c r="J58" i="1"/>
  <c r="P2" i="1" l="1"/>
</calcChain>
</file>

<file path=xl/sharedStrings.xml><?xml version="1.0" encoding="utf-8"?>
<sst xmlns="http://schemas.openxmlformats.org/spreadsheetml/2006/main" count="107" uniqueCount="68">
  <si>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</si>
  <si>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</si>
  <si>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</si>
  <si>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</si>
  <si>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</si>
  <si>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</si>
  <si>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</si>
  <si>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</si>
  <si>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</si>
  <si>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</si>
  <si>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2023-03-28, 11:36:12</t>
  </si>
  <si>
    <t>O;P</t>
  </si>
  <si>
    <t>2023-03-28, 11:56:00</t>
  </si>
  <si>
    <t>C;P</t>
  </si>
  <si>
    <t>2023-03-28, 12:05:02</t>
  </si>
  <si>
    <t>O</t>
  </si>
  <si>
    <t>2023-03-28, 13:01:49</t>
  </si>
  <si>
    <t>C</t>
  </si>
  <si>
    <t>2023-03-28, 13:03:30</t>
  </si>
  <si>
    <t>2023-03-29, 13:23:09</t>
  </si>
  <si>
    <t>2023-03-29, 13:31:28</t>
  </si>
  <si>
    <t>2023-03-29, 13:33:32</t>
  </si>
  <si>
    <t>2023-03-29, 14:10:24</t>
  </si>
  <si>
    <t>2023-03-30, 11:30:24</t>
  </si>
  <si>
    <t>2023-03-30, 12:45:24</t>
  </si>
  <si>
    <t>2023-03-31, 12:10:48</t>
  </si>
  <si>
    <t>2023-03-31, 12:15:22</t>
  </si>
  <si>
    <t>2023-03-31, 12:15:43</t>
  </si>
  <si>
    <t>2023-03-31, 12:20:43</t>
  </si>
  <si>
    <t>2023-03-31, 12:33:44</t>
  </si>
  <si>
    <t>2023-03-31, 12:45:34</t>
  </si>
  <si>
    <t>2023-03-31, 13:58:26</t>
  </si>
  <si>
    <t>2023-04-04, 11:41:27</t>
  </si>
  <si>
    <t>2023-04-04, 11:44:27</t>
  </si>
  <si>
    <t>2023-04-04, 13:45:30</t>
  </si>
  <si>
    <t>2023-04-04, 13:51:03</t>
  </si>
  <si>
    <t>2023-04-04, 14:00:34</t>
  </si>
  <si>
    <t>2023-04-04, 14:41:48</t>
  </si>
  <si>
    <t>2023-04-05, 13:36:28</t>
  </si>
  <si>
    <t>2023-04-05, 13:53:27</t>
  </si>
  <si>
    <t>2023-04-05, 14:20:24</t>
  </si>
  <si>
    <t>2023-04-05, 15:15:21</t>
  </si>
  <si>
    <t>2023-04-11, 14:05:39</t>
  </si>
  <si>
    <t>2023-04-11, 14:30:14</t>
  </si>
  <si>
    <t>2023-04-13, 11:43:49</t>
  </si>
  <si>
    <t>2023-04-13, 12:25:09</t>
  </si>
  <si>
    <t>2023-04-18, 11:40:13</t>
  </si>
  <si>
    <t>2023-04-18, 12:09:43</t>
  </si>
  <si>
    <t>2023-04-18, 12:49:41</t>
  </si>
  <si>
    <t>2023-04-18, 13:09:29</t>
  </si>
  <si>
    <t>2023-04-21, 13:18:26</t>
  </si>
  <si>
    <t>2023-04-21, 13:36:17</t>
  </si>
  <si>
    <t>2023-04-25, 12:26:24</t>
  </si>
  <si>
    <t>2023-04-25, 13:00:35</t>
  </si>
  <si>
    <t>2023-05-01, 13:32:09</t>
  </si>
  <si>
    <t>2023-05-01, 13:45:20</t>
  </si>
  <si>
    <t>Trade No.</t>
  </si>
  <si>
    <t>Tot.Ret</t>
  </si>
  <si>
    <t>Std.Ret</t>
  </si>
  <si>
    <t>Sharpe.Ratio</t>
  </si>
  <si>
    <t>Tot.PnL</t>
  </si>
  <si>
    <t>Win.Ratio</t>
  </si>
  <si>
    <t>t-tets</t>
  </si>
  <si>
    <t>Normal Returns</t>
  </si>
  <si>
    <t>Log Returns</t>
  </si>
  <si>
    <t>For calculations</t>
  </si>
  <si>
    <t>Avg.Ret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</si>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</sst>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01BF-F741-448D-BA8F-0A3F5E0930D2}">
  <dimension ref="A1:V65"/>
  <sheetViews>
    <sheetView tabSelected="1" zoomScale="80" zoomScaleNormal="77" workbookViewId="0">
      <selection activeCell="G56" sqref="G56"/>
    </sheetView>
  </sheetViews>
  <sheetFormatPr defaultRowHeight="14.25" x14ac:dyDescent="0.45"/>
  <cols>
    <col min="2" max="2" width="18.06640625" customWidth="1"/>
    <col min="9" max="9" width="13.46484375" bestFit="1" customWidth="1"/>
    <col min="10" max="11" width="13.796875" bestFit="1" customWidth="1"/>
    <col min="15" max="15" width="13.19921875" bestFit="1" customWidth="1"/>
    <col min="16" max="16" width="13.19921875" customWidth="1"/>
    <col min="18" max="18" width="11" bestFit="1" customWidth="1"/>
    <col min="22" max="22" width="12" bestFit="1" customWidth="1"/>
  </cols>
  <sheetData>
    <row r="1" spans="1:22" x14ac:dyDescent="0.45">
      <c r="A1" t="s">
        <v>56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O1" t="s">
        <v>66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V1" t="s">
        <v>62</v>
      </c>
    </row>
    <row r="2" spans="1:22" x14ac:dyDescent="0.45">
      <c r="A2">
        <v>1</v>
      </c>
      <c r="B2" t="s">
        <v>10</v>
      </c>
      <c r="C2">
        <v>-150</v>
      </c>
      <c r="D2">
        <v>188.71</v>
      </c>
      <c r="E2">
        <v>189.19</v>
      </c>
      <c r="F2">
        <v>28306.5</v>
      </c>
      <c r="G2">
        <v>-1.248202</v>
      </c>
      <c r="H2">
        <v>-28305.251798000001</v>
      </c>
      <c r="I2">
        <v>0</v>
      </c>
      <c r="J2">
        <v>0</v>
      </c>
      <c r="K2">
        <v>0</v>
      </c>
      <c r="L2">
        <v>-72</v>
      </c>
      <c r="M2" t="s">
        <v>11</v>
      </c>
      <c r="O2">
        <f>AVERAGE(J46:J65)</f>
        <v>-2.7949071658164295E-4</v>
      </c>
      <c r="P2">
        <f>SUM(J46:J65)</f>
        <v>-5.5898143316328586E-3</v>
      </c>
      <c r="Q2">
        <f>_xlfn.STDEV.S(J46:J65)</f>
        <v>4.5326805122182841E-3</v>
      </c>
      <c r="R2">
        <f>P2/Q2</f>
        <v>-1.2332248691618495</v>
      </c>
      <c r="S2">
        <f>SUM(K46:K65)</f>
        <v>-7319.6654989999997</v>
      </c>
      <c r="T2">
        <f>COUNTIF(K46:K65,"&gt;0")/20</f>
        <v>0.3</v>
      </c>
      <c r="V2">
        <f>(O2/Q2)/SQRT(20)</f>
        <v>-1.3787873194945897E-2</v>
      </c>
    </row>
    <row r="3" spans="1:22" x14ac:dyDescent="0.45">
      <c r="A3">
        <v>1</v>
      </c>
      <c r="B3" t="s">
        <v>12</v>
      </c>
      <c r="C3">
        <v>150</v>
      </c>
      <c r="D3">
        <v>188.64</v>
      </c>
      <c r="E3">
        <v>189.19</v>
      </c>
      <c r="F3">
        <v>-28296</v>
      </c>
      <c r="G3">
        <v>-1</v>
      </c>
      <c r="H3">
        <v>28305.251798000001</v>
      </c>
      <c r="I3">
        <f>(D2-D3)/D3</f>
        <v>3.7107718405439785E-4</v>
      </c>
      <c r="J3">
        <f>LN(D2)-LN(D3)</f>
        <v>3.7100835194348036E-4</v>
      </c>
      <c r="K3">
        <v>8.2517980000000009</v>
      </c>
      <c r="L3">
        <v>82.5</v>
      </c>
      <c r="M3" t="s">
        <v>13</v>
      </c>
    </row>
    <row r="4" spans="1:22" x14ac:dyDescent="0.45">
      <c r="A4">
        <v>2</v>
      </c>
      <c r="B4" t="s">
        <v>14</v>
      </c>
      <c r="C4">
        <v>-150</v>
      </c>
      <c r="D4">
        <v>188.49</v>
      </c>
      <c r="E4">
        <v>189.19</v>
      </c>
      <c r="F4">
        <v>28273.5</v>
      </c>
      <c r="G4">
        <v>-1.247938</v>
      </c>
      <c r="H4">
        <v>-28272.252062</v>
      </c>
      <c r="I4">
        <v>0</v>
      </c>
      <c r="J4">
        <v>0</v>
      </c>
      <c r="K4">
        <v>0</v>
      </c>
      <c r="L4">
        <v>-105</v>
      </c>
      <c r="M4" t="s">
        <v>15</v>
      </c>
    </row>
    <row r="5" spans="1:22" x14ac:dyDescent="0.45">
      <c r="A5">
        <v>2</v>
      </c>
      <c r="B5" t="s">
        <v>16</v>
      </c>
      <c r="C5">
        <v>100</v>
      </c>
      <c r="D5">
        <v>186.19</v>
      </c>
      <c r="E5">
        <v>189.19</v>
      </c>
      <c r="F5">
        <v>-18619</v>
      </c>
      <c r="G5">
        <v>-1</v>
      </c>
      <c r="H5">
        <v>18848.168041000001</v>
      </c>
      <c r="I5">
        <f>(D4-D5)/D5</f>
        <v>1.2352972769751391E-2</v>
      </c>
      <c r="J5">
        <f>LN(D4)-LN(D5)</f>
        <v>1.2277297375004714E-2</v>
      </c>
      <c r="K5">
        <v>228.16804099999999</v>
      </c>
      <c r="L5">
        <v>300</v>
      </c>
      <c r="M5" t="s">
        <v>17</v>
      </c>
    </row>
    <row r="6" spans="1:22" x14ac:dyDescent="0.45">
      <c r="A6">
        <v>2</v>
      </c>
      <c r="B6" t="s">
        <v>18</v>
      </c>
      <c r="C6">
        <v>50</v>
      </c>
      <c r="D6">
        <v>186.17</v>
      </c>
      <c r="E6">
        <v>189.19</v>
      </c>
      <c r="F6">
        <v>-9308.5</v>
      </c>
      <c r="G6">
        <v>-1</v>
      </c>
      <c r="H6">
        <v>9424.0840210000006</v>
      </c>
      <c r="I6">
        <f>(D4-D6)/D6</f>
        <v>1.2461728527689862E-2</v>
      </c>
      <c r="J6">
        <f>LN(D4)-LN(D6)</f>
        <v>1.2384720299159824E-2</v>
      </c>
      <c r="K6">
        <v>114.58402100000001</v>
      </c>
      <c r="L6">
        <v>151</v>
      </c>
      <c r="M6" t="s">
        <v>17</v>
      </c>
    </row>
    <row r="7" spans="1:22" x14ac:dyDescent="0.45">
      <c r="A7">
        <v>3</v>
      </c>
      <c r="B7" t="s">
        <v>19</v>
      </c>
      <c r="C7">
        <v>-150</v>
      </c>
      <c r="D7">
        <v>192.13</v>
      </c>
      <c r="E7">
        <v>193.88</v>
      </c>
      <c r="F7">
        <v>28819.5</v>
      </c>
      <c r="G7">
        <v>-1.2523059999999999</v>
      </c>
      <c r="H7">
        <v>-28818.247694000002</v>
      </c>
      <c r="I7">
        <v>0</v>
      </c>
      <c r="J7">
        <v>0</v>
      </c>
      <c r="K7">
        <v>0</v>
      </c>
      <c r="L7">
        <v>-262.5</v>
      </c>
      <c r="M7" t="s">
        <v>11</v>
      </c>
    </row>
    <row r="8" spans="1:22" x14ac:dyDescent="0.45">
      <c r="A8">
        <v>3</v>
      </c>
      <c r="B8" t="s">
        <v>20</v>
      </c>
      <c r="C8">
        <v>150</v>
      </c>
      <c r="D8">
        <v>192.6</v>
      </c>
      <c r="E8">
        <v>193.88</v>
      </c>
      <c r="F8">
        <v>-28890</v>
      </c>
      <c r="G8">
        <v>-1</v>
      </c>
      <c r="H8">
        <v>28818.247694000002</v>
      </c>
      <c r="I8">
        <f>(D7-D8)/D8</f>
        <v>-2.4402907580477616E-3</v>
      </c>
      <c r="J8">
        <f>LN(D7)-LN(D8)</f>
        <v>-2.44327312041559E-3</v>
      </c>
      <c r="K8">
        <v>-72.752306000000004</v>
      </c>
      <c r="L8">
        <v>192</v>
      </c>
      <c r="M8" t="s">
        <v>17</v>
      </c>
    </row>
    <row r="9" spans="1:22" x14ac:dyDescent="0.45">
      <c r="A9">
        <v>4</v>
      </c>
      <c r="B9" t="s">
        <v>21</v>
      </c>
      <c r="C9">
        <v>-150</v>
      </c>
      <c r="D9">
        <v>192.23</v>
      </c>
      <c r="E9">
        <v>193.88</v>
      </c>
      <c r="F9">
        <v>28834.5</v>
      </c>
      <c r="G9">
        <v>-1.252426</v>
      </c>
      <c r="H9">
        <v>-28833.247574000001</v>
      </c>
      <c r="I9">
        <v>0</v>
      </c>
      <c r="J9">
        <v>0</v>
      </c>
      <c r="K9">
        <v>0</v>
      </c>
      <c r="L9">
        <v>-247.5</v>
      </c>
      <c r="M9" t="s">
        <v>11</v>
      </c>
    </row>
    <row r="10" spans="1:22" x14ac:dyDescent="0.45">
      <c r="A10">
        <v>4</v>
      </c>
      <c r="B10" t="s">
        <v>22</v>
      </c>
      <c r="C10">
        <v>150</v>
      </c>
      <c r="D10">
        <v>191.23</v>
      </c>
      <c r="E10">
        <v>193.88</v>
      </c>
      <c r="F10">
        <v>-28684.5</v>
      </c>
      <c r="G10">
        <v>-1</v>
      </c>
      <c r="H10">
        <v>28833.247574000001</v>
      </c>
      <c r="I10">
        <f>(D9-D10)/D10</f>
        <v>5.22930502536213E-3</v>
      </c>
      <c r="J10">
        <f t="shared" ref="J10" si="0">LN(D9)-LN(D10)</f>
        <v>5.2156796898863433E-3</v>
      </c>
      <c r="K10">
        <v>147.74757399999999</v>
      </c>
      <c r="L10">
        <v>397.5</v>
      </c>
      <c r="M10" t="s">
        <v>17</v>
      </c>
    </row>
    <row r="11" spans="1:22" x14ac:dyDescent="0.45">
      <c r="A11">
        <v>5</v>
      </c>
      <c r="B11" t="s">
        <v>23</v>
      </c>
      <c r="C11">
        <v>-150</v>
      </c>
      <c r="D11">
        <v>196.37</v>
      </c>
      <c r="E11">
        <v>195.28</v>
      </c>
      <c r="F11">
        <v>29455.5</v>
      </c>
      <c r="G11">
        <v>-1.2573939999999999</v>
      </c>
      <c r="H11">
        <v>-29454.242606</v>
      </c>
      <c r="I11">
        <v>0</v>
      </c>
      <c r="J11">
        <v>0</v>
      </c>
      <c r="K11">
        <v>0</v>
      </c>
      <c r="L11">
        <v>163.5</v>
      </c>
      <c r="M11" t="s">
        <v>11</v>
      </c>
    </row>
    <row r="12" spans="1:22" x14ac:dyDescent="0.45">
      <c r="A12">
        <v>5</v>
      </c>
      <c r="B12" t="s">
        <v>24</v>
      </c>
      <c r="C12">
        <v>150</v>
      </c>
      <c r="D12">
        <v>195.53</v>
      </c>
      <c r="E12">
        <v>195.28</v>
      </c>
      <c r="F12">
        <v>-29329.5</v>
      </c>
      <c r="G12">
        <v>-1</v>
      </c>
      <c r="H12">
        <v>29454.242606</v>
      </c>
      <c r="I12">
        <f>(D11-D12)/D12</f>
        <v>4.2960159566307133E-3</v>
      </c>
      <c r="J12">
        <f t="shared" ref="J12" si="1">LN(D11)-LN(D12)</f>
        <v>4.2868144239553985E-3</v>
      </c>
      <c r="K12">
        <v>123.74260599999999</v>
      </c>
      <c r="L12">
        <v>-37.5</v>
      </c>
      <c r="M12" t="s">
        <v>13</v>
      </c>
    </row>
    <row r="13" spans="1:22" x14ac:dyDescent="0.45">
      <c r="A13">
        <v>6</v>
      </c>
      <c r="B13" t="s">
        <v>25</v>
      </c>
      <c r="C13">
        <v>-300</v>
      </c>
      <c r="D13">
        <v>204.16</v>
      </c>
      <c r="E13">
        <v>207.46</v>
      </c>
      <c r="F13">
        <v>61248</v>
      </c>
      <c r="G13">
        <v>-2.0334840000000001</v>
      </c>
      <c r="H13">
        <v>-61245.966516</v>
      </c>
      <c r="I13">
        <v>0</v>
      </c>
      <c r="J13">
        <v>0</v>
      </c>
      <c r="K13">
        <v>0</v>
      </c>
      <c r="L13">
        <v>-990</v>
      </c>
      <c r="M13" t="s">
        <v>11</v>
      </c>
    </row>
    <row r="14" spans="1:22" x14ac:dyDescent="0.45">
      <c r="A14">
        <v>6</v>
      </c>
      <c r="B14" t="s">
        <v>26</v>
      </c>
      <c r="C14">
        <v>100</v>
      </c>
      <c r="D14">
        <v>204.94</v>
      </c>
      <c r="E14">
        <v>207.46</v>
      </c>
      <c r="F14">
        <v>-20494</v>
      </c>
      <c r="G14">
        <v>-1</v>
      </c>
      <c r="H14">
        <v>20414.822172</v>
      </c>
      <c r="I14">
        <f>(D13-D14)/D14</f>
        <v>-3.8059919976578568E-3</v>
      </c>
      <c r="J14">
        <f t="shared" ref="J14" si="2">LN(D13)-LN(D14)</f>
        <v>-3.8132532151466947E-3</v>
      </c>
      <c r="K14">
        <v>-80.177828000000005</v>
      </c>
      <c r="L14">
        <v>252</v>
      </c>
      <c r="M14" t="s">
        <v>17</v>
      </c>
    </row>
    <row r="15" spans="1:22" x14ac:dyDescent="0.45">
      <c r="A15">
        <v>6</v>
      </c>
      <c r="B15" t="s">
        <v>27</v>
      </c>
      <c r="C15">
        <v>200</v>
      </c>
      <c r="D15">
        <v>204.87</v>
      </c>
      <c r="E15">
        <v>207.46</v>
      </c>
      <c r="F15">
        <v>-40974</v>
      </c>
      <c r="G15">
        <v>-1</v>
      </c>
      <c r="H15">
        <v>40831.144344</v>
      </c>
      <c r="I15">
        <f>(D13-D15)/D15</f>
        <v>-3.465612339532425E-3</v>
      </c>
      <c r="J15">
        <f>LN(D13)-LN(D15)</f>
        <v>-3.4716314846825469E-3</v>
      </c>
      <c r="K15">
        <v>-143.85565600000001</v>
      </c>
      <c r="L15">
        <v>518</v>
      </c>
      <c r="M15" t="s">
        <v>13</v>
      </c>
    </row>
    <row r="16" spans="1:22" x14ac:dyDescent="0.45">
      <c r="A16">
        <v>7</v>
      </c>
      <c r="B16" t="s">
        <v>28</v>
      </c>
      <c r="C16">
        <v>-300</v>
      </c>
      <c r="D16">
        <v>204.723333333</v>
      </c>
      <c r="E16">
        <v>207.46</v>
      </c>
      <c r="F16">
        <v>61417</v>
      </c>
      <c r="G16">
        <v>-2.0348359999999999</v>
      </c>
      <c r="H16">
        <v>-61414.965164000001</v>
      </c>
      <c r="I16">
        <v>0</v>
      </c>
      <c r="J16">
        <v>0</v>
      </c>
      <c r="K16">
        <v>0</v>
      </c>
      <c r="L16">
        <v>-821</v>
      </c>
      <c r="M16" t="s">
        <v>11</v>
      </c>
    </row>
    <row r="17" spans="1:13" x14ac:dyDescent="0.45">
      <c r="A17">
        <v>7</v>
      </c>
      <c r="B17" t="s">
        <v>29</v>
      </c>
      <c r="C17">
        <v>300</v>
      </c>
      <c r="D17">
        <v>206</v>
      </c>
      <c r="E17">
        <v>207.46</v>
      </c>
      <c r="F17">
        <v>-61800</v>
      </c>
      <c r="G17">
        <v>-1.5</v>
      </c>
      <c r="H17">
        <v>61414.965164000001</v>
      </c>
      <c r="I17">
        <f>(D16-D17)/D17</f>
        <v>-6.197411004854372E-3</v>
      </c>
      <c r="J17">
        <f>LN(D16)-LN(D17)</f>
        <v>-6.2166946702530979E-3</v>
      </c>
      <c r="K17">
        <v>-386.53483599999998</v>
      </c>
      <c r="L17">
        <v>438</v>
      </c>
      <c r="M17" t="s">
        <v>13</v>
      </c>
    </row>
    <row r="18" spans="1:13" x14ac:dyDescent="0.45">
      <c r="A18">
        <v>8</v>
      </c>
      <c r="B18" t="s">
        <v>30</v>
      </c>
      <c r="C18">
        <v>-300</v>
      </c>
      <c r="D18">
        <v>205.63650000000001</v>
      </c>
      <c r="E18">
        <v>207.46</v>
      </c>
      <c r="F18">
        <v>61690.95</v>
      </c>
      <c r="G18">
        <v>-2.0370276</v>
      </c>
      <c r="H18">
        <v>-61688.912972400001</v>
      </c>
      <c r="I18">
        <v>0</v>
      </c>
      <c r="J18">
        <v>0</v>
      </c>
      <c r="K18">
        <v>0</v>
      </c>
      <c r="L18">
        <v>-547.04999999999995</v>
      </c>
      <c r="M18" t="s">
        <v>11</v>
      </c>
    </row>
    <row r="19" spans="1:13" x14ac:dyDescent="0.45">
      <c r="A19">
        <v>8</v>
      </c>
      <c r="B19" t="s">
        <v>31</v>
      </c>
      <c r="C19">
        <v>300</v>
      </c>
      <c r="D19">
        <v>205.77</v>
      </c>
      <c r="E19">
        <v>207.46</v>
      </c>
      <c r="F19">
        <v>-61731</v>
      </c>
      <c r="G19">
        <v>-1.5</v>
      </c>
      <c r="H19">
        <v>61688.912971999998</v>
      </c>
      <c r="I19">
        <f>(D18-D19)/D19</f>
        <v>-6.4878262137336811E-4</v>
      </c>
      <c r="J19">
        <f>LN(D18)-LN(D19)</f>
        <v>-6.4899317189137662E-4</v>
      </c>
      <c r="K19">
        <v>-43.587027999999997</v>
      </c>
      <c r="L19">
        <v>507</v>
      </c>
      <c r="M19" t="s">
        <v>17</v>
      </c>
    </row>
    <row r="20" spans="1:13" x14ac:dyDescent="0.45">
      <c r="A20">
        <v>9</v>
      </c>
      <c r="B20" t="s">
        <v>32</v>
      </c>
      <c r="C20">
        <v>-300</v>
      </c>
      <c r="D20">
        <v>191.01</v>
      </c>
      <c r="E20">
        <v>192.58</v>
      </c>
      <c r="F20">
        <v>57303</v>
      </c>
      <c r="G20">
        <v>-2.0019239999999998</v>
      </c>
      <c r="H20">
        <v>-57300.998076000003</v>
      </c>
      <c r="I20">
        <v>0</v>
      </c>
      <c r="J20">
        <v>0</v>
      </c>
      <c r="K20">
        <v>0</v>
      </c>
      <c r="L20">
        <v>-471</v>
      </c>
      <c r="M20" t="s">
        <v>11</v>
      </c>
    </row>
    <row r="21" spans="1:13" x14ac:dyDescent="0.45">
      <c r="A21">
        <v>9</v>
      </c>
      <c r="B21" t="s">
        <v>33</v>
      </c>
      <c r="C21">
        <v>300</v>
      </c>
      <c r="D21">
        <v>191.38329999999999</v>
      </c>
      <c r="E21">
        <v>192.58</v>
      </c>
      <c r="F21">
        <v>-57414.99</v>
      </c>
      <c r="G21">
        <v>-1.5</v>
      </c>
      <c r="H21">
        <v>57300.998076000003</v>
      </c>
      <c r="I21">
        <f>(D20-D21)/D21</f>
        <v>-1.9505359140531092E-3</v>
      </c>
      <c r="J21">
        <f>LN(D20)-LN(D21)</f>
        <v>-1.9524406865167876E-3</v>
      </c>
      <c r="K21">
        <v>-115.491924</v>
      </c>
      <c r="L21">
        <v>359.01</v>
      </c>
      <c r="M21" t="s">
        <v>13</v>
      </c>
    </row>
    <row r="22" spans="1:13" x14ac:dyDescent="0.45">
      <c r="A22">
        <v>10</v>
      </c>
      <c r="B22" t="s">
        <v>34</v>
      </c>
      <c r="C22">
        <v>-400</v>
      </c>
      <c r="D22">
        <v>191.875</v>
      </c>
      <c r="E22">
        <v>192.58</v>
      </c>
      <c r="F22">
        <v>76750</v>
      </c>
      <c r="G22">
        <v>-2.6720000000000002</v>
      </c>
      <c r="H22">
        <v>-76747.327999999994</v>
      </c>
      <c r="I22">
        <v>0</v>
      </c>
      <c r="J22">
        <v>0</v>
      </c>
      <c r="K22">
        <v>0</v>
      </c>
      <c r="L22">
        <v>-282</v>
      </c>
      <c r="M22" t="s">
        <v>11</v>
      </c>
    </row>
    <row r="23" spans="1:13" x14ac:dyDescent="0.45">
      <c r="A23">
        <v>10</v>
      </c>
      <c r="B23" t="s">
        <v>35</v>
      </c>
      <c r="C23">
        <v>400</v>
      </c>
      <c r="D23">
        <v>192.52500000000001</v>
      </c>
      <c r="E23">
        <v>192.58</v>
      </c>
      <c r="F23">
        <v>-77010</v>
      </c>
      <c r="G23">
        <v>-2</v>
      </c>
      <c r="H23">
        <v>76747.327999999994</v>
      </c>
      <c r="I23">
        <f>(D22-D23)/D23</f>
        <v>-3.3761849110505423E-3</v>
      </c>
      <c r="J23">
        <f>LN(D22)-LN(D23)</f>
        <v>-3.3818970838517259E-3</v>
      </c>
      <c r="K23">
        <v>-264.67200000000003</v>
      </c>
      <c r="L23">
        <v>22</v>
      </c>
      <c r="M23" t="s">
        <v>13</v>
      </c>
    </row>
    <row r="24" spans="1:13" x14ac:dyDescent="0.45">
      <c r="A24">
        <v>11</v>
      </c>
      <c r="B24" t="s">
        <v>36</v>
      </c>
      <c r="C24">
        <v>-400</v>
      </c>
      <c r="D24">
        <v>192.11</v>
      </c>
      <c r="E24">
        <v>192.58</v>
      </c>
      <c r="F24">
        <v>76844</v>
      </c>
      <c r="G24">
        <v>-2.672752</v>
      </c>
      <c r="H24">
        <v>-76841.327248000001</v>
      </c>
      <c r="I24">
        <v>0</v>
      </c>
      <c r="J24">
        <v>0</v>
      </c>
      <c r="K24">
        <v>0</v>
      </c>
      <c r="L24">
        <v>-188</v>
      </c>
      <c r="M24" t="s">
        <v>11</v>
      </c>
    </row>
    <row r="25" spans="1:13" x14ac:dyDescent="0.45">
      <c r="A25">
        <v>11</v>
      </c>
      <c r="B25" t="s">
        <v>37</v>
      </c>
      <c r="C25">
        <v>400</v>
      </c>
      <c r="D25">
        <v>191.61750000000001</v>
      </c>
      <c r="E25">
        <v>192.58</v>
      </c>
      <c r="F25">
        <v>-76647</v>
      </c>
      <c r="G25">
        <v>-2</v>
      </c>
      <c r="H25">
        <v>76841.327248000001</v>
      </c>
      <c r="I25">
        <f>(D24-D25)/D25</f>
        <v>2.570224535859234E-3</v>
      </c>
      <c r="J25">
        <f>LN(D24)-LN(D25)</f>
        <v>2.5669271575701202E-3</v>
      </c>
      <c r="K25">
        <v>192.327248</v>
      </c>
      <c r="L25">
        <v>385</v>
      </c>
      <c r="M25" t="s">
        <v>13</v>
      </c>
    </row>
    <row r="26" spans="1:13" x14ac:dyDescent="0.45">
      <c r="A26">
        <v>12</v>
      </c>
      <c r="B26" t="s">
        <v>38</v>
      </c>
      <c r="C26">
        <v>-500</v>
      </c>
      <c r="D26">
        <v>185.52</v>
      </c>
      <c r="E26">
        <v>185.52</v>
      </c>
      <c r="F26">
        <v>92760</v>
      </c>
      <c r="G26">
        <v>-3.3145799999999999</v>
      </c>
      <c r="H26">
        <v>-92756.685419999994</v>
      </c>
      <c r="I26">
        <v>0</v>
      </c>
      <c r="J26">
        <v>0</v>
      </c>
      <c r="K26">
        <v>0</v>
      </c>
      <c r="L26">
        <v>0</v>
      </c>
      <c r="M26" t="s">
        <v>11</v>
      </c>
    </row>
    <row r="27" spans="1:13" x14ac:dyDescent="0.45">
      <c r="A27">
        <v>12</v>
      </c>
      <c r="B27" t="s">
        <v>39</v>
      </c>
      <c r="C27">
        <v>500</v>
      </c>
      <c r="D27">
        <v>186.21799999999999</v>
      </c>
      <c r="E27">
        <v>185.52</v>
      </c>
      <c r="F27">
        <v>-93109</v>
      </c>
      <c r="G27">
        <v>-2.5</v>
      </c>
      <c r="H27">
        <v>92756.685419999994</v>
      </c>
      <c r="I27">
        <f>(D26-D27)/D27</f>
        <v>-3.7482950090752727E-3</v>
      </c>
      <c r="J27">
        <f>LN(D26)-LN(D27)</f>
        <v>-3.7553374704692999E-3</v>
      </c>
      <c r="K27">
        <v>-354.81457999999998</v>
      </c>
      <c r="L27">
        <v>-349</v>
      </c>
      <c r="M27" t="s">
        <v>13</v>
      </c>
    </row>
    <row r="28" spans="1:13" x14ac:dyDescent="0.45">
      <c r="A28">
        <v>13</v>
      </c>
      <c r="B28" t="s">
        <v>40</v>
      </c>
      <c r="C28">
        <v>-500</v>
      </c>
      <c r="D28">
        <v>186.33</v>
      </c>
      <c r="E28">
        <v>185.52</v>
      </c>
      <c r="F28">
        <v>93165</v>
      </c>
      <c r="G28">
        <v>-3.3178200000000002</v>
      </c>
      <c r="H28">
        <v>-93161.682180000003</v>
      </c>
      <c r="I28">
        <v>0</v>
      </c>
      <c r="J28">
        <v>0</v>
      </c>
      <c r="K28">
        <v>0</v>
      </c>
      <c r="L28">
        <v>405</v>
      </c>
      <c r="M28" t="s">
        <v>15</v>
      </c>
    </row>
    <row r="29" spans="1:13" x14ac:dyDescent="0.45">
      <c r="A29">
        <v>13</v>
      </c>
      <c r="B29" t="s">
        <v>41</v>
      </c>
      <c r="C29">
        <v>500</v>
      </c>
      <c r="D29">
        <v>184.988</v>
      </c>
      <c r="E29">
        <v>185.52</v>
      </c>
      <c r="F29">
        <v>-92494</v>
      </c>
      <c r="G29">
        <v>-2.5</v>
      </c>
      <c r="H29">
        <v>93161.682180000003</v>
      </c>
      <c r="I29">
        <f>(D28-D29)/D29</f>
        <v>7.2545246178131175E-3</v>
      </c>
      <c r="J29">
        <f>LN(D28)-LN(D29)</f>
        <v>7.2283371296775201E-3</v>
      </c>
      <c r="K29">
        <v>665.18218000000002</v>
      </c>
      <c r="L29">
        <v>266</v>
      </c>
      <c r="M29" t="s">
        <v>13</v>
      </c>
    </row>
    <row r="30" spans="1:13" x14ac:dyDescent="0.45">
      <c r="A30">
        <v>14</v>
      </c>
      <c r="B30" t="s">
        <v>42</v>
      </c>
      <c r="C30" s="1">
        <v>-1000</v>
      </c>
      <c r="D30">
        <v>187.91</v>
      </c>
      <c r="E30">
        <v>186.79</v>
      </c>
      <c r="F30">
        <v>187910</v>
      </c>
      <c r="G30">
        <v>-6.6482799999999997</v>
      </c>
      <c r="H30">
        <v>-187903.35172000001</v>
      </c>
      <c r="I30">
        <v>0</v>
      </c>
      <c r="J30">
        <v>0</v>
      </c>
      <c r="K30">
        <v>0</v>
      </c>
      <c r="L30">
        <v>1120</v>
      </c>
      <c r="M30" t="s">
        <v>11</v>
      </c>
    </row>
    <row r="31" spans="1:13" x14ac:dyDescent="0.45">
      <c r="A31">
        <v>14</v>
      </c>
      <c r="B31" t="s">
        <v>43</v>
      </c>
      <c r="C31" s="1">
        <v>1000</v>
      </c>
      <c r="D31">
        <v>188.38564</v>
      </c>
      <c r="E31">
        <v>186.79</v>
      </c>
      <c r="F31">
        <v>-188385.64</v>
      </c>
      <c r="G31">
        <v>-5</v>
      </c>
      <c r="H31">
        <v>187903.35172000001</v>
      </c>
      <c r="I31">
        <f>(D30-D31)/D31</f>
        <v>-2.5248208939916998E-3</v>
      </c>
      <c r="J31">
        <f>LN(D30)-LN(D31)</f>
        <v>-2.5280136294547617E-3</v>
      </c>
      <c r="K31">
        <v>-487.28827999999999</v>
      </c>
      <c r="L31">
        <v>-1595.64</v>
      </c>
      <c r="M31" t="s">
        <v>13</v>
      </c>
    </row>
    <row r="32" spans="1:13" x14ac:dyDescent="0.45">
      <c r="A32">
        <v>15</v>
      </c>
      <c r="B32" t="s">
        <v>44</v>
      </c>
      <c r="C32" s="1">
        <v>-1000</v>
      </c>
      <c r="D32">
        <v>185.51106999999999</v>
      </c>
      <c r="E32">
        <v>185.9</v>
      </c>
      <c r="F32">
        <v>185511.07</v>
      </c>
      <c r="G32">
        <v>-6.6290885599999996</v>
      </c>
      <c r="H32">
        <v>-185504.44091144</v>
      </c>
      <c r="I32">
        <v>0</v>
      </c>
      <c r="J32">
        <v>0</v>
      </c>
      <c r="K32">
        <v>0</v>
      </c>
      <c r="L32">
        <v>-388.93</v>
      </c>
      <c r="M32" t="s">
        <v>11</v>
      </c>
    </row>
    <row r="33" spans="1:13" x14ac:dyDescent="0.45">
      <c r="A33">
        <v>15</v>
      </c>
      <c r="B33" t="s">
        <v>45</v>
      </c>
      <c r="C33" s="1">
        <v>1000</v>
      </c>
      <c r="D33">
        <v>185.77946</v>
      </c>
      <c r="E33">
        <v>185.9</v>
      </c>
      <c r="F33">
        <v>-185779.46</v>
      </c>
      <c r="G33">
        <v>-5</v>
      </c>
      <c r="H33">
        <v>185504.44091</v>
      </c>
      <c r="I33">
        <f>(D32-D33)/D33</f>
        <v>-1.4446699328333219E-3</v>
      </c>
      <c r="J33">
        <f>LN(D32)-LN(D33)</f>
        <v>-1.4457144745732009E-3</v>
      </c>
      <c r="K33">
        <v>-280.01909000000001</v>
      </c>
      <c r="L33">
        <v>120.54</v>
      </c>
      <c r="M33" t="s">
        <v>13</v>
      </c>
    </row>
    <row r="34" spans="1:13" x14ac:dyDescent="0.45">
      <c r="A34">
        <v>16</v>
      </c>
      <c r="B34" t="s">
        <v>46</v>
      </c>
      <c r="C34" s="1">
        <v>-2000</v>
      </c>
      <c r="D34">
        <v>184.32650000000001</v>
      </c>
      <c r="E34">
        <v>184.31</v>
      </c>
      <c r="F34">
        <v>368653</v>
      </c>
      <c r="G34">
        <v>-13.239224</v>
      </c>
      <c r="H34">
        <v>-368639.76077599998</v>
      </c>
      <c r="I34">
        <v>0</v>
      </c>
      <c r="J34">
        <v>0</v>
      </c>
      <c r="K34">
        <v>0</v>
      </c>
      <c r="L34">
        <v>33</v>
      </c>
      <c r="M34" t="s">
        <v>11</v>
      </c>
    </row>
    <row r="35" spans="1:13" x14ac:dyDescent="0.45">
      <c r="A35">
        <v>16</v>
      </c>
      <c r="B35" t="s">
        <v>47</v>
      </c>
      <c r="C35" s="1">
        <v>2000</v>
      </c>
      <c r="D35">
        <v>185.03</v>
      </c>
      <c r="E35">
        <v>184.31</v>
      </c>
      <c r="F35">
        <v>-370060</v>
      </c>
      <c r="G35">
        <v>-10</v>
      </c>
      <c r="H35">
        <v>368639.76077599998</v>
      </c>
      <c r="I35">
        <f>(D34-D35)/D35</f>
        <v>-3.802086148192137E-3</v>
      </c>
      <c r="J35">
        <f>LN(D34)-LN(D35)</f>
        <v>-3.8093324509409499E-3</v>
      </c>
      <c r="K35">
        <v>-1430.2392239999999</v>
      </c>
      <c r="L35">
        <v>-1440</v>
      </c>
      <c r="M35" t="s">
        <v>13</v>
      </c>
    </row>
    <row r="36" spans="1:13" x14ac:dyDescent="0.45">
      <c r="A36">
        <v>17</v>
      </c>
      <c r="B36" t="s">
        <v>48</v>
      </c>
      <c r="C36">
        <v>-500</v>
      </c>
      <c r="D36">
        <v>185.21600000000001</v>
      </c>
      <c r="E36">
        <v>184.31</v>
      </c>
      <c r="F36">
        <v>92608</v>
      </c>
      <c r="G36">
        <v>-3.313364</v>
      </c>
      <c r="H36">
        <v>-92604.686635999999</v>
      </c>
      <c r="I36">
        <v>0</v>
      </c>
      <c r="J36">
        <v>0</v>
      </c>
      <c r="K36">
        <v>0</v>
      </c>
      <c r="L36">
        <v>453</v>
      </c>
      <c r="M36" t="s">
        <v>11</v>
      </c>
    </row>
    <row r="37" spans="1:13" x14ac:dyDescent="0.45">
      <c r="A37">
        <v>17</v>
      </c>
      <c r="B37" t="s">
        <v>49</v>
      </c>
      <c r="C37">
        <v>500</v>
      </c>
      <c r="D37">
        <v>185.42</v>
      </c>
      <c r="E37">
        <v>184.31</v>
      </c>
      <c r="F37">
        <v>-92710</v>
      </c>
      <c r="G37">
        <v>-2.5</v>
      </c>
      <c r="H37">
        <v>92604.686635999999</v>
      </c>
      <c r="I37">
        <f>(D36-D37)/D37</f>
        <v>-1.1002049401357961E-3</v>
      </c>
      <c r="J37">
        <f>LN(D36)-LN(D37)</f>
        <v>-1.10081060987266E-3</v>
      </c>
      <c r="K37">
        <v>-107.81336400000001</v>
      </c>
      <c r="L37">
        <v>-555</v>
      </c>
      <c r="M37" t="s">
        <v>13</v>
      </c>
    </row>
    <row r="38" spans="1:13" x14ac:dyDescent="0.45">
      <c r="A38">
        <v>18</v>
      </c>
      <c r="B38" t="s">
        <v>50</v>
      </c>
      <c r="C38" s="1">
        <v>-2000</v>
      </c>
      <c r="D38">
        <v>164.989</v>
      </c>
      <c r="E38">
        <v>165.08</v>
      </c>
      <c r="F38">
        <v>329978</v>
      </c>
      <c r="G38">
        <v>-12.929824</v>
      </c>
      <c r="H38">
        <v>-329965.07017600001</v>
      </c>
      <c r="I38">
        <v>0</v>
      </c>
      <c r="J38">
        <v>0</v>
      </c>
      <c r="K38">
        <v>0</v>
      </c>
      <c r="L38">
        <v>-182</v>
      </c>
      <c r="M38" t="s">
        <v>11</v>
      </c>
    </row>
    <row r="39" spans="1:13" x14ac:dyDescent="0.45">
      <c r="A39">
        <v>18</v>
      </c>
      <c r="B39" t="s">
        <v>51</v>
      </c>
      <c r="C39" s="1">
        <v>2000</v>
      </c>
      <c r="D39">
        <v>165.4</v>
      </c>
      <c r="E39">
        <v>165.08</v>
      </c>
      <c r="F39">
        <v>-330800</v>
      </c>
      <c r="G39">
        <v>-10</v>
      </c>
      <c r="H39">
        <v>329965.07017600001</v>
      </c>
      <c r="I39">
        <f>(D38-D39)/D39</f>
        <v>-2.4848851269649416E-3</v>
      </c>
      <c r="J39">
        <f>LN(D38)-LN(D39)</f>
        <v>-2.4879775779975688E-3</v>
      </c>
      <c r="K39">
        <v>-844.92982400000005</v>
      </c>
      <c r="L39">
        <v>-640</v>
      </c>
      <c r="M39" t="s">
        <v>13</v>
      </c>
    </row>
    <row r="40" spans="1:13" x14ac:dyDescent="0.45">
      <c r="A40">
        <v>19</v>
      </c>
      <c r="B40" t="s">
        <v>52</v>
      </c>
      <c r="C40" s="1">
        <v>-5000</v>
      </c>
      <c r="D40">
        <v>162.94578999999999</v>
      </c>
      <c r="E40">
        <v>160.66999999999999</v>
      </c>
      <c r="F40">
        <v>814728.95</v>
      </c>
      <c r="G40">
        <v>-32.242831600000002</v>
      </c>
      <c r="H40">
        <v>-814696.70716840005</v>
      </c>
      <c r="I40">
        <v>0</v>
      </c>
      <c r="J40">
        <v>0</v>
      </c>
      <c r="K40">
        <v>0</v>
      </c>
      <c r="L40">
        <v>11378.95</v>
      </c>
      <c r="M40" t="s">
        <v>11</v>
      </c>
    </row>
    <row r="41" spans="1:13" x14ac:dyDescent="0.45">
      <c r="A41">
        <v>19</v>
      </c>
      <c r="B41" t="s">
        <v>53</v>
      </c>
      <c r="C41" s="1">
        <v>5000</v>
      </c>
      <c r="D41">
        <v>162.9494</v>
      </c>
      <c r="E41">
        <v>160.66999999999999</v>
      </c>
      <c r="F41">
        <v>-814747</v>
      </c>
      <c r="G41">
        <v>-25</v>
      </c>
      <c r="H41">
        <v>814696.70716600004</v>
      </c>
      <c r="I41">
        <f>(D40-D41)/D41</f>
        <v>-2.2154116554028397E-5</v>
      </c>
      <c r="J41">
        <f>LN(D40)-LN(D41)</f>
        <v>-2.215436196006948E-5</v>
      </c>
      <c r="K41">
        <v>-75.292833999999999</v>
      </c>
      <c r="L41">
        <v>-11397</v>
      </c>
      <c r="M41" t="s">
        <v>13</v>
      </c>
    </row>
    <row r="42" spans="1:13" x14ac:dyDescent="0.45">
      <c r="A42">
        <v>20</v>
      </c>
      <c r="B42" t="s">
        <v>54</v>
      </c>
      <c r="C42" s="1">
        <v>-6000</v>
      </c>
      <c r="D42">
        <v>161.879018333</v>
      </c>
      <c r="E42">
        <v>161.83000000000001</v>
      </c>
      <c r="F42">
        <v>971274.11</v>
      </c>
      <c r="G42">
        <v>-38.640192880000001</v>
      </c>
      <c r="H42">
        <v>-971235.46980712004</v>
      </c>
      <c r="I42">
        <v>0</v>
      </c>
      <c r="J42">
        <v>0</v>
      </c>
      <c r="K42">
        <v>0</v>
      </c>
      <c r="L42">
        <v>294.11</v>
      </c>
      <c r="M42" t="s">
        <v>11</v>
      </c>
    </row>
    <row r="43" spans="1:13" x14ac:dyDescent="0.45">
      <c r="A43">
        <v>20</v>
      </c>
      <c r="B43" t="s">
        <v>55</v>
      </c>
      <c r="C43" s="1">
        <v>6000</v>
      </c>
      <c r="D43">
        <v>162.55294499999999</v>
      </c>
      <c r="E43">
        <v>161.83000000000001</v>
      </c>
      <c r="F43">
        <v>-975317.67</v>
      </c>
      <c r="G43">
        <v>-30</v>
      </c>
      <c r="H43">
        <v>971235.46980700002</v>
      </c>
      <c r="I43">
        <f>(D42-D43)/D43</f>
        <v>-4.1458902328714454E-3</v>
      </c>
      <c r="J43">
        <f>LN(D42)-LN(D43)</f>
        <v>-4.1545082636362807E-3</v>
      </c>
      <c r="K43">
        <v>-4112.2001929999997</v>
      </c>
      <c r="L43">
        <v>-4337.67</v>
      </c>
      <c r="M43" t="s">
        <v>13</v>
      </c>
    </row>
    <row r="45" spans="1:13" x14ac:dyDescent="0.45">
      <c r="G45" t="s">
        <v>67</v>
      </c>
      <c r="J45" t="s">
        <v>65</v>
      </c>
      <c r="K45" t="s">
        <v>65</v>
      </c>
    </row>
    <row r="46" spans="1:13" x14ac:dyDescent="0.45">
      <c r="G46">
        <f>SUM(G2:G43)</f>
        <v>-248.98549463999998</v>
      </c>
      <c r="J46">
        <f>J3</f>
        <v>3.7100835194348036E-4</v>
      </c>
      <c r="K46">
        <f>K3</f>
        <v>8.2517980000000009</v>
      </c>
    </row>
    <row r="47" spans="1:13" x14ac:dyDescent="0.45">
      <c r="J47">
        <f>AVERAGE(J5:J6)</f>
        <v>1.2331008837082269E-2</v>
      </c>
      <c r="K47">
        <f>K5+K6</f>
        <v>342.75206200000002</v>
      </c>
    </row>
    <row r="48" spans="1:13" x14ac:dyDescent="0.45">
      <c r="J48">
        <f>J8</f>
        <v>-2.44327312041559E-3</v>
      </c>
      <c r="K48">
        <f>K8</f>
        <v>-72.752306000000004</v>
      </c>
    </row>
    <row r="49" spans="10:11" x14ac:dyDescent="0.45">
      <c r="J49">
        <f>J10</f>
        <v>5.2156796898863433E-3</v>
      </c>
      <c r="K49">
        <f>K10</f>
        <v>147.74757399999999</v>
      </c>
    </row>
    <row r="50" spans="10:11" x14ac:dyDescent="0.45">
      <c r="J50">
        <f>J12</f>
        <v>4.2868144239553985E-3</v>
      </c>
      <c r="K50">
        <f>K12</f>
        <v>123.74260599999999</v>
      </c>
    </row>
    <row r="51" spans="10:11" x14ac:dyDescent="0.45">
      <c r="J51">
        <f>AVERAGE(J14:J15)</f>
        <v>-3.6424423499146208E-3</v>
      </c>
      <c r="K51">
        <f>K14+K15</f>
        <v>-224.03348400000002</v>
      </c>
    </row>
    <row r="52" spans="10:11" x14ac:dyDescent="0.45">
      <c r="J52">
        <f>J17</f>
        <v>-6.2166946702530979E-3</v>
      </c>
      <c r="K52">
        <f>K17</f>
        <v>-386.53483599999998</v>
      </c>
    </row>
    <row r="53" spans="10:11" x14ac:dyDescent="0.45">
      <c r="J53">
        <f>J19</f>
        <v>-6.4899317189137662E-4</v>
      </c>
      <c r="K53">
        <f>K19</f>
        <v>-43.587027999999997</v>
      </c>
    </row>
    <row r="54" spans="10:11" x14ac:dyDescent="0.45">
      <c r="J54">
        <f>J21</f>
        <v>-1.9524406865167876E-3</v>
      </c>
      <c r="K54">
        <f>K21</f>
        <v>-115.491924</v>
      </c>
    </row>
    <row r="55" spans="10:11" x14ac:dyDescent="0.45">
      <c r="J55">
        <f>J23</f>
        <v>-3.3818970838517259E-3</v>
      </c>
      <c r="K55">
        <f>K23</f>
        <v>-264.67200000000003</v>
      </c>
    </row>
    <row r="56" spans="10:11" x14ac:dyDescent="0.45">
      <c r="J56">
        <f>J25</f>
        <v>2.5669271575701202E-3</v>
      </c>
      <c r="K56">
        <f>K25</f>
        <v>192.327248</v>
      </c>
    </row>
    <row r="57" spans="10:11" x14ac:dyDescent="0.45">
      <c r="J57">
        <f>J27</f>
        <v>-3.7553374704692999E-3</v>
      </c>
      <c r="K57">
        <f>K27</f>
        <v>-354.81457999999998</v>
      </c>
    </row>
    <row r="58" spans="10:11" x14ac:dyDescent="0.45">
      <c r="J58">
        <f>J29</f>
        <v>7.2283371296775201E-3</v>
      </c>
      <c r="K58">
        <f>K29</f>
        <v>665.18218000000002</v>
      </c>
    </row>
    <row r="59" spans="10:11" x14ac:dyDescent="0.45">
      <c r="J59">
        <f>J31</f>
        <v>-2.5280136294547617E-3</v>
      </c>
      <c r="K59">
        <f>K31</f>
        <v>-487.28827999999999</v>
      </c>
    </row>
    <row r="60" spans="10:11" x14ac:dyDescent="0.45">
      <c r="J60">
        <f>J33</f>
        <v>-1.4457144745732009E-3</v>
      </c>
      <c r="K60">
        <f>K33</f>
        <v>-280.01909000000001</v>
      </c>
    </row>
    <row r="61" spans="10:11" x14ac:dyDescent="0.45">
      <c r="J61">
        <f>J35</f>
        <v>-3.8093324509409499E-3</v>
      </c>
      <c r="K61">
        <f>K35</f>
        <v>-1430.2392239999999</v>
      </c>
    </row>
    <row r="62" spans="10:11" x14ac:dyDescent="0.45">
      <c r="J62">
        <f>J37</f>
        <v>-1.10081060987266E-3</v>
      </c>
      <c r="K62">
        <f>K37</f>
        <v>-107.81336400000001</v>
      </c>
    </row>
    <row r="63" spans="10:11" x14ac:dyDescent="0.45">
      <c r="J63">
        <f>J39</f>
        <v>-2.4879775779975688E-3</v>
      </c>
      <c r="K63">
        <f>K39</f>
        <v>-844.92982400000005</v>
      </c>
    </row>
    <row r="64" spans="10:11" x14ac:dyDescent="0.45">
      <c r="J64">
        <f>J41</f>
        <v>-2.215436196006948E-5</v>
      </c>
      <c r="K64">
        <f>K41</f>
        <v>-75.292833999999999</v>
      </c>
    </row>
    <row r="65" spans="10:11" x14ac:dyDescent="0.45">
      <c r="J65">
        <f>J43</f>
        <v>-4.1545082636362807E-3</v>
      </c>
      <c r="K65">
        <f>K43</f>
        <v>-4112.2001929999997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chellew</dc:creator>
  <cp:lastModifiedBy>Max chellew</cp:lastModifiedBy>
  <dcterms:created xsi:type="dcterms:W3CDTF">2023-05-02T10:16:32Z</dcterms:created>
  <dcterms:modified xsi:type="dcterms:W3CDTF">2023-05-05T14:51:56Z</dcterms:modified>
</cp:coreProperties>
</file>