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chernotsky/Dropbox/UCT/2020/Semester 1/EEE4022F - FYP/Testing/"/>
    </mc:Choice>
  </mc:AlternateContent>
  <xr:revisionPtr revIDLastSave="0" documentId="13_ncr:1_{E449D6FE-EA10-B748-92DD-19B211E82579}" xr6:coauthVersionLast="45" xr6:coauthVersionMax="45" xr10:uidLastSave="{00000000-0000-0000-0000-000000000000}"/>
  <bookViews>
    <workbookView xWindow="0" yWindow="460" windowWidth="28800" windowHeight="16660" xr2:uid="{3888AB2D-2CAF-694B-984A-5E8CBAA2D685}"/>
  </bookViews>
  <sheets>
    <sheet name="Btool Testing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4" i="1"/>
  <c r="N19" i="1"/>
  <c r="N13" i="1"/>
  <c r="N5" i="1"/>
  <c r="K20" i="1"/>
  <c r="N20" i="1"/>
  <c r="N18" i="1"/>
  <c r="N12" i="1"/>
  <c r="N10" i="1"/>
  <c r="N4" i="1"/>
  <c r="L7" i="1"/>
  <c r="L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5" i="1"/>
  <c r="L4" i="1"/>
  <c r="Q4" i="1"/>
  <c r="Q3" i="1"/>
  <c r="K11" i="1"/>
  <c r="N11" i="1" s="1"/>
  <c r="K19" i="1"/>
  <c r="J5" i="1"/>
  <c r="K5" i="1" s="1"/>
  <c r="J6" i="1"/>
  <c r="K6" i="1" s="1"/>
  <c r="N6" i="1" s="1"/>
  <c r="J7" i="1"/>
  <c r="K7" i="1" s="1"/>
  <c r="N7" i="1" s="1"/>
  <c r="J8" i="1"/>
  <c r="K8" i="1" s="1"/>
  <c r="N8" i="1" s="1"/>
  <c r="J9" i="1"/>
  <c r="K9" i="1" s="1"/>
  <c r="N9" i="1" s="1"/>
  <c r="J10" i="1"/>
  <c r="K10" i="1" s="1"/>
  <c r="J11" i="1"/>
  <c r="J12" i="1"/>
  <c r="K12" i="1" s="1"/>
  <c r="J13" i="1"/>
  <c r="K13" i="1" s="1"/>
  <c r="J14" i="1"/>
  <c r="K14" i="1" s="1"/>
  <c r="N14" i="1" s="1"/>
  <c r="J15" i="1"/>
  <c r="K15" i="1" s="1"/>
  <c r="N15" i="1" s="1"/>
  <c r="J16" i="1"/>
  <c r="K16" i="1" s="1"/>
  <c r="N16" i="1" s="1"/>
  <c r="J17" i="1"/>
  <c r="K17" i="1" s="1"/>
  <c r="N17" i="1" s="1"/>
  <c r="J18" i="1"/>
  <c r="K18" i="1" s="1"/>
  <c r="J19" i="1"/>
  <c r="J20" i="1"/>
  <c r="J21" i="1"/>
  <c r="K21" i="1" s="1"/>
  <c r="N21" i="1" s="1"/>
  <c r="J22" i="1"/>
  <c r="K22" i="1" s="1"/>
  <c r="N22" i="1" s="1"/>
  <c r="J23" i="1"/>
  <c r="K23" i="1" s="1"/>
  <c r="N23" i="1" s="1"/>
  <c r="J24" i="1"/>
  <c r="K24" i="1" s="1"/>
  <c r="N24" i="1" s="1"/>
  <c r="J25" i="1"/>
  <c r="K25" i="1" s="1"/>
  <c r="N25" i="1" s="1"/>
  <c r="J4" i="1"/>
  <c r="K4" i="1" s="1"/>
</calcChain>
</file>

<file path=xl/sharedStrings.xml><?xml version="1.0" encoding="utf-8"?>
<sst xmlns="http://schemas.openxmlformats.org/spreadsheetml/2006/main" count="24" uniqueCount="22">
  <si>
    <t>Test #</t>
  </si>
  <si>
    <t>Btool</t>
  </si>
  <si>
    <t>CC26x2</t>
  </si>
  <si>
    <t>Height (m)</t>
  </si>
  <si>
    <t>Distance (m)</t>
  </si>
  <si>
    <t>Raw RSSI</t>
  </si>
  <si>
    <t>Controls</t>
  </si>
  <si>
    <t>boards stay horizontal</t>
  </si>
  <si>
    <t>clear LOS between boards</t>
  </si>
  <si>
    <t>make sure bluetooth and wifi are off on other devices</t>
  </si>
  <si>
    <t>txPower s2 @1m =</t>
  </si>
  <si>
    <t>txPower s8 @1m =</t>
  </si>
  <si>
    <t>Average RSSI</t>
  </si>
  <si>
    <t>Adjusted RSSI</t>
  </si>
  <si>
    <t>LE Coded PHY S</t>
  </si>
  <si>
    <t>Calculates RSSI from distance</t>
  </si>
  <si>
    <t>Distance details</t>
  </si>
  <si>
    <t>end of first field</t>
  </si>
  <si>
    <t>pole of second field</t>
  </si>
  <si>
    <t>Far field end</t>
  </si>
  <si>
    <t>Distance Calculation from RSSI</t>
  </si>
  <si>
    <t>Diff. 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</si>
</sst>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2311-5ABD-E349-A651-3C45F4B9A764}">
  <dimension ref="B2:Q25"/>
  <sheetViews>
    <sheetView tabSelected="1" topLeftCell="C1" zoomScale="125" workbookViewId="0">
      <selection activeCell="H12" sqref="H12"/>
    </sheetView>
  </sheetViews>
  <sheetFormatPr baseColWidth="10" defaultColWidth="10.83203125" defaultRowHeight="16" x14ac:dyDescent="0.2"/>
  <cols>
    <col min="1" max="1" width="1.83203125" customWidth="1"/>
    <col min="4" max="4" width="13.6640625" bestFit="1" customWidth="1"/>
    <col min="5" max="5" width="11.6640625" bestFit="1" customWidth="1"/>
    <col min="6" max="6" width="17.33203125" bestFit="1" customWidth="1"/>
    <col min="7" max="7" width="10" customWidth="1"/>
    <col min="11" max="11" width="17.33203125" bestFit="1" customWidth="1"/>
    <col min="12" max="12" width="25.83203125" bestFit="1" customWidth="1"/>
    <col min="13" max="14" width="25.83203125" customWidth="1"/>
    <col min="15" max="15" width="14.33203125" bestFit="1" customWidth="1"/>
  </cols>
  <sheetData>
    <row r="2" spans="2:17" x14ac:dyDescent="0.2">
      <c r="C2" s="1" t="s">
        <v>1</v>
      </c>
      <c r="D2" s="1" t="s">
        <v>2</v>
      </c>
    </row>
    <row r="3" spans="2:17" x14ac:dyDescent="0.2">
      <c r="B3" t="s">
        <v>0</v>
      </c>
      <c r="C3" t="s">
        <v>3</v>
      </c>
      <c r="D3" t="s">
        <v>14</v>
      </c>
      <c r="E3" t="s">
        <v>4</v>
      </c>
      <c r="F3" t="s">
        <v>16</v>
      </c>
      <c r="G3" t="s">
        <v>5</v>
      </c>
      <c r="H3" t="s">
        <v>5</v>
      </c>
      <c r="I3" t="s">
        <v>5</v>
      </c>
      <c r="J3" t="s">
        <v>12</v>
      </c>
      <c r="K3" t="s">
        <v>13</v>
      </c>
      <c r="L3" t="s">
        <v>15</v>
      </c>
      <c r="M3" t="s">
        <v>21</v>
      </c>
      <c r="N3" t="s">
        <v>20</v>
      </c>
      <c r="O3" t="s">
        <v>10</v>
      </c>
      <c r="P3">
        <v>212</v>
      </c>
      <c r="Q3">
        <f>P3-256</f>
        <v>-44</v>
      </c>
    </row>
    <row r="4" spans="2:17" x14ac:dyDescent="0.2">
      <c r="B4">
        <v>1</v>
      </c>
      <c r="C4">
        <v>2</v>
      </c>
      <c r="D4">
        <v>2</v>
      </c>
      <c r="E4">
        <v>25</v>
      </c>
      <c r="G4">
        <v>179</v>
      </c>
      <c r="H4">
        <v>188</v>
      </c>
      <c r="I4">
        <v>178</v>
      </c>
      <c r="J4">
        <f>AVERAGE(G4:I4)</f>
        <v>181.66666666666666</v>
      </c>
      <c r="K4">
        <f>J4-256</f>
        <v>-74.333333333333343</v>
      </c>
      <c r="L4">
        <f>-20*LOG(E4) + $Q$3</f>
        <v>-71.95880017344075</v>
      </c>
      <c r="M4">
        <f>K4-L4</f>
        <v>-2.3745331598925929</v>
      </c>
      <c r="N4">
        <f>POWER(10, -(K4-$Q$3)/20)</f>
        <v>32.859932476006591</v>
      </c>
      <c r="O4" t="s">
        <v>11</v>
      </c>
      <c r="P4">
        <v>211</v>
      </c>
      <c r="Q4">
        <f>P4-256</f>
        <v>-45</v>
      </c>
    </row>
    <row r="5" spans="2:17" x14ac:dyDescent="0.2">
      <c r="B5">
        <v>2</v>
      </c>
      <c r="C5">
        <v>2</v>
      </c>
      <c r="D5">
        <v>8</v>
      </c>
      <c r="E5">
        <v>25</v>
      </c>
      <c r="G5">
        <v>185</v>
      </c>
      <c r="H5">
        <v>176</v>
      </c>
      <c r="I5">
        <v>176</v>
      </c>
      <c r="J5">
        <f t="shared" ref="J5:J25" si="0">AVERAGE(G5:I5)</f>
        <v>179</v>
      </c>
      <c r="K5">
        <f t="shared" ref="K5:K25" si="1">J5-256</f>
        <v>-77</v>
      </c>
      <c r="L5">
        <f>-20*LOG(E5) + $Q$4</f>
        <v>-72.95880017344075</v>
      </c>
      <c r="M5">
        <f t="shared" ref="M5:M25" si="2">K5-L5</f>
        <v>-4.0411998265592501</v>
      </c>
      <c r="N5">
        <f>POWER(10, -(K5-$Q$4)/20)</f>
        <v>39.810717055349755</v>
      </c>
    </row>
    <row r="6" spans="2:17" x14ac:dyDescent="0.2">
      <c r="B6">
        <v>3</v>
      </c>
      <c r="C6">
        <v>2</v>
      </c>
      <c r="D6">
        <v>2</v>
      </c>
      <c r="E6">
        <v>50</v>
      </c>
      <c r="G6">
        <v>179</v>
      </c>
      <c r="H6">
        <v>175</v>
      </c>
      <c r="I6">
        <v>173</v>
      </c>
      <c r="J6">
        <f t="shared" si="0"/>
        <v>175.66666666666666</v>
      </c>
      <c r="K6">
        <f t="shared" si="1"/>
        <v>-80.333333333333343</v>
      </c>
      <c r="L6">
        <f>-20*LOG(E6) + $Q$3</f>
        <v>-77.979400086720375</v>
      </c>
      <c r="M6">
        <f t="shared" si="2"/>
        <v>-2.3539332466129679</v>
      </c>
      <c r="N6">
        <f>POWER(10, -(K6-$Q$3)/20)</f>
        <v>65.56418494179799</v>
      </c>
    </row>
    <row r="7" spans="2:17" x14ac:dyDescent="0.2">
      <c r="B7">
        <v>4</v>
      </c>
      <c r="C7">
        <v>2</v>
      </c>
      <c r="D7">
        <v>8</v>
      </c>
      <c r="E7">
        <v>50</v>
      </c>
      <c r="G7">
        <v>172</v>
      </c>
      <c r="H7">
        <v>162</v>
      </c>
      <c r="I7">
        <v>173</v>
      </c>
      <c r="J7">
        <f t="shared" si="0"/>
        <v>169</v>
      </c>
      <c r="K7">
        <f t="shared" si="1"/>
        <v>-87</v>
      </c>
      <c r="L7">
        <f>-20*LOG(E7) + $Q$4</f>
        <v>-78.979400086720375</v>
      </c>
      <c r="M7">
        <f t="shared" si="2"/>
        <v>-8.0205999132796251</v>
      </c>
      <c r="N7">
        <f>POWER(10, -(K7-$Q$4)/20)</f>
        <v>125.89254117941677</v>
      </c>
    </row>
    <row r="8" spans="2:17" x14ac:dyDescent="0.2">
      <c r="B8">
        <v>5</v>
      </c>
      <c r="C8">
        <v>2</v>
      </c>
      <c r="D8">
        <v>2</v>
      </c>
      <c r="E8">
        <v>75</v>
      </c>
      <c r="G8">
        <v>176</v>
      </c>
      <c r="H8">
        <v>176</v>
      </c>
      <c r="I8">
        <v>178</v>
      </c>
      <c r="J8">
        <f t="shared" si="0"/>
        <v>176.66666666666666</v>
      </c>
      <c r="K8">
        <f t="shared" si="1"/>
        <v>-79.333333333333343</v>
      </c>
      <c r="L8">
        <f>-20*LOG(E8) + $Q$3</f>
        <v>-81.501225267834002</v>
      </c>
      <c r="M8">
        <f t="shared" si="2"/>
        <v>2.1678919345006591</v>
      </c>
      <c r="N8">
        <f>POWER(10, -(K8-$Q$3)/20)</f>
        <v>58.434141337351825</v>
      </c>
    </row>
    <row r="9" spans="2:17" x14ac:dyDescent="0.2">
      <c r="B9">
        <v>6</v>
      </c>
      <c r="C9">
        <v>2</v>
      </c>
      <c r="D9">
        <v>8</v>
      </c>
      <c r="E9">
        <v>75</v>
      </c>
      <c r="G9">
        <v>171</v>
      </c>
      <c r="H9">
        <v>175</v>
      </c>
      <c r="I9">
        <v>174</v>
      </c>
      <c r="J9">
        <f t="shared" si="0"/>
        <v>173.33333333333334</v>
      </c>
      <c r="K9">
        <f t="shared" si="1"/>
        <v>-82.666666666666657</v>
      </c>
      <c r="L9">
        <f>-20*LOG(E9) + $Q$4</f>
        <v>-82.501225267834002</v>
      </c>
      <c r="M9">
        <f t="shared" si="2"/>
        <v>-0.1654413988326553</v>
      </c>
      <c r="N9">
        <f>POWER(10, -(K9-$Q$4)/20)</f>
        <v>76.442227425259986</v>
      </c>
    </row>
    <row r="10" spans="2:17" x14ac:dyDescent="0.2">
      <c r="B10">
        <v>7</v>
      </c>
      <c r="C10">
        <v>2</v>
      </c>
      <c r="D10">
        <v>2</v>
      </c>
      <c r="E10">
        <v>100</v>
      </c>
      <c r="F10" t="s">
        <v>17</v>
      </c>
      <c r="G10">
        <v>168</v>
      </c>
      <c r="H10">
        <v>175</v>
      </c>
      <c r="I10">
        <v>178</v>
      </c>
      <c r="J10">
        <f t="shared" si="0"/>
        <v>173.66666666666666</v>
      </c>
      <c r="K10">
        <f t="shared" si="1"/>
        <v>-82.333333333333343</v>
      </c>
      <c r="L10">
        <f>-20*LOG(E10) + $Q$3</f>
        <v>-84</v>
      </c>
      <c r="M10">
        <f t="shared" si="2"/>
        <v>1.6666666666666572</v>
      </c>
      <c r="N10">
        <f>POWER(10, -(K10-$Q$3)/20)</f>
        <v>82.540418526801972</v>
      </c>
    </row>
    <row r="11" spans="2:17" x14ac:dyDescent="0.2">
      <c r="B11">
        <v>8</v>
      </c>
      <c r="C11">
        <v>2</v>
      </c>
      <c r="D11">
        <v>8</v>
      </c>
      <c r="E11">
        <v>100</v>
      </c>
      <c r="G11">
        <v>167</v>
      </c>
      <c r="H11">
        <v>172</v>
      </c>
      <c r="I11">
        <v>172</v>
      </c>
      <c r="J11">
        <f t="shared" si="0"/>
        <v>170.33333333333334</v>
      </c>
      <c r="K11">
        <f t="shared" si="1"/>
        <v>-85.666666666666657</v>
      </c>
      <c r="L11">
        <f>-20*LOG(E11) + $Q$4</f>
        <v>-85</v>
      </c>
      <c r="M11">
        <f t="shared" si="2"/>
        <v>-0.66666666666665719</v>
      </c>
      <c r="N11">
        <f>POWER(10, -(K11-$Q$4)/20)</f>
        <v>107.97751623277085</v>
      </c>
    </row>
    <row r="12" spans="2:17" x14ac:dyDescent="0.2">
      <c r="B12">
        <v>9</v>
      </c>
      <c r="C12">
        <v>2</v>
      </c>
      <c r="D12">
        <v>2</v>
      </c>
      <c r="E12">
        <v>138</v>
      </c>
      <c r="F12" t="s">
        <v>18</v>
      </c>
      <c r="G12">
        <v>160</v>
      </c>
      <c r="H12">
        <v>168</v>
      </c>
      <c r="I12">
        <v>175</v>
      </c>
      <c r="J12">
        <f t="shared" si="0"/>
        <v>167.66666666666666</v>
      </c>
      <c r="K12">
        <f t="shared" si="1"/>
        <v>-88.333333333333343</v>
      </c>
      <c r="L12">
        <f>-20*LOG(E12) + $Q$3</f>
        <v>-86.797581728024738</v>
      </c>
      <c r="M12">
        <f t="shared" si="2"/>
        <v>-1.5357516053086044</v>
      </c>
      <c r="N12">
        <f>POWER(10, -(K12-$Q$3)/20)</f>
        <v>164.6897865482872</v>
      </c>
    </row>
    <row r="13" spans="2:17" x14ac:dyDescent="0.2">
      <c r="B13">
        <v>10</v>
      </c>
      <c r="C13">
        <v>2</v>
      </c>
      <c r="D13">
        <v>8</v>
      </c>
      <c r="E13">
        <v>138</v>
      </c>
      <c r="G13">
        <v>170</v>
      </c>
      <c r="H13">
        <v>171</v>
      </c>
      <c r="I13">
        <v>171</v>
      </c>
      <c r="J13">
        <f t="shared" si="0"/>
        <v>170.66666666666666</v>
      </c>
      <c r="K13">
        <f t="shared" si="1"/>
        <v>-85.333333333333343</v>
      </c>
      <c r="L13">
        <f>-20*LOG(E13) + $Q$4</f>
        <v>-87.797581728024738</v>
      </c>
      <c r="M13">
        <f t="shared" si="2"/>
        <v>2.4642483946913956</v>
      </c>
      <c r="N13">
        <f>POWER(10, -(K13-$Q$4)/20)</f>
        <v>103.91223038351707</v>
      </c>
    </row>
    <row r="14" spans="2:17" x14ac:dyDescent="0.2">
      <c r="B14">
        <v>11</v>
      </c>
      <c r="C14">
        <v>2</v>
      </c>
      <c r="D14">
        <v>2</v>
      </c>
      <c r="E14">
        <v>160</v>
      </c>
      <c r="G14">
        <v>170</v>
      </c>
      <c r="H14">
        <v>171</v>
      </c>
      <c r="I14">
        <v>172</v>
      </c>
      <c r="J14">
        <f t="shared" si="0"/>
        <v>171</v>
      </c>
      <c r="K14">
        <f t="shared" si="1"/>
        <v>-85</v>
      </c>
      <c r="L14">
        <f>-20*LOG(E14) + $Q$3</f>
        <v>-88.0823996531185</v>
      </c>
      <c r="M14">
        <f t="shared" si="2"/>
        <v>3.0823996531185003</v>
      </c>
      <c r="N14">
        <f>POWER(10, -(K14-$Q$3)/20)</f>
        <v>112.20184543019634</v>
      </c>
    </row>
    <row r="15" spans="2:17" x14ac:dyDescent="0.2">
      <c r="B15">
        <v>12</v>
      </c>
      <c r="C15">
        <v>2</v>
      </c>
      <c r="D15">
        <v>8</v>
      </c>
      <c r="E15">
        <v>160</v>
      </c>
      <c r="G15">
        <v>171</v>
      </c>
      <c r="H15">
        <v>167</v>
      </c>
      <c r="I15">
        <v>169</v>
      </c>
      <c r="J15">
        <f t="shared" si="0"/>
        <v>169</v>
      </c>
      <c r="K15">
        <f t="shared" si="1"/>
        <v>-87</v>
      </c>
      <c r="L15">
        <f>-20*LOG(E15) + $Q$4</f>
        <v>-89.0823996531185</v>
      </c>
      <c r="M15">
        <f t="shared" si="2"/>
        <v>2.0823996531185003</v>
      </c>
      <c r="N15">
        <f>POWER(10, -(K15-$Q$4)/20)</f>
        <v>125.89254117941677</v>
      </c>
    </row>
    <row r="16" spans="2:17" x14ac:dyDescent="0.2">
      <c r="B16">
        <v>13</v>
      </c>
      <c r="C16">
        <v>2</v>
      </c>
      <c r="D16">
        <v>2</v>
      </c>
      <c r="E16">
        <v>185</v>
      </c>
      <c r="G16">
        <v>166</v>
      </c>
      <c r="H16">
        <v>164</v>
      </c>
      <c r="I16">
        <v>167</v>
      </c>
      <c r="J16">
        <f t="shared" si="0"/>
        <v>165.66666666666666</v>
      </c>
      <c r="K16">
        <f t="shared" si="1"/>
        <v>-90.333333333333343</v>
      </c>
      <c r="L16">
        <f>-20*LOG(E16) + $Q$3</f>
        <v>-89.343434568060275</v>
      </c>
      <c r="M16">
        <f t="shared" si="2"/>
        <v>-0.98989876527306819</v>
      </c>
      <c r="N16">
        <f>POWER(10, -(K16-$Q$3)/20)</f>
        <v>207.33215734859596</v>
      </c>
    </row>
    <row r="17" spans="2:17" x14ac:dyDescent="0.2">
      <c r="B17">
        <v>14</v>
      </c>
      <c r="C17">
        <v>2</v>
      </c>
      <c r="D17">
        <v>8</v>
      </c>
      <c r="E17">
        <v>185</v>
      </c>
      <c r="G17">
        <v>165</v>
      </c>
      <c r="H17">
        <v>163</v>
      </c>
      <c r="I17">
        <v>158</v>
      </c>
      <c r="J17">
        <f t="shared" si="0"/>
        <v>162</v>
      </c>
      <c r="K17">
        <f t="shared" si="1"/>
        <v>-94</v>
      </c>
      <c r="L17">
        <f>-20*LOG(E17) + $Q$4</f>
        <v>-90.343434568060275</v>
      </c>
      <c r="M17">
        <f t="shared" si="2"/>
        <v>-3.6565654319397254</v>
      </c>
      <c r="N17">
        <f>POWER(10, -(K17-$Q$4)/20)</f>
        <v>281.83829312644554</v>
      </c>
      <c r="Q17" t="s">
        <v>6</v>
      </c>
    </row>
    <row r="18" spans="2:17" x14ac:dyDescent="0.2">
      <c r="B18">
        <v>15</v>
      </c>
      <c r="C18">
        <v>2</v>
      </c>
      <c r="D18">
        <v>2</v>
      </c>
      <c r="E18">
        <v>210</v>
      </c>
      <c r="G18">
        <v>164</v>
      </c>
      <c r="H18">
        <v>159</v>
      </c>
      <c r="I18">
        <v>160</v>
      </c>
      <c r="J18">
        <f t="shared" si="0"/>
        <v>161</v>
      </c>
      <c r="K18">
        <f t="shared" si="1"/>
        <v>-95</v>
      </c>
      <c r="L18">
        <f>-20*LOG(E18) + $Q$3</f>
        <v>-90.444385894678391</v>
      </c>
      <c r="M18">
        <f t="shared" si="2"/>
        <v>-4.5556141053216095</v>
      </c>
      <c r="N18">
        <f>POWER(10, -(K18-$Q$3)/20)</f>
        <v>354.81338923357566</v>
      </c>
      <c r="Q18" t="s">
        <v>7</v>
      </c>
    </row>
    <row r="19" spans="2:17" x14ac:dyDescent="0.2">
      <c r="B19">
        <v>16</v>
      </c>
      <c r="C19">
        <v>2</v>
      </c>
      <c r="D19">
        <v>8</v>
      </c>
      <c r="E19">
        <v>210</v>
      </c>
      <c r="G19">
        <v>163</v>
      </c>
      <c r="H19">
        <v>166</v>
      </c>
      <c r="I19">
        <v>165</v>
      </c>
      <c r="J19">
        <f t="shared" si="0"/>
        <v>164.66666666666666</v>
      </c>
      <c r="K19">
        <f t="shared" si="1"/>
        <v>-91.333333333333343</v>
      </c>
      <c r="L19">
        <f>-20*LOG(E19) + $Q$4</f>
        <v>-91.444385894678391</v>
      </c>
      <c r="M19">
        <f t="shared" si="2"/>
        <v>0.11105256134504771</v>
      </c>
      <c r="N19">
        <f>POWER(10, -(K19-$Q$4)/20)</f>
        <v>207.33215734859596</v>
      </c>
      <c r="Q19" t="s">
        <v>8</v>
      </c>
    </row>
    <row r="20" spans="2:17" x14ac:dyDescent="0.2">
      <c r="B20">
        <v>17</v>
      </c>
      <c r="C20">
        <v>2</v>
      </c>
      <c r="D20">
        <v>2</v>
      </c>
      <c r="E20">
        <v>235</v>
      </c>
      <c r="G20">
        <v>157</v>
      </c>
      <c r="H20">
        <v>155</v>
      </c>
      <c r="I20">
        <v>159</v>
      </c>
      <c r="J20">
        <f t="shared" si="0"/>
        <v>157</v>
      </c>
      <c r="K20">
        <f>J20-256</f>
        <v>-99</v>
      </c>
      <c r="L20">
        <f>-20*LOG(E20) + $Q$3</f>
        <v>-91.421357245434734</v>
      </c>
      <c r="M20">
        <f t="shared" si="2"/>
        <v>-7.5786427545652657</v>
      </c>
      <c r="N20">
        <f>POWER(10, -(K20-$Q$3)/20)</f>
        <v>562.34132519034927</v>
      </c>
      <c r="Q20" t="s">
        <v>9</v>
      </c>
    </row>
    <row r="21" spans="2:17" x14ac:dyDescent="0.2">
      <c r="B21">
        <v>18</v>
      </c>
      <c r="C21">
        <v>2</v>
      </c>
      <c r="D21">
        <v>8</v>
      </c>
      <c r="E21">
        <v>235</v>
      </c>
      <c r="G21">
        <v>161</v>
      </c>
      <c r="H21">
        <v>162</v>
      </c>
      <c r="I21">
        <v>164</v>
      </c>
      <c r="J21">
        <f t="shared" si="0"/>
        <v>162.33333333333334</v>
      </c>
      <c r="K21">
        <f t="shared" si="1"/>
        <v>-93.666666666666657</v>
      </c>
      <c r="L21">
        <f>-20*LOG(E21) + $Q$4</f>
        <v>-92.421357245434734</v>
      </c>
      <c r="M21">
        <f t="shared" si="2"/>
        <v>-1.2453094212319229</v>
      </c>
      <c r="N21">
        <f>POWER(10, -(K21-$Q$4)/20)</f>
        <v>271.22725793320245</v>
      </c>
    </row>
    <row r="22" spans="2:17" x14ac:dyDescent="0.2">
      <c r="B22">
        <v>19</v>
      </c>
      <c r="C22">
        <v>2</v>
      </c>
      <c r="D22">
        <v>2</v>
      </c>
      <c r="E22">
        <v>260</v>
      </c>
      <c r="G22">
        <v>158</v>
      </c>
      <c r="H22">
        <v>155</v>
      </c>
      <c r="I22">
        <v>163</v>
      </c>
      <c r="J22">
        <f t="shared" si="0"/>
        <v>158.66666666666666</v>
      </c>
      <c r="K22">
        <f t="shared" si="1"/>
        <v>-97.333333333333343</v>
      </c>
      <c r="L22">
        <f>-20*LOG(E22) + $Q$3</f>
        <v>-92.29946695941635</v>
      </c>
      <c r="M22">
        <f t="shared" si="2"/>
        <v>-5.0338663739169931</v>
      </c>
      <c r="N22">
        <f>POWER(10, -(K22-$Q$3)/20)</f>
        <v>464.15888336127858</v>
      </c>
    </row>
    <row r="23" spans="2:17" x14ac:dyDescent="0.2">
      <c r="B23">
        <v>20</v>
      </c>
      <c r="C23">
        <v>2</v>
      </c>
      <c r="D23">
        <v>8</v>
      </c>
      <c r="E23">
        <v>260</v>
      </c>
      <c r="G23">
        <v>162</v>
      </c>
      <c r="H23">
        <v>168</v>
      </c>
      <c r="I23">
        <v>163</v>
      </c>
      <c r="J23">
        <f t="shared" si="0"/>
        <v>164.33333333333334</v>
      </c>
      <c r="K23">
        <f t="shared" si="1"/>
        <v>-91.666666666666657</v>
      </c>
      <c r="L23">
        <f>-20*LOG(E23) + $Q$4</f>
        <v>-93.29946695941635</v>
      </c>
      <c r="M23">
        <f t="shared" si="2"/>
        <v>1.6328002927496925</v>
      </c>
      <c r="N23">
        <f>POWER(10, -(K23-$Q$4)/20)</f>
        <v>215.44346900318828</v>
      </c>
    </row>
    <row r="24" spans="2:17" x14ac:dyDescent="0.2">
      <c r="B24">
        <v>21</v>
      </c>
      <c r="C24">
        <v>2</v>
      </c>
      <c r="D24">
        <v>2</v>
      </c>
      <c r="E24">
        <v>341</v>
      </c>
      <c r="F24" t="s">
        <v>19</v>
      </c>
      <c r="G24">
        <v>160</v>
      </c>
      <c r="H24">
        <v>155</v>
      </c>
      <c r="I24">
        <v>158</v>
      </c>
      <c r="J24">
        <f t="shared" si="0"/>
        <v>157.66666666666666</v>
      </c>
      <c r="K24">
        <f t="shared" si="1"/>
        <v>-98.333333333333343</v>
      </c>
      <c r="L24">
        <f>-20*LOG(E24) + $Q$3</f>
        <v>-94.655087579849948</v>
      </c>
      <c r="M24">
        <f t="shared" si="2"/>
        <v>-3.6782457534833952</v>
      </c>
      <c r="N24">
        <f>POWER(10, -(K24-$Q$3)/20)</f>
        <v>520.79483285954734</v>
      </c>
    </row>
    <row r="25" spans="2:17" x14ac:dyDescent="0.2">
      <c r="B25">
        <v>22</v>
      </c>
      <c r="C25">
        <v>2</v>
      </c>
      <c r="D25">
        <v>8</v>
      </c>
      <c r="E25">
        <v>341</v>
      </c>
      <c r="G25">
        <v>154</v>
      </c>
      <c r="H25">
        <v>165</v>
      </c>
      <c r="I25">
        <v>157</v>
      </c>
      <c r="J25">
        <f t="shared" si="0"/>
        <v>158.66666666666666</v>
      </c>
      <c r="K25">
        <f t="shared" si="1"/>
        <v>-97.333333333333343</v>
      </c>
      <c r="L25">
        <f>-20*LOG(E25) + $Q$4</f>
        <v>-95.655087579849948</v>
      </c>
      <c r="M25">
        <f t="shared" si="2"/>
        <v>-1.6782457534833952</v>
      </c>
      <c r="N25">
        <f>POWER(10, -(K25-$Q$4)/20)</f>
        <v>413.68204023885147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4C79-1930-4341-B79A-C20F8126EB48}">
  <dimension ref="A1"/>
  <sheetViews>
    <sheetView workbookViewId="0">
      <selection activeCell="I11" sqref="I11"/>
    </sheetView>
  </sheetViews>
  <sheetFormatPr baseColWidth="10" defaultColWidth="10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Btool Testing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2020-06-23T10:07:24Z</dcterms:created>
  <dcterms:modified xsi:type="dcterms:W3CDTF">2020-06-23T19:56:13Z</dcterms:modified>
</cp:coreProperties>
</file>