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rreutn-my.sharepoint.com/personal/castromauricionicolas_ca_frre_utn_edu_ar/Documents/Facultad/Planificación/TPI/"/>
    </mc:Choice>
  </mc:AlternateContent>
  <xr:revisionPtr revIDLastSave="3" documentId="13_ncr:1_{A39ADB6F-F050-4228-AE0E-81AFDC754930}" xr6:coauthVersionLast="47" xr6:coauthVersionMax="47" xr10:uidLastSave="{B8FCF155-3CB5-48E5-9F62-BEAC3463286A}"/>
  <bookViews>
    <workbookView xWindow="-120" yWindow="-120" windowWidth="29040" windowHeight="15720" activeTab="1" xr2:uid="{91AD4028-06C8-4C34-A689-971EAC9A5D1C}"/>
  </bookViews>
  <sheets>
    <sheet name="Hoja3 (2)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5" l="1"/>
  <c r="F58" i="5" s="1"/>
  <c r="E55" i="5"/>
  <c r="F54" i="5"/>
  <c r="F53" i="5"/>
  <c r="E53" i="5"/>
  <c r="F52" i="5"/>
  <c r="E60" i="5"/>
  <c r="F60" i="5" s="1"/>
  <c r="E59" i="5"/>
  <c r="F59" i="5" s="1"/>
  <c r="E31" i="5"/>
  <c r="F31" i="5" s="1"/>
  <c r="E30" i="5"/>
  <c r="F30" i="5" s="1"/>
  <c r="F29" i="5"/>
  <c r="F28" i="5"/>
  <c r="E27" i="5"/>
  <c r="F27" i="5" s="1"/>
  <c r="E24" i="5"/>
  <c r="F24" i="5" s="1"/>
  <c r="E21" i="5"/>
  <c r="F21" i="5" s="1"/>
  <c r="E16" i="5"/>
  <c r="F16" i="5" s="1"/>
  <c r="F53" i="4"/>
  <c r="F67" i="4" s="1"/>
  <c r="E64" i="5" l="1"/>
  <c r="E53" i="4"/>
  <c r="E67" i="4" s="1"/>
  <c r="F55" i="5"/>
  <c r="F64" i="5" s="1"/>
  <c r="D68" i="5" s="1"/>
  <c r="D69" i="5" s="1"/>
  <c r="D71" i="5" s="1"/>
</calcChain>
</file>

<file path=xl/sharedStrings.xml><?xml version="1.0" encoding="utf-8"?>
<sst xmlns="http://schemas.openxmlformats.org/spreadsheetml/2006/main" count="91" uniqueCount="85">
  <si>
    <t>TOTALES</t>
  </si>
  <si>
    <t xml:space="preserve"> COSTOS INDIRECTOS DE UN ESTUDIO PROFESIONAL</t>
  </si>
  <si>
    <t>RUBRO</t>
  </si>
  <si>
    <t>1.- LOCAL ESTUDIO</t>
  </si>
  <si>
    <t>1.1  Alquileres (fijo)</t>
  </si>
  <si>
    <t>2.- MUEBLES</t>
  </si>
  <si>
    <t>2.1 Amortizaciones (fijo)</t>
  </si>
  <si>
    <t xml:space="preserve">     total</t>
  </si>
  <si>
    <t>/10 =</t>
  </si>
  <si>
    <t>3,- EQUIPAMIENTO</t>
  </si>
  <si>
    <t>4.- MATERIALES INDIRECTOS</t>
  </si>
  <si>
    <t>5.1 Personal Auxiliar</t>
  </si>
  <si>
    <t>1.2  Expensas (fijo)</t>
  </si>
  <si>
    <t>1.3  Agua (fijo)</t>
  </si>
  <si>
    <t>5.2 Mantenimiento PC y Otros equipos</t>
  </si>
  <si>
    <t>5.- MANO DE OBRA INDIRECTA</t>
  </si>
  <si>
    <t>6.- RODADO</t>
  </si>
  <si>
    <t>7.- GASTOS DEL PROFESIONAL</t>
  </si>
  <si>
    <t xml:space="preserve">       Lapiceras, carpetas, papel, copias</t>
  </si>
  <si>
    <t>7.3  Cursos de Actualización (fijo)</t>
  </si>
  <si>
    <t>7.4  Seguro (vida y accidentes) (Fijo)</t>
  </si>
  <si>
    <t>1.4  Luz (semifijo)</t>
  </si>
  <si>
    <t xml:space="preserve">4.1  UTILES </t>
  </si>
  <si>
    <t>6.2 Combustuible</t>
  </si>
  <si>
    <t xml:space="preserve">      Amortz.Costo de compra / 5 años =</t>
  </si>
  <si>
    <t xml:space="preserve">      Amortz.Costo de compra / 3 años =</t>
  </si>
  <si>
    <t xml:space="preserve">      Costo de compra / 10 años =</t>
  </si>
  <si>
    <t xml:space="preserve">      en la profesión. (fijo)</t>
  </si>
  <si>
    <t>TRANSPORTE</t>
  </si>
  <si>
    <t>Notas:</t>
  </si>
  <si>
    <t>7.4  Seguro (robo e incendios) (Fijo)</t>
  </si>
  <si>
    <t>Planificación</t>
  </si>
  <si>
    <t>Costo Mensual</t>
  </si>
  <si>
    <t>Costo Anual</t>
  </si>
  <si>
    <t>de  amortizaciones, salvo que el profesional trabaje en los dos locales.</t>
  </si>
  <si>
    <t xml:space="preserve">*El valor de compra en cualquiera de los rubros deberá incluir el costo de factura, más todos los </t>
  </si>
  <si>
    <t>en el capitulo  costo de los materiales .</t>
  </si>
  <si>
    <t xml:space="preserve">gastos incurridos  en  la  compra como ser  fletes,  seguros, intereses de financiación, etc vistos  </t>
  </si>
  <si>
    <t>club etc de corresponder,  como se analizará en el capitulo de mano de obra.</t>
  </si>
  <si>
    <t xml:space="preserve">ser aportes de ley osea jubilación, obra social,  cuota sindical,  más indumentaria,  vales,  cuotas   </t>
  </si>
  <si>
    <t xml:space="preserve">      cartuchos tinta,  etc. (semifijo)</t>
  </si>
  <si>
    <t xml:space="preserve">      3.960.000/ 5 = 792.000 x 50% utilizado </t>
  </si>
  <si>
    <t xml:space="preserve">      5.1.2 Cadete -4 hs diarias   (fijo)</t>
  </si>
  <si>
    <t>Unidad VII</t>
  </si>
  <si>
    <t xml:space="preserve">      Gasto 240.000 x 50% =</t>
  </si>
  <si>
    <t>6.1 Automovil (usado)</t>
  </si>
  <si>
    <r>
      <t>SON tambien llamados FIJOS</t>
    </r>
    <r>
      <rPr>
        <b/>
        <sz val="10"/>
        <rFont val="Arial"/>
        <family val="2"/>
      </rPr>
      <t xml:space="preserve"> : o estructurales dado que estos costos no estan relacionados con </t>
    </r>
  </si>
  <si>
    <t>siendo INDIRECTOS dado que no puedo identificarlos o asignarlos a la tarea especifica.</t>
  </si>
  <si>
    <r>
      <t>Serán SEMIFIJOS</t>
    </r>
    <r>
      <rPr>
        <b/>
        <sz val="10"/>
        <rFont val="Arial"/>
        <family val="2"/>
      </rPr>
      <t xml:space="preserve"> en la medida que  varien con los volumenes de actividad, pero seguiran </t>
    </r>
  </si>
  <si>
    <t>o actividad.</t>
  </si>
  <si>
    <r>
      <t>SON INDIRECTOS</t>
    </r>
    <r>
      <rPr>
        <b/>
        <sz val="10"/>
        <rFont val="Arial"/>
        <family val="2"/>
      </rPr>
      <t xml:space="preserve">: porque NO los puedo identificar, imputar o asignar directamente a la tarea </t>
    </r>
  </si>
  <si>
    <t>actividad.</t>
  </si>
  <si>
    <t xml:space="preserve">los volumenes de producción o actividad. Debo afrontarlos aún cuando no realice ninguna </t>
  </si>
  <si>
    <t xml:space="preserve">*El  alumnno  debera  incluir  en   el  Rubro  1.-  Local  Estudio  el  concepto  de  Alquileres   o  el   </t>
  </si>
  <si>
    <t xml:space="preserve">*La mano de obra indirecta, debe  ser  valorizada  incluyendo todos los conceptos pagados como </t>
  </si>
  <si>
    <t xml:space="preserve">3.2  5 Telefono </t>
  </si>
  <si>
    <t xml:space="preserve">        1,250.000/ 5  =</t>
  </si>
  <si>
    <t>3.3  Impresora</t>
  </si>
  <si>
    <t>450.000 / 3 =</t>
  </si>
  <si>
    <t>3500000 / 3 =</t>
  </si>
  <si>
    <t xml:space="preserve">     7 Escritorios</t>
  </si>
  <si>
    <t xml:space="preserve">     8 Sillas</t>
  </si>
  <si>
    <t xml:space="preserve">     2 Ficheros</t>
  </si>
  <si>
    <t>3.1  5 PC</t>
  </si>
  <si>
    <t>3.4  Internet (semifijo)</t>
  </si>
  <si>
    <t>:</t>
  </si>
  <si>
    <t>Cálculo de costo en el proyecto</t>
  </si>
  <si>
    <t>Coste mensual</t>
  </si>
  <si>
    <t>Coste diario</t>
  </si>
  <si>
    <t>Dias del proyecto</t>
  </si>
  <si>
    <t>Pesos</t>
  </si>
  <si>
    <t>Días</t>
  </si>
  <si>
    <t>Coste del proyecto</t>
  </si>
  <si>
    <t>Pesos/Días</t>
  </si>
  <si>
    <t>1.5  Telefono (semifijo)</t>
  </si>
  <si>
    <t>1.6  Impuesto tasas y servicios (fijo)</t>
  </si>
  <si>
    <t xml:space="preserve">      5.1.1 Secretaria -4 hs. diarias (fijo)</t>
  </si>
  <si>
    <t>3.5 Licencias de software</t>
  </si>
  <si>
    <t>3.6 Suscripciones a servicios en la nube</t>
  </si>
  <si>
    <t>3.7 Mantenimiento de PC e Impresora</t>
  </si>
  <si>
    <t>7.5  Monotributo</t>
  </si>
  <si>
    <t>8.1 Marketing</t>
  </si>
  <si>
    <t>8.- SERVICIOS</t>
  </si>
  <si>
    <t>8.2 Seguridad</t>
  </si>
  <si>
    <t>8.3 Servicios legales y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</si>
</sst>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b/>
      <u/>
      <sz val="8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7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11" xfId="0" applyFont="1" applyBorder="1"/>
    <xf numFmtId="3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3" fillId="0" borderId="2" xfId="0" applyFont="1" applyBorder="1"/>
    <xf numFmtId="164" fontId="2" fillId="0" borderId="0" xfId="1" applyFont="1" applyBorder="1"/>
    <xf numFmtId="164" fontId="2" fillId="0" borderId="4" xfId="1" applyFont="1" applyBorder="1"/>
    <xf numFmtId="164" fontId="0" fillId="0" borderId="4" xfId="1" applyFont="1" applyBorder="1"/>
    <xf numFmtId="0" fontId="3" fillId="0" borderId="0" xfId="0" applyFont="1"/>
    <xf numFmtId="164" fontId="2" fillId="0" borderId="4" xfId="0" applyNumberFormat="1" applyFont="1" applyBorder="1"/>
    <xf numFmtId="0" fontId="2" fillId="0" borderId="13" xfId="0" applyFont="1" applyBorder="1"/>
    <xf numFmtId="164" fontId="2" fillId="0" borderId="10" xfId="1" applyFont="1" applyBorder="1"/>
    <xf numFmtId="0" fontId="2" fillId="0" borderId="14" xfId="0" applyFont="1" applyBorder="1"/>
    <xf numFmtId="164" fontId="2" fillId="0" borderId="1" xfId="1" applyFont="1" applyBorder="1"/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164" fontId="2" fillId="0" borderId="15" xfId="0" applyNumberFormat="1" applyFont="1" applyBorder="1"/>
    <xf numFmtId="0" fontId="2" fillId="0" borderId="15" xfId="0" applyFont="1" applyBorder="1"/>
    <xf numFmtId="43" fontId="2" fillId="0" borderId="12" xfId="0" applyNumberFormat="1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09D2-4FE9-4654-A181-8389AA613763}">
  <dimension ref="A1:H207"/>
  <sheetViews>
    <sheetView topLeftCell="A85" zoomScaleNormal="100" workbookViewId="0">
      <selection activeCell="A113" sqref="A113:C117"/>
    </sheetView>
  </sheetViews>
  <sheetFormatPr defaultColWidth="11.42578125" defaultRowHeight="12.75" x14ac:dyDescent="0.2"/>
  <cols>
    <col min="1" max="1" width="20.28515625" customWidth="1"/>
    <col min="2" max="2" width="12.85546875" bestFit="1" customWidth="1"/>
    <col min="4" max="4" width="18.5703125" customWidth="1"/>
    <col min="5" max="5" width="13.7109375" customWidth="1"/>
    <col min="6" max="6" width="15.85546875" customWidth="1"/>
  </cols>
  <sheetData>
    <row r="1" spans="1:8" x14ac:dyDescent="0.2">
      <c r="A1" t="s">
        <v>31</v>
      </c>
    </row>
    <row r="2" spans="1:8" x14ac:dyDescent="0.2">
      <c r="A2" t="s">
        <v>43</v>
      </c>
    </row>
    <row r="4" spans="1:8" x14ac:dyDescent="0.2">
      <c r="A4" s="35"/>
      <c r="B4" s="35"/>
      <c r="C4" s="27" t="s">
        <v>1</v>
      </c>
      <c r="D4" s="35"/>
      <c r="E4" s="35"/>
      <c r="F4" s="35"/>
      <c r="G4" s="35"/>
      <c r="H4" s="35"/>
    </row>
    <row r="5" spans="1:8" x14ac:dyDescent="0.2">
      <c r="A5" s="35"/>
      <c r="B5" s="35"/>
      <c r="C5" s="36"/>
      <c r="D5" s="35"/>
      <c r="E5" s="35"/>
      <c r="F5" s="35"/>
      <c r="G5" s="35"/>
      <c r="H5" s="35"/>
    </row>
    <row r="6" spans="1:8" x14ac:dyDescent="0.2">
      <c r="A6" s="27" t="s">
        <v>50</v>
      </c>
      <c r="B6" s="35"/>
      <c r="C6" s="35"/>
      <c r="D6" s="35"/>
      <c r="E6" s="35"/>
      <c r="F6" s="35"/>
      <c r="G6" s="35"/>
      <c r="H6" s="35"/>
    </row>
    <row r="7" spans="1:8" x14ac:dyDescent="0.2">
      <c r="A7" s="27" t="s">
        <v>49</v>
      </c>
      <c r="B7" s="35"/>
      <c r="C7" s="35"/>
      <c r="D7" s="35"/>
      <c r="E7" s="35"/>
      <c r="F7" s="35"/>
      <c r="G7" s="35"/>
      <c r="H7" s="35"/>
    </row>
    <row r="8" spans="1:8" x14ac:dyDescent="0.2">
      <c r="A8" s="27"/>
      <c r="B8" s="35"/>
      <c r="C8" s="35"/>
      <c r="D8" s="35"/>
      <c r="E8" s="35"/>
      <c r="F8" s="35"/>
      <c r="G8" s="35"/>
      <c r="H8" s="35"/>
    </row>
    <row r="9" spans="1:8" ht="18.75" customHeight="1" x14ac:dyDescent="0.2">
      <c r="A9" s="27" t="s">
        <v>46</v>
      </c>
      <c r="B9" s="35"/>
      <c r="C9" s="36"/>
      <c r="D9" s="35"/>
      <c r="E9" s="35"/>
      <c r="F9" s="35"/>
      <c r="G9" s="35"/>
      <c r="H9" s="35"/>
    </row>
    <row r="10" spans="1:8" ht="15.75" customHeight="1" x14ac:dyDescent="0.2">
      <c r="A10" s="5" t="s">
        <v>52</v>
      </c>
      <c r="B10" s="35"/>
      <c r="C10" s="36"/>
      <c r="D10" s="35"/>
      <c r="E10" s="35"/>
      <c r="F10" s="35"/>
      <c r="G10" s="35"/>
      <c r="H10" s="35"/>
    </row>
    <row r="11" spans="1:8" ht="15.75" customHeight="1" x14ac:dyDescent="0.2">
      <c r="A11" s="5" t="s">
        <v>51</v>
      </c>
      <c r="B11" s="35"/>
      <c r="C11" s="36"/>
      <c r="D11" s="35"/>
      <c r="E11" s="35"/>
      <c r="F11" s="35"/>
      <c r="G11" s="35"/>
      <c r="H11" s="35"/>
    </row>
    <row r="12" spans="1:8" ht="15.75" customHeight="1" x14ac:dyDescent="0.2">
      <c r="A12" s="39"/>
      <c r="B12" s="35"/>
      <c r="C12" s="36"/>
      <c r="D12" s="35"/>
      <c r="E12" s="35"/>
      <c r="F12" s="35"/>
      <c r="G12" s="35"/>
      <c r="H12" s="35"/>
    </row>
    <row r="13" spans="1:8" x14ac:dyDescent="0.2">
      <c r="A13" s="27" t="s">
        <v>48</v>
      </c>
      <c r="B13" s="35"/>
      <c r="C13" s="35"/>
      <c r="D13" s="35"/>
      <c r="E13" s="35"/>
      <c r="F13" s="35"/>
      <c r="G13" s="35"/>
      <c r="H13" s="35"/>
    </row>
    <row r="14" spans="1:8" x14ac:dyDescent="0.2">
      <c r="A14" s="5" t="s">
        <v>47</v>
      </c>
      <c r="B14" s="35"/>
      <c r="C14" s="35"/>
      <c r="D14" s="35"/>
      <c r="E14" s="35"/>
      <c r="F14" s="35"/>
      <c r="G14" s="35"/>
      <c r="H14" s="35"/>
    </row>
    <row r="15" spans="1:8" x14ac:dyDescent="0.2">
      <c r="A15" s="37"/>
      <c r="B15" s="35"/>
      <c r="C15" s="35"/>
      <c r="D15" s="35"/>
      <c r="E15" s="35"/>
      <c r="F15" s="35"/>
      <c r="G15" s="35"/>
      <c r="H15" s="35"/>
    </row>
    <row r="16" spans="1:8" ht="21" customHeight="1" x14ac:dyDescent="0.2"/>
    <row r="19" ht="12.75" customHeight="1" x14ac:dyDescent="0.2"/>
    <row r="52" spans="1:6" x14ac:dyDescent="0.2">
      <c r="A52" s="8"/>
      <c r="B52" s="5"/>
      <c r="C52" s="5"/>
      <c r="D52" s="14"/>
      <c r="E52" s="25"/>
      <c r="F52" s="25"/>
    </row>
    <row r="53" spans="1:6" ht="13.5" thickBot="1" x14ac:dyDescent="0.25">
      <c r="A53" s="10"/>
      <c r="B53" s="31"/>
      <c r="C53" s="31"/>
      <c r="D53" s="15" t="s">
        <v>28</v>
      </c>
      <c r="E53" s="32">
        <f>SUM(Sheet1!E2:E36)</f>
        <v>5998866.666666667</v>
      </c>
      <c r="F53" s="32">
        <f>SUM(F52:F52)</f>
        <v>0</v>
      </c>
    </row>
    <row r="54" spans="1:6" x14ac:dyDescent="0.2">
      <c r="B54" s="5"/>
      <c r="C54" s="5"/>
      <c r="D54" s="5">
        <v>18</v>
      </c>
      <c r="E54" s="24"/>
      <c r="F54" s="24"/>
    </row>
    <row r="55" spans="1:6" x14ac:dyDescent="0.2">
      <c r="B55" s="5"/>
      <c r="C55" s="5"/>
      <c r="D55" s="5"/>
      <c r="E55" s="24"/>
      <c r="F55" s="24"/>
    </row>
    <row r="56" spans="1:6" x14ac:dyDescent="0.2">
      <c r="B56" s="5"/>
      <c r="C56" s="5"/>
      <c r="D56" s="5"/>
      <c r="E56" s="24"/>
      <c r="F56" s="24"/>
    </row>
    <row r="57" spans="1:6" x14ac:dyDescent="0.2">
      <c r="B57" s="5"/>
      <c r="C57" s="5"/>
      <c r="D57" s="5"/>
      <c r="E57" s="24"/>
      <c r="F57" s="24"/>
    </row>
    <row r="58" spans="1:6" x14ac:dyDescent="0.2">
      <c r="A58" t="s">
        <v>31</v>
      </c>
      <c r="B58" s="5"/>
      <c r="C58" s="5"/>
      <c r="D58" s="5"/>
      <c r="E58" s="24"/>
      <c r="F58" s="24"/>
    </row>
    <row r="59" spans="1:6" x14ac:dyDescent="0.2">
      <c r="A59" t="s">
        <v>43</v>
      </c>
      <c r="B59" s="5"/>
      <c r="C59" s="5"/>
      <c r="D59" s="5"/>
      <c r="E59" s="24"/>
      <c r="F59" s="24"/>
    </row>
    <row r="60" spans="1:6" x14ac:dyDescent="0.2">
      <c r="B60" s="5"/>
      <c r="C60" s="5"/>
      <c r="D60" s="5"/>
      <c r="E60" s="24"/>
      <c r="F60" s="24"/>
    </row>
    <row r="61" spans="1:6" x14ac:dyDescent="0.2">
      <c r="B61" s="5"/>
      <c r="C61" s="5"/>
      <c r="D61" s="5"/>
      <c r="E61" s="24"/>
      <c r="F61" s="24"/>
    </row>
    <row r="62" spans="1:6" x14ac:dyDescent="0.2">
      <c r="B62" s="5"/>
      <c r="C62" s="5"/>
      <c r="D62" s="5"/>
      <c r="E62" s="24"/>
      <c r="F62" s="24"/>
    </row>
    <row r="63" spans="1:6" x14ac:dyDescent="0.2">
      <c r="B63" s="5"/>
      <c r="C63" s="5"/>
      <c r="D63" s="5"/>
      <c r="E63" s="24"/>
      <c r="F63" s="24"/>
    </row>
    <row r="64" spans="1:6" x14ac:dyDescent="0.2">
      <c r="B64" s="5"/>
      <c r="C64" s="5"/>
      <c r="D64" s="5"/>
      <c r="E64" s="24"/>
      <c r="F64" s="24"/>
    </row>
    <row r="65" spans="1:6" ht="13.5" thickBot="1" x14ac:dyDescent="0.25">
      <c r="B65" s="5"/>
      <c r="C65" s="5"/>
      <c r="D65" s="5"/>
      <c r="E65" s="24"/>
      <c r="F65" s="24"/>
    </row>
    <row r="66" spans="1:6" x14ac:dyDescent="0.2">
      <c r="A66" s="6"/>
      <c r="B66" s="29"/>
      <c r="C66" s="29"/>
      <c r="D66" s="16"/>
      <c r="E66" s="30"/>
      <c r="F66" s="30"/>
    </row>
    <row r="67" spans="1:6" x14ac:dyDescent="0.2">
      <c r="A67" s="8"/>
      <c r="B67" s="5"/>
      <c r="C67" s="5"/>
      <c r="D67" s="14" t="s">
        <v>28</v>
      </c>
      <c r="E67" s="25">
        <f>E53</f>
        <v>5998866.666666667</v>
      </c>
      <c r="F67" s="25">
        <f>F53</f>
        <v>0</v>
      </c>
    </row>
    <row r="68" spans="1:6" x14ac:dyDescent="0.2">
      <c r="A68" s="8"/>
      <c r="B68" s="5"/>
      <c r="C68" s="5"/>
      <c r="D68" s="14"/>
      <c r="E68" s="25"/>
      <c r="F68" s="25"/>
    </row>
    <row r="98" spans="1:8" x14ac:dyDescent="0.2">
      <c r="A98" s="27"/>
    </row>
    <row r="100" spans="1:8" x14ac:dyDescent="0.2">
      <c r="A100" s="27" t="s">
        <v>29</v>
      </c>
      <c r="B100" s="5"/>
      <c r="C100" s="5"/>
      <c r="D100" s="5"/>
      <c r="E100" s="5"/>
      <c r="F100" s="5"/>
    </row>
    <row r="101" spans="1:8" x14ac:dyDescent="0.2">
      <c r="A101" s="5"/>
      <c r="B101" s="5"/>
      <c r="C101" s="5"/>
      <c r="D101" s="5"/>
      <c r="E101" s="5"/>
      <c r="F101" s="5"/>
    </row>
    <row r="102" spans="1:8" x14ac:dyDescent="0.2">
      <c r="A102" s="5" t="s">
        <v>53</v>
      </c>
      <c r="B102" s="39"/>
      <c r="C102" s="39"/>
      <c r="D102" s="39"/>
      <c r="E102" s="39"/>
      <c r="F102" s="39"/>
      <c r="G102" s="40"/>
      <c r="H102" s="40"/>
    </row>
    <row r="103" spans="1:8" x14ac:dyDescent="0.2">
      <c r="A103" s="5" t="s">
        <v>34</v>
      </c>
      <c r="B103" s="39"/>
      <c r="C103" s="39"/>
      <c r="D103" s="39"/>
      <c r="E103" s="39"/>
      <c r="F103" s="39"/>
      <c r="G103" s="40"/>
      <c r="H103" s="40"/>
    </row>
    <row r="104" spans="1:8" x14ac:dyDescent="0.2">
      <c r="A104" s="5" t="s">
        <v>35</v>
      </c>
      <c r="B104" s="39"/>
      <c r="C104" s="39"/>
      <c r="D104" s="39"/>
      <c r="E104" s="39"/>
      <c r="F104" s="39"/>
      <c r="G104" s="40"/>
      <c r="H104" s="40"/>
    </row>
    <row r="105" spans="1:8" x14ac:dyDescent="0.2">
      <c r="A105" s="5" t="s">
        <v>37</v>
      </c>
      <c r="B105" s="39"/>
      <c r="C105" s="39"/>
      <c r="D105" s="39"/>
      <c r="E105" s="39"/>
      <c r="F105" s="39"/>
      <c r="G105" s="40"/>
      <c r="H105" s="40"/>
    </row>
    <row r="106" spans="1:8" x14ac:dyDescent="0.2">
      <c r="A106" s="5" t="s">
        <v>36</v>
      </c>
      <c r="B106" s="40"/>
      <c r="C106" s="40"/>
      <c r="D106" s="40"/>
      <c r="E106" s="40"/>
      <c r="F106" s="40"/>
      <c r="G106" s="40"/>
      <c r="H106" s="40"/>
    </row>
    <row r="107" spans="1:8" x14ac:dyDescent="0.2">
      <c r="A107" s="5" t="s">
        <v>54</v>
      </c>
      <c r="B107" s="39"/>
      <c r="C107" s="39"/>
      <c r="D107" s="39"/>
      <c r="E107" s="39"/>
      <c r="F107" s="39"/>
      <c r="G107" s="40"/>
      <c r="H107" s="40"/>
    </row>
    <row r="108" spans="1:8" x14ac:dyDescent="0.2">
      <c r="A108" s="5" t="s">
        <v>39</v>
      </c>
      <c r="B108" s="39"/>
      <c r="C108" s="39"/>
      <c r="D108" s="39"/>
      <c r="E108" s="39"/>
      <c r="F108" s="39"/>
      <c r="G108" s="40"/>
      <c r="H108" s="40"/>
    </row>
    <row r="109" spans="1:8" x14ac:dyDescent="0.2">
      <c r="A109" s="5" t="s">
        <v>38</v>
      </c>
      <c r="B109" s="39"/>
      <c r="C109" s="39"/>
      <c r="D109" s="39"/>
      <c r="E109" s="39"/>
      <c r="F109" s="39"/>
      <c r="G109" s="40"/>
      <c r="H109" s="40"/>
    </row>
    <row r="110" spans="1:8" x14ac:dyDescent="0.2">
      <c r="A110" s="40"/>
      <c r="B110" s="40"/>
      <c r="C110" s="40"/>
      <c r="D110" s="40"/>
      <c r="E110" s="40"/>
      <c r="F110" s="40"/>
      <c r="G110" s="40"/>
      <c r="H110" s="40"/>
    </row>
    <row r="111" spans="1:8" x14ac:dyDescent="0.2">
      <c r="D111" s="5">
        <v>19</v>
      </c>
    </row>
    <row r="116" spans="4:4" x14ac:dyDescent="0.2">
      <c r="D116" s="33"/>
    </row>
    <row r="207" spans="8:8" x14ac:dyDescent="0.2">
      <c r="H207" t="s">
        <v>65</v>
      </c>
    </row>
  </sheetData>
  <pageMargins left="0.75" right="0.75" top="1" bottom="1" header="0" footer="0"/>
  <pageSetup paperSize="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1464-391F-49B4-B678-E85E09ED2724}">
  <dimension ref="A1:F71"/>
  <sheetViews>
    <sheetView tabSelected="1" zoomScale="86" workbookViewId="0">
      <pane ySplit="1" topLeftCell="A55" activePane="bottomLeft" state="frozen"/>
      <selection pane="bottomLeft" activeCell="A67" sqref="A67:E71"/>
    </sheetView>
  </sheetViews>
  <sheetFormatPr defaultRowHeight="12.75" x14ac:dyDescent="0.2"/>
  <cols>
    <col min="3" max="3" width="12.85546875" customWidth="1"/>
    <col min="4" max="4" width="21.42578125" customWidth="1"/>
    <col min="5" max="5" width="24.42578125" customWidth="1"/>
    <col min="6" max="6" width="22.5703125" customWidth="1"/>
  </cols>
  <sheetData>
    <row r="1" spans="1:6" ht="13.5" thickBot="1" x14ac:dyDescent="0.25">
      <c r="A1" s="3" t="s">
        <v>2</v>
      </c>
      <c r="B1" s="19"/>
      <c r="C1" s="19"/>
      <c r="D1" s="22"/>
      <c r="E1" s="34" t="s">
        <v>33</v>
      </c>
      <c r="F1" s="17" t="s">
        <v>32</v>
      </c>
    </row>
    <row r="2" spans="1:6" x14ac:dyDescent="0.2">
      <c r="A2" s="38" t="s">
        <v>3</v>
      </c>
      <c r="B2" s="20"/>
      <c r="C2" s="20"/>
      <c r="D2" s="7"/>
      <c r="E2" s="12"/>
      <c r="F2" s="12"/>
    </row>
    <row r="3" spans="1:6" x14ac:dyDescent="0.2">
      <c r="A3" s="8"/>
      <c r="B3" s="5" t="s">
        <v>4</v>
      </c>
      <c r="C3" s="5"/>
      <c r="D3" s="14"/>
      <c r="E3" s="25">
        <v>2400000</v>
      </c>
      <c r="F3" s="25">
        <v>200000</v>
      </c>
    </row>
    <row r="4" spans="1:6" x14ac:dyDescent="0.2">
      <c r="A4" s="8"/>
      <c r="B4" s="5" t="s">
        <v>12</v>
      </c>
      <c r="C4" s="5"/>
      <c r="D4" s="14"/>
      <c r="E4" s="25">
        <v>300000</v>
      </c>
      <c r="F4" s="25">
        <v>25000</v>
      </c>
    </row>
    <row r="5" spans="1:6" x14ac:dyDescent="0.2">
      <c r="A5" s="8"/>
      <c r="B5" s="5" t="s">
        <v>13</v>
      </c>
      <c r="C5" s="5"/>
      <c r="D5" s="14"/>
      <c r="E5" s="25">
        <v>48000</v>
      </c>
      <c r="F5" s="25">
        <v>4000</v>
      </c>
    </row>
    <row r="6" spans="1:6" x14ac:dyDescent="0.2">
      <c r="A6" s="8"/>
      <c r="B6" s="5" t="s">
        <v>21</v>
      </c>
      <c r="C6" s="5"/>
      <c r="D6" s="14"/>
      <c r="E6" s="25">
        <v>240000</v>
      </c>
      <c r="F6" s="25">
        <v>20000</v>
      </c>
    </row>
    <row r="7" spans="1:6" x14ac:dyDescent="0.2">
      <c r="A7" s="8"/>
      <c r="B7" s="5" t="s">
        <v>74</v>
      </c>
      <c r="C7" s="5"/>
      <c r="D7" s="14"/>
      <c r="E7" s="25">
        <v>120000</v>
      </c>
      <c r="F7" s="25">
        <v>10000</v>
      </c>
    </row>
    <row r="8" spans="1:6" x14ac:dyDescent="0.2">
      <c r="A8" s="8"/>
      <c r="B8" s="5" t="s">
        <v>75</v>
      </c>
      <c r="C8" s="5"/>
      <c r="D8" s="14"/>
      <c r="E8" s="25">
        <v>25200</v>
      </c>
      <c r="F8" s="25">
        <v>2100</v>
      </c>
    </row>
    <row r="9" spans="1:6" x14ac:dyDescent="0.2">
      <c r="A9" s="8"/>
      <c r="B9" s="5"/>
      <c r="C9" s="5"/>
      <c r="D9" s="14"/>
      <c r="E9" s="25"/>
      <c r="F9" s="4"/>
    </row>
    <row r="10" spans="1:6" x14ac:dyDescent="0.2">
      <c r="A10" s="23" t="s">
        <v>5</v>
      </c>
      <c r="D10" s="9"/>
      <c r="E10" s="26"/>
      <c r="F10" s="13"/>
    </row>
    <row r="11" spans="1:6" x14ac:dyDescent="0.2">
      <c r="A11" s="23"/>
      <c r="B11" s="5" t="s">
        <v>6</v>
      </c>
      <c r="D11" s="9"/>
      <c r="E11" s="26"/>
      <c r="F11" s="13"/>
    </row>
    <row r="12" spans="1:6" x14ac:dyDescent="0.2">
      <c r="A12" s="23"/>
      <c r="B12" s="5" t="s">
        <v>26</v>
      </c>
      <c r="D12" s="9"/>
      <c r="E12" s="26"/>
      <c r="F12" s="13"/>
    </row>
    <row r="13" spans="1:6" x14ac:dyDescent="0.2">
      <c r="A13" s="8"/>
      <c r="B13" s="5" t="s">
        <v>60</v>
      </c>
      <c r="C13" s="5"/>
      <c r="D13" s="9"/>
      <c r="E13" s="26"/>
      <c r="F13" s="13"/>
    </row>
    <row r="14" spans="1:6" x14ac:dyDescent="0.2">
      <c r="A14" s="8"/>
      <c r="B14" s="5" t="s">
        <v>61</v>
      </c>
      <c r="C14" s="5"/>
      <c r="D14" s="9"/>
      <c r="E14" s="26"/>
      <c r="F14" s="13"/>
    </row>
    <row r="15" spans="1:6" x14ac:dyDescent="0.2">
      <c r="A15" s="8"/>
      <c r="B15" s="5" t="s">
        <v>62</v>
      </c>
      <c r="C15" s="5"/>
      <c r="D15" s="9"/>
      <c r="E15" s="26"/>
      <c r="F15" s="13"/>
    </row>
    <row r="16" spans="1:6" x14ac:dyDescent="0.2">
      <c r="A16" s="8"/>
      <c r="B16" s="5" t="s">
        <v>7</v>
      </c>
      <c r="C16" s="18">
        <v>2000000</v>
      </c>
      <c r="D16" s="14" t="s">
        <v>8</v>
      </c>
      <c r="E16" s="25">
        <f>2000000/10</f>
        <v>200000</v>
      </c>
      <c r="F16" s="25">
        <f>E16/12</f>
        <v>16666.666666666668</v>
      </c>
    </row>
    <row r="17" spans="1:6" x14ac:dyDescent="0.2">
      <c r="A17" s="8"/>
      <c r="B17" s="5"/>
      <c r="C17" s="18"/>
      <c r="D17" s="14"/>
      <c r="E17" s="25"/>
      <c r="F17" s="25"/>
    </row>
    <row r="18" spans="1:6" x14ac:dyDescent="0.2">
      <c r="A18" s="23" t="s">
        <v>9</v>
      </c>
      <c r="D18" s="9"/>
      <c r="E18" s="13"/>
      <c r="F18" s="13"/>
    </row>
    <row r="19" spans="1:6" x14ac:dyDescent="0.2">
      <c r="A19" s="8"/>
      <c r="B19" s="5" t="s">
        <v>63</v>
      </c>
      <c r="D19" s="9"/>
      <c r="E19" s="13"/>
      <c r="F19" s="13"/>
    </row>
    <row r="20" spans="1:6" x14ac:dyDescent="0.2">
      <c r="A20" s="8"/>
      <c r="B20" s="5" t="s">
        <v>25</v>
      </c>
      <c r="D20" s="9"/>
      <c r="E20" s="13"/>
      <c r="F20" s="13"/>
    </row>
    <row r="21" spans="1:6" x14ac:dyDescent="0.2">
      <c r="A21" s="8"/>
      <c r="B21" s="5" t="s">
        <v>59</v>
      </c>
      <c r="D21" s="9"/>
      <c r="E21" s="25">
        <f>3500000/3</f>
        <v>1166666.6666666667</v>
      </c>
      <c r="F21" s="25">
        <f>E21/12</f>
        <v>97222.222222222234</v>
      </c>
    </row>
    <row r="22" spans="1:6" x14ac:dyDescent="0.2">
      <c r="A22" s="8"/>
      <c r="B22" s="5" t="s">
        <v>55</v>
      </c>
      <c r="D22" s="9"/>
      <c r="E22" s="13"/>
      <c r="F22" s="13"/>
    </row>
    <row r="23" spans="1:6" x14ac:dyDescent="0.2">
      <c r="A23" s="8"/>
      <c r="B23" s="5" t="s">
        <v>24</v>
      </c>
      <c r="D23" s="9"/>
      <c r="E23" s="13"/>
      <c r="F23" s="13"/>
    </row>
    <row r="24" spans="1:6" x14ac:dyDescent="0.2">
      <c r="A24" s="8"/>
      <c r="B24" s="41" t="s">
        <v>56</v>
      </c>
      <c r="D24" s="9"/>
      <c r="E24" s="25">
        <f>1250000/5</f>
        <v>250000</v>
      </c>
      <c r="F24" s="25">
        <f>E24/12</f>
        <v>20833.333333333332</v>
      </c>
    </row>
    <row r="25" spans="1:6" x14ac:dyDescent="0.2">
      <c r="A25" s="8"/>
      <c r="B25" s="5" t="s">
        <v>57</v>
      </c>
      <c r="D25" s="9"/>
      <c r="E25" s="25"/>
      <c r="F25" s="25"/>
    </row>
    <row r="26" spans="1:6" x14ac:dyDescent="0.2">
      <c r="A26" s="8"/>
      <c r="B26" s="5" t="s">
        <v>25</v>
      </c>
      <c r="D26" s="9"/>
      <c r="E26" s="25"/>
      <c r="F26" s="25"/>
    </row>
    <row r="27" spans="1:6" x14ac:dyDescent="0.2">
      <c r="A27" s="8"/>
      <c r="B27" s="5" t="s">
        <v>58</v>
      </c>
      <c r="D27" s="9"/>
      <c r="E27" s="25">
        <f>450000/3</f>
        <v>150000</v>
      </c>
      <c r="F27" s="25">
        <f>E27/12</f>
        <v>12500</v>
      </c>
    </row>
    <row r="28" spans="1:6" x14ac:dyDescent="0.2">
      <c r="A28" s="8"/>
      <c r="B28" s="5" t="s">
        <v>64</v>
      </c>
      <c r="D28" s="9"/>
      <c r="E28" s="25">
        <v>240000</v>
      </c>
      <c r="F28" s="25">
        <f>E28/12</f>
        <v>20000</v>
      </c>
    </row>
    <row r="29" spans="1:6" x14ac:dyDescent="0.2">
      <c r="A29" s="8"/>
      <c r="B29" s="5" t="s">
        <v>77</v>
      </c>
      <c r="D29" s="9"/>
      <c r="E29" s="25">
        <v>140000</v>
      </c>
      <c r="F29" s="25">
        <f>E29/12</f>
        <v>11666.666666666666</v>
      </c>
    </row>
    <row r="30" spans="1:6" x14ac:dyDescent="0.2">
      <c r="A30" s="8"/>
      <c r="B30" s="5" t="s">
        <v>78</v>
      </c>
      <c r="D30" s="9"/>
      <c r="E30" s="25">
        <f>25*1400</f>
        <v>35000</v>
      </c>
      <c r="F30" s="25">
        <f>E30/12</f>
        <v>2916.6666666666665</v>
      </c>
    </row>
    <row r="31" spans="1:6" x14ac:dyDescent="0.2">
      <c r="A31" s="8"/>
      <c r="B31" s="5" t="s">
        <v>79</v>
      </c>
      <c r="D31" s="9"/>
      <c r="E31" s="25">
        <f>60*1400</f>
        <v>84000</v>
      </c>
      <c r="F31" s="25">
        <f>E31/12</f>
        <v>7000</v>
      </c>
    </row>
    <row r="32" spans="1:6" x14ac:dyDescent="0.2">
      <c r="A32" s="8"/>
      <c r="B32" s="5"/>
      <c r="C32" s="5"/>
      <c r="D32" s="14"/>
      <c r="E32" s="25"/>
      <c r="F32" s="25"/>
    </row>
    <row r="33" spans="1:6" x14ac:dyDescent="0.2">
      <c r="A33" s="23" t="s">
        <v>10</v>
      </c>
      <c r="B33" s="5"/>
      <c r="C33" s="5"/>
      <c r="D33" s="14"/>
      <c r="E33" s="25"/>
      <c r="F33" s="25"/>
    </row>
    <row r="34" spans="1:6" x14ac:dyDescent="0.2">
      <c r="A34" s="8"/>
      <c r="B34" s="5" t="s">
        <v>22</v>
      </c>
      <c r="C34" s="5"/>
      <c r="D34" s="14"/>
      <c r="E34" s="25"/>
      <c r="F34" s="25"/>
    </row>
    <row r="35" spans="1:6" x14ac:dyDescent="0.2">
      <c r="A35" s="8"/>
      <c r="B35" s="5" t="s">
        <v>18</v>
      </c>
      <c r="C35" s="5"/>
      <c r="D35" s="14"/>
      <c r="E35" s="25"/>
      <c r="F35" s="25"/>
    </row>
    <row r="36" spans="1:6" x14ac:dyDescent="0.2">
      <c r="A36" s="8"/>
      <c r="B36" s="5" t="s">
        <v>40</v>
      </c>
      <c r="C36" s="5"/>
      <c r="D36" s="14"/>
      <c r="E36" s="25">
        <v>600000</v>
      </c>
      <c r="F36" s="25">
        <v>50000</v>
      </c>
    </row>
    <row r="37" spans="1:6" x14ac:dyDescent="0.2">
      <c r="A37" s="23" t="s">
        <v>15</v>
      </c>
      <c r="B37" s="5"/>
      <c r="C37" s="5"/>
      <c r="D37" s="14"/>
      <c r="E37" s="25"/>
      <c r="F37" s="25"/>
    </row>
    <row r="38" spans="1:6" x14ac:dyDescent="0.2">
      <c r="A38" s="8"/>
      <c r="B38" s="5" t="s">
        <v>11</v>
      </c>
      <c r="C38" s="5"/>
      <c r="D38" s="14"/>
      <c r="E38" s="4"/>
      <c r="F38" s="4"/>
    </row>
    <row r="39" spans="1:6" x14ac:dyDescent="0.2">
      <c r="A39" s="8"/>
      <c r="B39" s="5" t="s">
        <v>76</v>
      </c>
      <c r="C39" s="5"/>
      <c r="D39" s="14"/>
      <c r="E39" s="25">
        <v>3840000</v>
      </c>
      <c r="F39" s="25">
        <v>320000</v>
      </c>
    </row>
    <row r="40" spans="1:6" x14ac:dyDescent="0.2">
      <c r="A40" s="8"/>
      <c r="B40" s="5" t="s">
        <v>42</v>
      </c>
      <c r="C40" s="5"/>
      <c r="D40" s="14"/>
      <c r="E40" s="25">
        <v>3300000</v>
      </c>
      <c r="F40" s="25">
        <v>275000</v>
      </c>
    </row>
    <row r="41" spans="1:6" x14ac:dyDescent="0.2">
      <c r="A41" s="8"/>
      <c r="B41" s="5" t="s">
        <v>14</v>
      </c>
      <c r="C41" s="5"/>
      <c r="D41" s="14"/>
      <c r="E41" s="25">
        <v>120000</v>
      </c>
      <c r="F41" s="25">
        <v>10000</v>
      </c>
    </row>
    <row r="42" spans="1:6" x14ac:dyDescent="0.2">
      <c r="A42" s="8"/>
      <c r="B42" s="5"/>
      <c r="C42" s="5"/>
      <c r="D42" s="14"/>
      <c r="E42" s="4"/>
      <c r="F42" s="4"/>
    </row>
    <row r="43" spans="1:6" x14ac:dyDescent="0.2">
      <c r="A43" s="23" t="s">
        <v>16</v>
      </c>
      <c r="B43" s="5"/>
      <c r="C43" s="5"/>
      <c r="D43" s="14"/>
      <c r="E43" s="4"/>
      <c r="F43" s="4"/>
    </row>
    <row r="44" spans="1:6" x14ac:dyDescent="0.2">
      <c r="A44" s="8"/>
      <c r="B44" s="5" t="s">
        <v>45</v>
      </c>
      <c r="C44" s="5"/>
      <c r="D44" s="14"/>
      <c r="E44" s="4"/>
      <c r="F44" s="4"/>
    </row>
    <row r="45" spans="1:6" x14ac:dyDescent="0.2">
      <c r="A45" s="8"/>
      <c r="B45" s="5" t="s">
        <v>24</v>
      </c>
      <c r="C45" s="5"/>
      <c r="D45" s="14"/>
      <c r="E45" s="4"/>
      <c r="F45" s="4"/>
    </row>
    <row r="46" spans="1:6" x14ac:dyDescent="0.2">
      <c r="A46" s="8"/>
      <c r="B46" s="5" t="s">
        <v>41</v>
      </c>
      <c r="C46" s="5"/>
      <c r="D46" s="14"/>
      <c r="E46" s="4"/>
      <c r="F46" s="4"/>
    </row>
    <row r="47" spans="1:6" x14ac:dyDescent="0.2">
      <c r="A47" s="8"/>
      <c r="B47" s="5" t="s">
        <v>27</v>
      </c>
      <c r="D47" s="9"/>
      <c r="E47" s="25">
        <v>396000</v>
      </c>
      <c r="F47" s="25">
        <v>33000</v>
      </c>
    </row>
    <row r="48" spans="1:6" x14ac:dyDescent="0.2">
      <c r="A48" s="8"/>
      <c r="B48" s="5" t="s">
        <v>23</v>
      </c>
      <c r="D48" s="9"/>
      <c r="E48" s="25"/>
      <c r="F48" s="25"/>
    </row>
    <row r="49" spans="1:6" x14ac:dyDescent="0.2">
      <c r="A49" s="8"/>
      <c r="B49" s="5" t="s">
        <v>44</v>
      </c>
      <c r="D49" s="9"/>
      <c r="E49" s="25">
        <v>120000</v>
      </c>
      <c r="F49" s="25">
        <v>10000</v>
      </c>
    </row>
    <row r="50" spans="1:6" x14ac:dyDescent="0.2">
      <c r="A50" s="8"/>
      <c r="D50" s="9"/>
      <c r="E50" s="26"/>
      <c r="F50" s="26"/>
    </row>
    <row r="51" spans="1:6" x14ac:dyDescent="0.2">
      <c r="A51" s="23" t="s">
        <v>17</v>
      </c>
      <c r="D51" s="9"/>
      <c r="E51" s="26"/>
      <c r="F51" s="26"/>
    </row>
    <row r="52" spans="1:6" x14ac:dyDescent="0.2">
      <c r="A52" s="8"/>
      <c r="B52" s="5" t="s">
        <v>19</v>
      </c>
      <c r="C52" s="5"/>
      <c r="D52" s="14"/>
      <c r="E52" s="25">
        <v>2000000</v>
      </c>
      <c r="F52" s="25">
        <f>E52/12</f>
        <v>166666.66666666666</v>
      </c>
    </row>
    <row r="53" spans="1:6" x14ac:dyDescent="0.2">
      <c r="A53" s="8"/>
      <c r="B53" s="5" t="s">
        <v>20</v>
      </c>
      <c r="C53" s="5"/>
      <c r="D53" s="14"/>
      <c r="E53" s="25">
        <f>120000*5</f>
        <v>600000</v>
      </c>
      <c r="F53" s="25">
        <f t="shared" ref="F53:F54" si="0">E53/12</f>
        <v>50000</v>
      </c>
    </row>
    <row r="54" spans="1:6" x14ac:dyDescent="0.2">
      <c r="A54" s="8"/>
      <c r="B54" s="5" t="s">
        <v>30</v>
      </c>
      <c r="C54" s="5"/>
      <c r="D54" s="14"/>
      <c r="E54" s="25">
        <v>120000</v>
      </c>
      <c r="F54" s="25">
        <f t="shared" si="0"/>
        <v>10000</v>
      </c>
    </row>
    <row r="55" spans="1:6" x14ac:dyDescent="0.2">
      <c r="A55" s="8"/>
      <c r="B55" s="41" t="s">
        <v>80</v>
      </c>
      <c r="C55" s="5"/>
      <c r="D55" s="14"/>
      <c r="E55" s="25">
        <f>15000*12</f>
        <v>180000</v>
      </c>
      <c r="F55" s="25">
        <f>E55/12</f>
        <v>15000</v>
      </c>
    </row>
    <row r="56" spans="1:6" x14ac:dyDescent="0.2">
      <c r="A56" s="8"/>
      <c r="B56" s="41"/>
      <c r="C56" s="5"/>
      <c r="D56" s="14"/>
      <c r="E56" s="25"/>
      <c r="F56" s="25"/>
    </row>
    <row r="57" spans="1:6" x14ac:dyDescent="0.2">
      <c r="A57" s="23" t="s">
        <v>82</v>
      </c>
      <c r="B57" s="41"/>
      <c r="C57" s="5"/>
      <c r="D57" s="14"/>
      <c r="E57" s="25"/>
      <c r="F57" s="25"/>
    </row>
    <row r="58" spans="1:6" x14ac:dyDescent="0.2">
      <c r="A58" s="8"/>
      <c r="B58" s="5" t="s">
        <v>81</v>
      </c>
      <c r="C58" s="5"/>
      <c r="D58" s="14"/>
      <c r="E58" s="25">
        <f>3000*1400</f>
        <v>4200000</v>
      </c>
      <c r="F58" s="25">
        <f>E58/12</f>
        <v>350000</v>
      </c>
    </row>
    <row r="59" spans="1:6" x14ac:dyDescent="0.2">
      <c r="A59" s="8"/>
      <c r="B59" s="5" t="s">
        <v>83</v>
      </c>
      <c r="C59" s="5"/>
      <c r="D59" s="14"/>
      <c r="E59" s="25">
        <f>2000*1400</f>
        <v>2800000</v>
      </c>
      <c r="F59" s="25">
        <f>E59/12</f>
        <v>233333.33333333334</v>
      </c>
    </row>
    <row r="60" spans="1:6" x14ac:dyDescent="0.2">
      <c r="A60" s="8"/>
      <c r="B60" s="5" t="s">
        <v>84</v>
      </c>
      <c r="C60" s="5"/>
      <c r="D60" s="14"/>
      <c r="E60" s="25">
        <f>3000*1400</f>
        <v>4200000</v>
      </c>
      <c r="F60" s="25">
        <f>E60/12</f>
        <v>350000</v>
      </c>
    </row>
    <row r="61" spans="1:6" x14ac:dyDescent="0.2">
      <c r="A61" s="8"/>
      <c r="B61" s="5"/>
      <c r="C61" s="5"/>
      <c r="D61" s="14"/>
      <c r="E61" s="25"/>
      <c r="F61" s="25"/>
    </row>
    <row r="62" spans="1:6" ht="13.5" thickBot="1" x14ac:dyDescent="0.25">
      <c r="A62" s="8"/>
      <c r="B62" s="5"/>
      <c r="C62" s="5"/>
      <c r="D62" s="14"/>
      <c r="E62" s="4"/>
      <c r="F62" s="13"/>
    </row>
    <row r="63" spans="1:6" x14ac:dyDescent="0.2">
      <c r="A63" s="6"/>
      <c r="B63" s="20"/>
      <c r="C63" s="20"/>
      <c r="D63" s="7"/>
      <c r="E63" s="12"/>
      <c r="F63" s="12"/>
    </row>
    <row r="64" spans="1:6" x14ac:dyDescent="0.2">
      <c r="A64" s="2" t="s">
        <v>0</v>
      </c>
      <c r="B64" s="5"/>
      <c r="C64" s="5"/>
      <c r="D64" s="14"/>
      <c r="E64" s="28">
        <f>SUM(E2:E63)</f>
        <v>27874866.666666668</v>
      </c>
      <c r="F64" s="25">
        <f>SUM(F2:F63)</f>
        <v>2322905.5555555555</v>
      </c>
    </row>
    <row r="65" spans="1:6" ht="13.5" thickBot="1" x14ac:dyDescent="0.25">
      <c r="A65" s="10"/>
      <c r="B65" s="21"/>
      <c r="C65" s="21"/>
      <c r="D65" s="11"/>
      <c r="E65" s="1"/>
      <c r="F65" s="1"/>
    </row>
    <row r="66" spans="1:6" ht="13.5" thickBot="1" x14ac:dyDescent="0.25"/>
    <row r="67" spans="1:6" ht="13.5" thickBot="1" x14ac:dyDescent="0.25">
      <c r="A67" s="49" t="s">
        <v>66</v>
      </c>
      <c r="B67" s="50"/>
      <c r="C67" s="50"/>
      <c r="D67" s="50"/>
      <c r="E67" s="51"/>
    </row>
    <row r="68" spans="1:6" x14ac:dyDescent="0.2">
      <c r="A68" s="45" t="s">
        <v>67</v>
      </c>
      <c r="B68" s="46"/>
      <c r="C68" s="46"/>
      <c r="D68" s="42">
        <f>Sheet1!F64</f>
        <v>2322905.5555555555</v>
      </c>
      <c r="E68" s="9" t="s">
        <v>70</v>
      </c>
    </row>
    <row r="69" spans="1:6" x14ac:dyDescent="0.2">
      <c r="A69" s="45" t="s">
        <v>68</v>
      </c>
      <c r="B69" s="46"/>
      <c r="C69" s="46"/>
      <c r="D69" s="42">
        <f>D68/30</f>
        <v>77430.185185185182</v>
      </c>
      <c r="E69" s="9" t="s">
        <v>73</v>
      </c>
    </row>
    <row r="70" spans="1:6" ht="13.5" thickBot="1" x14ac:dyDescent="0.25">
      <c r="A70" s="45" t="s">
        <v>69</v>
      </c>
      <c r="B70" s="46"/>
      <c r="C70" s="46"/>
      <c r="D70" s="43">
        <v>29.5</v>
      </c>
      <c r="E70" s="9" t="s">
        <v>71</v>
      </c>
    </row>
    <row r="71" spans="1:6" ht="13.5" thickBot="1" x14ac:dyDescent="0.25">
      <c r="A71" s="47" t="s">
        <v>72</v>
      </c>
      <c r="B71" s="48"/>
      <c r="C71" s="48"/>
      <c r="D71" s="44">
        <f>D69*D70</f>
        <v>2284190.4629629627</v>
      </c>
      <c r="E71" s="22" t="s">
        <v>70</v>
      </c>
    </row>
  </sheetData>
  <mergeCells count="5">
    <mergeCell ref="A68:C68"/>
    <mergeCell ref="A69:C69"/>
    <mergeCell ref="A70:C70"/>
    <mergeCell ref="A71:C71"/>
    <mergeCell ref="A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Hoja3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Mauricio Nicolás CASTRO</cp:lastModifiedBy>
  <cp:lastPrinted>2024-04-20T13:22:10Z</cp:lastPrinted>
  <dcterms:created xsi:type="dcterms:W3CDTF">2003-09-24T20:57:30Z</dcterms:created>
  <dcterms:modified xsi:type="dcterms:W3CDTF">2024-07-06T15:36:50Z</dcterms:modified>
</cp:coreProperties>
</file>