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ni\Documents\"/>
    </mc:Choice>
  </mc:AlternateContent>
  <xr:revisionPtr revIDLastSave="0" documentId="13_ncr:1_{DBC11C5B-3F65-4713-8BAE-EBC1E89E2C5A}" xr6:coauthVersionLast="47" xr6:coauthVersionMax="47" xr10:uidLastSave="{00000000-0000-0000-0000-000000000000}"/>
  <bookViews>
    <workbookView xWindow="2172" yWindow="1812" windowWidth="17280" windowHeight="8880" xr2:uid="{D8E37F10-E69E-4050-8B1B-1669E64C70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17" i="1"/>
  <c r="F15" i="1"/>
  <c r="F16" i="1"/>
  <c r="F14" i="1"/>
  <c r="F13" i="1"/>
  <c r="F12" i="1"/>
  <c r="F11" i="1"/>
  <c r="F10" i="1"/>
  <c r="F9" i="1"/>
  <c r="F8" i="1"/>
  <c r="F7" i="1"/>
  <c r="F6" i="1"/>
  <c r="F5" i="1"/>
  <c r="F4" i="1"/>
  <c r="E4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2" i="1"/>
  <c r="D17" i="1"/>
  <c r="D16" i="1"/>
  <c r="D15" i="1"/>
  <c r="D14" i="1"/>
  <c r="D13" i="1"/>
  <c r="D12" i="1"/>
  <c r="D2" i="1"/>
  <c r="C6" i="1"/>
  <c r="C7" i="1"/>
  <c r="C3" i="1"/>
  <c r="C2" i="1"/>
  <c r="C8" i="1" s="1"/>
  <c r="C10" i="1" s="1"/>
  <c r="C5" i="1"/>
  <c r="D7" i="1" l="1"/>
  <c r="D5" i="1"/>
  <c r="D10" i="1"/>
  <c r="D6" i="1"/>
  <c r="D9" i="1"/>
  <c r="D8" i="1"/>
  <c r="D4" i="1"/>
  <c r="D11" i="1"/>
  <c r="D3" i="1"/>
</calcChain>
</file>

<file path=xl/sharedStrings.xml><?xml version="1.0" encoding="utf-8"?>
<sst xmlns="http://schemas.openxmlformats.org/spreadsheetml/2006/main" count="17" uniqueCount="17">
  <si>
    <t>t</t>
  </si>
  <si>
    <t>Anstellwinkel Finne X-Achse(1)  = 0°</t>
  </si>
  <si>
    <t>Anstellwinkel Finne(2)= 7°</t>
  </si>
  <si>
    <t>Anstellwinkel Finne(3)= -7°</t>
  </si>
  <si>
    <t>Ausströmgeschwindigkeit in m/s</t>
  </si>
  <si>
    <t>Reynoldszahl bei 14m/s</t>
  </si>
  <si>
    <t xml:space="preserve">Startwinkel der Rakete in radien </t>
  </si>
  <si>
    <t>F=0N</t>
  </si>
  <si>
    <t>Schub in N</t>
  </si>
  <si>
    <t>Anwikelung der Rakete(t) auf der X-Achse</t>
  </si>
  <si>
    <t>Betrag des Lift X-Achse</t>
  </si>
  <si>
    <t>Betrag des Lift Y-Achse</t>
  </si>
  <si>
    <t>Rotationsbeschleunigung_X (radien)</t>
  </si>
  <si>
    <t>Strecke auf der Hochachse(t)</t>
  </si>
  <si>
    <t>Beschleunigung auf der Hochachse(t)</t>
  </si>
  <si>
    <t>E bitte ignorieren</t>
  </si>
  <si>
    <t>Beschleunigung auf der X-Achse(t)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</si>
</sst>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15CE-64C4-4519-A49A-CE8C8C722643}">
  <dimension ref="A1:G18"/>
  <sheetViews>
    <sheetView tabSelected="1" topLeftCell="C1" workbookViewId="0">
      <selection activeCell="G18" sqref="G18"/>
    </sheetView>
  </sheetViews>
  <sheetFormatPr baseColWidth="10" defaultRowHeight="14.4" x14ac:dyDescent="0.3"/>
  <cols>
    <col min="2" max="2" width="29.44140625" customWidth="1"/>
    <col min="3" max="3" width="24.33203125" customWidth="1"/>
    <col min="4" max="4" width="33.44140625" customWidth="1"/>
    <col min="5" max="5" width="33.5546875" customWidth="1"/>
    <col min="6" max="6" width="31.77734375" customWidth="1"/>
    <col min="7" max="7" width="27.77734375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9</v>
      </c>
      <c r="E1" s="1" t="s">
        <v>13</v>
      </c>
      <c r="F1" t="s">
        <v>14</v>
      </c>
      <c r="G1" t="s">
        <v>16</v>
      </c>
    </row>
    <row r="2" spans="1:7" x14ac:dyDescent="0.3">
      <c r="A2">
        <v>0</v>
      </c>
      <c r="B2" t="s">
        <v>2</v>
      </c>
      <c r="C2">
        <f>(0.754*1.204*C4*1/2)*0.1^2</f>
        <v>6.3547119999999999E-2</v>
      </c>
      <c r="D2">
        <f xml:space="preserve"> C6</f>
        <v>1.5707963267948966</v>
      </c>
      <c r="E2" s="1">
        <f xml:space="preserve"> (C7/0.3)*SIN(D2)*1/2*A2^2</f>
        <v>0</v>
      </c>
    </row>
    <row r="3" spans="1:7" x14ac:dyDescent="0.3">
      <c r="A3">
        <v>1</v>
      </c>
      <c r="B3" t="s">
        <v>3</v>
      </c>
      <c r="C3">
        <f>C2*(-1)</f>
        <v>-6.3547119999999999E-2</v>
      </c>
      <c r="D3">
        <f>1/2*A3^2*C10+D2</f>
        <v>2.7724328827217986</v>
      </c>
      <c r="E3" s="1">
        <f>(C7/0.3)*SIN(D3)*1/2*A3^2</f>
        <v>2.2292365405775327</v>
      </c>
      <c r="F3">
        <f>(C7/0.3)*SIN(D3)</f>
        <v>4.4584730811550655</v>
      </c>
      <c r="G3">
        <f>(C7/0.3)*COS(D3)</f>
        <v>-11.523673917706576</v>
      </c>
    </row>
    <row r="4" spans="1:7" x14ac:dyDescent="0.3">
      <c r="A4">
        <v>2</v>
      </c>
      <c r="B4" t="s">
        <v>4</v>
      </c>
      <c r="C4">
        <v>14</v>
      </c>
      <c r="D4">
        <f>1/2*A4^2*C10+D2</f>
        <v>6.3773425505025045</v>
      </c>
      <c r="E4" s="1">
        <f>F2*1/2*A4^2</f>
        <v>0</v>
      </c>
      <c r="F4">
        <f>(C7/0.3)*SIN(D4)</f>
        <v>1.1616973891738493</v>
      </c>
      <c r="G4">
        <f>(C7/0.3)*COS(D4)</f>
        <v>12.301361792622874</v>
      </c>
    </row>
    <row r="5" spans="1:7" x14ac:dyDescent="0.3">
      <c r="A5">
        <v>3</v>
      </c>
      <c r="B5" t="s">
        <v>5</v>
      </c>
      <c r="C5">
        <f>1.205*0.1*C4/(17.2/10^6)</f>
        <v>98081.395348837221</v>
      </c>
      <c r="D5">
        <f>1/2*A5^2*C10+D2</f>
        <v>12.385525330137014</v>
      </c>
      <c r="E5" s="1">
        <f>(C7/0.3)*SIN(D5)*1/2*A5^2</f>
        <v>-10.000714486940259</v>
      </c>
      <c r="F5">
        <f>(C7/0.3)*SIN(D5)</f>
        <v>-2.2223809970978352</v>
      </c>
      <c r="G5">
        <f>(C7/0.3)*COS(D5)</f>
        <v>12.154590304932274</v>
      </c>
    </row>
    <row r="6" spans="1:7" x14ac:dyDescent="0.3">
      <c r="A6">
        <v>4</v>
      </c>
      <c r="B6" t="s">
        <v>6</v>
      </c>
      <c r="C6">
        <f>0.5*PI()</f>
        <v>1.5707963267948966</v>
      </c>
      <c r="D6">
        <f>1/2*A6^2*C10+D2</f>
        <v>20.79698122162533</v>
      </c>
      <c r="E6" s="1">
        <f>(C10/0.3)*SIN(D6)*1/2*A6^2</f>
        <v>59.595388619474889</v>
      </c>
      <c r="F6">
        <f>(C7/0.3)*SIN(D6)</f>
        <v>11.490051543862064</v>
      </c>
      <c r="G6">
        <f>(C7/0.3)*COS(D6)</f>
        <v>-4.5444205677300786</v>
      </c>
    </row>
    <row r="7" spans="1:7" x14ac:dyDescent="0.3">
      <c r="A7">
        <v>5</v>
      </c>
      <c r="B7" t="s">
        <v>8</v>
      </c>
      <c r="C7">
        <f>C4^2*1.204*0.1^2*PI()*1/2</f>
        <v>3.7068280038236687</v>
      </c>
      <c r="D7">
        <f>1/2*A7^2*C10+D2</f>
        <v>31.611710224967446</v>
      </c>
      <c r="E7" s="1">
        <f>(C7/0.3)*SIN(D7)*1/2*A7^2</f>
        <v>30.046205883449815</v>
      </c>
      <c r="F7">
        <f>(C7/0.3)*SIN(D7)</f>
        <v>2.4036964706759854</v>
      </c>
      <c r="G7">
        <f>(C7/0.3)*COS(D7)</f>
        <v>12.12003655332256</v>
      </c>
    </row>
    <row r="8" spans="1:7" x14ac:dyDescent="0.3">
      <c r="A8">
        <v>6</v>
      </c>
      <c r="B8" t="s">
        <v>10</v>
      </c>
      <c r="C8">
        <f>C2*COS(30/180*PI())+C3*-COS(330/180*PI())</f>
        <v>0.11006684051467633</v>
      </c>
      <c r="D8">
        <f>1/2*A8^2*C10+D2</f>
        <v>44.829712340163368</v>
      </c>
      <c r="E8" s="1">
        <f>(C7/0.3)*SIN(D8)*1/2*A8^2</f>
        <v>166.71206131160787</v>
      </c>
      <c r="F8">
        <f>(C7/0.3)*SIN(D8)</f>
        <v>9.2617811839782149</v>
      </c>
      <c r="G8">
        <f>(C7/0.3)*COS(D8)</f>
        <v>8.178780598421886</v>
      </c>
    </row>
    <row r="9" spans="1:7" x14ac:dyDescent="0.3">
      <c r="A9">
        <v>7</v>
      </c>
      <c r="B9" t="s">
        <v>11</v>
      </c>
      <c r="C9">
        <v>0</v>
      </c>
      <c r="D9">
        <f>1/2*A9^2*C10+D2</f>
        <v>60.450987567213097</v>
      </c>
      <c r="E9" s="1">
        <f>(C7/0.3)*SIN(D9)*1/2*A9^2</f>
        <v>-208.7127531143617</v>
      </c>
      <c r="F9">
        <f>(C7/0.3)*SIN(D9)</f>
        <v>-8.518887882218845</v>
      </c>
      <c r="G9">
        <f>(C7/0.3)*COS(D9)</f>
        <v>-8.949949275118831</v>
      </c>
    </row>
    <row r="10" spans="1:7" x14ac:dyDescent="0.3">
      <c r="A10">
        <v>8</v>
      </c>
      <c r="B10" t="s">
        <v>12</v>
      </c>
      <c r="C10">
        <f xml:space="preserve"> C8*0.47/0.0215254</f>
        <v>2.403273111853804</v>
      </c>
      <c r="D10">
        <f>1/2*A10^2*C10+D2</f>
        <v>78.475535906116619</v>
      </c>
      <c r="E10" s="1">
        <f>(C7/0.3)*SIN(D10)*1/2*A10^2</f>
        <v>25.39866168582779</v>
      </c>
      <c r="F10">
        <f>(C7*0.3)*SIN(D10)</f>
        <v>7.1433735991390648E-2</v>
      </c>
      <c r="G10">
        <f>(C7/0.3)*COS(D10)</f>
        <v>-12.33057460565791</v>
      </c>
    </row>
    <row r="11" spans="1:7" x14ac:dyDescent="0.3">
      <c r="A11">
        <v>9</v>
      </c>
      <c r="D11">
        <f>1/2*A11^2*C10+D2</f>
        <v>98.903357356873954</v>
      </c>
      <c r="E11" s="1">
        <f>(C7/0.3)*SIN(D11)*1/2*A11^2</f>
        <v>-499.61443804437874</v>
      </c>
      <c r="F11">
        <f>(C7/0.3)*SIN(D11)</f>
        <v>-12.336158964058734</v>
      </c>
      <c r="G11">
        <f>(C7/0.3)*COS(D11)</f>
        <v>-0.70158733632278003</v>
      </c>
    </row>
    <row r="12" spans="1:7" x14ac:dyDescent="0.3">
      <c r="A12">
        <v>10</v>
      </c>
      <c r="D12">
        <f>1/2*A12^2*C10+D2</f>
        <v>121.7344519194851</v>
      </c>
      <c r="E12" s="1">
        <f>(C7/0.3)*SIN(D12)*1/2*A12^2</f>
        <v>437.84152801059184</v>
      </c>
      <c r="F12">
        <f>(C7/0.3)*SIN(D12)</f>
        <v>8.7568305602118368</v>
      </c>
      <c r="G12">
        <f>(C7/0.3)*COS(D12)</f>
        <v>-8.7172794676295222</v>
      </c>
    </row>
    <row r="13" spans="1:7" x14ac:dyDescent="0.3">
      <c r="A13">
        <v>11</v>
      </c>
      <c r="D13">
        <f>1/2*A13^2*C10+D2</f>
        <v>146.96881959395003</v>
      </c>
      <c r="E13" s="1">
        <f>(C7/0.3)*SIN(D13)*1/2*A13^2</f>
        <v>473.54968336950577</v>
      </c>
      <c r="F13">
        <f>(C7/0.3)*SIN(D13)</f>
        <v>7.8272674937108393</v>
      </c>
      <c r="G13">
        <f>(C7/0.3)*COS(D13)</f>
        <v>-9.560696959893292</v>
      </c>
    </row>
    <row r="14" spans="1:7" x14ac:dyDescent="0.3">
      <c r="A14">
        <v>12</v>
      </c>
      <c r="D14">
        <f>1/2*A14^2*C10+D2</f>
        <v>174.60646038026877</v>
      </c>
      <c r="E14" s="1">
        <f>(C7/0.3)*SIN(D14)*1/2*A14^2</f>
        <v>-862.40560885283423</v>
      </c>
      <c r="F14">
        <f>(C7/0.3)*SIN(D14)</f>
        <v>-11.977855678511586</v>
      </c>
      <c r="G14">
        <f>(C7/0.3)*COS(D14)</f>
        <v>3.033812143453011</v>
      </c>
    </row>
    <row r="15" spans="1:7" x14ac:dyDescent="0.3">
      <c r="A15">
        <v>13</v>
      </c>
      <c r="D15">
        <f>1/2*A15^2*C10+D2</f>
        <v>204.64737427844133</v>
      </c>
      <c r="E15" s="1">
        <f>(C7/0.3)*SIN(D15)*1/2*A15^2</f>
        <v>-448.35434794674944</v>
      </c>
      <c r="F15">
        <f>(C7/0.3)*SIN(D15)</f>
        <v>-5.3059686147544314</v>
      </c>
      <c r="G15">
        <f>(C7/0.3)*COS(D15)</f>
        <v>-11.158841330364732</v>
      </c>
    </row>
    <row r="16" spans="1:7" x14ac:dyDescent="0.3">
      <c r="A16">
        <v>14</v>
      </c>
      <c r="D16">
        <f>1/2*A16^2*C10+D2</f>
        <v>237.09156128846769</v>
      </c>
      <c r="E16" s="1">
        <f>(C7/0.3)*SIN(D16)*1/2*A16^2</f>
        <v>-1205.0057442823766</v>
      </c>
      <c r="F16">
        <f>(C7/0.3)*SIN(D16)</f>
        <v>-12.295976982473229</v>
      </c>
      <c r="G16">
        <f>(C7/0.3)*COS(D16)</f>
        <v>-1.2173712759481898</v>
      </c>
    </row>
    <row r="17" spans="1:7" x14ac:dyDescent="0.3">
      <c r="A17">
        <v>15</v>
      </c>
      <c r="D17">
        <f>1/2*A17^2*C10+D2</f>
        <v>271.93902141034783</v>
      </c>
      <c r="E17" s="1">
        <f>(C7/0.3)*SIN(D17)*1/2*A17^2</f>
        <v>1364.7142599301078</v>
      </c>
      <c r="F17">
        <f>(C7/0.3)*SIN(D17)</f>
        <v>12.130793421600959</v>
      </c>
      <c r="G17">
        <f>(C7/0.3)*COS(D17)</f>
        <v>-2.3488068757260723</v>
      </c>
    </row>
    <row r="18" spans="1:7" x14ac:dyDescent="0.3">
      <c r="E18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Henning</dc:creator>
  <cp:lastModifiedBy>Sonja Henning</cp:lastModifiedBy>
  <dcterms:created xsi:type="dcterms:W3CDTF">2025-02-26T20:14:43Z</dcterms:created>
  <dcterms:modified xsi:type="dcterms:W3CDTF">2025-02-27T00:18:01Z</dcterms:modified>
</cp:coreProperties>
</file>