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/>
  <xr:revisionPtr revIDLastSave="0" documentId="11_F291488A14C014C4E5A07D51F57916EE03394C90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Feuille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F26" i="1" s="1"/>
  <c r="C26" i="1"/>
  <c r="E25" i="1"/>
  <c r="F25" i="1" s="1"/>
  <c r="C25" i="1"/>
  <c r="E24" i="1"/>
  <c r="F24" i="1" s="1"/>
  <c r="C24" i="1"/>
  <c r="E23" i="1"/>
  <c r="F23" i="1" s="1"/>
  <c r="C23" i="1"/>
  <c r="E22" i="1"/>
  <c r="F22" i="1" s="1"/>
  <c r="C22" i="1"/>
  <c r="E21" i="1"/>
  <c r="F21" i="1" s="1"/>
  <c r="C21" i="1"/>
  <c r="E20" i="1"/>
  <c r="F20" i="1" s="1"/>
  <c r="C20" i="1"/>
  <c r="E19" i="1"/>
  <c r="F19" i="1" s="1"/>
  <c r="C19" i="1"/>
  <c r="E18" i="1"/>
  <c r="F18" i="1" s="1"/>
  <c r="C18" i="1"/>
  <c r="E17" i="1"/>
  <c r="F17" i="1" s="1"/>
  <c r="B17" i="1"/>
  <c r="C17" i="1" s="1"/>
  <c r="E16" i="1"/>
  <c r="F16" i="1" s="1"/>
  <c r="C16" i="1"/>
  <c r="E15" i="1"/>
  <c r="F15" i="1" s="1"/>
  <c r="C15" i="1"/>
  <c r="E14" i="1"/>
  <c r="F14" i="1" s="1"/>
  <c r="C14" i="1"/>
  <c r="E13" i="1"/>
  <c r="F13" i="1" s="1"/>
  <c r="C13" i="1"/>
  <c r="E12" i="1"/>
  <c r="F12" i="1" s="1"/>
  <c r="B12" i="1"/>
  <c r="C12" i="1" s="1"/>
  <c r="E11" i="1"/>
  <c r="F11" i="1" s="1"/>
  <c r="B11" i="1"/>
  <c r="C11" i="1" s="1"/>
  <c r="E10" i="1"/>
  <c r="F10" i="1" s="1"/>
  <c r="C10" i="1"/>
  <c r="E9" i="1"/>
  <c r="F9" i="1" s="1"/>
  <c r="C9" i="1"/>
  <c r="E8" i="1"/>
  <c r="F8" i="1" s="1"/>
  <c r="C8" i="1"/>
  <c r="B7" i="1"/>
</calcChain>
</file>

<file path=xl/sharedStrings.xml><?xml version="1.0" encoding="utf-8"?>
<sst xmlns="http://schemas.openxmlformats.org/spreadsheetml/2006/main" count="129" uniqueCount="103">
  <si>
    <t>Budget initial</t>
  </si>
  <si>
    <t>Heures par jours</t>
  </si>
  <si>
    <t>Taux horaire alternant 15%</t>
  </si>
  <si>
    <t>LIVRABLE 0</t>
  </si>
  <si>
    <t>LIVRABLE 1</t>
  </si>
  <si>
    <t>LIVRABLE 2</t>
  </si>
  <si>
    <t>LIVRABLE 3</t>
  </si>
  <si>
    <t>LIVRABLE 4</t>
  </si>
  <si>
    <t>DEVELOPPEMENT</t>
  </si>
  <si>
    <t>Taux horaire salarié 80%</t>
  </si>
  <si>
    <t>Recueil du besoin</t>
  </si>
  <si>
    <t>Gestion du système documentaire</t>
  </si>
  <si>
    <t>Définir contrôle de saisies / données</t>
  </si>
  <si>
    <t>Développer le prototype</t>
  </si>
  <si>
    <t>Rapport final</t>
  </si>
  <si>
    <t>Développer l'IHM</t>
  </si>
  <si>
    <t>Note de cadrage</t>
  </si>
  <si>
    <t>Mode de stockage des documents</t>
  </si>
  <si>
    <t>Choisir la méthode de développement</t>
  </si>
  <si>
    <t>IHM</t>
  </si>
  <si>
    <t>Etablir le plan de management du projet</t>
  </si>
  <si>
    <t>Titre</t>
  </si>
  <si>
    <t>Durée en jours</t>
  </si>
  <si>
    <t>Durée en JH</t>
  </si>
  <si>
    <t>nbe de collaborateurs</t>
  </si>
  <si>
    <t>Coût</t>
  </si>
  <si>
    <t>% du budget</t>
  </si>
  <si>
    <t>Macro-Planning</t>
  </si>
  <si>
    <t>Versioning</t>
  </si>
  <si>
    <t>Modéliser</t>
  </si>
  <si>
    <t>Interface des commerciaux</t>
  </si>
  <si>
    <t>Justifier le choix des technologiques et les stratégies retenus</t>
  </si>
  <si>
    <t>Livrable 0</t>
  </si>
  <si>
    <t>Configuration</t>
  </si>
  <si>
    <t>UML</t>
  </si>
  <si>
    <t>Interface de connexion</t>
  </si>
  <si>
    <t>Établir la politique de sécurisation</t>
  </si>
  <si>
    <t>Mise en place</t>
  </si>
  <si>
    <t>MERISE</t>
  </si>
  <si>
    <t>Traitements</t>
  </si>
  <si>
    <t>Établir la plan de sauvegarde des données</t>
  </si>
  <si>
    <t>PMP</t>
  </si>
  <si>
    <t>Réaliser les mockup</t>
  </si>
  <si>
    <t>Authentification</t>
  </si>
  <si>
    <t>Établir la plan de restauration des données</t>
  </si>
  <si>
    <t xml:space="preserve">Établir le PBS
</t>
  </si>
  <si>
    <t>Ergonomie</t>
  </si>
  <si>
    <t>Projet</t>
  </si>
  <si>
    <t>Établir une traçabilité des données</t>
  </si>
  <si>
    <t>Livrable 1</t>
  </si>
  <si>
    <t>Déterminer les parties prenantes</t>
  </si>
  <si>
    <t>Création</t>
  </si>
  <si>
    <t>Rédiger le descriptif des outils pour la maintenance</t>
  </si>
  <si>
    <t>Établir la structure de l'équipe</t>
  </si>
  <si>
    <t>Définir l'environnement de développement</t>
  </si>
  <si>
    <t>Modification</t>
  </si>
  <si>
    <t>Établir le plan de déploiement</t>
  </si>
  <si>
    <t>Consolider la BDD</t>
  </si>
  <si>
    <t>Établir le planning prévisionnel</t>
  </si>
  <si>
    <t>Choix des langages</t>
  </si>
  <si>
    <t>Suppression</t>
  </si>
  <si>
    <t>Établir le plan de gestion de changement</t>
  </si>
  <si>
    <t>Définir les risques</t>
  </si>
  <si>
    <t>Choix de l'hébergement</t>
  </si>
  <si>
    <t>Lecture</t>
  </si>
  <si>
    <t>Établir le plan de communication</t>
  </si>
  <si>
    <t>Choisir les indicateurs</t>
  </si>
  <si>
    <t>Argumenter le choix des outils par critère, coûts, ressources</t>
  </si>
  <si>
    <t>Module</t>
  </si>
  <si>
    <t>Établir le plan de formation des utilisateurs</t>
  </si>
  <si>
    <t>Établir le WBS</t>
  </si>
  <si>
    <t>Développement</t>
  </si>
  <si>
    <t>Rédiger le retour d'expérience</t>
  </si>
  <si>
    <t>Rédiger l'analyse fonctionnelle</t>
  </si>
  <si>
    <t>BDD</t>
  </si>
  <si>
    <t>Composant</t>
  </si>
  <si>
    <t>Préparer la soutenance</t>
  </si>
  <si>
    <t>Réaliser les scénarios de tests</t>
  </si>
  <si>
    <t>Gamme</t>
  </si>
  <si>
    <t>Devis</t>
  </si>
  <si>
    <t xml:space="preserve">Création </t>
  </si>
  <si>
    <t>Rédiger les manuels d'utilisations</t>
  </si>
  <si>
    <t>Rédiger le livrable</t>
  </si>
  <si>
    <t>Livrable 2</t>
  </si>
  <si>
    <t>Envoi au fournisseur</t>
  </si>
  <si>
    <t>Imprimer</t>
  </si>
  <si>
    <t>Base de données</t>
  </si>
  <si>
    <t>Utilisateurs</t>
  </si>
  <si>
    <t>Client</t>
  </si>
  <si>
    <t>Fournisseur</t>
  </si>
  <si>
    <t>Livrable 4</t>
  </si>
  <si>
    <t>Composants</t>
  </si>
  <si>
    <t>Modules</t>
  </si>
  <si>
    <t>Gammes</t>
  </si>
  <si>
    <t>Scénario de test</t>
  </si>
  <si>
    <t>Etablir un budget prévisionnel</t>
  </si>
  <si>
    <t>Investissement</t>
  </si>
  <si>
    <t>Charges</t>
  </si>
  <si>
    <t>Coûts humains</t>
  </si>
  <si>
    <t>Coûts internes / externes</t>
  </si>
  <si>
    <t>Sécurisation du projet</t>
  </si>
  <si>
    <t>Plan d'assurance qualité</t>
  </si>
  <si>
    <t>Gestion des risques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</si>
</sst>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990000"/>
        <bgColor rgb="FF99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9" fontId="1" fillId="0" borderId="0" xfId="0" applyNumberFormat="1" applyFont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/>
    <xf numFmtId="0" fontId="2" fillId="0" borderId="0" xfId="0" applyFont="1" applyAlignment="1"/>
    <xf numFmtId="0" fontId="1" fillId="13" borderId="0" xfId="0" applyFont="1" applyFill="1" applyAlignment="1"/>
    <xf numFmtId="0" fontId="1" fillId="0" borderId="0" xfId="0" applyFo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5" borderId="0" xfId="0" applyFont="1" applyFill="1"/>
    <xf numFmtId="0" fontId="1" fillId="8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5"/>
  <sheetViews>
    <sheetView tabSelected="1" workbookViewId="0"/>
  </sheetViews>
  <sheetFormatPr defaultColWidth="14.42578125" defaultRowHeight="15.75" customHeight="1"/>
  <cols>
    <col min="1" max="1" width="29.42578125" customWidth="1"/>
    <col min="2" max="2" width="17" customWidth="1"/>
    <col min="3" max="3" width="13.42578125" customWidth="1"/>
    <col min="4" max="4" width="19" customWidth="1"/>
    <col min="11" max="11" width="15.85546875" customWidth="1"/>
    <col min="12" max="12" width="29.42578125" customWidth="1"/>
    <col min="13" max="13" width="50.42578125" customWidth="1"/>
    <col min="14" max="14" width="26.7109375" customWidth="1"/>
    <col min="15" max="15" width="50.42578125" customWidth="1"/>
    <col min="16" max="16" width="28.7109375" customWidth="1"/>
  </cols>
  <sheetData>
    <row r="1" spans="1:16">
      <c r="A1" s="1" t="s">
        <v>0</v>
      </c>
      <c r="B1" s="1">
        <v>110000</v>
      </c>
    </row>
    <row r="2" spans="1:16">
      <c r="A2" s="1" t="s">
        <v>1</v>
      </c>
      <c r="B2" s="1">
        <v>8</v>
      </c>
    </row>
    <row r="3" spans="1:16">
      <c r="A3" s="1" t="s">
        <v>2</v>
      </c>
      <c r="B3" s="1">
        <v>15</v>
      </c>
      <c r="C3" s="1">
        <v>12.22</v>
      </c>
      <c r="K3" s="2" t="s">
        <v>3</v>
      </c>
      <c r="L3" s="3" t="s">
        <v>4</v>
      </c>
      <c r="M3" s="4" t="s">
        <v>5</v>
      </c>
      <c r="N3" s="5" t="s">
        <v>6</v>
      </c>
      <c r="O3" s="6" t="s">
        <v>7</v>
      </c>
      <c r="P3" s="7" t="s">
        <v>8</v>
      </c>
    </row>
    <row r="4" spans="1:16">
      <c r="A4" s="1" t="s">
        <v>9</v>
      </c>
      <c r="B4" s="8">
        <v>0.8</v>
      </c>
      <c r="C4" s="1">
        <v>14</v>
      </c>
      <c r="K4" s="2" t="s">
        <v>10</v>
      </c>
      <c r="L4" s="9" t="s">
        <v>11</v>
      </c>
      <c r="M4" s="4" t="s">
        <v>12</v>
      </c>
      <c r="N4" s="10" t="s">
        <v>13</v>
      </c>
      <c r="O4" s="11" t="s">
        <v>14</v>
      </c>
      <c r="P4" s="12" t="s">
        <v>15</v>
      </c>
    </row>
    <row r="5" spans="1:16">
      <c r="K5" s="2" t="s">
        <v>16</v>
      </c>
      <c r="L5" s="3" t="s">
        <v>17</v>
      </c>
      <c r="M5" s="4" t="s">
        <v>18</v>
      </c>
      <c r="N5" s="13" t="s">
        <v>19</v>
      </c>
      <c r="O5" s="6" t="s">
        <v>20</v>
      </c>
      <c r="P5" s="14"/>
    </row>
    <row r="6" spans="1:16">
      <c r="A6" s="15" t="s">
        <v>21</v>
      </c>
      <c r="B6" s="15" t="s">
        <v>22</v>
      </c>
      <c r="C6" s="1" t="s">
        <v>23</v>
      </c>
      <c r="D6" s="1" t="s">
        <v>24</v>
      </c>
      <c r="E6" s="15" t="s">
        <v>25</v>
      </c>
      <c r="F6" s="15" t="s">
        <v>26</v>
      </c>
      <c r="K6" s="2" t="s">
        <v>27</v>
      </c>
      <c r="L6" s="3" t="s">
        <v>28</v>
      </c>
      <c r="M6" s="16" t="s">
        <v>29</v>
      </c>
      <c r="N6" s="5" t="s">
        <v>30</v>
      </c>
      <c r="O6" s="6" t="s">
        <v>31</v>
      </c>
      <c r="P6" s="14"/>
    </row>
    <row r="7" spans="1:16">
      <c r="A7" s="1" t="s">
        <v>32</v>
      </c>
      <c r="B7" s="17">
        <f>B8+B9+B10</f>
        <v>2.5</v>
      </c>
      <c r="L7" s="3" t="s">
        <v>33</v>
      </c>
      <c r="M7" s="4" t="s">
        <v>34</v>
      </c>
      <c r="N7" s="5" t="s">
        <v>35</v>
      </c>
      <c r="O7" s="6" t="s">
        <v>36</v>
      </c>
      <c r="P7" s="14"/>
    </row>
    <row r="8" spans="1:16">
      <c r="A8" s="2" t="s">
        <v>10</v>
      </c>
      <c r="B8" s="1">
        <v>1</v>
      </c>
      <c r="C8" s="17">
        <f t="shared" ref="C8:C26" si="0">ROUND((B8*$B$2)/($B$2*$B$3/100),2)</f>
        <v>6.67</v>
      </c>
      <c r="E8" s="17">
        <f t="shared" ref="E8:E10" si="1">B8*$C$3*$B$2</f>
        <v>97.76</v>
      </c>
      <c r="F8" s="17" t="str">
        <f t="shared" ref="F8:F26" si="2">ROUND(E8*100/$B$1,2)&amp;"%"</f>
        <v>0,09%</v>
      </c>
      <c r="L8" s="3" t="s">
        <v>37</v>
      </c>
      <c r="M8" s="4" t="s">
        <v>38</v>
      </c>
      <c r="N8" s="13" t="s">
        <v>39</v>
      </c>
      <c r="O8" s="6" t="s">
        <v>40</v>
      </c>
      <c r="P8" s="14"/>
    </row>
    <row r="9" spans="1:16">
      <c r="A9" s="2" t="s">
        <v>16</v>
      </c>
      <c r="B9" s="1">
        <v>1</v>
      </c>
      <c r="C9" s="17">
        <f t="shared" si="0"/>
        <v>6.67</v>
      </c>
      <c r="E9" s="17">
        <f t="shared" si="1"/>
        <v>97.76</v>
      </c>
      <c r="F9" s="17" t="str">
        <f t="shared" si="2"/>
        <v>0,09%</v>
      </c>
      <c r="L9" s="9" t="s">
        <v>41</v>
      </c>
      <c r="M9" s="16" t="s">
        <v>42</v>
      </c>
      <c r="N9" s="5" t="s">
        <v>43</v>
      </c>
      <c r="O9" s="6" t="s">
        <v>44</v>
      </c>
      <c r="P9" s="14"/>
    </row>
    <row r="10" spans="1:16" ht="16.5" customHeight="1">
      <c r="A10" s="2" t="s">
        <v>27</v>
      </c>
      <c r="B10" s="1">
        <v>0.5</v>
      </c>
      <c r="C10" s="17">
        <f t="shared" si="0"/>
        <v>3.33</v>
      </c>
      <c r="E10" s="17">
        <f t="shared" si="1"/>
        <v>48.88</v>
      </c>
      <c r="F10" s="17" t="str">
        <f t="shared" si="2"/>
        <v>0,04%</v>
      </c>
      <c r="L10" s="3" t="s">
        <v>45</v>
      </c>
      <c r="M10" s="4" t="s">
        <v>46</v>
      </c>
      <c r="N10" s="18" t="s">
        <v>47</v>
      </c>
      <c r="O10" s="6" t="s">
        <v>48</v>
      </c>
      <c r="P10" s="14"/>
    </row>
    <row r="11" spans="1:16">
      <c r="A11" s="19" t="s">
        <v>49</v>
      </c>
      <c r="B11" s="20">
        <f>B12+B17</f>
        <v>18</v>
      </c>
      <c r="C11" s="21">
        <f t="shared" si="0"/>
        <v>120</v>
      </c>
      <c r="D11" s="21"/>
      <c r="E11" s="21">
        <f>E12+E17</f>
        <v>4154.8</v>
      </c>
      <c r="F11" s="17" t="str">
        <f t="shared" si="2"/>
        <v>3,78%</v>
      </c>
      <c r="L11" s="3" t="s">
        <v>50</v>
      </c>
      <c r="M11" s="4" t="s">
        <v>19</v>
      </c>
      <c r="N11" s="5" t="s">
        <v>51</v>
      </c>
      <c r="O11" s="6" t="s">
        <v>52</v>
      </c>
      <c r="P11" s="14"/>
    </row>
    <row r="12" spans="1:16">
      <c r="A12" s="9" t="s">
        <v>11</v>
      </c>
      <c r="B12" s="9">
        <f>SUM(B13:B16)</f>
        <v>3.5</v>
      </c>
      <c r="C12" s="21">
        <f t="shared" si="0"/>
        <v>23.33</v>
      </c>
      <c r="D12" s="21"/>
      <c r="E12" s="9">
        <f>SUM(E13:E16)</f>
        <v>733.2</v>
      </c>
      <c r="F12" s="17" t="str">
        <f t="shared" si="2"/>
        <v>0,67%</v>
      </c>
      <c r="L12" s="3" t="s">
        <v>53</v>
      </c>
      <c r="M12" s="16" t="s">
        <v>54</v>
      </c>
      <c r="N12" s="5" t="s">
        <v>55</v>
      </c>
      <c r="O12" s="6" t="s">
        <v>56</v>
      </c>
      <c r="P12" s="12" t="s">
        <v>57</v>
      </c>
    </row>
    <row r="13" spans="1:16">
      <c r="A13" s="3" t="s">
        <v>17</v>
      </c>
      <c r="B13" s="3">
        <v>0.5</v>
      </c>
      <c r="C13" s="22">
        <f t="shared" si="0"/>
        <v>3.33</v>
      </c>
      <c r="D13" s="3">
        <v>4</v>
      </c>
      <c r="E13" s="22">
        <f t="shared" ref="E13:E16" si="3">B13*$C$3*$B$2*D13</f>
        <v>195.52</v>
      </c>
      <c r="F13" s="17" t="str">
        <f t="shared" si="2"/>
        <v>0,18%</v>
      </c>
      <c r="L13" s="3" t="s">
        <v>58</v>
      </c>
      <c r="M13" s="4" t="s">
        <v>59</v>
      </c>
      <c r="N13" s="5" t="s">
        <v>60</v>
      </c>
      <c r="O13" s="6" t="s">
        <v>61</v>
      </c>
      <c r="P13" s="14"/>
    </row>
    <row r="14" spans="1:16">
      <c r="A14" s="3" t="s">
        <v>28</v>
      </c>
      <c r="B14" s="3">
        <v>0.5</v>
      </c>
      <c r="C14" s="22">
        <f t="shared" si="0"/>
        <v>3.33</v>
      </c>
      <c r="D14" s="3">
        <v>1</v>
      </c>
      <c r="E14" s="22">
        <f t="shared" si="3"/>
        <v>48.88</v>
      </c>
      <c r="F14" s="17" t="str">
        <f t="shared" si="2"/>
        <v>0,04%</v>
      </c>
      <c r="L14" s="3" t="s">
        <v>62</v>
      </c>
      <c r="M14" s="4" t="s">
        <v>63</v>
      </c>
      <c r="N14" s="5" t="s">
        <v>64</v>
      </c>
      <c r="O14" s="6" t="s">
        <v>65</v>
      </c>
      <c r="P14" s="14"/>
    </row>
    <row r="15" spans="1:16">
      <c r="A15" s="3" t="s">
        <v>33</v>
      </c>
      <c r="B15" s="3">
        <v>1</v>
      </c>
      <c r="C15" s="22">
        <f t="shared" si="0"/>
        <v>6.67</v>
      </c>
      <c r="D15" s="3">
        <v>2</v>
      </c>
      <c r="E15" s="22">
        <f t="shared" si="3"/>
        <v>195.52</v>
      </c>
      <c r="F15" s="17" t="str">
        <f t="shared" si="2"/>
        <v>0,18%</v>
      </c>
      <c r="L15" s="3" t="s">
        <v>66</v>
      </c>
      <c r="M15" s="16" t="s">
        <v>67</v>
      </c>
      <c r="N15" s="18" t="s">
        <v>68</v>
      </c>
      <c r="O15" s="6" t="s">
        <v>69</v>
      </c>
      <c r="P15" s="14"/>
    </row>
    <row r="16" spans="1:16">
      <c r="A16" s="3" t="s">
        <v>37</v>
      </c>
      <c r="B16" s="3">
        <v>1.5</v>
      </c>
      <c r="C16" s="22">
        <f t="shared" si="0"/>
        <v>10</v>
      </c>
      <c r="D16" s="3">
        <v>2</v>
      </c>
      <c r="E16" s="22">
        <f t="shared" si="3"/>
        <v>293.28000000000003</v>
      </c>
      <c r="F16" s="17" t="str">
        <f t="shared" si="2"/>
        <v>0,27%</v>
      </c>
      <c r="L16" s="3" t="s">
        <v>70</v>
      </c>
      <c r="M16" s="4" t="s">
        <v>71</v>
      </c>
      <c r="N16" s="5" t="s">
        <v>64</v>
      </c>
      <c r="O16" s="6" t="s">
        <v>72</v>
      </c>
      <c r="P16" s="14"/>
    </row>
    <row r="17" spans="1:16">
      <c r="A17" s="9" t="s">
        <v>41</v>
      </c>
      <c r="B17" s="9">
        <f>SUM(B18:B25)</f>
        <v>14.5</v>
      </c>
      <c r="C17" s="21">
        <f t="shared" si="0"/>
        <v>96.67</v>
      </c>
      <c r="D17" s="21"/>
      <c r="E17" s="9">
        <f>SUM(E18:E25)</f>
        <v>3421.6</v>
      </c>
      <c r="F17" s="17" t="str">
        <f t="shared" si="2"/>
        <v>3,11%</v>
      </c>
      <c r="L17" s="3" t="s">
        <v>73</v>
      </c>
      <c r="M17" s="4" t="s">
        <v>74</v>
      </c>
      <c r="N17" s="18" t="s">
        <v>75</v>
      </c>
      <c r="O17" s="11" t="s">
        <v>76</v>
      </c>
      <c r="P17" s="12" t="s">
        <v>77</v>
      </c>
    </row>
    <row r="18" spans="1:16" ht="18.75" customHeight="1">
      <c r="A18" s="3" t="s">
        <v>45</v>
      </c>
      <c r="B18" s="3">
        <v>1</v>
      </c>
      <c r="C18" s="22">
        <f t="shared" si="0"/>
        <v>6.67</v>
      </c>
      <c r="D18" s="3">
        <v>4</v>
      </c>
      <c r="E18" s="22">
        <f t="shared" ref="E18:E26" si="4">B18*$C$3*$B$2*D18</f>
        <v>391.04</v>
      </c>
      <c r="F18" s="17" t="str">
        <f t="shared" si="2"/>
        <v>0,36%</v>
      </c>
      <c r="N18" s="5" t="s">
        <v>64</v>
      </c>
      <c r="P18" s="14"/>
    </row>
    <row r="19" spans="1:16">
      <c r="A19" s="3" t="s">
        <v>50</v>
      </c>
      <c r="B19" s="3">
        <v>0.5</v>
      </c>
      <c r="C19" s="22">
        <f t="shared" si="0"/>
        <v>3.33</v>
      </c>
      <c r="D19" s="3">
        <v>1</v>
      </c>
      <c r="E19" s="22">
        <f t="shared" si="4"/>
        <v>48.88</v>
      </c>
      <c r="F19" s="17" t="str">
        <f t="shared" si="2"/>
        <v>0,04%</v>
      </c>
      <c r="N19" s="18" t="s">
        <v>78</v>
      </c>
      <c r="P19" s="14"/>
    </row>
    <row r="20" spans="1:16">
      <c r="A20" s="3" t="s">
        <v>53</v>
      </c>
      <c r="B20" s="3">
        <v>0.5</v>
      </c>
      <c r="C20" s="22">
        <f t="shared" si="0"/>
        <v>3.33</v>
      </c>
      <c r="D20" s="3">
        <v>1</v>
      </c>
      <c r="E20" s="22">
        <f t="shared" si="4"/>
        <v>48.88</v>
      </c>
      <c r="F20" s="17" t="str">
        <f t="shared" si="2"/>
        <v>0,04%</v>
      </c>
      <c r="N20" s="5" t="s">
        <v>64</v>
      </c>
      <c r="P20" s="14"/>
    </row>
    <row r="21" spans="1:16">
      <c r="A21" s="3" t="s">
        <v>58</v>
      </c>
      <c r="B21" s="3">
        <v>4</v>
      </c>
      <c r="C21" s="22">
        <f t="shared" si="0"/>
        <v>26.67</v>
      </c>
      <c r="D21" s="3">
        <v>1</v>
      </c>
      <c r="E21" s="22">
        <f t="shared" si="4"/>
        <v>391.04</v>
      </c>
      <c r="F21" s="17" t="str">
        <f t="shared" si="2"/>
        <v>0,36%</v>
      </c>
      <c r="N21" s="18" t="s">
        <v>79</v>
      </c>
      <c r="P21" s="14"/>
    </row>
    <row r="22" spans="1:16">
      <c r="A22" s="3" t="s">
        <v>62</v>
      </c>
      <c r="B22" s="3">
        <v>4</v>
      </c>
      <c r="C22" s="22">
        <f t="shared" si="0"/>
        <v>26.67</v>
      </c>
      <c r="D22" s="3">
        <v>2</v>
      </c>
      <c r="E22" s="22">
        <f t="shared" si="4"/>
        <v>782.08</v>
      </c>
      <c r="F22" s="17" t="str">
        <f t="shared" si="2"/>
        <v>0,71%</v>
      </c>
      <c r="N22" s="5" t="s">
        <v>80</v>
      </c>
      <c r="P22" s="14"/>
    </row>
    <row r="23" spans="1:16">
      <c r="A23" s="3" t="s">
        <v>66</v>
      </c>
      <c r="B23" s="3">
        <v>2</v>
      </c>
      <c r="C23" s="22">
        <f t="shared" si="0"/>
        <v>13.33</v>
      </c>
      <c r="D23" s="3">
        <v>4</v>
      </c>
      <c r="E23" s="22">
        <f t="shared" si="4"/>
        <v>782.08</v>
      </c>
      <c r="F23" s="17" t="str">
        <f t="shared" si="2"/>
        <v>0,71%</v>
      </c>
      <c r="N23" s="5" t="s">
        <v>55</v>
      </c>
      <c r="P23" s="12" t="s">
        <v>81</v>
      </c>
    </row>
    <row r="24" spans="1:16">
      <c r="A24" s="3" t="s">
        <v>70</v>
      </c>
      <c r="B24" s="3">
        <v>2</v>
      </c>
      <c r="C24" s="22">
        <f t="shared" si="0"/>
        <v>13.33</v>
      </c>
      <c r="D24" s="3">
        <v>4</v>
      </c>
      <c r="E24" s="22">
        <f t="shared" si="4"/>
        <v>782.08</v>
      </c>
      <c r="F24" s="17" t="str">
        <f t="shared" si="2"/>
        <v>0,71%</v>
      </c>
      <c r="N24" s="5" t="s">
        <v>60</v>
      </c>
      <c r="P24" s="14"/>
    </row>
    <row r="25" spans="1:16">
      <c r="A25" s="3" t="s">
        <v>73</v>
      </c>
      <c r="B25" s="3">
        <v>0.5</v>
      </c>
      <c r="C25" s="22">
        <f t="shared" si="0"/>
        <v>3.33</v>
      </c>
      <c r="D25" s="3">
        <v>4</v>
      </c>
      <c r="E25" s="22">
        <f t="shared" si="4"/>
        <v>195.52</v>
      </c>
      <c r="F25" s="17" t="str">
        <f t="shared" si="2"/>
        <v>0,18%</v>
      </c>
      <c r="N25" s="5" t="s">
        <v>64</v>
      </c>
      <c r="P25" s="14"/>
    </row>
    <row r="26" spans="1:16">
      <c r="A26" s="9" t="s">
        <v>82</v>
      </c>
      <c r="B26" s="9">
        <v>4</v>
      </c>
      <c r="C26" s="21">
        <f t="shared" si="0"/>
        <v>26.67</v>
      </c>
      <c r="D26" s="9">
        <v>2</v>
      </c>
      <c r="E26" s="21">
        <f t="shared" si="4"/>
        <v>782.08</v>
      </c>
      <c r="F26" s="17" t="str">
        <f t="shared" si="2"/>
        <v>0,71%</v>
      </c>
      <c r="N26" s="5"/>
      <c r="P26" s="14"/>
    </row>
    <row r="27" spans="1:16">
      <c r="A27" s="1" t="s">
        <v>83</v>
      </c>
      <c r="N27" s="5" t="s">
        <v>84</v>
      </c>
      <c r="P27" s="14"/>
    </row>
    <row r="28" spans="1:16">
      <c r="N28" s="5" t="s">
        <v>85</v>
      </c>
      <c r="P28" s="14"/>
    </row>
    <row r="29" spans="1:16">
      <c r="N29" s="13" t="s">
        <v>86</v>
      </c>
      <c r="P29" s="14"/>
    </row>
    <row r="30" spans="1:16">
      <c r="N30" s="5" t="s">
        <v>87</v>
      </c>
      <c r="P30" s="14"/>
    </row>
    <row r="31" spans="1:16">
      <c r="N31" s="5" t="s">
        <v>88</v>
      </c>
      <c r="P31" s="12" t="s">
        <v>81</v>
      </c>
    </row>
    <row r="32" spans="1:16">
      <c r="N32" s="5" t="s">
        <v>89</v>
      </c>
      <c r="P32" s="14"/>
    </row>
    <row r="33" spans="1:16">
      <c r="A33" s="1" t="s">
        <v>90</v>
      </c>
      <c r="N33" s="5" t="s">
        <v>47</v>
      </c>
      <c r="P33" s="14"/>
    </row>
    <row r="34" spans="1:16">
      <c r="N34" s="5" t="s">
        <v>91</v>
      </c>
      <c r="P34" s="14"/>
    </row>
    <row r="35" spans="1:16">
      <c r="N35" s="5" t="s">
        <v>92</v>
      </c>
      <c r="P35" s="14"/>
    </row>
    <row r="36" spans="1:16">
      <c r="N36" s="5" t="s">
        <v>93</v>
      </c>
      <c r="P36" s="14"/>
    </row>
    <row r="37" spans="1:16">
      <c r="N37" s="5" t="s">
        <v>94</v>
      </c>
      <c r="P37" s="14"/>
    </row>
    <row r="38" spans="1:16">
      <c r="N38" s="10" t="s">
        <v>95</v>
      </c>
      <c r="P38" s="14"/>
    </row>
    <row r="39" spans="1:16">
      <c r="N39" s="5" t="s">
        <v>96</v>
      </c>
      <c r="P39" s="14"/>
    </row>
    <row r="40" spans="1:16">
      <c r="N40" s="5" t="s">
        <v>97</v>
      </c>
      <c r="P40" s="14"/>
    </row>
    <row r="41" spans="1:16">
      <c r="N41" s="5" t="s">
        <v>98</v>
      </c>
      <c r="P41" s="14"/>
    </row>
    <row r="42" spans="1:16">
      <c r="N42" s="5" t="s">
        <v>99</v>
      </c>
      <c r="P42" s="14"/>
    </row>
    <row r="43" spans="1:16">
      <c r="N43" s="10" t="s">
        <v>100</v>
      </c>
      <c r="P43" s="14"/>
    </row>
    <row r="44" spans="1:16">
      <c r="N44" s="5" t="s">
        <v>101</v>
      </c>
      <c r="P44" s="14"/>
    </row>
    <row r="45" spans="1:16">
      <c r="N45" s="5" t="s">
        <v>102</v>
      </c>
      <c r="P45" s="14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DD9A55-B277-45CF-B512-7A02896D4654}"/>
</file>

<file path=customXml/itemProps2.xml><?xml version="1.0" encoding="utf-8"?>
<ds:datastoreItem xmlns:ds="http://schemas.openxmlformats.org/officeDocument/2006/customXml" ds:itemID="{6840CE24-90C1-4339-9A2C-DFEC0DA05027}"/>
</file>

<file path=customXml/itemProps3.xml><?xml version="1.0" encoding="utf-8"?>
<ds:datastoreItem xmlns:ds="http://schemas.openxmlformats.org/officeDocument/2006/customXml" ds:itemID="{DD47D13F-8C39-44E4-BF61-94675476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PALETOU MAXIME</cp:lastModifiedBy>
  <cp:revision/>
  <dcterms:created xsi:type="dcterms:W3CDTF">2020-02-12T15:21:00Z</dcterms:created>
  <dcterms:modified xsi:type="dcterms:W3CDTF">2020-02-12T15:21:00Z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