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scheri/Projects/s3-cross-region-compressor/"/>
    </mc:Choice>
  </mc:AlternateContent>
  <xr:revisionPtr revIDLastSave="0" documentId="13_ncr:1_{C75253A6-FFB1-E744-9810-8EA3D880589C}" xr6:coauthVersionLast="47" xr6:coauthVersionMax="47" xr10:uidLastSave="{00000000-0000-0000-0000-000000000000}"/>
  <bookViews>
    <workbookView xWindow="0" yWindow="760" windowWidth="30240" windowHeight="17740" xr2:uid="{0D79C2DE-7109-3E47-9AC2-B5C2E4B885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6" i="1"/>
  <c r="C23" i="1" s="1"/>
  <c r="B4" i="1" l="1"/>
  <c r="B6" i="1" l="1"/>
  <c r="B20" i="1"/>
  <c r="B27" i="1" s="1"/>
  <c r="B10" i="1"/>
  <c r="B12" i="1"/>
  <c r="C6" i="1" l="1"/>
  <c r="C24" i="1"/>
  <c r="C20" i="1"/>
  <c r="C21" i="1"/>
  <c r="C22" i="1"/>
  <c r="C25" i="1" l="1"/>
  <c r="C27" i="1" s="1"/>
  <c r="C28" i="1" s="1"/>
  <c r="C29" i="1" s="1"/>
</calcChain>
</file>

<file path=xl/sharedStrings.xml><?xml version="1.0" encoding="utf-8"?>
<sst xmlns="http://schemas.openxmlformats.org/spreadsheetml/2006/main" count="32" uniqueCount="31">
  <si>
    <t>TB</t>
  </si>
  <si>
    <t>Data to be replicated (GB)</t>
  </si>
  <si>
    <t>Data Transfer Cost</t>
  </si>
  <si>
    <t>Uncompressed</t>
  </si>
  <si>
    <t>Compressed Size</t>
  </si>
  <si>
    <t>Compression Speed (MB/s)</t>
  </si>
  <si>
    <t>Hours for Compression</t>
  </si>
  <si>
    <t>Spot Compression</t>
  </si>
  <si>
    <t>Spot Decompression</t>
  </si>
  <si>
    <t>Hours for decompression</t>
  </si>
  <si>
    <t>Decompression Speed (MB/s)</t>
  </si>
  <si>
    <t>Savings</t>
  </si>
  <si>
    <t>Solution Cost Analysis</t>
  </si>
  <si>
    <t>ECS Fargate Spot Price / hr</t>
  </si>
  <si>
    <t>ECS Overhead</t>
  </si>
  <si>
    <t>ARM - 2vcpu, 4gb ram</t>
  </si>
  <si>
    <t>Target Regions</t>
  </si>
  <si>
    <t>AVG. Data Trasnsfer Cost</t>
  </si>
  <si>
    <t>Total Cost</t>
  </si>
  <si>
    <t>Number of VPC Endpoints</t>
  </si>
  <si>
    <t>Number of AZ</t>
  </si>
  <si>
    <t>VPC Endpoint Fixed Cost</t>
  </si>
  <si>
    <t>VPC Endpoint Cost</t>
  </si>
  <si>
    <t>Fixed Costs</t>
  </si>
  <si>
    <t>S3 Staging</t>
  </si>
  <si>
    <t>S3 Standard Price / Gb / Hour</t>
  </si>
  <si>
    <t>Compressed w/ECS</t>
  </si>
  <si>
    <t>Compress Ratio</t>
  </si>
  <si>
    <t>Other Costs (5%)</t>
  </si>
  <si>
    <t>&lt; CloudWatch, SQS, KMS, DDB, others</t>
  </si>
  <si>
    <t>&lt; Considering 48 hrs in source and 2 hr in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</si>
</sst>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6" formatCode="_(&quot;$&quot;* #,##0.0_);_(&quot;$&quot;* \(#,##0.0\);_(&quot;$&quot;* &quot;-&quot;??_);_(@_)"/>
    <numFmt numFmtId="167" formatCode="_(&quot;$&quot;* #,##0.000000_);_(&quot;$&quot;* \(#,##0.000000\);_(&quot;$&quot;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1" applyNumberFormat="1" applyFont="1" applyFill="1"/>
    <xf numFmtId="165" fontId="0" fillId="2" borderId="0" xfId="1" applyNumberFormat="1" applyFont="1" applyFill="1"/>
    <xf numFmtId="0" fontId="0" fillId="0" borderId="0" xfId="0" applyAlignment="1">
      <alignment horizontal="center"/>
    </xf>
    <xf numFmtId="44" fontId="0" fillId="2" borderId="0" xfId="1" applyFont="1" applyFill="1"/>
    <xf numFmtId="166" fontId="0" fillId="0" borderId="0" xfId="1" applyNumberFormat="1" applyFont="1"/>
    <xf numFmtId="167" fontId="0" fillId="0" borderId="0" xfId="0" applyNumberFormat="1"/>
    <xf numFmtId="44" fontId="0" fillId="0" borderId="0" xfId="1" applyFont="1" applyFill="1"/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A7A8-6397-7A44-93E9-B6BE2121E865}">
  <dimension ref="A1:D31"/>
  <sheetViews>
    <sheetView tabSelected="1" zoomScale="110" zoomScaleNormal="110" workbookViewId="0">
      <selection activeCell="E22" sqref="E22"/>
    </sheetView>
  </sheetViews>
  <sheetFormatPr baseColWidth="10" defaultRowHeight="16" x14ac:dyDescent="0.2"/>
  <cols>
    <col min="1" max="1" width="25.33203125" bestFit="1" customWidth="1"/>
    <col min="2" max="2" width="13.1640625" bestFit="1" customWidth="1"/>
    <col min="3" max="3" width="18.33203125" bestFit="1" customWidth="1"/>
    <col min="4" max="4" width="43" bestFit="1" customWidth="1"/>
  </cols>
  <sheetData>
    <row r="1" spans="1:4" x14ac:dyDescent="0.2">
      <c r="A1" s="14" t="s">
        <v>12</v>
      </c>
      <c r="B1" s="14"/>
      <c r="C1" s="14"/>
      <c r="D1" s="14"/>
    </row>
    <row r="2" spans="1:4" x14ac:dyDescent="0.2">
      <c r="A2" t="s">
        <v>16</v>
      </c>
      <c r="B2" s="4">
        <v>2</v>
      </c>
      <c r="C2" s="9"/>
      <c r="D2" s="9"/>
    </row>
    <row r="3" spans="1:4" x14ac:dyDescent="0.2">
      <c r="A3" t="s">
        <v>17</v>
      </c>
      <c r="B3" s="10">
        <v>0.02</v>
      </c>
    </row>
    <row r="4" spans="1:4" x14ac:dyDescent="0.2">
      <c r="A4" t="s">
        <v>1</v>
      </c>
      <c r="B4">
        <f>C4*1024</f>
        <v>512000</v>
      </c>
      <c r="C4" s="4">
        <v>500</v>
      </c>
      <c r="D4" t="s">
        <v>0</v>
      </c>
    </row>
    <row r="5" spans="1:4" x14ac:dyDescent="0.2">
      <c r="A5" t="s">
        <v>27</v>
      </c>
      <c r="B5" s="4">
        <v>3</v>
      </c>
    </row>
    <row r="6" spans="1:4" x14ac:dyDescent="0.2">
      <c r="A6" t="s">
        <v>4</v>
      </c>
      <c r="B6" s="3">
        <f>B4/B5</f>
        <v>170666.66666666666</v>
      </c>
      <c r="C6" s="3">
        <f>B6/1024</f>
        <v>166.66666666666666</v>
      </c>
      <c r="D6" t="s">
        <v>0</v>
      </c>
    </row>
    <row r="7" spans="1:4" x14ac:dyDescent="0.2">
      <c r="A7" t="s">
        <v>13</v>
      </c>
      <c r="B7" s="8">
        <v>2.4E-2</v>
      </c>
      <c r="C7" s="4" t="s">
        <v>15</v>
      </c>
    </row>
    <row r="8" spans="1:4" x14ac:dyDescent="0.2">
      <c r="A8" t="s">
        <v>14</v>
      </c>
      <c r="B8" s="5">
        <v>1.05</v>
      </c>
    </row>
    <row r="9" spans="1:4" x14ac:dyDescent="0.2">
      <c r="A9" t="s">
        <v>5</v>
      </c>
      <c r="B9" s="4">
        <v>15</v>
      </c>
    </row>
    <row r="10" spans="1:4" x14ac:dyDescent="0.2">
      <c r="A10" t="s">
        <v>6</v>
      </c>
      <c r="B10" s="3">
        <f>((($B$4*1024)/B9)*B8)/60/60</f>
        <v>10194.488888888891</v>
      </c>
    </row>
    <row r="11" spans="1:4" x14ac:dyDescent="0.2">
      <c r="A11" t="s">
        <v>10</v>
      </c>
      <c r="B11" s="6">
        <v>250</v>
      </c>
    </row>
    <row r="12" spans="1:4" x14ac:dyDescent="0.2">
      <c r="A12" t="s">
        <v>9</v>
      </c>
      <c r="B12" s="3">
        <f>((($B$4*1024)/B11)*B8)/60/60</f>
        <v>611.66933333333338</v>
      </c>
    </row>
    <row r="13" spans="1:4" x14ac:dyDescent="0.2">
      <c r="A13" t="s">
        <v>19</v>
      </c>
      <c r="B13" s="3">
        <v>4</v>
      </c>
    </row>
    <row r="14" spans="1:4" x14ac:dyDescent="0.2">
      <c r="A14" t="s">
        <v>20</v>
      </c>
      <c r="B14" s="6">
        <v>3</v>
      </c>
    </row>
    <row r="15" spans="1:4" x14ac:dyDescent="0.2">
      <c r="A15" t="s">
        <v>22</v>
      </c>
      <c r="B15" s="10">
        <v>0.01</v>
      </c>
    </row>
    <row r="16" spans="1:4" x14ac:dyDescent="0.2">
      <c r="A16" t="s">
        <v>21</v>
      </c>
      <c r="B16" s="11">
        <f>B13*B14*B15*730</f>
        <v>87.6</v>
      </c>
    </row>
    <row r="17" spans="1:4" x14ac:dyDescent="0.2">
      <c r="A17" t="s">
        <v>25</v>
      </c>
      <c r="B17" s="12">
        <f>C17/730</f>
        <v>3.1506849315068489E-5</v>
      </c>
      <c r="C17" s="7">
        <v>2.3E-2</v>
      </c>
    </row>
    <row r="18" spans="1:4" x14ac:dyDescent="0.2">
      <c r="B18" s="13"/>
    </row>
    <row r="19" spans="1:4" x14ac:dyDescent="0.2">
      <c r="B19" s="9" t="s">
        <v>3</v>
      </c>
      <c r="C19" s="9" t="s">
        <v>26</v>
      </c>
    </row>
    <row r="20" spans="1:4" x14ac:dyDescent="0.2">
      <c r="A20" t="s">
        <v>2</v>
      </c>
      <c r="B20" s="1">
        <f>$B$4*$B$3*B2</f>
        <v>20480</v>
      </c>
      <c r="C20" s="1">
        <f>$B$3*$B$6*B2</f>
        <v>6826.6666666666661</v>
      </c>
    </row>
    <row r="21" spans="1:4" x14ac:dyDescent="0.2">
      <c r="A21" t="s">
        <v>7</v>
      </c>
      <c r="C21" s="1">
        <f>$B$10*$B$7</f>
        <v>244.66773333333339</v>
      </c>
    </row>
    <row r="22" spans="1:4" x14ac:dyDescent="0.2">
      <c r="A22" t="s">
        <v>8</v>
      </c>
      <c r="C22" s="1">
        <f>$B$12*$B$7</f>
        <v>14.680064000000002</v>
      </c>
      <c r="D22" s="1"/>
    </row>
    <row r="23" spans="1:4" x14ac:dyDescent="0.2">
      <c r="A23" t="s">
        <v>23</v>
      </c>
      <c r="C23" s="1">
        <f>B16+B16*B2</f>
        <v>262.79999999999995</v>
      </c>
      <c r="D23" s="1"/>
    </row>
    <row r="24" spans="1:4" x14ac:dyDescent="0.2">
      <c r="A24" t="s">
        <v>24</v>
      </c>
      <c r="C24" s="1">
        <f>B6*B17*48+B6*B2*B17*2</f>
        <v>279.6127853881278</v>
      </c>
      <c r="D24" s="1" t="s">
        <v>30</v>
      </c>
    </row>
    <row r="25" spans="1:4" x14ac:dyDescent="0.2">
      <c r="A25" t="s">
        <v>28</v>
      </c>
      <c r="C25" s="1">
        <f>SUM(C20:C24)*0.05</f>
        <v>381.4213624694064</v>
      </c>
      <c r="D25" s="1" t="s">
        <v>29</v>
      </c>
    </row>
    <row r="26" spans="1:4" x14ac:dyDescent="0.2">
      <c r="C26" s="1"/>
      <c r="D26" s="1"/>
    </row>
    <row r="27" spans="1:4" x14ac:dyDescent="0.2">
      <c r="A27" t="s">
        <v>18</v>
      </c>
      <c r="B27" s="2">
        <f>SUM(B20:B24)</f>
        <v>20480</v>
      </c>
      <c r="C27" s="2">
        <f>SUM(C20:C25)</f>
        <v>8009.8486118575347</v>
      </c>
      <c r="D27" s="1"/>
    </row>
    <row r="28" spans="1:4" x14ac:dyDescent="0.2">
      <c r="A28" t="s">
        <v>11</v>
      </c>
      <c r="C28" s="2">
        <f>B27-C27</f>
        <v>12470.151388142465</v>
      </c>
      <c r="D28" s="1"/>
    </row>
    <row r="29" spans="1:4" x14ac:dyDescent="0.2">
      <c r="C29">
        <f>C28/B27</f>
        <v>0.60889411074914379</v>
      </c>
      <c r="D29" s="1"/>
    </row>
    <row r="30" spans="1:4" x14ac:dyDescent="0.2">
      <c r="D30" s="2"/>
    </row>
    <row r="31" spans="1:4" x14ac:dyDescent="0.2">
      <c r="D31" s="2"/>
    </row>
  </sheetData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Scheri, Pablo</dc:creator>
  <cp:lastModifiedBy>Scheri, Pablo</cp:lastModifiedBy>
  <dcterms:created xsi:type="dcterms:W3CDTF">2024-11-28T09:59:00Z</dcterms:created>
  <dcterms:modified xsi:type="dcterms:W3CDTF">2025-04-24T14:45:22Z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9eed6f-34eb-4453-9f97-09510b9b219f_Enabled">
    <vt:lpwstr>true</vt:lpwstr>
  </property>
  <property fmtid="{D5CDD505-2E9C-101B-9397-08002B2CF9AE}" pid="3" name="MSIP_Label_929eed6f-34eb-4453-9f97-09510b9b219f_SetDate">
    <vt:lpwstr>2024-11-29T12:50:24Z</vt:lpwstr>
  </property>
  <property fmtid="{D5CDD505-2E9C-101B-9397-08002B2CF9AE}" pid="4" name="MSIP_Label_929eed6f-34eb-4453-9f97-09510b9b219f_Method">
    <vt:lpwstr>Standard</vt:lpwstr>
  </property>
  <property fmtid="{D5CDD505-2E9C-101B-9397-08002B2CF9AE}" pid="5" name="MSIP_Label_929eed6f-34eb-4453-9f97-09510b9b219f_Name">
    <vt:lpwstr>Amazon Pending_Classification</vt:lpwstr>
  </property>
  <property fmtid="{D5CDD505-2E9C-101B-9397-08002B2CF9AE}" pid="6" name="MSIP_Label_929eed6f-34eb-4453-9f97-09510b9b219f_SiteId">
    <vt:lpwstr>5280104a-472d-4538-9ccf-1e1d0efe8b1b</vt:lpwstr>
  </property>
  <property fmtid="{D5CDD505-2E9C-101B-9397-08002B2CF9AE}" pid="7" name="MSIP_Label_929eed6f-34eb-4453-9f97-09510b9b219f_ActionId">
    <vt:lpwstr>e24a5af2-eb18-4f0c-a600-b455367e4bbd</vt:lpwstr>
  </property>
  <property fmtid="{D5CDD505-2E9C-101B-9397-08002B2CF9AE}" pid="8" name="MSIP_Label_929eed6f-34eb-4453-9f97-09510b9b219f_ContentBits">
    <vt:lpwstr>0</vt:lpwstr>
  </property>
</Properties>
</file>