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v4in\OneDrive\Рабочий стол\Курсач по статистике\"/>
    </mc:Choice>
  </mc:AlternateContent>
  <xr:revisionPtr revIDLastSave="0" documentId="13_ncr:1_{18817FB2-C6F7-4F7A-988D-A4FC7C419F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4" r:id="rId2"/>
    <sheet name="Лист3" sheetId="3" r:id="rId3"/>
    <sheet name="Лист4" sheetId="6" r:id="rId4"/>
    <sheet name="Лист5" sheetId="7" r:id="rId5"/>
  </sheets>
  <definedNames>
    <definedName name="_xlnm._FilterDatabase" localSheetId="2" hidden="1">Лист3!$B$2:$E$2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4" i="3" l="1"/>
  <c r="O63" i="3"/>
  <c r="P62" i="3"/>
  <c r="Q62" i="3"/>
  <c r="O62" i="3"/>
  <c r="K14" i="3"/>
  <c r="K12" i="3"/>
  <c r="T62" i="3"/>
  <c r="U61" i="3"/>
  <c r="V61" i="3"/>
  <c r="T61" i="3"/>
  <c r="Q59" i="3"/>
  <c r="P59" i="3"/>
  <c r="T59" i="3"/>
  <c r="Q61" i="3"/>
  <c r="P61" i="3"/>
  <c r="O59" i="3"/>
  <c r="O61" i="3" s="1"/>
  <c r="I7" i="7"/>
  <c r="I6" i="7"/>
  <c r="I5" i="7"/>
  <c r="I4" i="7"/>
  <c r="H5" i="7"/>
  <c r="H6" i="7"/>
  <c r="H4" i="7"/>
  <c r="G7" i="7"/>
  <c r="G5" i="7"/>
  <c r="G6" i="7"/>
  <c r="G4" i="7"/>
  <c r="F5" i="7"/>
  <c r="F6" i="7"/>
  <c r="F4" i="7"/>
  <c r="E7" i="7"/>
  <c r="E5" i="7"/>
  <c r="E6" i="7"/>
  <c r="E4" i="7"/>
  <c r="D5" i="7"/>
  <c r="D6" i="7"/>
  <c r="D4" i="7"/>
  <c r="C7" i="7"/>
  <c r="G5" i="6"/>
  <c r="U15" i="3" l="1"/>
  <c r="U35" i="3"/>
  <c r="U55" i="3"/>
  <c r="U19" i="3"/>
  <c r="U40" i="3"/>
  <c r="U41" i="3"/>
  <c r="U26" i="3"/>
  <c r="U28" i="3"/>
  <c r="U48" i="3"/>
  <c r="U50" i="3"/>
  <c r="U32" i="3"/>
  <c r="U34" i="3"/>
  <c r="U16" i="3"/>
  <c r="U36" i="3"/>
  <c r="U56" i="3"/>
  <c r="U39" i="3"/>
  <c r="U20" i="3"/>
  <c r="U21" i="3"/>
  <c r="U43" i="3"/>
  <c r="U24" i="3"/>
  <c r="U7" i="3"/>
  <c r="U8" i="3"/>
  <c r="U9" i="3"/>
  <c r="U49" i="3"/>
  <c r="U31" i="3"/>
  <c r="U52" i="3"/>
  <c r="U33" i="3"/>
  <c r="U17" i="3"/>
  <c r="U37" i="3"/>
  <c r="U57" i="3"/>
  <c r="U5" i="3"/>
  <c r="U25" i="3"/>
  <c r="U6" i="3"/>
  <c r="U46" i="3"/>
  <c r="U47" i="3"/>
  <c r="U10" i="3"/>
  <c r="U51" i="3"/>
  <c r="U12" i="3"/>
  <c r="U14" i="3"/>
  <c r="U54" i="3"/>
  <c r="U18" i="3"/>
  <c r="U38" i="3"/>
  <c r="U58" i="3"/>
  <c r="U22" i="3"/>
  <c r="U42" i="3"/>
  <c r="U23" i="3"/>
  <c r="U44" i="3"/>
  <c r="U45" i="3"/>
  <c r="U27" i="3"/>
  <c r="U29" i="3"/>
  <c r="U30" i="3"/>
  <c r="U11" i="3"/>
  <c r="U13" i="3"/>
  <c r="U53" i="3"/>
  <c r="T21" i="3"/>
  <c r="T15" i="3"/>
  <c r="T17" i="3"/>
  <c r="T18" i="3"/>
  <c r="T22" i="3"/>
  <c r="T7" i="3"/>
  <c r="T10" i="3"/>
  <c r="T19" i="3"/>
  <c r="T23" i="3"/>
  <c r="T6" i="3"/>
  <c r="T8" i="3"/>
  <c r="T11" i="3"/>
  <c r="T14" i="3"/>
  <c r="T16" i="3"/>
  <c r="T5" i="3"/>
  <c r="T9" i="3"/>
  <c r="T12" i="3"/>
  <c r="T13" i="3"/>
  <c r="T20" i="3"/>
  <c r="V6" i="3"/>
  <c r="V26" i="3"/>
  <c r="V46" i="3"/>
  <c r="V11" i="3"/>
  <c r="V32" i="3"/>
  <c r="V33" i="3"/>
  <c r="V5" i="3"/>
  <c r="V59" i="3" s="1"/>
  <c r="V38" i="3"/>
  <c r="V40" i="3"/>
  <c r="V22" i="3"/>
  <c r="V24" i="3"/>
  <c r="V7" i="3"/>
  <c r="V27" i="3"/>
  <c r="V47" i="3"/>
  <c r="V30" i="3"/>
  <c r="V31" i="3"/>
  <c r="V13" i="3"/>
  <c r="V54" i="3"/>
  <c r="V35" i="3"/>
  <c r="V17" i="3"/>
  <c r="V41" i="3"/>
  <c r="V43" i="3"/>
  <c r="V45" i="3"/>
  <c r="V8" i="3"/>
  <c r="V28" i="3"/>
  <c r="V48" i="3"/>
  <c r="V50" i="3"/>
  <c r="V51" i="3"/>
  <c r="V52" i="3"/>
  <c r="V53" i="3"/>
  <c r="V14" i="3"/>
  <c r="V18" i="3"/>
  <c r="V39" i="3"/>
  <c r="V20" i="3"/>
  <c r="V42" i="3"/>
  <c r="V44" i="3"/>
  <c r="V9" i="3"/>
  <c r="V29" i="3"/>
  <c r="V49" i="3"/>
  <c r="V10" i="3"/>
  <c r="V12" i="3"/>
  <c r="V34" i="3"/>
  <c r="V15" i="3"/>
  <c r="V55" i="3"/>
  <c r="V16" i="3"/>
  <c r="V36" i="3"/>
  <c r="V37" i="3"/>
  <c r="V19" i="3"/>
  <c r="V21" i="3"/>
  <c r="V23" i="3"/>
  <c r="V25" i="3"/>
  <c r="F5" i="6"/>
  <c r="L6" i="3"/>
  <c r="L5" i="3"/>
  <c r="L4" i="3"/>
  <c r="L3" i="3"/>
  <c r="K5" i="3"/>
  <c r="K4" i="3"/>
  <c r="K3" i="3"/>
  <c r="U59" i="3" l="1"/>
  <c r="K6" i="3"/>
</calcChain>
</file>

<file path=xl/sharedStrings.xml><?xml version="1.0" encoding="utf-8"?>
<sst xmlns="http://schemas.openxmlformats.org/spreadsheetml/2006/main" count="599" uniqueCount="180">
  <si>
    <t>Герой</t>
  </si>
  <si>
    <t>Pudge</t>
  </si>
  <si>
    <t>Phantom Assassin</t>
  </si>
  <si>
    <t>Witch Doctor</t>
  </si>
  <si>
    <t>Nature's Prophet</t>
  </si>
  <si>
    <t>Lion</t>
  </si>
  <si>
    <t>Legion Commander</t>
  </si>
  <si>
    <t>Sniper</t>
  </si>
  <si>
    <t>Invoker</t>
  </si>
  <si>
    <t>Axe</t>
  </si>
  <si>
    <t>Earthshaker</t>
  </si>
  <si>
    <t>Shadow Fiend</t>
  </si>
  <si>
    <t>Shadow Shaman</t>
  </si>
  <si>
    <t>Drow Ranger</t>
  </si>
  <si>
    <t>Slark</t>
  </si>
  <si>
    <t>Crystal Maiden</t>
  </si>
  <si>
    <t>Juggernaut</t>
  </si>
  <si>
    <t>Necrophos</t>
  </si>
  <si>
    <t>Rubick</t>
  </si>
  <si>
    <t>Ogre Magi</t>
  </si>
  <si>
    <t>Silencer</t>
  </si>
  <si>
    <t>Jakiro</t>
  </si>
  <si>
    <t>Bristleback</t>
  </si>
  <si>
    <t>Spirit Breaker</t>
  </si>
  <si>
    <t>Faceless Void</t>
  </si>
  <si>
    <t>Dazzle</t>
  </si>
  <si>
    <t>Skywrath Mage</t>
  </si>
  <si>
    <t>Wraith King</t>
  </si>
  <si>
    <t>Anti-Mage</t>
  </si>
  <si>
    <t>Lina</t>
  </si>
  <si>
    <t>Zeus</t>
  </si>
  <si>
    <t>Slardar</t>
  </si>
  <si>
    <t>Vengeful Spirit</t>
  </si>
  <si>
    <t>Undying</t>
  </si>
  <si>
    <t>Warlock</t>
  </si>
  <si>
    <t>Sven</t>
  </si>
  <si>
    <t>Riki</t>
  </si>
  <si>
    <t>Spectre</t>
  </si>
  <si>
    <t>Lich</t>
  </si>
  <si>
    <t>Windranger</t>
  </si>
  <si>
    <t>Dawnbreaker</t>
  </si>
  <si>
    <t>Gyrocopter</t>
  </si>
  <si>
    <t>Hoodwink</t>
  </si>
  <si>
    <t>Mirana</t>
  </si>
  <si>
    <t>Monkey King</t>
  </si>
  <si>
    <t>Techies</t>
  </si>
  <si>
    <t>Tinker</t>
  </si>
  <si>
    <t>Phantom Lancer</t>
  </si>
  <si>
    <t>Bounty Hunter</t>
  </si>
  <si>
    <t>Viper</t>
  </si>
  <si>
    <t>Clinkz</t>
  </si>
  <si>
    <t>Chaos Knight</t>
  </si>
  <si>
    <t>Ursa</t>
  </si>
  <si>
    <t>Venomancer</t>
  </si>
  <si>
    <t>Ancient Apparition</t>
  </si>
  <si>
    <t>Troll Warlord</t>
  </si>
  <si>
    <t>Queen of Pain</t>
  </si>
  <si>
    <t>Dark Willow</t>
  </si>
  <si>
    <t>Outworld Destroyer</t>
  </si>
  <si>
    <t>Treant Protector</t>
  </si>
  <si>
    <t>Templar Assassin</t>
  </si>
  <si>
    <t>Huskar</t>
  </si>
  <si>
    <t>Earth Spirit</t>
  </si>
  <si>
    <t>Lifestealer</t>
  </si>
  <si>
    <t>Grimstroke</t>
  </si>
  <si>
    <t>Kunkka</t>
  </si>
  <si>
    <t>Sand King</t>
  </si>
  <si>
    <t>Snapfire</t>
  </si>
  <si>
    <t>Void Spirit</t>
  </si>
  <si>
    <t>Storm Spirit</t>
  </si>
  <si>
    <t>Primal Beast</t>
  </si>
  <si>
    <t>Arc Warden</t>
  </si>
  <si>
    <t>Disruptor</t>
  </si>
  <si>
    <t>Nyx Assassin</t>
  </si>
  <si>
    <t>Weaver</t>
  </si>
  <si>
    <t>Morphling</t>
  </si>
  <si>
    <t>Bloodseeker</t>
  </si>
  <si>
    <t>Muerta</t>
  </si>
  <si>
    <t>Razor</t>
  </si>
  <si>
    <t>Tidehunter</t>
  </si>
  <si>
    <t>Ember Spirit</t>
  </si>
  <si>
    <t>Io</t>
  </si>
  <si>
    <t>Centaur Warrunner</t>
  </si>
  <si>
    <t>Pugna</t>
  </si>
  <si>
    <t>Pangolier</t>
  </si>
  <si>
    <t>Marci</t>
  </si>
  <si>
    <t>Night Stalker</t>
  </si>
  <si>
    <t>Enigma</t>
  </si>
  <si>
    <t>Dragon Knight</t>
  </si>
  <si>
    <t>Oracle</t>
  </si>
  <si>
    <t>Tusk</t>
  </si>
  <si>
    <t>Magnus</t>
  </si>
  <si>
    <t>Enchantress</t>
  </si>
  <si>
    <t>Phoenix</t>
  </si>
  <si>
    <t>Naga Siren</t>
  </si>
  <si>
    <t>Puck</t>
  </si>
  <si>
    <t>Omniknight</t>
  </si>
  <si>
    <t>Tiny</t>
  </si>
  <si>
    <t>Medusa</t>
  </si>
  <si>
    <t>Mars</t>
  </si>
  <si>
    <t>Luna</t>
  </si>
  <si>
    <t>Terrorblade</t>
  </si>
  <si>
    <t>Timbersaw</t>
  </si>
  <si>
    <t>Abaddon</t>
  </si>
  <si>
    <t>Brewmaster</t>
  </si>
  <si>
    <t>Bane</t>
  </si>
  <si>
    <t>Alchemist</t>
  </si>
  <si>
    <t>Clockwerk</t>
  </si>
  <si>
    <t>Death Prophet</t>
  </si>
  <si>
    <t>Lone Druid</t>
  </si>
  <si>
    <t>Meepo</t>
  </si>
  <si>
    <t>Keeper of the Light</t>
  </si>
  <si>
    <t>Doom</t>
  </si>
  <si>
    <t>Winter Wyvern</t>
  </si>
  <si>
    <t>Underlord</t>
  </si>
  <si>
    <t>Dark Seer</t>
  </si>
  <si>
    <t>Shadow Demon</t>
  </si>
  <si>
    <t>Leshrac</t>
  </si>
  <si>
    <t>Beastmaster</t>
  </si>
  <si>
    <t>Elder Titan</t>
  </si>
  <si>
    <t>Visage</t>
  </si>
  <si>
    <t>Broodmother</t>
  </si>
  <si>
    <t>Lycan</t>
  </si>
  <si>
    <t>Chen</t>
  </si>
  <si>
    <t>Batrider</t>
  </si>
  <si>
    <t>Предпочитаемая линия</t>
  </si>
  <si>
    <t>Off Lane</t>
  </si>
  <si>
    <t>Safe Lane</t>
  </si>
  <si>
    <t>Middle</t>
  </si>
  <si>
    <t>Названия строк</t>
  </si>
  <si>
    <t>Общий итог</t>
  </si>
  <si>
    <t xml:space="preserve">Максимум по полю Win % </t>
  </si>
  <si>
    <t xml:space="preserve">Среднее по полю Win % </t>
  </si>
  <si>
    <t xml:space="preserve">Win </t>
  </si>
  <si>
    <t xml:space="preserve">Pick </t>
  </si>
  <si>
    <t xml:space="preserve">Максимум по полю Pick % </t>
  </si>
  <si>
    <t xml:space="preserve">Среднее по полю Pick % </t>
  </si>
  <si>
    <t>0,3907-0,4407</t>
  </si>
  <si>
    <t>0,4407-0,4907</t>
  </si>
  <si>
    <t>0,4907-0,5407</t>
  </si>
  <si>
    <t>0,5407-0,5907</t>
  </si>
  <si>
    <t xml:space="preserve">Минимум по полю Win % </t>
  </si>
  <si>
    <t xml:space="preserve">Минимум по полю Pick % </t>
  </si>
  <si>
    <t xml:space="preserve"> </t>
  </si>
  <si>
    <t>Группа по линии</t>
  </si>
  <si>
    <t>кол-во строк</t>
  </si>
  <si>
    <t>Итог</t>
  </si>
  <si>
    <t>Дисперсия гр</t>
  </si>
  <si>
    <t>№</t>
  </si>
  <si>
    <t>Коэф корел</t>
  </si>
  <si>
    <t>Коэф детерм</t>
  </si>
  <si>
    <t>Kills</t>
  </si>
  <si>
    <t>T</t>
  </si>
  <si>
    <t>Y</t>
  </si>
  <si>
    <t>январь</t>
  </si>
  <si>
    <t>февраль</t>
  </si>
  <si>
    <t>март</t>
  </si>
  <si>
    <t>апрель</t>
  </si>
  <si>
    <t>Среднее</t>
  </si>
  <si>
    <t>Базисные</t>
  </si>
  <si>
    <t>Цепные</t>
  </si>
  <si>
    <t>Абс прирос т</t>
  </si>
  <si>
    <t>Темпы роста,%</t>
  </si>
  <si>
    <t>Темпы прироста,%</t>
  </si>
  <si>
    <t>-</t>
  </si>
  <si>
    <t>средний абсолютный прирост</t>
  </si>
  <si>
    <t>средний темп роста</t>
  </si>
  <si>
    <t>средний темп прироста</t>
  </si>
  <si>
    <t>Кол-во</t>
  </si>
  <si>
    <t>Сумма</t>
  </si>
  <si>
    <t>Xi</t>
  </si>
  <si>
    <t>(xi-x)2</t>
  </si>
  <si>
    <t>xi</t>
  </si>
  <si>
    <t>Дисперсия вн гр</t>
  </si>
  <si>
    <t>(xi-x)2*ni</t>
  </si>
  <si>
    <t>СУММА ГЛ</t>
  </si>
  <si>
    <t xml:space="preserve">n </t>
  </si>
  <si>
    <t>x общ</t>
  </si>
  <si>
    <t>Дисперсия меж гр</t>
  </si>
  <si>
    <t>Правило слож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</si>
</sst>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2" borderId="1" xfId="0" applyFill="1" applyBorder="1"/>
    <xf numFmtId="2" fontId="0" fillId="2" borderId="1" xfId="1" applyNumberFormat="1" applyFont="1" applyFill="1" applyBorder="1"/>
    <xf numFmtId="0" fontId="2" fillId="2" borderId="1" xfId="0" applyFont="1" applyFill="1" applyBorder="1"/>
    <xf numFmtId="0" fontId="0" fillId="3" borderId="1" xfId="0" applyFill="1" applyBorder="1"/>
    <xf numFmtId="2" fontId="0" fillId="3" borderId="1" xfId="1" applyNumberFormat="1" applyFont="1" applyFill="1" applyBorder="1"/>
    <xf numFmtId="0" fontId="2" fillId="3" borderId="1" xfId="0" applyFont="1" applyFill="1" applyBorder="1"/>
    <xf numFmtId="0" fontId="0" fillId="4" borderId="1" xfId="0" applyFill="1" applyBorder="1"/>
    <xf numFmtId="2" fontId="0" fillId="4" borderId="1" xfId="1" applyNumberFormat="1" applyFont="1" applyFill="1" applyBorder="1"/>
    <xf numFmtId="0" fontId="2" fillId="4" borderId="1" xfId="0" applyFont="1" applyFill="1" applyBorder="1"/>
    <xf numFmtId="0" fontId="0" fillId="0" borderId="1" xfId="0" applyBorder="1"/>
    <xf numFmtId="2" fontId="0" fillId="0" borderId="1" xfId="1" applyNumberFormat="1" applyFont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3" xfId="0" applyNumberFormat="1" applyBorder="1"/>
    <xf numFmtId="9" fontId="0" fillId="0" borderId="1" xfId="0" applyNumberFormat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right"/>
    </xf>
    <xf numFmtId="9" fontId="0" fillId="5" borderId="1" xfId="1" applyFont="1" applyFill="1" applyBorder="1" applyAlignment="1">
      <alignment horizontal="right"/>
    </xf>
    <xf numFmtId="0" fontId="0" fillId="5" borderId="2" xfId="0" applyFill="1" applyBorder="1" applyAlignment="1">
      <alignment horizontal="center" vertical="center" wrapText="1"/>
    </xf>
    <xf numFmtId="9" fontId="0" fillId="5" borderId="1" xfId="0" applyNumberFormat="1" applyFill="1" applyBorder="1" applyAlignment="1">
      <alignment horizontal="right"/>
    </xf>
    <xf numFmtId="2" fontId="0" fillId="0" borderId="0" xfId="0" applyNumberFormat="1"/>
    <xf numFmtId="2" fontId="0" fillId="3" borderId="3" xfId="1" applyNumberFormat="1" applyFont="1" applyFill="1" applyBorder="1"/>
    <xf numFmtId="2" fontId="0" fillId="0" borderId="1" xfId="0" applyNumberFormat="1" applyBorder="1"/>
    <xf numFmtId="2" fontId="0" fillId="6" borderId="0" xfId="1" applyNumberFormat="1" applyFont="1" applyFill="1" applyBorder="1"/>
    <xf numFmtId="0" fontId="0" fillId="0" borderId="1" xfId="0" applyBorder="1" applyAlignment="1">
      <alignment horizontal="center" vertical="center" wrapText="1"/>
    </xf>
    <xf numFmtId="2" fontId="0" fillId="6" borderId="1" xfId="1" applyNumberFormat="1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[статистика.xlsx]Лист2!Сводная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Лист2!$A$4:$A$7</c:f>
              <c:strCache>
                <c:ptCount val="3"/>
                <c:pt idx="0">
                  <c:v>Off Lane</c:v>
                </c:pt>
                <c:pt idx="1">
                  <c:v>Safe Lane</c:v>
                </c:pt>
                <c:pt idx="2">
                  <c:v>Middle</c:v>
                </c:pt>
              </c:strCache>
            </c:strRef>
          </c:cat>
          <c:val>
            <c:numRef>
              <c:f>Лист2!$B$4:$B$7</c:f>
              <c:numCache>
                <c:formatCode>General</c:formatCode>
                <c:ptCount val="3"/>
                <c:pt idx="0">
                  <c:v>0.56130000000000002</c:v>
                </c:pt>
                <c:pt idx="1">
                  <c:v>0.55420000000000003</c:v>
                </c:pt>
                <c:pt idx="2">
                  <c:v>0.53149999999999997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A-4F10-AAF5-24D11311E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681584"/>
        <c:axId val="714160832"/>
      </c:barChart>
      <c:catAx>
        <c:axId val="5046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4160832"/>
        <c:crosses val="autoZero"/>
        <c:auto val="1"/>
        <c:lblAlgn val="ctr"/>
        <c:lblOffset val="100"/>
        <c:noMultiLvlLbl val="0"/>
      </c:catAx>
      <c:valAx>
        <c:axId val="7141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6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[статистика.xlsx]Лист2!Сводная таблица8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98010898861858"/>
          <c:y val="0.40013728623126582"/>
          <c:w val="0.50806727634382021"/>
          <c:h val="0.2201770870498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Лист2!$B$16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Лист2!$A$17:$A$20</c:f>
              <c:strCache>
                <c:ptCount val="3"/>
                <c:pt idx="0">
                  <c:v>Safe Lane</c:v>
                </c:pt>
                <c:pt idx="1">
                  <c:v>Off Lane</c:v>
                </c:pt>
                <c:pt idx="2">
                  <c:v>Middle</c:v>
                </c:pt>
              </c:strCache>
            </c:strRef>
          </c:cat>
          <c:val>
            <c:numRef>
              <c:f>Лист2!$B$17:$B$20</c:f>
              <c:numCache>
                <c:formatCode>General</c:formatCode>
                <c:ptCount val="3"/>
                <c:pt idx="0">
                  <c:v>0.49919411764705912</c:v>
                </c:pt>
                <c:pt idx="1">
                  <c:v>0.4865537037037036</c:v>
                </c:pt>
                <c:pt idx="2">
                  <c:v>0.48166315789473685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83A-88DF-3513FEB8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619952"/>
        <c:axId val="401168304"/>
      </c:barChart>
      <c:catAx>
        <c:axId val="3966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168304"/>
        <c:crosses val="autoZero"/>
        <c:auto val="1"/>
        <c:lblAlgn val="ctr"/>
        <c:lblOffset val="100"/>
        <c:noMultiLvlLbl val="0"/>
      </c:catAx>
      <c:valAx>
        <c:axId val="4011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[статистика.xlsx]Лист2!Сводная таблица4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Лист2!$A$31:$A$34</c:f>
              <c:strCache>
                <c:ptCount val="3"/>
                <c:pt idx="0">
                  <c:v>Safe Lane</c:v>
                </c:pt>
                <c:pt idx="1">
                  <c:v>Off Lane</c:v>
                </c:pt>
                <c:pt idx="2">
                  <c:v>Middle</c:v>
                </c:pt>
              </c:strCache>
            </c:strRef>
          </c:cat>
          <c:val>
            <c:numRef>
              <c:f>Лист2!$B$31:$B$34</c:f>
              <c:numCache>
                <c:formatCode>General</c:formatCode>
                <c:ptCount val="3"/>
                <c:pt idx="0">
                  <c:v>0.43590000000000001</c:v>
                </c:pt>
                <c:pt idx="1">
                  <c:v>0.43490000000000001</c:v>
                </c:pt>
                <c:pt idx="2">
                  <c:v>0.39069999999999999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C-484A-9312-11CC2A5E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69183"/>
        <c:axId val="635049007"/>
      </c:barChart>
      <c:catAx>
        <c:axId val="88036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049007"/>
        <c:crosses val="autoZero"/>
        <c:auto val="1"/>
        <c:lblAlgn val="ctr"/>
        <c:lblOffset val="100"/>
        <c:noMultiLvlLbl val="0"/>
      </c:catAx>
      <c:valAx>
        <c:axId val="6350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36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[статистика.xlsx]Лист2!Сводная таблица6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Лист2!$B$41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Лист2!$A$42:$A$46</c:f>
              <c:strCache>
                <c:ptCount val="4"/>
                <c:pt idx="0">
                  <c:v>0,4407-0,4907</c:v>
                </c:pt>
                <c:pt idx="1">
                  <c:v>0,4907-0,5407</c:v>
                </c:pt>
                <c:pt idx="2">
                  <c:v>0,5407-0,5907</c:v>
                </c:pt>
                <c:pt idx="3">
                  <c:v>0,3907-0,4407</c:v>
                </c:pt>
              </c:strCache>
            </c:strRef>
          </c:cat>
          <c:val>
            <c:numRef>
              <c:f>Лист2!$B$42:$B$46</c:f>
              <c:numCache>
                <c:formatCode>General</c:formatCode>
                <c:ptCount val="4"/>
                <c:pt idx="0">
                  <c:v>0.29859999999999998</c:v>
                </c:pt>
                <c:pt idx="1">
                  <c:v>0.26469999999999999</c:v>
                </c:pt>
                <c:pt idx="2">
                  <c:v>0.25869999999999999</c:v>
                </c:pt>
                <c:pt idx="3">
                  <c:v>0.13619999999999999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4-4A5C-A134-E87301DC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657983"/>
        <c:axId val="1082641583"/>
      </c:barChart>
      <c:catAx>
        <c:axId val="8816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641583"/>
        <c:crosses val="autoZero"/>
        <c:auto val="1"/>
        <c:lblAlgn val="ctr"/>
        <c:lblOffset val="100"/>
        <c:noMultiLvlLbl val="0"/>
      </c:catAx>
      <c:valAx>
        <c:axId val="10826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65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[статистика.xlsx]Лист2!Сводная таблица2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Лист2!$B$55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Лист2!$A$56:$A$60</c:f>
              <c:strCache>
                <c:ptCount val="4"/>
                <c:pt idx="0">
                  <c:v>0,5407-0,5907</c:v>
                </c:pt>
                <c:pt idx="1">
                  <c:v>0,4907-0,5407</c:v>
                </c:pt>
                <c:pt idx="2">
                  <c:v>0,4407-0,4907</c:v>
                </c:pt>
                <c:pt idx="3">
                  <c:v>0,3907-0,4407</c:v>
                </c:pt>
              </c:strCache>
            </c:strRef>
          </c:cat>
          <c:val>
            <c:numRef>
              <c:f>Лист2!$B$56:$B$60</c:f>
              <c:numCache>
                <c:formatCode>General</c:formatCode>
                <c:ptCount val="4"/>
                <c:pt idx="0">
                  <c:v>6.1400000000000003E-2</c:v>
                </c:pt>
                <c:pt idx="1">
                  <c:v>1.1299999999999999E-2</c:v>
                </c:pt>
                <c:pt idx="2">
                  <c:v>9.1000000000000004E-3</c:v>
                </c:pt>
                <c:pt idx="3">
                  <c:v>7.7000000000000002E-3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E-4663-B874-24E4671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337696"/>
        <c:axId val="100956480"/>
      </c:barChart>
      <c:catAx>
        <c:axId val="17943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56480"/>
        <c:crosses val="autoZero"/>
        <c:auto val="1"/>
        <c:lblAlgn val="ctr"/>
        <c:lblOffset val="100"/>
        <c:noMultiLvlLbl val="0"/>
      </c:catAx>
      <c:valAx>
        <c:axId val="1009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3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[статистика.xlsx]Лист2!Сводная таблица1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Лист2!$B$73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Лист2!$A$74:$A$78</c:f>
              <c:strCache>
                <c:ptCount val="4"/>
                <c:pt idx="0">
                  <c:v>0,5407-0,5907</c:v>
                </c:pt>
                <c:pt idx="1">
                  <c:v>0,4907-0,5407</c:v>
                </c:pt>
                <c:pt idx="2">
                  <c:v>0,4407-0,4907</c:v>
                </c:pt>
                <c:pt idx="3">
                  <c:v>0,3907-0,4407</c:v>
                </c:pt>
              </c:strCache>
            </c:strRef>
          </c:cat>
          <c:val>
            <c:numRef>
              <c:f>Лист2!$B$74:$B$78</c:f>
              <c:numCache>
                <c:formatCode>General</c:formatCode>
                <c:ptCount val="4"/>
                <c:pt idx="0">
                  <c:v>0.13128749999999997</c:v>
                </c:pt>
                <c:pt idx="1">
                  <c:v>9.4170370370370363E-2</c:v>
                </c:pt>
                <c:pt idx="2">
                  <c:v>6.6232075471698126E-2</c:v>
                </c:pt>
                <c:pt idx="3">
                  <c:v>3.9322222222222224E-2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F-4B5A-9AB2-51763AFB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568752"/>
        <c:axId val="100963920"/>
      </c:barChart>
      <c:catAx>
        <c:axId val="17935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63920"/>
        <c:crosses val="autoZero"/>
        <c:auto val="1"/>
        <c:lblAlgn val="ctr"/>
        <c:lblOffset val="100"/>
        <c:noMultiLvlLbl val="0"/>
      </c:catAx>
      <c:valAx>
        <c:axId val="1009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5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Лист4!$D$3</c:f>
              <c:strCache>
                <c:ptCount val="1"/>
                <c:pt idx="0">
                  <c:v>Win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246162938241987E-2"/>
                  <c:y val="-0.21149844797284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Лист4!$C$4:$C$127</c:f>
              <c:numCache>
                <c:formatCode>0.00</c:formatCode>
                <c:ptCount val="124"/>
                <c:pt idx="0">
                  <c:v>0.29859999999999998</c:v>
                </c:pt>
                <c:pt idx="1">
                  <c:v>0.26469999999999999</c:v>
                </c:pt>
                <c:pt idx="2">
                  <c:v>0.25869999999999999</c:v>
                </c:pt>
                <c:pt idx="3">
                  <c:v>0.21479999999999999</c:v>
                </c:pt>
                <c:pt idx="4">
                  <c:v>0.21099999999999999</c:v>
                </c:pt>
                <c:pt idx="5">
                  <c:v>0.21</c:v>
                </c:pt>
                <c:pt idx="6">
                  <c:v>0.2041</c:v>
                </c:pt>
                <c:pt idx="7">
                  <c:v>0.2029</c:v>
                </c:pt>
                <c:pt idx="8">
                  <c:v>0.18379999999999999</c:v>
                </c:pt>
                <c:pt idx="9">
                  <c:v>0.17130000000000001</c:v>
                </c:pt>
                <c:pt idx="10">
                  <c:v>0.16839999999999999</c:v>
                </c:pt>
                <c:pt idx="11">
                  <c:v>0.16009999999999999</c:v>
                </c:pt>
                <c:pt idx="12">
                  <c:v>0.156</c:v>
                </c:pt>
                <c:pt idx="13">
                  <c:v>0.15040000000000001</c:v>
                </c:pt>
                <c:pt idx="14">
                  <c:v>0.14369999999999999</c:v>
                </c:pt>
                <c:pt idx="15">
                  <c:v>0.1429</c:v>
                </c:pt>
                <c:pt idx="16">
                  <c:v>0.1368</c:v>
                </c:pt>
                <c:pt idx="17">
                  <c:v>0.13619999999999999</c:v>
                </c:pt>
                <c:pt idx="18">
                  <c:v>0.1358</c:v>
                </c:pt>
                <c:pt idx="19">
                  <c:v>0.1318</c:v>
                </c:pt>
                <c:pt idx="20">
                  <c:v>0.13089999999999999</c:v>
                </c:pt>
                <c:pt idx="21">
                  <c:v>0.13039999999999999</c:v>
                </c:pt>
                <c:pt idx="22">
                  <c:v>0.12970000000000001</c:v>
                </c:pt>
                <c:pt idx="23">
                  <c:v>0.12839999999999999</c:v>
                </c:pt>
                <c:pt idx="24">
                  <c:v>0.127</c:v>
                </c:pt>
                <c:pt idx="25">
                  <c:v>0.12690000000000001</c:v>
                </c:pt>
                <c:pt idx="26">
                  <c:v>0.12659999999999999</c:v>
                </c:pt>
                <c:pt idx="27">
                  <c:v>0.1237</c:v>
                </c:pt>
                <c:pt idx="28">
                  <c:v>0.1207</c:v>
                </c:pt>
                <c:pt idx="29">
                  <c:v>0.11609999999999999</c:v>
                </c:pt>
                <c:pt idx="30">
                  <c:v>0.10630000000000001</c:v>
                </c:pt>
                <c:pt idx="31">
                  <c:v>0.1057</c:v>
                </c:pt>
                <c:pt idx="32">
                  <c:v>0.10539999999999999</c:v>
                </c:pt>
                <c:pt idx="33">
                  <c:v>0.1048</c:v>
                </c:pt>
                <c:pt idx="34">
                  <c:v>0.10199999999999999</c:v>
                </c:pt>
                <c:pt idx="35">
                  <c:v>0.1013</c:v>
                </c:pt>
                <c:pt idx="36">
                  <c:v>9.9299999999999999E-2</c:v>
                </c:pt>
                <c:pt idx="37">
                  <c:v>9.8900000000000002E-2</c:v>
                </c:pt>
                <c:pt idx="38">
                  <c:v>9.8199999999999996E-2</c:v>
                </c:pt>
                <c:pt idx="39">
                  <c:v>9.7100000000000006E-2</c:v>
                </c:pt>
                <c:pt idx="40">
                  <c:v>9.3899999999999997E-2</c:v>
                </c:pt>
                <c:pt idx="41">
                  <c:v>8.9300000000000004E-2</c:v>
                </c:pt>
                <c:pt idx="42">
                  <c:v>8.6999999999999994E-2</c:v>
                </c:pt>
                <c:pt idx="43">
                  <c:v>8.6400000000000005E-2</c:v>
                </c:pt>
                <c:pt idx="44">
                  <c:v>8.3799999999999999E-2</c:v>
                </c:pt>
                <c:pt idx="45">
                  <c:v>8.3500000000000005E-2</c:v>
                </c:pt>
                <c:pt idx="46">
                  <c:v>8.3400000000000002E-2</c:v>
                </c:pt>
                <c:pt idx="47">
                  <c:v>8.1799999999999998E-2</c:v>
                </c:pt>
                <c:pt idx="48">
                  <c:v>8.1500000000000003E-2</c:v>
                </c:pt>
                <c:pt idx="49">
                  <c:v>8.0100000000000005E-2</c:v>
                </c:pt>
                <c:pt idx="50">
                  <c:v>7.85E-2</c:v>
                </c:pt>
                <c:pt idx="51">
                  <c:v>7.8200000000000006E-2</c:v>
                </c:pt>
                <c:pt idx="52">
                  <c:v>7.4099999999999999E-2</c:v>
                </c:pt>
                <c:pt idx="53">
                  <c:v>7.2499999999999995E-2</c:v>
                </c:pt>
                <c:pt idx="54">
                  <c:v>7.1199999999999999E-2</c:v>
                </c:pt>
                <c:pt idx="55">
                  <c:v>7.1099999999999997E-2</c:v>
                </c:pt>
                <c:pt idx="56">
                  <c:v>6.93E-2</c:v>
                </c:pt>
                <c:pt idx="57">
                  <c:v>6.8699999999999997E-2</c:v>
                </c:pt>
                <c:pt idx="58">
                  <c:v>6.8400000000000002E-2</c:v>
                </c:pt>
                <c:pt idx="59">
                  <c:v>6.8199999999999997E-2</c:v>
                </c:pt>
                <c:pt idx="60">
                  <c:v>6.8000000000000005E-2</c:v>
                </c:pt>
                <c:pt idx="61">
                  <c:v>6.7100000000000007E-2</c:v>
                </c:pt>
                <c:pt idx="62">
                  <c:v>6.6500000000000004E-2</c:v>
                </c:pt>
                <c:pt idx="63">
                  <c:v>6.5799999999999997E-2</c:v>
                </c:pt>
                <c:pt idx="64">
                  <c:v>6.4199999999999993E-2</c:v>
                </c:pt>
                <c:pt idx="65">
                  <c:v>6.1400000000000003E-2</c:v>
                </c:pt>
                <c:pt idx="66">
                  <c:v>6.1199999999999997E-2</c:v>
                </c:pt>
                <c:pt idx="67">
                  <c:v>6.0900000000000003E-2</c:v>
                </c:pt>
                <c:pt idx="68">
                  <c:v>5.96E-2</c:v>
                </c:pt>
                <c:pt idx="69">
                  <c:v>5.8599999999999999E-2</c:v>
                </c:pt>
                <c:pt idx="70">
                  <c:v>5.8000000000000003E-2</c:v>
                </c:pt>
                <c:pt idx="71">
                  <c:v>5.7599999999999998E-2</c:v>
                </c:pt>
                <c:pt idx="72">
                  <c:v>5.6899999999999999E-2</c:v>
                </c:pt>
                <c:pt idx="73">
                  <c:v>5.67E-2</c:v>
                </c:pt>
                <c:pt idx="74">
                  <c:v>5.5500000000000001E-2</c:v>
                </c:pt>
                <c:pt idx="75">
                  <c:v>5.5100000000000003E-2</c:v>
                </c:pt>
                <c:pt idx="76">
                  <c:v>5.2299999999999999E-2</c:v>
                </c:pt>
                <c:pt idx="77">
                  <c:v>5.2200000000000003E-2</c:v>
                </c:pt>
                <c:pt idx="78">
                  <c:v>5.1499999999999997E-2</c:v>
                </c:pt>
                <c:pt idx="79">
                  <c:v>5.11E-2</c:v>
                </c:pt>
                <c:pt idx="80">
                  <c:v>4.9399999999999999E-2</c:v>
                </c:pt>
                <c:pt idx="81">
                  <c:v>4.82E-2</c:v>
                </c:pt>
                <c:pt idx="82">
                  <c:v>4.7600000000000003E-2</c:v>
                </c:pt>
                <c:pt idx="83">
                  <c:v>4.4999999999999998E-2</c:v>
                </c:pt>
                <c:pt idx="84">
                  <c:v>4.4600000000000001E-2</c:v>
                </c:pt>
                <c:pt idx="85">
                  <c:v>4.24E-2</c:v>
                </c:pt>
                <c:pt idx="86">
                  <c:v>4.1599999999999998E-2</c:v>
                </c:pt>
                <c:pt idx="87">
                  <c:v>3.9800000000000002E-2</c:v>
                </c:pt>
                <c:pt idx="88">
                  <c:v>3.8199999999999998E-2</c:v>
                </c:pt>
                <c:pt idx="89">
                  <c:v>3.6999999999999998E-2</c:v>
                </c:pt>
                <c:pt idx="90">
                  <c:v>3.6299999999999999E-2</c:v>
                </c:pt>
                <c:pt idx="91">
                  <c:v>3.5900000000000001E-2</c:v>
                </c:pt>
                <c:pt idx="92">
                  <c:v>3.56E-2</c:v>
                </c:pt>
                <c:pt idx="93">
                  <c:v>3.4799999999999998E-2</c:v>
                </c:pt>
                <c:pt idx="94">
                  <c:v>3.4599999999999999E-2</c:v>
                </c:pt>
                <c:pt idx="95">
                  <c:v>3.4200000000000001E-2</c:v>
                </c:pt>
                <c:pt idx="96">
                  <c:v>3.4099999999999998E-2</c:v>
                </c:pt>
                <c:pt idx="97">
                  <c:v>3.3399999999999999E-2</c:v>
                </c:pt>
                <c:pt idx="98">
                  <c:v>3.2899999999999999E-2</c:v>
                </c:pt>
                <c:pt idx="99">
                  <c:v>3.2500000000000001E-2</c:v>
                </c:pt>
                <c:pt idx="100">
                  <c:v>3.2300000000000002E-2</c:v>
                </c:pt>
                <c:pt idx="101">
                  <c:v>3.1800000000000002E-2</c:v>
                </c:pt>
                <c:pt idx="102">
                  <c:v>3.0300000000000001E-2</c:v>
                </c:pt>
                <c:pt idx="103">
                  <c:v>3.0099999999999998E-2</c:v>
                </c:pt>
                <c:pt idx="104">
                  <c:v>2.8199999999999999E-2</c:v>
                </c:pt>
                <c:pt idx="105">
                  <c:v>2.7099999999999999E-2</c:v>
                </c:pt>
                <c:pt idx="106">
                  <c:v>2.64E-2</c:v>
                </c:pt>
                <c:pt idx="107">
                  <c:v>2.63E-2</c:v>
                </c:pt>
                <c:pt idx="108">
                  <c:v>2.6100000000000002E-2</c:v>
                </c:pt>
                <c:pt idx="109">
                  <c:v>2.58E-2</c:v>
                </c:pt>
                <c:pt idx="110">
                  <c:v>2.47E-2</c:v>
                </c:pt>
                <c:pt idx="111">
                  <c:v>2.46E-2</c:v>
                </c:pt>
                <c:pt idx="112">
                  <c:v>2.4500000000000001E-2</c:v>
                </c:pt>
                <c:pt idx="113">
                  <c:v>1.9699999999999999E-2</c:v>
                </c:pt>
                <c:pt idx="114">
                  <c:v>1.9400000000000001E-2</c:v>
                </c:pt>
                <c:pt idx="115">
                  <c:v>1.6799999999999999E-2</c:v>
                </c:pt>
                <c:pt idx="116">
                  <c:v>1.5100000000000001E-2</c:v>
                </c:pt>
                <c:pt idx="117">
                  <c:v>1.49E-2</c:v>
                </c:pt>
                <c:pt idx="118">
                  <c:v>1.3100000000000001E-2</c:v>
                </c:pt>
                <c:pt idx="119">
                  <c:v>1.24E-2</c:v>
                </c:pt>
                <c:pt idx="120">
                  <c:v>1.14E-2</c:v>
                </c:pt>
                <c:pt idx="121">
                  <c:v>1.1299999999999999E-2</c:v>
                </c:pt>
                <c:pt idx="122">
                  <c:v>9.1000000000000004E-3</c:v>
                </c:pt>
                <c:pt idx="123">
                  <c:v>7.7000000000000002E-3</c:v>
                </c:pt>
              </c:numCache>
            </c:numRef>
          </c:xVal>
          <c:yVal>
            <c:numRef>
              <c:f>Лист4!$D$4:$D$127</c:f>
              <c:numCache>
                <c:formatCode>0.00</c:formatCode>
                <c:ptCount val="124"/>
                <c:pt idx="0">
                  <c:v>0.4854</c:v>
                </c:pt>
                <c:pt idx="1">
                  <c:v>0.53300000000000003</c:v>
                </c:pt>
                <c:pt idx="2">
                  <c:v>0.55420000000000003</c:v>
                </c:pt>
                <c:pt idx="3">
                  <c:v>0.49819999999999998</c:v>
                </c:pt>
                <c:pt idx="4">
                  <c:v>0.45950000000000002</c:v>
                </c:pt>
                <c:pt idx="5">
                  <c:v>0.51780000000000004</c:v>
                </c:pt>
                <c:pt idx="6">
                  <c:v>0.51029999999999998</c:v>
                </c:pt>
                <c:pt idx="7">
                  <c:v>0.48670000000000002</c:v>
                </c:pt>
                <c:pt idx="8">
                  <c:v>0.53500000000000003</c:v>
                </c:pt>
                <c:pt idx="9">
                  <c:v>0.4914</c:v>
                </c:pt>
                <c:pt idx="10">
                  <c:v>0.505</c:v>
                </c:pt>
                <c:pt idx="11">
                  <c:v>0.52010000000000001</c:v>
                </c:pt>
                <c:pt idx="12">
                  <c:v>0.50149999999999995</c:v>
                </c:pt>
                <c:pt idx="13">
                  <c:v>0.49359999999999998</c:v>
                </c:pt>
                <c:pt idx="14">
                  <c:v>0.50460000000000005</c:v>
                </c:pt>
                <c:pt idx="15">
                  <c:v>0.4894</c:v>
                </c:pt>
                <c:pt idx="16">
                  <c:v>0.54659999999999997</c:v>
                </c:pt>
                <c:pt idx="17">
                  <c:v>0.43490000000000001</c:v>
                </c:pt>
                <c:pt idx="18">
                  <c:v>0.51339999999999997</c:v>
                </c:pt>
                <c:pt idx="19">
                  <c:v>0.54100000000000004</c:v>
                </c:pt>
                <c:pt idx="20">
                  <c:v>0.54269999999999996</c:v>
                </c:pt>
                <c:pt idx="21">
                  <c:v>0.5111</c:v>
                </c:pt>
                <c:pt idx="22">
                  <c:v>0.50509999999999999</c:v>
                </c:pt>
                <c:pt idx="23">
                  <c:v>0.46379999999999999</c:v>
                </c:pt>
                <c:pt idx="24">
                  <c:v>0.50060000000000004</c:v>
                </c:pt>
                <c:pt idx="25">
                  <c:v>0.50980000000000003</c:v>
                </c:pt>
                <c:pt idx="26">
                  <c:v>0.54820000000000002</c:v>
                </c:pt>
                <c:pt idx="27">
                  <c:v>0.48970000000000002</c:v>
                </c:pt>
                <c:pt idx="28">
                  <c:v>0.46760000000000002</c:v>
                </c:pt>
                <c:pt idx="29">
                  <c:v>0.53149999999999997</c:v>
                </c:pt>
                <c:pt idx="30">
                  <c:v>0.53800000000000003</c:v>
                </c:pt>
                <c:pt idx="31">
                  <c:v>0.53090000000000004</c:v>
                </c:pt>
                <c:pt idx="32">
                  <c:v>0.52400000000000002</c:v>
                </c:pt>
                <c:pt idx="33">
                  <c:v>0.54330000000000001</c:v>
                </c:pt>
                <c:pt idx="34">
                  <c:v>0.49540000000000001</c:v>
                </c:pt>
                <c:pt idx="35">
                  <c:v>0.52880000000000005</c:v>
                </c:pt>
                <c:pt idx="36">
                  <c:v>0.54579999999999995</c:v>
                </c:pt>
                <c:pt idx="37">
                  <c:v>0.52790000000000004</c:v>
                </c:pt>
                <c:pt idx="38">
                  <c:v>0.46820000000000001</c:v>
                </c:pt>
                <c:pt idx="39">
                  <c:v>0.49540000000000001</c:v>
                </c:pt>
                <c:pt idx="40">
                  <c:v>0.50129999999999997</c:v>
                </c:pt>
                <c:pt idx="41">
                  <c:v>0.4773</c:v>
                </c:pt>
                <c:pt idx="42">
                  <c:v>0.48139999999999999</c:v>
                </c:pt>
                <c:pt idx="43">
                  <c:v>0.4466</c:v>
                </c:pt>
                <c:pt idx="44">
                  <c:v>0.47420000000000001</c:v>
                </c:pt>
                <c:pt idx="45">
                  <c:v>0.49199999999999999</c:v>
                </c:pt>
                <c:pt idx="46">
                  <c:v>0.53190000000000004</c:v>
                </c:pt>
                <c:pt idx="47">
                  <c:v>0.48230000000000001</c:v>
                </c:pt>
                <c:pt idx="48">
                  <c:v>0.50390000000000001</c:v>
                </c:pt>
                <c:pt idx="49">
                  <c:v>0.51239999999999997</c:v>
                </c:pt>
                <c:pt idx="50">
                  <c:v>0.53049999999999997</c:v>
                </c:pt>
                <c:pt idx="51">
                  <c:v>0.46479999999999999</c:v>
                </c:pt>
                <c:pt idx="52">
                  <c:v>0.51049999999999995</c:v>
                </c:pt>
                <c:pt idx="53">
                  <c:v>0.51880000000000004</c:v>
                </c:pt>
                <c:pt idx="54">
                  <c:v>0.53290000000000004</c:v>
                </c:pt>
                <c:pt idx="55">
                  <c:v>0.48530000000000001</c:v>
                </c:pt>
                <c:pt idx="56">
                  <c:v>0.48730000000000001</c:v>
                </c:pt>
                <c:pt idx="57">
                  <c:v>0.51529999999999998</c:v>
                </c:pt>
                <c:pt idx="58">
                  <c:v>0.52959999999999996</c:v>
                </c:pt>
                <c:pt idx="59">
                  <c:v>0.44840000000000002</c:v>
                </c:pt>
                <c:pt idx="60">
                  <c:v>0.47639999999999999</c:v>
                </c:pt>
                <c:pt idx="61">
                  <c:v>0.4471</c:v>
                </c:pt>
                <c:pt idx="62">
                  <c:v>0.48220000000000002</c:v>
                </c:pt>
                <c:pt idx="63">
                  <c:v>0.50190000000000001</c:v>
                </c:pt>
                <c:pt idx="64">
                  <c:v>0.50880000000000003</c:v>
                </c:pt>
                <c:pt idx="65">
                  <c:v>0.56130000000000002</c:v>
                </c:pt>
                <c:pt idx="66">
                  <c:v>0.44400000000000001</c:v>
                </c:pt>
                <c:pt idx="67">
                  <c:v>0.47749999999999998</c:v>
                </c:pt>
                <c:pt idx="68">
                  <c:v>0.45529999999999998</c:v>
                </c:pt>
                <c:pt idx="69">
                  <c:v>0.48199999999999998</c:v>
                </c:pt>
                <c:pt idx="70">
                  <c:v>0.52359999999999995</c:v>
                </c:pt>
                <c:pt idx="71">
                  <c:v>0.47989999999999999</c:v>
                </c:pt>
                <c:pt idx="72">
                  <c:v>0.51280000000000003</c:v>
                </c:pt>
                <c:pt idx="73">
                  <c:v>0.48920000000000002</c:v>
                </c:pt>
                <c:pt idx="74">
                  <c:v>0.4582</c:v>
                </c:pt>
                <c:pt idx="75">
                  <c:v>0.4899</c:v>
                </c:pt>
                <c:pt idx="76">
                  <c:v>0.52300000000000002</c:v>
                </c:pt>
                <c:pt idx="77">
                  <c:v>0.49020000000000002</c:v>
                </c:pt>
                <c:pt idx="78">
                  <c:v>0.4854</c:v>
                </c:pt>
                <c:pt idx="79">
                  <c:v>0.4224</c:v>
                </c:pt>
                <c:pt idx="80">
                  <c:v>0.49930000000000002</c:v>
                </c:pt>
                <c:pt idx="81">
                  <c:v>0.52170000000000005</c:v>
                </c:pt>
                <c:pt idx="82">
                  <c:v>0.47070000000000001</c:v>
                </c:pt>
                <c:pt idx="83">
                  <c:v>0.45839999999999997</c:v>
                </c:pt>
                <c:pt idx="84">
                  <c:v>0.47099999999999997</c:v>
                </c:pt>
                <c:pt idx="85">
                  <c:v>0.50549999999999995</c:v>
                </c:pt>
                <c:pt idx="86">
                  <c:v>0.4597</c:v>
                </c:pt>
                <c:pt idx="87">
                  <c:v>0.48530000000000001</c:v>
                </c:pt>
                <c:pt idx="88">
                  <c:v>0.50870000000000004</c:v>
                </c:pt>
                <c:pt idx="89">
                  <c:v>0.44440000000000002</c:v>
                </c:pt>
                <c:pt idx="90">
                  <c:v>0.44679999999999997</c:v>
                </c:pt>
                <c:pt idx="91">
                  <c:v>0.44330000000000003</c:v>
                </c:pt>
                <c:pt idx="92">
                  <c:v>0.48870000000000002</c:v>
                </c:pt>
                <c:pt idx="93">
                  <c:v>0.51349999999999996</c:v>
                </c:pt>
                <c:pt idx="94">
                  <c:v>0.45979999999999999</c:v>
                </c:pt>
                <c:pt idx="95">
                  <c:v>0.50270000000000004</c:v>
                </c:pt>
                <c:pt idx="96">
                  <c:v>0.43880000000000002</c:v>
                </c:pt>
                <c:pt idx="97">
                  <c:v>0.4859</c:v>
                </c:pt>
                <c:pt idx="98">
                  <c:v>0.45490000000000003</c:v>
                </c:pt>
                <c:pt idx="99">
                  <c:v>0.47260000000000002</c:v>
                </c:pt>
                <c:pt idx="100">
                  <c:v>0.43590000000000001</c:v>
                </c:pt>
                <c:pt idx="101">
                  <c:v>0.43859999999999999</c:v>
                </c:pt>
                <c:pt idx="102">
                  <c:v>0.5171</c:v>
                </c:pt>
                <c:pt idx="103">
                  <c:v>0.49309999999999998</c:v>
                </c:pt>
                <c:pt idx="104">
                  <c:v>0.48130000000000001</c:v>
                </c:pt>
                <c:pt idx="105">
                  <c:v>0.44819999999999999</c:v>
                </c:pt>
                <c:pt idx="106">
                  <c:v>0.4793</c:v>
                </c:pt>
                <c:pt idx="107">
                  <c:v>0.47589999999999999</c:v>
                </c:pt>
                <c:pt idx="108">
                  <c:v>0.52790000000000004</c:v>
                </c:pt>
                <c:pt idx="109">
                  <c:v>0.51649999999999996</c:v>
                </c:pt>
                <c:pt idx="110">
                  <c:v>0.4395</c:v>
                </c:pt>
                <c:pt idx="111">
                  <c:v>0.439</c:v>
                </c:pt>
                <c:pt idx="112">
                  <c:v>0.47920000000000001</c:v>
                </c:pt>
                <c:pt idx="113">
                  <c:v>0.51339999999999997</c:v>
                </c:pt>
                <c:pt idx="114">
                  <c:v>0.50139999999999996</c:v>
                </c:pt>
                <c:pt idx="115">
                  <c:v>0.44679999999999997</c:v>
                </c:pt>
                <c:pt idx="116">
                  <c:v>0.4637</c:v>
                </c:pt>
                <c:pt idx="117">
                  <c:v>0.44890000000000002</c:v>
                </c:pt>
                <c:pt idx="118">
                  <c:v>0.48630000000000001</c:v>
                </c:pt>
                <c:pt idx="119">
                  <c:v>0.50600000000000001</c:v>
                </c:pt>
                <c:pt idx="120">
                  <c:v>0.43809999999999999</c:v>
                </c:pt>
                <c:pt idx="121">
                  <c:v>0.4975</c:v>
                </c:pt>
                <c:pt idx="122">
                  <c:v>0.4612</c:v>
                </c:pt>
                <c:pt idx="123">
                  <c:v>0.39069999999999999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B-41AB-94BA-4B7B9197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07903"/>
        <c:axId val="4391785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Лист4!$C$3</c15:sqref>
                        </c15:formulaRef>
                      </c:ext>
                    </c:extLst>
                    <c:strCache>
                      <c:ptCount val="1"/>
                      <c:pt idx="0">
                        <c:v>Pick 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Лист4!$B$4:$B$127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Лист4!$C$4:$C$127</c15:sqref>
                        </c15:formulaRef>
                      </c:ext>
                    </c:extLst>
                    <c:numCache>
                      <c:formatCode>0.00</c:formatCode>
                      <c:ptCount val="124"/>
                      <c:pt idx="0">
                        <c:v>0.29859999999999998</c:v>
                      </c:pt>
                      <c:pt idx="1">
                        <c:v>0.26469999999999999</c:v>
                      </c:pt>
                      <c:pt idx="2">
                        <c:v>0.25869999999999999</c:v>
                      </c:pt>
                      <c:pt idx="3">
                        <c:v>0.21479999999999999</c:v>
                      </c:pt>
                      <c:pt idx="4">
                        <c:v>0.21099999999999999</c:v>
                      </c:pt>
                      <c:pt idx="5">
                        <c:v>0.21</c:v>
                      </c:pt>
                      <c:pt idx="6">
                        <c:v>0.2041</c:v>
                      </c:pt>
                      <c:pt idx="7">
                        <c:v>0.2029</c:v>
                      </c:pt>
                      <c:pt idx="8">
                        <c:v>0.18379999999999999</c:v>
                      </c:pt>
                      <c:pt idx="9">
                        <c:v>0.17130000000000001</c:v>
                      </c:pt>
                      <c:pt idx="10">
                        <c:v>0.16839999999999999</c:v>
                      </c:pt>
                      <c:pt idx="11">
                        <c:v>0.16009999999999999</c:v>
                      </c:pt>
                      <c:pt idx="12">
                        <c:v>0.156</c:v>
                      </c:pt>
                      <c:pt idx="13">
                        <c:v>0.15040000000000001</c:v>
                      </c:pt>
                      <c:pt idx="14">
                        <c:v>0.14369999999999999</c:v>
                      </c:pt>
                      <c:pt idx="15">
                        <c:v>0.1429</c:v>
                      </c:pt>
                      <c:pt idx="16">
                        <c:v>0.1368</c:v>
                      </c:pt>
                      <c:pt idx="17">
                        <c:v>0.13619999999999999</c:v>
                      </c:pt>
                      <c:pt idx="18">
                        <c:v>0.1358</c:v>
                      </c:pt>
                      <c:pt idx="19">
                        <c:v>0.1318</c:v>
                      </c:pt>
                      <c:pt idx="20">
                        <c:v>0.13089999999999999</c:v>
                      </c:pt>
                      <c:pt idx="21">
                        <c:v>0.13039999999999999</c:v>
                      </c:pt>
                      <c:pt idx="22">
                        <c:v>0.12970000000000001</c:v>
                      </c:pt>
                      <c:pt idx="23">
                        <c:v>0.12839999999999999</c:v>
                      </c:pt>
                      <c:pt idx="24">
                        <c:v>0.127</c:v>
                      </c:pt>
                      <c:pt idx="25">
                        <c:v>0.12690000000000001</c:v>
                      </c:pt>
                      <c:pt idx="26">
                        <c:v>0.12659999999999999</c:v>
                      </c:pt>
                      <c:pt idx="27">
                        <c:v>0.1237</c:v>
                      </c:pt>
                      <c:pt idx="28">
                        <c:v>0.1207</c:v>
                      </c:pt>
                      <c:pt idx="29">
                        <c:v>0.11609999999999999</c:v>
                      </c:pt>
                      <c:pt idx="30">
                        <c:v>0.10630000000000001</c:v>
                      </c:pt>
                      <c:pt idx="31">
                        <c:v>0.1057</c:v>
                      </c:pt>
                      <c:pt idx="32">
                        <c:v>0.10539999999999999</c:v>
                      </c:pt>
                      <c:pt idx="33">
                        <c:v>0.1048</c:v>
                      </c:pt>
                      <c:pt idx="34">
                        <c:v>0.10199999999999999</c:v>
                      </c:pt>
                      <c:pt idx="35">
                        <c:v>0.1013</c:v>
                      </c:pt>
                      <c:pt idx="36">
                        <c:v>9.9299999999999999E-2</c:v>
                      </c:pt>
                      <c:pt idx="37">
                        <c:v>9.8900000000000002E-2</c:v>
                      </c:pt>
                      <c:pt idx="38">
                        <c:v>9.8199999999999996E-2</c:v>
                      </c:pt>
                      <c:pt idx="39">
                        <c:v>9.7100000000000006E-2</c:v>
                      </c:pt>
                      <c:pt idx="40">
                        <c:v>9.3899999999999997E-2</c:v>
                      </c:pt>
                      <c:pt idx="41">
                        <c:v>8.9300000000000004E-2</c:v>
                      </c:pt>
                      <c:pt idx="42">
                        <c:v>8.6999999999999994E-2</c:v>
                      </c:pt>
                      <c:pt idx="43">
                        <c:v>8.6400000000000005E-2</c:v>
                      </c:pt>
                      <c:pt idx="44">
                        <c:v>8.3799999999999999E-2</c:v>
                      </c:pt>
                      <c:pt idx="45">
                        <c:v>8.3500000000000005E-2</c:v>
                      </c:pt>
                      <c:pt idx="46">
                        <c:v>8.3400000000000002E-2</c:v>
                      </c:pt>
                      <c:pt idx="47">
                        <c:v>8.1799999999999998E-2</c:v>
                      </c:pt>
                      <c:pt idx="48">
                        <c:v>8.1500000000000003E-2</c:v>
                      </c:pt>
                      <c:pt idx="49">
                        <c:v>8.0100000000000005E-2</c:v>
                      </c:pt>
                      <c:pt idx="50">
                        <c:v>7.85E-2</c:v>
                      </c:pt>
                      <c:pt idx="51">
                        <c:v>7.8200000000000006E-2</c:v>
                      </c:pt>
                      <c:pt idx="52">
                        <c:v>7.4099999999999999E-2</c:v>
                      </c:pt>
                      <c:pt idx="53">
                        <c:v>7.2499999999999995E-2</c:v>
                      </c:pt>
                      <c:pt idx="54">
                        <c:v>7.1199999999999999E-2</c:v>
                      </c:pt>
                      <c:pt idx="55">
                        <c:v>7.1099999999999997E-2</c:v>
                      </c:pt>
                      <c:pt idx="56">
                        <c:v>6.93E-2</c:v>
                      </c:pt>
                      <c:pt idx="57">
                        <c:v>6.8699999999999997E-2</c:v>
                      </c:pt>
                      <c:pt idx="58">
                        <c:v>6.8400000000000002E-2</c:v>
                      </c:pt>
                      <c:pt idx="59">
                        <c:v>6.8199999999999997E-2</c:v>
                      </c:pt>
                      <c:pt idx="60">
                        <c:v>6.8000000000000005E-2</c:v>
                      </c:pt>
                      <c:pt idx="61">
                        <c:v>6.7100000000000007E-2</c:v>
                      </c:pt>
                      <c:pt idx="62">
                        <c:v>6.6500000000000004E-2</c:v>
                      </c:pt>
                      <c:pt idx="63">
                        <c:v>6.5799999999999997E-2</c:v>
                      </c:pt>
                      <c:pt idx="64">
                        <c:v>6.4199999999999993E-2</c:v>
                      </c:pt>
                      <c:pt idx="65">
                        <c:v>6.1400000000000003E-2</c:v>
                      </c:pt>
                      <c:pt idx="66">
                        <c:v>6.1199999999999997E-2</c:v>
                      </c:pt>
                      <c:pt idx="67">
                        <c:v>6.0900000000000003E-2</c:v>
                      </c:pt>
                      <c:pt idx="68">
                        <c:v>5.96E-2</c:v>
                      </c:pt>
                      <c:pt idx="69">
                        <c:v>5.8599999999999999E-2</c:v>
                      </c:pt>
                      <c:pt idx="70">
                        <c:v>5.8000000000000003E-2</c:v>
                      </c:pt>
                      <c:pt idx="71">
                        <c:v>5.7599999999999998E-2</c:v>
                      </c:pt>
                      <c:pt idx="72">
                        <c:v>5.6899999999999999E-2</c:v>
                      </c:pt>
                      <c:pt idx="73">
                        <c:v>5.67E-2</c:v>
                      </c:pt>
                      <c:pt idx="74">
                        <c:v>5.5500000000000001E-2</c:v>
                      </c:pt>
                      <c:pt idx="75">
                        <c:v>5.5100000000000003E-2</c:v>
                      </c:pt>
                      <c:pt idx="76">
                        <c:v>5.2299999999999999E-2</c:v>
                      </c:pt>
                      <c:pt idx="77">
                        <c:v>5.2200000000000003E-2</c:v>
                      </c:pt>
                      <c:pt idx="78">
                        <c:v>5.1499999999999997E-2</c:v>
                      </c:pt>
                      <c:pt idx="79">
                        <c:v>5.11E-2</c:v>
                      </c:pt>
                      <c:pt idx="80">
                        <c:v>4.9399999999999999E-2</c:v>
                      </c:pt>
                      <c:pt idx="81">
                        <c:v>4.82E-2</c:v>
                      </c:pt>
                      <c:pt idx="82">
                        <c:v>4.7600000000000003E-2</c:v>
                      </c:pt>
                      <c:pt idx="83">
                        <c:v>4.4999999999999998E-2</c:v>
                      </c:pt>
                      <c:pt idx="84">
                        <c:v>4.4600000000000001E-2</c:v>
                      </c:pt>
                      <c:pt idx="85">
                        <c:v>4.24E-2</c:v>
                      </c:pt>
                      <c:pt idx="86">
                        <c:v>4.1599999999999998E-2</c:v>
                      </c:pt>
                      <c:pt idx="87">
                        <c:v>3.9800000000000002E-2</c:v>
                      </c:pt>
                      <c:pt idx="88">
                        <c:v>3.8199999999999998E-2</c:v>
                      </c:pt>
                      <c:pt idx="89">
                        <c:v>3.6999999999999998E-2</c:v>
                      </c:pt>
                      <c:pt idx="90">
                        <c:v>3.6299999999999999E-2</c:v>
                      </c:pt>
                      <c:pt idx="91">
                        <c:v>3.5900000000000001E-2</c:v>
                      </c:pt>
                      <c:pt idx="92">
                        <c:v>3.56E-2</c:v>
                      </c:pt>
                      <c:pt idx="93">
                        <c:v>3.4799999999999998E-2</c:v>
                      </c:pt>
                      <c:pt idx="94">
                        <c:v>3.4599999999999999E-2</c:v>
                      </c:pt>
                      <c:pt idx="95">
                        <c:v>3.4200000000000001E-2</c:v>
                      </c:pt>
                      <c:pt idx="96">
                        <c:v>3.4099999999999998E-2</c:v>
                      </c:pt>
                      <c:pt idx="97">
                        <c:v>3.3399999999999999E-2</c:v>
                      </c:pt>
                      <c:pt idx="98">
                        <c:v>3.2899999999999999E-2</c:v>
                      </c:pt>
                      <c:pt idx="99">
                        <c:v>3.2500000000000001E-2</c:v>
                      </c:pt>
                      <c:pt idx="100">
                        <c:v>3.2300000000000002E-2</c:v>
                      </c:pt>
                      <c:pt idx="101">
                        <c:v>3.1800000000000002E-2</c:v>
                      </c:pt>
                      <c:pt idx="102">
                        <c:v>3.0300000000000001E-2</c:v>
                      </c:pt>
                      <c:pt idx="103">
                        <c:v>3.0099999999999998E-2</c:v>
                      </c:pt>
                      <c:pt idx="104">
                        <c:v>2.8199999999999999E-2</c:v>
                      </c:pt>
                      <c:pt idx="105">
                        <c:v>2.7099999999999999E-2</c:v>
                      </c:pt>
                      <c:pt idx="106">
                        <c:v>2.64E-2</c:v>
                      </c:pt>
                      <c:pt idx="107">
                        <c:v>2.63E-2</c:v>
                      </c:pt>
                      <c:pt idx="108">
                        <c:v>2.6100000000000002E-2</c:v>
                      </c:pt>
                      <c:pt idx="109">
                        <c:v>2.58E-2</c:v>
                      </c:pt>
                      <c:pt idx="110">
                        <c:v>2.47E-2</c:v>
                      </c:pt>
                      <c:pt idx="111">
                        <c:v>2.46E-2</c:v>
                      </c:pt>
                      <c:pt idx="112">
                        <c:v>2.4500000000000001E-2</c:v>
                      </c:pt>
                      <c:pt idx="113">
                        <c:v>1.9699999999999999E-2</c:v>
                      </c:pt>
                      <c:pt idx="114">
                        <c:v>1.9400000000000001E-2</c:v>
                      </c:pt>
                      <c:pt idx="115">
                        <c:v>1.6799999999999999E-2</c:v>
                      </c:pt>
                      <c:pt idx="116">
                        <c:v>1.5100000000000001E-2</c:v>
                      </c:pt>
                      <c:pt idx="117">
                        <c:v>1.49E-2</c:v>
                      </c:pt>
                      <c:pt idx="118">
                        <c:v>1.3100000000000001E-2</c:v>
                      </c:pt>
                      <c:pt idx="119">
                        <c:v>1.24E-2</c:v>
                      </c:pt>
                      <c:pt idx="120">
                        <c:v>1.14E-2</c:v>
                      </c:pt>
                      <c:pt idx="121">
                        <c:v>1.1299999999999999E-2</c:v>
                      </c:pt>
                      <c:pt idx="122">
                        <c:v>9.1000000000000004E-3</c:v>
                      </c:pt>
                      <c:pt idx="123">
                        <c:v>7.7000000000000002E-3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42B-41AB-94BA-4B7B9197F2B6}"/>
                  </c:ext>
                </c:extLst>
              </c15:ser>
            </c15:filteredScatterSeries>
          </c:ext>
        </c:extLst>
      </c:scatterChart>
      <c:valAx>
        <c:axId val="18390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178543"/>
        <c:crosses val="autoZero"/>
        <c:crossBetween val="midCat"/>
      </c:valAx>
      <c:valAx>
        <c:axId val="4391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0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0314960629921E-2"/>
          <c:y val="0.15782407407407409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Лист5!$B$3:$B$6</c:f>
              <c:strCache>
                <c:ptCount val="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</c:strCache>
            </c:strRef>
          </c:cat>
          <c:val>
            <c:numRef>
              <c:f>Лист5!$C$3:$C$6</c:f>
              <c:numCache>
                <c:formatCode>General</c:formatCode>
                <c:ptCount val="4"/>
                <c:pt idx="0">
                  <c:v>1000.59</c:v>
                </c:pt>
                <c:pt idx="1">
                  <c:v>1300.76</c:v>
                </c:pt>
                <c:pt idx="2">
                  <c:v>1495.87</c:v>
                </c:pt>
                <c:pt idx="3">
                  <c:v>1630.49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E-49CC-A643-D83952E51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495664"/>
        <c:axId val="756463792"/>
      </c:lineChart>
      <c:catAx>
        <c:axId val="7644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463792"/>
        <c:crosses val="autoZero"/>
        <c:auto val="1"/>
        <c:lblAlgn val="ctr"/>
        <c:lblOffset val="100"/>
        <c:noMultiLvlLbl val="0"/>
      </c:catAx>
      <c:valAx>
        <c:axId val="7564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4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666751</xdr:colOff>
      <xdr:row>0</xdr:row>
      <xdr:rowOff>100012</xdr:rowOff>
    </xdr:from>
    <xdr:to>
      <xdr:col>4</xdr:col>
      <xdr:colOff>962025</xdr:colOff>
      <xdr:row>11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03FE63-3FF0-47E8-6A94-3670AF3DD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695326</xdr:colOff>
      <xdr:row>13</xdr:row>
      <xdr:rowOff>0</xdr:rowOff>
    </xdr:from>
    <xdr:to>
      <xdr:col>4</xdr:col>
      <xdr:colOff>981076</xdr:colOff>
      <xdr:row>23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C930BE-11D1-2D6B-F89A-98AC1452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709612</xdr:colOff>
      <xdr:row>25</xdr:row>
      <xdr:rowOff>0</xdr:rowOff>
    </xdr:from>
    <xdr:to>
      <xdr:col>4</xdr:col>
      <xdr:colOff>952500</xdr:colOff>
      <xdr:row>35</xdr:row>
      <xdr:rowOff>66675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E8BFC98-244A-212D-0ACA-E1090A489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695324</xdr:colOff>
      <xdr:row>38</xdr:row>
      <xdr:rowOff>85725</xdr:rowOff>
    </xdr:from>
    <xdr:to>
      <xdr:col>4</xdr:col>
      <xdr:colOff>1128711</xdr:colOff>
      <xdr:row>48</xdr:row>
      <xdr:rowOff>123825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DCA9A5F-B116-4139-0F8A-05E2A1FD7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561975</xdr:colOff>
      <xdr:row>51</xdr:row>
      <xdr:rowOff>95250</xdr:rowOff>
    </xdr:from>
    <xdr:to>
      <xdr:col>4</xdr:col>
      <xdr:colOff>1038225</xdr:colOff>
      <xdr:row>62</xdr:row>
      <xdr:rowOff>4762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DF2778F-6B73-3F92-4B98-B54A1D302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371475</xdr:colOff>
      <xdr:row>67</xdr:row>
      <xdr:rowOff>95250</xdr:rowOff>
    </xdr:from>
    <xdr:to>
      <xdr:col>4</xdr:col>
      <xdr:colOff>1038225</xdr:colOff>
      <xdr:row>79</xdr:row>
      <xdr:rowOff>14286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B9D2C0F-5CB6-07E0-FA52-A13EA9EB5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7</xdr:row>
      <xdr:rowOff>128586</xdr:rowOff>
    </xdr:from>
    <xdr:to>
      <xdr:col>14</xdr:col>
      <xdr:colOff>380999</xdr:colOff>
      <xdr:row>24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F2D115-5843-D319-2125-70C10258D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8</xdr:row>
      <xdr:rowOff>28575</xdr:rowOff>
    </xdr:from>
    <xdr:to>
      <xdr:col>8</xdr:col>
      <xdr:colOff>466725</xdr:colOff>
      <xdr:row>24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8456C25-513B-8C74-B658-D3BA2E4AA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ov" refreshedDate="45229.545338541669" createdVersion="8" refreshedVersion="8" minRefreshableVersion="3" recordCount="124" xr:uid="{00000000-000A-0000-FFFF-FFFF00000000}">
  <cacheSource type="worksheet">
    <worksheetSource ref="C3:G127" sheet="Лист1"/>
  </cacheSource>
  <cacheFields count="4">
    <cacheField name="Герой" numFmtId="0">
      <sharedItems count="124">
        <s v="Pudge"/>
        <s v="Phantom Assassin"/>
        <s v="Witch Doctor"/>
        <s v="Nature's Prophet"/>
        <s v="Lion"/>
        <s v="Legion Commander"/>
        <s v="Sniper"/>
        <s v="Invoker"/>
        <s v="Axe"/>
        <s v="Earthshaker"/>
        <s v="Shadow Fiend"/>
        <s v="Shadow Shaman"/>
        <s v="Drow Ranger"/>
        <s v="Slark"/>
        <s v="Crystal Maiden"/>
        <s v="Juggernaut"/>
        <s v="Necrophos"/>
        <s v="Rubick"/>
        <s v="Ogre Magi"/>
        <s v="Silencer"/>
        <s v="Jakiro"/>
        <s v="Bristleback"/>
        <s v="Spirit Breaker"/>
        <s v="Faceless Void"/>
        <s v="Dazzle"/>
        <s v="Skywrath Mage"/>
        <s v="Wraith King"/>
        <s v="Anti-Mage"/>
        <s v="Lina"/>
        <s v="Zeus"/>
        <s v="Slardar"/>
        <s v="Vengeful Spirit"/>
        <s v="Undying"/>
        <s v="Warlock"/>
        <s v="Sven"/>
        <s v="Riki"/>
        <s v="Spectre"/>
        <s v="Lich"/>
        <s v="Windranger"/>
        <s v="Dawnbreaker"/>
        <s v="Gyrocopter"/>
        <s v="Hoodwink"/>
        <s v="Mirana"/>
        <s v="Monkey King"/>
        <s v="Techies"/>
        <s v="Tinker"/>
        <s v="Phantom Lancer"/>
        <s v="Bounty Hunter"/>
        <s v="Viper"/>
        <s v="Clinkz"/>
        <s v="Chaos Knight"/>
        <s v="Ursa"/>
        <s v="Venomancer"/>
        <s v="Ancient Apparition"/>
        <s v="Troll Warlord"/>
        <s v="Queen of Pain"/>
        <s v="Dark Willow"/>
        <s v="Outworld Destroyer"/>
        <s v="Treant Protector"/>
        <s v="Templar Assassin"/>
        <s v="Huskar"/>
        <s v="Earth Spirit"/>
        <s v="Lifestealer"/>
        <s v="Grimstroke"/>
        <s v="Kunkka"/>
        <s v="Sand King"/>
        <s v="Snapfire"/>
        <s v="Void Spirit"/>
        <s v="Storm Spirit"/>
        <s v="Primal Beast"/>
        <s v="Arc Warden"/>
        <s v="Disruptor"/>
        <s v="Nyx Assassin"/>
        <s v="Weaver"/>
        <s v="Morphling"/>
        <s v="Bloodseeker"/>
        <s v="Muerta"/>
        <s v="Razor"/>
        <s v="Tidehunter"/>
        <s v="Ember Spirit"/>
        <s v="Io"/>
        <s v="Centaur Warrunner"/>
        <s v="Pugna"/>
        <s v="Pangolier"/>
        <s v="Marci"/>
        <s v="Night Stalker"/>
        <s v="Enigma"/>
        <s v="Dragon Knight"/>
        <s v="Oracle"/>
        <s v="Tusk"/>
        <s v="Magnus"/>
        <s v="Enchantress"/>
        <s v="Phoenix"/>
        <s v="Naga Siren"/>
        <s v="Puck"/>
        <s v="Omniknight"/>
        <s v="Tiny"/>
        <s v="Medusa"/>
        <s v="Mars"/>
        <s v="Luna"/>
        <s v="Terrorblade"/>
        <s v="Timbersaw"/>
        <s v="Abaddon"/>
        <s v="Brewmaster"/>
        <s v="Bane"/>
        <s v="Alchemist"/>
        <s v="Clockwerk"/>
        <s v="Death Prophet"/>
        <s v="Lone Druid"/>
        <s v="Meepo"/>
        <s v="Keeper of the Light"/>
        <s v="Doom"/>
        <s v="Winter Wyvern"/>
        <s v="Underlord"/>
        <s v="Dark Seer"/>
        <s v="Shadow Demon"/>
        <s v="Leshrac"/>
        <s v="Beastmaster"/>
        <s v="Elder Titan"/>
        <s v="Visage"/>
        <s v="Broodmother"/>
        <s v="Lycan"/>
        <s v="Chen"/>
        <s v="Batrider"/>
      </sharedItems>
    </cacheField>
    <cacheField name="Pick % " numFmtId="2">
      <sharedItems containsSemiMixedTypes="0" containsString="0" containsNumber="1" minValue="7.7000000000000002E-3" maxValue="0.29859999999999998" count="124">
        <n v="0.29859999999999998"/>
        <n v="0.26469999999999999"/>
        <n v="0.25869999999999999"/>
        <n v="0.21479999999999999"/>
        <n v="0.21099999999999999"/>
        <n v="0.21"/>
        <n v="0.2041"/>
        <n v="0.2029"/>
        <n v="0.18379999999999999"/>
        <n v="0.17130000000000001"/>
        <n v="0.16839999999999999"/>
        <n v="0.16009999999999999"/>
        <n v="0.156"/>
        <n v="0.15040000000000001"/>
        <n v="0.14369999999999999"/>
        <n v="0.1429"/>
        <n v="0.1368"/>
        <n v="0.13619999999999999"/>
        <n v="0.1358"/>
        <n v="0.1318"/>
        <n v="0.13089999999999999"/>
        <n v="0.13039999999999999"/>
        <n v="0.12970000000000001"/>
        <n v="0.12839999999999999"/>
        <n v="0.127"/>
        <n v="0.12690000000000001"/>
        <n v="0.12659999999999999"/>
        <n v="0.1237"/>
        <n v="0.1207"/>
        <n v="0.11609999999999999"/>
        <n v="0.10630000000000001"/>
        <n v="0.1057"/>
        <n v="0.10539999999999999"/>
        <n v="0.1048"/>
        <n v="0.10199999999999999"/>
        <n v="0.1013"/>
        <n v="9.9299999999999999E-2"/>
        <n v="9.8900000000000002E-2"/>
        <n v="9.8199999999999996E-2"/>
        <n v="9.7100000000000006E-2"/>
        <n v="9.3899999999999997E-2"/>
        <n v="8.9300000000000004E-2"/>
        <n v="8.6999999999999994E-2"/>
        <n v="8.6400000000000005E-2"/>
        <n v="8.3799999999999999E-2"/>
        <n v="8.3500000000000005E-2"/>
        <n v="8.3400000000000002E-2"/>
        <n v="8.1799999999999998E-2"/>
        <n v="8.1500000000000003E-2"/>
        <n v="8.0100000000000005E-2"/>
        <n v="7.85E-2"/>
        <n v="7.8200000000000006E-2"/>
        <n v="7.4099999999999999E-2"/>
        <n v="7.2499999999999995E-2"/>
        <n v="7.1199999999999999E-2"/>
        <n v="7.1099999999999997E-2"/>
        <n v="6.93E-2"/>
        <n v="6.8699999999999997E-2"/>
        <n v="6.8400000000000002E-2"/>
        <n v="6.8199999999999997E-2"/>
        <n v="6.8000000000000005E-2"/>
        <n v="6.7100000000000007E-2"/>
        <n v="6.6500000000000004E-2"/>
        <n v="6.5799999999999997E-2"/>
        <n v="6.4199999999999993E-2"/>
        <n v="6.1400000000000003E-2"/>
        <n v="6.1199999999999997E-2"/>
        <n v="6.0900000000000003E-2"/>
        <n v="5.96E-2"/>
        <n v="5.8599999999999999E-2"/>
        <n v="5.8000000000000003E-2"/>
        <n v="5.7599999999999998E-2"/>
        <n v="5.6899999999999999E-2"/>
        <n v="5.67E-2"/>
        <n v="5.5500000000000001E-2"/>
        <n v="5.5100000000000003E-2"/>
        <n v="5.2299999999999999E-2"/>
        <n v="5.2200000000000003E-2"/>
        <n v="5.1499999999999997E-2"/>
        <n v="5.11E-2"/>
        <n v="4.9399999999999999E-2"/>
        <n v="4.82E-2"/>
        <n v="4.7600000000000003E-2"/>
        <n v="4.4999999999999998E-2"/>
        <n v="4.4600000000000001E-2"/>
        <n v="4.24E-2"/>
        <n v="4.1599999999999998E-2"/>
        <n v="3.9800000000000002E-2"/>
        <n v="3.8199999999999998E-2"/>
        <n v="3.6999999999999998E-2"/>
        <n v="3.6299999999999999E-2"/>
        <n v="3.5900000000000001E-2"/>
        <n v="3.56E-2"/>
        <n v="3.4799999999999998E-2"/>
        <n v="3.4599999999999999E-2"/>
        <n v="3.4200000000000001E-2"/>
        <n v="3.4099999999999998E-2"/>
        <n v="3.3399999999999999E-2"/>
        <n v="3.2899999999999999E-2"/>
        <n v="3.2500000000000001E-2"/>
        <n v="3.2300000000000002E-2"/>
        <n v="3.1800000000000002E-2"/>
        <n v="3.0300000000000001E-2"/>
        <n v="3.0099999999999998E-2"/>
        <n v="2.8199999999999999E-2"/>
        <n v="2.7099999999999999E-2"/>
        <n v="2.64E-2"/>
        <n v="2.63E-2"/>
        <n v="2.6100000000000002E-2"/>
        <n v="2.58E-2"/>
        <n v="2.47E-2"/>
        <n v="2.46E-2"/>
        <n v="2.4500000000000001E-2"/>
        <n v="1.9699999999999999E-2"/>
        <n v="1.9400000000000001E-2"/>
        <n v="1.6799999999999999E-2"/>
        <n v="1.5100000000000001E-2"/>
        <n v="1.49E-2"/>
        <n v="1.3100000000000001E-2"/>
        <n v="1.24E-2"/>
        <n v="1.14E-2"/>
        <n v="1.1299999999999999E-2"/>
        <n v="9.1000000000000004E-3"/>
        <n v="7.7000000000000002E-3"/>
      </sharedItems>
    </cacheField>
    <cacheField name="Win % " numFmtId="2">
      <sharedItems containsSemiMixedTypes="0" containsString="0" containsNumber="1" minValue="0.39069999999999999" maxValue="0.56130000000000002" count="118">
        <n v="0.4854"/>
        <n v="0.53300000000000003"/>
        <n v="0.55420000000000003"/>
        <n v="0.49819999999999998"/>
        <n v="0.45950000000000002"/>
        <n v="0.51780000000000004"/>
        <n v="0.51029999999999998"/>
        <n v="0.48670000000000002"/>
        <n v="0.53500000000000003"/>
        <n v="0.4914"/>
        <n v="0.505"/>
        <n v="0.52010000000000001"/>
        <n v="0.50149999999999995"/>
        <n v="0.49359999999999998"/>
        <n v="0.50460000000000005"/>
        <n v="0.4894"/>
        <n v="0.54659999999999997"/>
        <n v="0.43490000000000001"/>
        <n v="0.51339999999999997"/>
        <n v="0.54100000000000004"/>
        <n v="0.54269999999999996"/>
        <n v="0.5111"/>
        <n v="0.50509999999999999"/>
        <n v="0.46379999999999999"/>
        <n v="0.50060000000000004"/>
        <n v="0.50980000000000003"/>
        <n v="0.54820000000000002"/>
        <n v="0.48970000000000002"/>
        <n v="0.46760000000000002"/>
        <n v="0.53149999999999997"/>
        <n v="0.53800000000000003"/>
        <n v="0.53090000000000004"/>
        <n v="0.52400000000000002"/>
        <n v="0.54330000000000001"/>
        <n v="0.49540000000000001"/>
        <n v="0.52880000000000005"/>
        <n v="0.54579999999999995"/>
        <n v="0.52790000000000004"/>
        <n v="0.46820000000000001"/>
        <n v="0.50129999999999997"/>
        <n v="0.4773"/>
        <n v="0.48139999999999999"/>
        <n v="0.4466"/>
        <n v="0.47420000000000001"/>
        <n v="0.49199999999999999"/>
        <n v="0.53190000000000004"/>
        <n v="0.48230000000000001"/>
        <n v="0.50390000000000001"/>
        <n v="0.51239999999999997"/>
        <n v="0.53049999999999997"/>
        <n v="0.46479999999999999"/>
        <n v="0.51049999999999995"/>
        <n v="0.51880000000000004"/>
        <n v="0.53290000000000004"/>
        <n v="0.48530000000000001"/>
        <n v="0.48730000000000001"/>
        <n v="0.51529999999999998"/>
        <n v="0.52959999999999996"/>
        <n v="0.44840000000000002"/>
        <n v="0.47639999999999999"/>
        <n v="0.4471"/>
        <n v="0.48220000000000002"/>
        <n v="0.50190000000000001"/>
        <n v="0.50880000000000003"/>
        <n v="0.56130000000000002"/>
        <n v="0.44400000000000001"/>
        <n v="0.47749999999999998"/>
        <n v="0.45529999999999998"/>
        <n v="0.48199999999999998"/>
        <n v="0.52359999999999995"/>
        <n v="0.47989999999999999"/>
        <n v="0.51280000000000003"/>
        <n v="0.48920000000000002"/>
        <n v="0.4582"/>
        <n v="0.4899"/>
        <n v="0.52300000000000002"/>
        <n v="0.49020000000000002"/>
        <n v="0.4224"/>
        <n v="0.49930000000000002"/>
        <n v="0.52170000000000005"/>
        <n v="0.47070000000000001"/>
        <n v="0.45839999999999997"/>
        <n v="0.47099999999999997"/>
        <n v="0.50549999999999995"/>
        <n v="0.4597"/>
        <n v="0.50870000000000004"/>
        <n v="0.44440000000000002"/>
        <n v="0.44679999999999997"/>
        <n v="0.44330000000000003"/>
        <n v="0.48870000000000002"/>
        <n v="0.51349999999999996"/>
        <n v="0.45979999999999999"/>
        <n v="0.50270000000000004"/>
        <n v="0.43880000000000002"/>
        <n v="0.4859"/>
        <n v="0.45490000000000003"/>
        <n v="0.47260000000000002"/>
        <n v="0.43590000000000001"/>
        <n v="0.43859999999999999"/>
        <n v="0.5171"/>
        <n v="0.49309999999999998"/>
        <n v="0.48130000000000001"/>
        <n v="0.44819999999999999"/>
        <n v="0.4793"/>
        <n v="0.47589999999999999"/>
        <n v="0.51649999999999996"/>
        <n v="0.4395"/>
        <n v="0.439"/>
        <n v="0.47920000000000001"/>
        <n v="0.50139999999999996"/>
        <n v="0.4637"/>
        <n v="0.44890000000000002"/>
        <n v="0.48630000000000001"/>
        <n v="0.50600000000000001"/>
        <n v="0.43809999999999999"/>
        <n v="0.4975"/>
        <n v="0.4612"/>
        <n v="0.39069999999999999"/>
      </sharedItems>
      <fieldGroup base="2">
        <rangePr startNum="0.39069999999999999" endNum="0.56130000000000002" groupInterval="0.05"/>
        <groupItems count="6">
          <s v="&lt;0,3907"/>
          <s v="0,3907-0,4407"/>
          <s v="0,4407-0,4907"/>
          <s v="0,4907-0,5407"/>
          <s v="0,5407-0,5907"/>
          <s v="&gt;0,5907"/>
        </groupItems>
      </fieldGroup>
    </cacheField>
    <cacheField name="Предпочитаемая линия" numFmtId="0">
      <sharedItems count="3">
        <s v="Off Lane"/>
        <s v="Safe Lane"/>
        <s v="Middle"/>
      </sharedItems>
    </cacheField>
  </cacheFields>
  <extLst>
    <ext xmlns:x14="http://schemas.microsoft.com/office/spreadsheetml/2009/9/main" uri="{725AE2AE-9491-48be-B2B4-4EB974FC3084}">
      <x14:pivotCacheDefinition pivotCacheId="17340180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x v="0"/>
    <x v="0"/>
    <x v="0"/>
  </r>
  <r>
    <x v="1"/>
    <x v="1"/>
    <x v="1"/>
    <x v="1"/>
  </r>
  <r>
    <x v="2"/>
    <x v="2"/>
    <x v="2"/>
    <x v="1"/>
  </r>
  <r>
    <x v="3"/>
    <x v="3"/>
    <x v="3"/>
    <x v="0"/>
  </r>
  <r>
    <x v="4"/>
    <x v="4"/>
    <x v="4"/>
    <x v="1"/>
  </r>
  <r>
    <x v="5"/>
    <x v="5"/>
    <x v="5"/>
    <x v="0"/>
  </r>
  <r>
    <x v="6"/>
    <x v="6"/>
    <x v="6"/>
    <x v="1"/>
  </r>
  <r>
    <x v="7"/>
    <x v="7"/>
    <x v="7"/>
    <x v="2"/>
  </r>
  <r>
    <x v="8"/>
    <x v="8"/>
    <x v="8"/>
    <x v="0"/>
  </r>
  <r>
    <x v="9"/>
    <x v="9"/>
    <x v="9"/>
    <x v="0"/>
  </r>
  <r>
    <x v="10"/>
    <x v="10"/>
    <x v="10"/>
    <x v="2"/>
  </r>
  <r>
    <x v="11"/>
    <x v="11"/>
    <x v="11"/>
    <x v="1"/>
  </r>
  <r>
    <x v="12"/>
    <x v="12"/>
    <x v="12"/>
    <x v="1"/>
  </r>
  <r>
    <x v="13"/>
    <x v="13"/>
    <x v="13"/>
    <x v="1"/>
  </r>
  <r>
    <x v="14"/>
    <x v="14"/>
    <x v="14"/>
    <x v="1"/>
  </r>
  <r>
    <x v="15"/>
    <x v="15"/>
    <x v="15"/>
    <x v="1"/>
  </r>
  <r>
    <x v="16"/>
    <x v="16"/>
    <x v="16"/>
    <x v="0"/>
  </r>
  <r>
    <x v="17"/>
    <x v="17"/>
    <x v="17"/>
    <x v="0"/>
  </r>
  <r>
    <x v="18"/>
    <x v="18"/>
    <x v="18"/>
    <x v="1"/>
  </r>
  <r>
    <x v="19"/>
    <x v="19"/>
    <x v="19"/>
    <x v="1"/>
  </r>
  <r>
    <x v="20"/>
    <x v="20"/>
    <x v="20"/>
    <x v="1"/>
  </r>
  <r>
    <x v="21"/>
    <x v="21"/>
    <x v="21"/>
    <x v="0"/>
  </r>
  <r>
    <x v="22"/>
    <x v="22"/>
    <x v="22"/>
    <x v="0"/>
  </r>
  <r>
    <x v="23"/>
    <x v="23"/>
    <x v="23"/>
    <x v="1"/>
  </r>
  <r>
    <x v="24"/>
    <x v="24"/>
    <x v="24"/>
    <x v="1"/>
  </r>
  <r>
    <x v="25"/>
    <x v="25"/>
    <x v="25"/>
    <x v="1"/>
  </r>
  <r>
    <x v="26"/>
    <x v="26"/>
    <x v="26"/>
    <x v="0"/>
  </r>
  <r>
    <x v="27"/>
    <x v="27"/>
    <x v="27"/>
    <x v="1"/>
  </r>
  <r>
    <x v="28"/>
    <x v="28"/>
    <x v="28"/>
    <x v="2"/>
  </r>
  <r>
    <x v="29"/>
    <x v="29"/>
    <x v="29"/>
    <x v="2"/>
  </r>
  <r>
    <x v="30"/>
    <x v="30"/>
    <x v="30"/>
    <x v="0"/>
  </r>
  <r>
    <x v="31"/>
    <x v="31"/>
    <x v="31"/>
    <x v="1"/>
  </r>
  <r>
    <x v="32"/>
    <x v="32"/>
    <x v="32"/>
    <x v="1"/>
  </r>
  <r>
    <x v="33"/>
    <x v="33"/>
    <x v="33"/>
    <x v="0"/>
  </r>
  <r>
    <x v="34"/>
    <x v="34"/>
    <x v="34"/>
    <x v="1"/>
  </r>
  <r>
    <x v="35"/>
    <x v="35"/>
    <x v="35"/>
    <x v="1"/>
  </r>
  <r>
    <x v="36"/>
    <x v="36"/>
    <x v="36"/>
    <x v="1"/>
  </r>
  <r>
    <x v="37"/>
    <x v="37"/>
    <x v="37"/>
    <x v="1"/>
  </r>
  <r>
    <x v="38"/>
    <x v="38"/>
    <x v="38"/>
    <x v="0"/>
  </r>
  <r>
    <x v="39"/>
    <x v="39"/>
    <x v="34"/>
    <x v="0"/>
  </r>
  <r>
    <x v="40"/>
    <x v="40"/>
    <x v="39"/>
    <x v="1"/>
  </r>
  <r>
    <x v="41"/>
    <x v="41"/>
    <x v="40"/>
    <x v="0"/>
  </r>
  <r>
    <x v="42"/>
    <x v="42"/>
    <x v="41"/>
    <x v="0"/>
  </r>
  <r>
    <x v="43"/>
    <x v="43"/>
    <x v="42"/>
    <x v="1"/>
  </r>
  <r>
    <x v="44"/>
    <x v="44"/>
    <x v="43"/>
    <x v="0"/>
  </r>
  <r>
    <x v="45"/>
    <x v="45"/>
    <x v="44"/>
    <x v="2"/>
  </r>
  <r>
    <x v="46"/>
    <x v="46"/>
    <x v="45"/>
    <x v="1"/>
  </r>
  <r>
    <x v="47"/>
    <x v="47"/>
    <x v="46"/>
    <x v="0"/>
  </r>
  <r>
    <x v="48"/>
    <x v="48"/>
    <x v="47"/>
    <x v="0"/>
  </r>
  <r>
    <x v="49"/>
    <x v="49"/>
    <x v="48"/>
    <x v="0"/>
  </r>
  <r>
    <x v="50"/>
    <x v="50"/>
    <x v="49"/>
    <x v="0"/>
  </r>
  <r>
    <x v="51"/>
    <x v="51"/>
    <x v="50"/>
    <x v="1"/>
  </r>
  <r>
    <x v="52"/>
    <x v="52"/>
    <x v="51"/>
    <x v="1"/>
  </r>
  <r>
    <x v="53"/>
    <x v="53"/>
    <x v="52"/>
    <x v="1"/>
  </r>
  <r>
    <x v="54"/>
    <x v="54"/>
    <x v="53"/>
    <x v="1"/>
  </r>
  <r>
    <x v="55"/>
    <x v="55"/>
    <x v="54"/>
    <x v="2"/>
  </r>
  <r>
    <x v="56"/>
    <x v="56"/>
    <x v="55"/>
    <x v="0"/>
  </r>
  <r>
    <x v="57"/>
    <x v="57"/>
    <x v="56"/>
    <x v="2"/>
  </r>
  <r>
    <x v="58"/>
    <x v="58"/>
    <x v="57"/>
    <x v="1"/>
  </r>
  <r>
    <x v="59"/>
    <x v="59"/>
    <x v="58"/>
    <x v="2"/>
  </r>
  <r>
    <x v="60"/>
    <x v="60"/>
    <x v="59"/>
    <x v="2"/>
  </r>
  <r>
    <x v="61"/>
    <x v="61"/>
    <x v="60"/>
    <x v="0"/>
  </r>
  <r>
    <x v="62"/>
    <x v="62"/>
    <x v="61"/>
    <x v="1"/>
  </r>
  <r>
    <x v="63"/>
    <x v="63"/>
    <x v="62"/>
    <x v="1"/>
  </r>
  <r>
    <x v="64"/>
    <x v="64"/>
    <x v="63"/>
    <x v="0"/>
  </r>
  <r>
    <x v="65"/>
    <x v="65"/>
    <x v="64"/>
    <x v="0"/>
  </r>
  <r>
    <x v="66"/>
    <x v="66"/>
    <x v="65"/>
    <x v="0"/>
  </r>
  <r>
    <x v="67"/>
    <x v="67"/>
    <x v="66"/>
    <x v="2"/>
  </r>
  <r>
    <x v="68"/>
    <x v="68"/>
    <x v="67"/>
    <x v="2"/>
  </r>
  <r>
    <x v="69"/>
    <x v="69"/>
    <x v="68"/>
    <x v="0"/>
  </r>
  <r>
    <x v="70"/>
    <x v="70"/>
    <x v="69"/>
    <x v="2"/>
  </r>
  <r>
    <x v="71"/>
    <x v="71"/>
    <x v="70"/>
    <x v="1"/>
  </r>
  <r>
    <x v="72"/>
    <x v="72"/>
    <x v="71"/>
    <x v="0"/>
  </r>
  <r>
    <x v="73"/>
    <x v="73"/>
    <x v="72"/>
    <x v="1"/>
  </r>
  <r>
    <x v="74"/>
    <x v="74"/>
    <x v="73"/>
    <x v="1"/>
  </r>
  <r>
    <x v="75"/>
    <x v="75"/>
    <x v="74"/>
    <x v="1"/>
  </r>
  <r>
    <x v="76"/>
    <x v="76"/>
    <x v="75"/>
    <x v="1"/>
  </r>
  <r>
    <x v="77"/>
    <x v="77"/>
    <x v="76"/>
    <x v="1"/>
  </r>
  <r>
    <x v="78"/>
    <x v="78"/>
    <x v="0"/>
    <x v="0"/>
  </r>
  <r>
    <x v="79"/>
    <x v="79"/>
    <x v="77"/>
    <x v="2"/>
  </r>
  <r>
    <x v="80"/>
    <x v="80"/>
    <x v="78"/>
    <x v="1"/>
  </r>
  <r>
    <x v="81"/>
    <x v="81"/>
    <x v="79"/>
    <x v="0"/>
  </r>
  <r>
    <x v="82"/>
    <x v="82"/>
    <x v="80"/>
    <x v="0"/>
  </r>
  <r>
    <x v="83"/>
    <x v="83"/>
    <x v="81"/>
    <x v="0"/>
  </r>
  <r>
    <x v="84"/>
    <x v="84"/>
    <x v="82"/>
    <x v="0"/>
  </r>
  <r>
    <x v="85"/>
    <x v="85"/>
    <x v="83"/>
    <x v="0"/>
  </r>
  <r>
    <x v="86"/>
    <x v="86"/>
    <x v="84"/>
    <x v="0"/>
  </r>
  <r>
    <x v="87"/>
    <x v="87"/>
    <x v="54"/>
    <x v="0"/>
  </r>
  <r>
    <x v="88"/>
    <x v="88"/>
    <x v="85"/>
    <x v="1"/>
  </r>
  <r>
    <x v="89"/>
    <x v="89"/>
    <x v="86"/>
    <x v="0"/>
  </r>
  <r>
    <x v="90"/>
    <x v="90"/>
    <x v="87"/>
    <x v="0"/>
  </r>
  <r>
    <x v="91"/>
    <x v="91"/>
    <x v="88"/>
    <x v="0"/>
  </r>
  <r>
    <x v="92"/>
    <x v="92"/>
    <x v="89"/>
    <x v="0"/>
  </r>
  <r>
    <x v="93"/>
    <x v="93"/>
    <x v="90"/>
    <x v="1"/>
  </r>
  <r>
    <x v="94"/>
    <x v="94"/>
    <x v="91"/>
    <x v="2"/>
  </r>
  <r>
    <x v="95"/>
    <x v="95"/>
    <x v="92"/>
    <x v="1"/>
  </r>
  <r>
    <x v="96"/>
    <x v="96"/>
    <x v="93"/>
    <x v="0"/>
  </r>
  <r>
    <x v="97"/>
    <x v="97"/>
    <x v="94"/>
    <x v="1"/>
  </r>
  <r>
    <x v="98"/>
    <x v="98"/>
    <x v="95"/>
    <x v="0"/>
  </r>
  <r>
    <x v="99"/>
    <x v="99"/>
    <x v="96"/>
    <x v="1"/>
  </r>
  <r>
    <x v="100"/>
    <x v="100"/>
    <x v="97"/>
    <x v="1"/>
  </r>
  <r>
    <x v="101"/>
    <x v="101"/>
    <x v="98"/>
    <x v="0"/>
  </r>
  <r>
    <x v="102"/>
    <x v="102"/>
    <x v="99"/>
    <x v="0"/>
  </r>
  <r>
    <x v="103"/>
    <x v="103"/>
    <x v="100"/>
    <x v="0"/>
  </r>
  <r>
    <x v="104"/>
    <x v="104"/>
    <x v="101"/>
    <x v="1"/>
  </r>
  <r>
    <x v="105"/>
    <x v="105"/>
    <x v="102"/>
    <x v="0"/>
  </r>
  <r>
    <x v="106"/>
    <x v="106"/>
    <x v="103"/>
    <x v="0"/>
  </r>
  <r>
    <x v="107"/>
    <x v="107"/>
    <x v="104"/>
    <x v="0"/>
  </r>
  <r>
    <x v="108"/>
    <x v="108"/>
    <x v="37"/>
    <x v="2"/>
  </r>
  <r>
    <x v="109"/>
    <x v="109"/>
    <x v="105"/>
    <x v="2"/>
  </r>
  <r>
    <x v="110"/>
    <x v="110"/>
    <x v="106"/>
    <x v="1"/>
  </r>
  <r>
    <x v="111"/>
    <x v="111"/>
    <x v="107"/>
    <x v="0"/>
  </r>
  <r>
    <x v="112"/>
    <x v="112"/>
    <x v="108"/>
    <x v="1"/>
  </r>
  <r>
    <x v="113"/>
    <x v="113"/>
    <x v="18"/>
    <x v="0"/>
  </r>
  <r>
    <x v="114"/>
    <x v="114"/>
    <x v="109"/>
    <x v="1"/>
  </r>
  <r>
    <x v="115"/>
    <x v="115"/>
    <x v="87"/>
    <x v="1"/>
  </r>
  <r>
    <x v="116"/>
    <x v="116"/>
    <x v="110"/>
    <x v="2"/>
  </r>
  <r>
    <x v="117"/>
    <x v="117"/>
    <x v="111"/>
    <x v="0"/>
  </r>
  <r>
    <x v="118"/>
    <x v="118"/>
    <x v="112"/>
    <x v="0"/>
  </r>
  <r>
    <x v="119"/>
    <x v="119"/>
    <x v="113"/>
    <x v="2"/>
  </r>
  <r>
    <x v="120"/>
    <x v="120"/>
    <x v="114"/>
    <x v="0"/>
  </r>
  <r>
    <x v="121"/>
    <x v="121"/>
    <x v="115"/>
    <x v="0"/>
  </r>
  <r>
    <x v="122"/>
    <x v="122"/>
    <x v="116"/>
    <x v="1"/>
  </r>
  <r>
    <x v="123"/>
    <x v="123"/>
    <x v="1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73:B78" firstHeaderRow="1" firstDataRow="1" firstDataCol="1"/>
  <pivotFields count="4">
    <pivotField showAll="0">
      <items count="125">
        <item x="102"/>
        <item x="105"/>
        <item x="53"/>
        <item x="27"/>
        <item x="70"/>
        <item x="8"/>
        <item x="104"/>
        <item x="123"/>
        <item x="117"/>
        <item x="75"/>
        <item x="47"/>
        <item x="103"/>
        <item x="21"/>
        <item x="120"/>
        <item x="81"/>
        <item x="50"/>
        <item x="122"/>
        <item x="49"/>
        <item x="106"/>
        <item x="14"/>
        <item x="114"/>
        <item x="56"/>
        <item x="39"/>
        <item x="24"/>
        <item x="107"/>
        <item x="71"/>
        <item x="111"/>
        <item x="87"/>
        <item x="12"/>
        <item x="61"/>
        <item x="9"/>
        <item x="118"/>
        <item x="79"/>
        <item x="91"/>
        <item x="86"/>
        <item x="23"/>
        <item x="63"/>
        <item x="40"/>
        <item x="41"/>
        <item x="60"/>
        <item x="7"/>
        <item x="80"/>
        <item x="20"/>
        <item x="15"/>
        <item x="110"/>
        <item x="64"/>
        <item x="5"/>
        <item x="116"/>
        <item x="37"/>
        <item x="62"/>
        <item x="28"/>
        <item x="4"/>
        <item x="108"/>
        <item x="99"/>
        <item x="121"/>
        <item x="90"/>
        <item x="84"/>
        <item x="98"/>
        <item x="97"/>
        <item x="109"/>
        <item x="42"/>
        <item x="43"/>
        <item x="74"/>
        <item x="76"/>
        <item x="93"/>
        <item x="3"/>
        <item x="16"/>
        <item x="85"/>
        <item x="72"/>
        <item x="18"/>
        <item x="95"/>
        <item x="88"/>
        <item x="57"/>
        <item x="83"/>
        <item x="1"/>
        <item x="46"/>
        <item x="92"/>
        <item x="69"/>
        <item x="94"/>
        <item x="0"/>
        <item x="82"/>
        <item x="55"/>
        <item x="77"/>
        <item x="35"/>
        <item x="17"/>
        <item x="65"/>
        <item x="115"/>
        <item x="10"/>
        <item x="11"/>
        <item x="19"/>
        <item x="25"/>
        <item x="30"/>
        <item x="13"/>
        <item x="66"/>
        <item x="6"/>
        <item x="36"/>
        <item x="22"/>
        <item x="68"/>
        <item x="34"/>
        <item x="44"/>
        <item x="59"/>
        <item x="100"/>
        <item x="78"/>
        <item x="101"/>
        <item x="45"/>
        <item x="96"/>
        <item x="58"/>
        <item x="54"/>
        <item x="89"/>
        <item x="113"/>
        <item x="32"/>
        <item x="51"/>
        <item x="31"/>
        <item x="52"/>
        <item x="48"/>
        <item x="119"/>
        <item x="67"/>
        <item x="33"/>
        <item x="73"/>
        <item x="38"/>
        <item x="112"/>
        <item x="2"/>
        <item x="26"/>
        <item x="29"/>
        <item t="default"/>
      </items>
    </pivotField>
    <pivotField dataField="1" numFmtId="2" showAll="0"/>
    <pivotField axis="axisRow" numFmtId="2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</pivotFields>
  <rowFields count="1">
    <field x="2"/>
  </rowFields>
  <rowItems count="5">
    <i>
      <x v="4"/>
    </i>
    <i>
      <x v="3"/>
    </i>
    <i>
      <x v="2"/>
    </i>
    <i>
      <x v="1"/>
    </i>
    <i t="grand">
      <x/>
    </i>
  </rowItems>
  <colItems count="1">
    <i/>
  </colItems>
  <dataFields count="1">
    <dataField name="Среднее по полю Pick % " fld="1" subtotal="average" baseField="2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Сводная таблица8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16:B20" firstHeaderRow="1" firstDataRow="1" firstDataCol="1"/>
  <pivotFields count="4">
    <pivotField showAll="0">
      <items count="125">
        <item x="102"/>
        <item x="105"/>
        <item x="53"/>
        <item x="27"/>
        <item x="70"/>
        <item x="8"/>
        <item x="104"/>
        <item x="123"/>
        <item x="117"/>
        <item x="75"/>
        <item x="47"/>
        <item x="103"/>
        <item x="21"/>
        <item x="120"/>
        <item x="81"/>
        <item x="50"/>
        <item x="122"/>
        <item x="49"/>
        <item x="106"/>
        <item x="14"/>
        <item x="114"/>
        <item x="56"/>
        <item x="39"/>
        <item x="24"/>
        <item x="107"/>
        <item x="71"/>
        <item x="111"/>
        <item x="87"/>
        <item x="12"/>
        <item x="61"/>
        <item x="9"/>
        <item x="118"/>
        <item x="79"/>
        <item x="91"/>
        <item x="86"/>
        <item x="23"/>
        <item x="63"/>
        <item x="40"/>
        <item x="41"/>
        <item x="60"/>
        <item x="7"/>
        <item x="80"/>
        <item x="20"/>
        <item x="15"/>
        <item x="110"/>
        <item x="64"/>
        <item x="5"/>
        <item x="116"/>
        <item x="37"/>
        <item x="62"/>
        <item x="28"/>
        <item x="4"/>
        <item x="108"/>
        <item x="99"/>
        <item x="121"/>
        <item x="90"/>
        <item x="84"/>
        <item x="98"/>
        <item x="97"/>
        <item x="109"/>
        <item x="42"/>
        <item x="43"/>
        <item x="74"/>
        <item x="76"/>
        <item x="93"/>
        <item x="3"/>
        <item x="16"/>
        <item x="85"/>
        <item x="72"/>
        <item x="18"/>
        <item x="95"/>
        <item x="88"/>
        <item x="57"/>
        <item x="83"/>
        <item x="1"/>
        <item x="46"/>
        <item x="92"/>
        <item x="69"/>
        <item x="94"/>
        <item x="0"/>
        <item x="82"/>
        <item x="55"/>
        <item x="77"/>
        <item x="35"/>
        <item x="17"/>
        <item x="65"/>
        <item x="115"/>
        <item x="10"/>
        <item x="11"/>
        <item x="19"/>
        <item x="25"/>
        <item x="30"/>
        <item x="13"/>
        <item x="66"/>
        <item x="6"/>
        <item x="36"/>
        <item x="22"/>
        <item x="68"/>
        <item x="34"/>
        <item x="44"/>
        <item x="59"/>
        <item x="100"/>
        <item x="78"/>
        <item x="101"/>
        <item x="45"/>
        <item x="96"/>
        <item x="58"/>
        <item x="54"/>
        <item x="89"/>
        <item x="113"/>
        <item x="32"/>
        <item x="51"/>
        <item x="31"/>
        <item x="52"/>
        <item x="48"/>
        <item x="119"/>
        <item x="67"/>
        <item x="33"/>
        <item x="73"/>
        <item x="38"/>
        <item x="112"/>
        <item x="2"/>
        <item x="26"/>
        <item x="29"/>
        <item t="default"/>
      </items>
    </pivotField>
    <pivotField numFmtId="2" showAll="0"/>
    <pivotField dataField="1" numFmtId="2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Среднее по полю Win % " fld="2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4">
    <pivotField showAll="0">
      <items count="125">
        <item x="102"/>
        <item x="105"/>
        <item x="53"/>
        <item x="27"/>
        <item x="70"/>
        <item x="8"/>
        <item x="104"/>
        <item x="123"/>
        <item x="117"/>
        <item x="75"/>
        <item x="47"/>
        <item x="103"/>
        <item x="21"/>
        <item x="120"/>
        <item x="81"/>
        <item x="50"/>
        <item x="122"/>
        <item x="49"/>
        <item x="106"/>
        <item x="14"/>
        <item x="114"/>
        <item x="56"/>
        <item x="39"/>
        <item x="24"/>
        <item x="107"/>
        <item x="71"/>
        <item x="111"/>
        <item x="87"/>
        <item x="12"/>
        <item x="61"/>
        <item x="9"/>
        <item x="118"/>
        <item x="79"/>
        <item x="91"/>
        <item x="86"/>
        <item x="23"/>
        <item x="63"/>
        <item x="40"/>
        <item x="41"/>
        <item x="60"/>
        <item x="7"/>
        <item x="80"/>
        <item x="20"/>
        <item x="15"/>
        <item x="110"/>
        <item x="64"/>
        <item x="5"/>
        <item x="116"/>
        <item x="37"/>
        <item x="62"/>
        <item x="28"/>
        <item x="4"/>
        <item x="108"/>
        <item x="99"/>
        <item x="121"/>
        <item x="90"/>
        <item x="84"/>
        <item x="98"/>
        <item x="97"/>
        <item x="109"/>
        <item x="42"/>
        <item x="43"/>
        <item x="74"/>
        <item x="76"/>
        <item x="93"/>
        <item x="3"/>
        <item x="16"/>
        <item x="85"/>
        <item x="72"/>
        <item x="18"/>
        <item x="95"/>
        <item x="88"/>
        <item x="57"/>
        <item x="83"/>
        <item x="1"/>
        <item x="46"/>
        <item x="92"/>
        <item x="69"/>
        <item x="94"/>
        <item x="0"/>
        <item x="82"/>
        <item x="55"/>
        <item x="77"/>
        <item x="35"/>
        <item x="17"/>
        <item x="65"/>
        <item x="115"/>
        <item x="10"/>
        <item x="11"/>
        <item x="19"/>
        <item x="25"/>
        <item x="30"/>
        <item x="13"/>
        <item x="66"/>
        <item x="6"/>
        <item x="36"/>
        <item x="22"/>
        <item x="68"/>
        <item x="34"/>
        <item x="44"/>
        <item x="59"/>
        <item x="100"/>
        <item x="78"/>
        <item x="101"/>
        <item x="45"/>
        <item x="96"/>
        <item x="58"/>
        <item x="54"/>
        <item x="89"/>
        <item x="113"/>
        <item x="32"/>
        <item x="51"/>
        <item x="31"/>
        <item x="52"/>
        <item x="48"/>
        <item x="119"/>
        <item x="67"/>
        <item x="33"/>
        <item x="73"/>
        <item x="38"/>
        <item x="112"/>
        <item x="2"/>
        <item x="26"/>
        <item x="29"/>
        <item t="default"/>
      </items>
    </pivotField>
    <pivotField numFmtId="2" showAll="0"/>
    <pivotField dataField="1" numFmtId="2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Максимум по полю Win % " fld="2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Сводная таблица6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41:B46" firstHeaderRow="1" firstDataRow="1" firstDataCol="1"/>
  <pivotFields count="4">
    <pivotField showAll="0">
      <items count="125">
        <item x="102"/>
        <item x="105"/>
        <item x="53"/>
        <item x="27"/>
        <item x="70"/>
        <item x="8"/>
        <item x="104"/>
        <item x="123"/>
        <item x="117"/>
        <item x="75"/>
        <item x="47"/>
        <item x="103"/>
        <item x="21"/>
        <item x="120"/>
        <item x="81"/>
        <item x="50"/>
        <item x="122"/>
        <item x="49"/>
        <item x="106"/>
        <item x="14"/>
        <item x="114"/>
        <item x="56"/>
        <item x="39"/>
        <item x="24"/>
        <item x="107"/>
        <item x="71"/>
        <item x="111"/>
        <item x="87"/>
        <item x="12"/>
        <item x="61"/>
        <item x="9"/>
        <item x="118"/>
        <item x="79"/>
        <item x="91"/>
        <item x="86"/>
        <item x="23"/>
        <item x="63"/>
        <item x="40"/>
        <item x="41"/>
        <item x="60"/>
        <item x="7"/>
        <item x="80"/>
        <item x="20"/>
        <item x="15"/>
        <item x="110"/>
        <item x="64"/>
        <item x="5"/>
        <item x="116"/>
        <item x="37"/>
        <item x="62"/>
        <item x="28"/>
        <item x="4"/>
        <item x="108"/>
        <item x="99"/>
        <item x="121"/>
        <item x="90"/>
        <item x="84"/>
        <item x="98"/>
        <item x="97"/>
        <item x="109"/>
        <item x="42"/>
        <item x="43"/>
        <item x="74"/>
        <item x="76"/>
        <item x="93"/>
        <item x="3"/>
        <item x="16"/>
        <item x="85"/>
        <item x="72"/>
        <item x="18"/>
        <item x="95"/>
        <item x="88"/>
        <item x="57"/>
        <item x="83"/>
        <item x="1"/>
        <item x="46"/>
        <item x="92"/>
        <item x="69"/>
        <item x="94"/>
        <item x="0"/>
        <item x="82"/>
        <item x="55"/>
        <item x="77"/>
        <item x="35"/>
        <item x="17"/>
        <item x="65"/>
        <item x="115"/>
        <item x="10"/>
        <item x="11"/>
        <item x="19"/>
        <item x="25"/>
        <item x="30"/>
        <item x="13"/>
        <item x="66"/>
        <item x="6"/>
        <item x="36"/>
        <item x="22"/>
        <item x="68"/>
        <item x="34"/>
        <item x="44"/>
        <item x="59"/>
        <item x="100"/>
        <item x="78"/>
        <item x="101"/>
        <item x="45"/>
        <item x="96"/>
        <item x="58"/>
        <item x="54"/>
        <item x="89"/>
        <item x="113"/>
        <item x="32"/>
        <item x="51"/>
        <item x="31"/>
        <item x="52"/>
        <item x="48"/>
        <item x="119"/>
        <item x="67"/>
        <item x="33"/>
        <item x="73"/>
        <item x="38"/>
        <item x="112"/>
        <item x="2"/>
        <item x="26"/>
        <item x="29"/>
        <item t="default"/>
      </items>
    </pivotField>
    <pivotField dataField="1" numFmtId="2" showAll="0"/>
    <pivotField axis="axisRow" numFmtId="2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1"/>
    </i>
    <i t="grand">
      <x/>
    </i>
  </rowItems>
  <colItems count="1">
    <i/>
  </colItems>
  <dataFields count="1">
    <dataField name="Максимум по полю Pick % " fld="1" subtotal="max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A30:B34" firstHeaderRow="1" firstDataRow="1" firstDataCol="1"/>
  <pivotFields count="4">
    <pivotField showAll="0">
      <items count="125">
        <item x="102"/>
        <item x="105"/>
        <item x="53"/>
        <item x="27"/>
        <item x="70"/>
        <item x="8"/>
        <item x="104"/>
        <item x="123"/>
        <item x="117"/>
        <item x="75"/>
        <item x="47"/>
        <item x="103"/>
        <item x="21"/>
        <item x="120"/>
        <item x="81"/>
        <item x="50"/>
        <item x="122"/>
        <item x="49"/>
        <item x="106"/>
        <item x="14"/>
        <item x="114"/>
        <item x="56"/>
        <item x="39"/>
        <item x="24"/>
        <item x="107"/>
        <item x="71"/>
        <item x="111"/>
        <item x="87"/>
        <item x="12"/>
        <item x="61"/>
        <item x="9"/>
        <item x="118"/>
        <item x="79"/>
        <item x="91"/>
        <item x="86"/>
        <item x="23"/>
        <item x="63"/>
        <item x="40"/>
        <item x="41"/>
        <item x="60"/>
        <item x="7"/>
        <item x="80"/>
        <item x="20"/>
        <item x="15"/>
        <item x="110"/>
        <item x="64"/>
        <item x="5"/>
        <item x="116"/>
        <item x="37"/>
        <item x="62"/>
        <item x="28"/>
        <item x="4"/>
        <item x="108"/>
        <item x="99"/>
        <item x="121"/>
        <item x="90"/>
        <item x="84"/>
        <item x="98"/>
        <item x="97"/>
        <item x="109"/>
        <item x="42"/>
        <item x="43"/>
        <item x="74"/>
        <item x="76"/>
        <item x="93"/>
        <item x="3"/>
        <item x="16"/>
        <item x="85"/>
        <item x="72"/>
        <item x="18"/>
        <item x="95"/>
        <item x="88"/>
        <item x="57"/>
        <item x="83"/>
        <item x="1"/>
        <item x="46"/>
        <item x="92"/>
        <item x="69"/>
        <item x="94"/>
        <item x="0"/>
        <item x="82"/>
        <item x="55"/>
        <item x="77"/>
        <item x="35"/>
        <item x="17"/>
        <item x="65"/>
        <item x="115"/>
        <item x="10"/>
        <item x="11"/>
        <item x="19"/>
        <item x="25"/>
        <item x="30"/>
        <item x="13"/>
        <item x="66"/>
        <item x="6"/>
        <item x="36"/>
        <item x="22"/>
        <item x="68"/>
        <item x="34"/>
        <item x="44"/>
        <item x="59"/>
        <item x="100"/>
        <item x="78"/>
        <item x="101"/>
        <item x="45"/>
        <item x="96"/>
        <item x="58"/>
        <item x="54"/>
        <item x="89"/>
        <item x="113"/>
        <item x="32"/>
        <item x="51"/>
        <item x="31"/>
        <item x="52"/>
        <item x="48"/>
        <item x="119"/>
        <item x="67"/>
        <item x="33"/>
        <item x="73"/>
        <item x="38"/>
        <item x="112"/>
        <item x="2"/>
        <item x="26"/>
        <item x="29"/>
        <item t="default"/>
      </items>
    </pivotField>
    <pivotField numFmtId="2" showAll="0"/>
    <pivotField dataField="1" numFmtId="2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Минимум по полю Win % " fld="2" subtotal="min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55:B60" firstHeaderRow="1" firstDataRow="1" firstDataCol="1"/>
  <pivotFields count="4">
    <pivotField showAll="0">
      <items count="125">
        <item x="102"/>
        <item x="105"/>
        <item x="53"/>
        <item x="27"/>
        <item x="70"/>
        <item x="8"/>
        <item x="104"/>
        <item x="123"/>
        <item x="117"/>
        <item x="75"/>
        <item x="47"/>
        <item x="103"/>
        <item x="21"/>
        <item x="120"/>
        <item x="81"/>
        <item x="50"/>
        <item x="122"/>
        <item x="49"/>
        <item x="106"/>
        <item x="14"/>
        <item x="114"/>
        <item x="56"/>
        <item x="39"/>
        <item x="24"/>
        <item x="107"/>
        <item x="71"/>
        <item x="111"/>
        <item x="87"/>
        <item x="12"/>
        <item x="61"/>
        <item x="9"/>
        <item x="118"/>
        <item x="79"/>
        <item x="91"/>
        <item x="86"/>
        <item x="23"/>
        <item x="63"/>
        <item x="40"/>
        <item x="41"/>
        <item x="60"/>
        <item x="7"/>
        <item x="80"/>
        <item x="20"/>
        <item x="15"/>
        <item x="110"/>
        <item x="64"/>
        <item x="5"/>
        <item x="116"/>
        <item x="37"/>
        <item x="62"/>
        <item x="28"/>
        <item x="4"/>
        <item x="108"/>
        <item x="99"/>
        <item x="121"/>
        <item x="90"/>
        <item x="84"/>
        <item x="98"/>
        <item x="97"/>
        <item x="109"/>
        <item x="42"/>
        <item x="43"/>
        <item x="74"/>
        <item x="76"/>
        <item x="93"/>
        <item x="3"/>
        <item x="16"/>
        <item x="85"/>
        <item x="72"/>
        <item x="18"/>
        <item x="95"/>
        <item x="88"/>
        <item x="57"/>
        <item x="83"/>
        <item x="1"/>
        <item x="46"/>
        <item x="92"/>
        <item x="69"/>
        <item x="94"/>
        <item x="0"/>
        <item x="82"/>
        <item x="55"/>
        <item x="77"/>
        <item x="35"/>
        <item x="17"/>
        <item x="65"/>
        <item x="115"/>
        <item x="10"/>
        <item x="11"/>
        <item x="19"/>
        <item x="25"/>
        <item x="30"/>
        <item x="13"/>
        <item x="66"/>
        <item x="6"/>
        <item x="36"/>
        <item x="22"/>
        <item x="68"/>
        <item x="34"/>
        <item x="44"/>
        <item x="59"/>
        <item x="100"/>
        <item x="78"/>
        <item x="101"/>
        <item x="45"/>
        <item x="96"/>
        <item x="58"/>
        <item x="54"/>
        <item x="89"/>
        <item x="113"/>
        <item x="32"/>
        <item x="51"/>
        <item x="31"/>
        <item x="52"/>
        <item x="48"/>
        <item x="119"/>
        <item x="67"/>
        <item x="33"/>
        <item x="73"/>
        <item x="38"/>
        <item x="112"/>
        <item x="2"/>
        <item x="26"/>
        <item x="29"/>
        <item t="default"/>
      </items>
    </pivotField>
    <pivotField dataField="1" numFmtId="2" showAll="0"/>
    <pivotField axis="axisRow" numFmtId="2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</pivotFields>
  <rowFields count="1">
    <field x="2"/>
  </rowFields>
  <rowItems count="5">
    <i>
      <x v="4"/>
    </i>
    <i>
      <x v="3"/>
    </i>
    <i>
      <x v="2"/>
    </i>
    <i>
      <x v="1"/>
    </i>
    <i t="grand">
      <x/>
    </i>
  </rowItems>
  <colItems count="1">
    <i/>
  </colItems>
  <dataFields count="1">
    <dataField name="Минимум по полю Pick % " fld="1" subtotal="min" baseField="2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27"/>
  <sheetViews>
    <sheetView tabSelected="1" topLeftCell="B109" workbookViewId="0">
      <selection activeCell="K125" sqref="K125"/>
    </sheetView>
  </sheetViews>
  <sheetFormatPr defaultRowHeight="15" x14ac:dyDescent="0.25"/>
  <cols>
    <col min="1" max="1" width="4.5703125" customWidth="1"/>
    <col min="2" max="2" width="23.140625" customWidth="1"/>
    <col min="3" max="3" width="18.5703125" customWidth="1"/>
    <col min="5" max="6" width="14.140625" customWidth="1"/>
    <col min="12" max="12" width="17.140625" customWidth="1"/>
    <col min="13" max="13" width="13.140625" customWidth="1"/>
    <col min="15" max="15" width="23.140625" customWidth="1"/>
  </cols>
  <sheetData>
    <row r="3" spans="3:7" ht="16.5" customHeight="1" x14ac:dyDescent="0.25">
      <c r="C3" s="14" t="s">
        <v>0</v>
      </c>
      <c r="D3" s="14" t="s">
        <v>134</v>
      </c>
      <c r="E3" s="14" t="s">
        <v>133</v>
      </c>
      <c r="F3" s="14" t="s">
        <v>151</v>
      </c>
      <c r="G3" s="14" t="s">
        <v>125</v>
      </c>
    </row>
    <row r="4" spans="3:7" x14ac:dyDescent="0.25">
      <c r="C4" s="14" t="s">
        <v>1</v>
      </c>
      <c r="D4" s="15">
        <v>0.29859999999999998</v>
      </c>
      <c r="E4" s="15">
        <v>0.4854</v>
      </c>
      <c r="F4" s="15">
        <v>7.86</v>
      </c>
      <c r="G4" s="34" t="s">
        <v>126</v>
      </c>
    </row>
    <row r="5" spans="3:7" x14ac:dyDescent="0.25">
      <c r="C5" s="14" t="s">
        <v>2</v>
      </c>
      <c r="D5" s="15">
        <v>0.26469999999999999</v>
      </c>
      <c r="E5" s="15">
        <v>0.53300000000000003</v>
      </c>
      <c r="F5" s="15">
        <v>11.54</v>
      </c>
      <c r="G5" s="34" t="s">
        <v>127</v>
      </c>
    </row>
    <row r="6" spans="3:7" x14ac:dyDescent="0.25">
      <c r="C6" s="14" t="s">
        <v>3</v>
      </c>
      <c r="D6" s="15">
        <v>0.25869999999999999</v>
      </c>
      <c r="E6" s="15">
        <v>0.55420000000000003</v>
      </c>
      <c r="F6" s="15">
        <v>8.6</v>
      </c>
      <c r="G6" s="34" t="s">
        <v>127</v>
      </c>
    </row>
    <row r="7" spans="3:7" x14ac:dyDescent="0.25">
      <c r="C7" s="14" t="s">
        <v>4</v>
      </c>
      <c r="D7" s="15">
        <v>0.21479999999999999</v>
      </c>
      <c r="E7" s="15">
        <v>0.49819999999999998</v>
      </c>
      <c r="F7" s="15">
        <v>8.52</v>
      </c>
      <c r="G7" s="34" t="s">
        <v>126</v>
      </c>
    </row>
    <row r="8" spans="3:7" x14ac:dyDescent="0.25">
      <c r="C8" s="14" t="s">
        <v>5</v>
      </c>
      <c r="D8" s="15">
        <v>0.21099999999999999</v>
      </c>
      <c r="E8" s="15">
        <v>0.45950000000000002</v>
      </c>
      <c r="F8" s="15">
        <v>6.01</v>
      </c>
      <c r="G8" s="34" t="s">
        <v>127</v>
      </c>
    </row>
    <row r="9" spans="3:7" x14ac:dyDescent="0.25">
      <c r="C9" s="14" t="s">
        <v>6</v>
      </c>
      <c r="D9" s="15">
        <v>0.21</v>
      </c>
      <c r="E9" s="15">
        <v>0.51780000000000004</v>
      </c>
      <c r="F9" s="15">
        <v>10.56</v>
      </c>
      <c r="G9" s="34" t="s">
        <v>126</v>
      </c>
    </row>
    <row r="10" spans="3:7" x14ac:dyDescent="0.25">
      <c r="C10" s="14" t="s">
        <v>7</v>
      </c>
      <c r="D10" s="15">
        <v>0.2041</v>
      </c>
      <c r="E10" s="15">
        <v>0.51029999999999998</v>
      </c>
      <c r="F10" s="15">
        <v>11.33</v>
      </c>
      <c r="G10" s="34" t="s">
        <v>127</v>
      </c>
    </row>
    <row r="11" spans="3:7" x14ac:dyDescent="0.25">
      <c r="C11" s="14" t="s">
        <v>8</v>
      </c>
      <c r="D11" s="15">
        <v>0.2029</v>
      </c>
      <c r="E11" s="15">
        <v>0.48670000000000002</v>
      </c>
      <c r="F11" s="15">
        <v>8.51</v>
      </c>
      <c r="G11" s="34" t="s">
        <v>128</v>
      </c>
    </row>
    <row r="12" spans="3:7" x14ac:dyDescent="0.25">
      <c r="C12" s="14" t="s">
        <v>9</v>
      </c>
      <c r="D12" s="15">
        <v>0.18379999999999999</v>
      </c>
      <c r="E12" s="15">
        <v>0.53500000000000003</v>
      </c>
      <c r="F12" s="15">
        <v>10.75</v>
      </c>
      <c r="G12" s="34" t="s">
        <v>126</v>
      </c>
    </row>
    <row r="13" spans="3:7" x14ac:dyDescent="0.25">
      <c r="C13" s="14" t="s">
        <v>10</v>
      </c>
      <c r="D13" s="15">
        <v>0.17130000000000001</v>
      </c>
      <c r="E13" s="15">
        <v>0.4914</v>
      </c>
      <c r="F13" s="15">
        <v>8.75</v>
      </c>
      <c r="G13" s="34" t="s">
        <v>126</v>
      </c>
    </row>
    <row r="14" spans="3:7" x14ac:dyDescent="0.25">
      <c r="C14" s="14" t="s">
        <v>11</v>
      </c>
      <c r="D14" s="15">
        <v>0.16839999999999999</v>
      </c>
      <c r="E14" s="15">
        <v>0.505</v>
      </c>
      <c r="F14" s="15">
        <v>10.56</v>
      </c>
      <c r="G14" s="34" t="s">
        <v>128</v>
      </c>
    </row>
    <row r="15" spans="3:7" x14ac:dyDescent="0.25">
      <c r="C15" s="14" t="s">
        <v>12</v>
      </c>
      <c r="D15" s="15">
        <v>0.16009999999999999</v>
      </c>
      <c r="E15" s="15">
        <v>0.52010000000000001</v>
      </c>
      <c r="F15" s="15">
        <v>4.5</v>
      </c>
      <c r="G15" s="34" t="s">
        <v>127</v>
      </c>
    </row>
    <row r="16" spans="3:7" x14ac:dyDescent="0.25">
      <c r="C16" s="14" t="s">
        <v>13</v>
      </c>
      <c r="D16" s="15">
        <v>0.156</v>
      </c>
      <c r="E16" s="15">
        <v>0.50149999999999995</v>
      </c>
      <c r="F16" s="15">
        <v>10.029999999999999</v>
      </c>
      <c r="G16" s="34" t="s">
        <v>127</v>
      </c>
    </row>
    <row r="17" spans="3:7" x14ac:dyDescent="0.25">
      <c r="C17" s="14" t="s">
        <v>14</v>
      </c>
      <c r="D17" s="15">
        <v>0.15040000000000001</v>
      </c>
      <c r="E17" s="15">
        <v>0.49359999999999998</v>
      </c>
      <c r="F17" s="15">
        <v>10.95</v>
      </c>
      <c r="G17" s="34" t="s">
        <v>127</v>
      </c>
    </row>
    <row r="18" spans="3:7" x14ac:dyDescent="0.25">
      <c r="C18" s="14" t="s">
        <v>15</v>
      </c>
      <c r="D18" s="15">
        <v>0.14369999999999999</v>
      </c>
      <c r="E18" s="15">
        <v>0.50460000000000005</v>
      </c>
      <c r="F18" s="15">
        <v>4.53</v>
      </c>
      <c r="G18" s="34" t="s">
        <v>127</v>
      </c>
    </row>
    <row r="19" spans="3:7" x14ac:dyDescent="0.25">
      <c r="C19" s="14" t="s">
        <v>16</v>
      </c>
      <c r="D19" s="15">
        <v>0.1429</v>
      </c>
      <c r="E19" s="15">
        <v>0.4894</v>
      </c>
      <c r="F19" s="15">
        <v>9.6300000000000008</v>
      </c>
      <c r="G19" s="34" t="s">
        <v>127</v>
      </c>
    </row>
    <row r="20" spans="3:7" x14ac:dyDescent="0.25">
      <c r="C20" s="14" t="s">
        <v>17</v>
      </c>
      <c r="D20" s="15">
        <v>0.1368</v>
      </c>
      <c r="E20" s="15">
        <v>0.54659999999999997</v>
      </c>
      <c r="F20" s="15">
        <v>11.45</v>
      </c>
      <c r="G20" s="34" t="s">
        <v>126</v>
      </c>
    </row>
    <row r="21" spans="3:7" x14ac:dyDescent="0.25">
      <c r="C21" s="14" t="s">
        <v>18</v>
      </c>
      <c r="D21" s="15">
        <v>0.13619999999999999</v>
      </c>
      <c r="E21" s="15">
        <v>0.43490000000000001</v>
      </c>
      <c r="F21" s="15">
        <v>5.24</v>
      </c>
      <c r="G21" s="34" t="s">
        <v>126</v>
      </c>
    </row>
    <row r="22" spans="3:7" x14ac:dyDescent="0.25">
      <c r="C22" s="14" t="s">
        <v>19</v>
      </c>
      <c r="D22" s="15">
        <v>0.1358</v>
      </c>
      <c r="E22" s="15">
        <v>0.51339999999999997</v>
      </c>
      <c r="F22" s="15">
        <v>5.83</v>
      </c>
      <c r="G22" s="34" t="s">
        <v>127</v>
      </c>
    </row>
    <row r="23" spans="3:7" x14ac:dyDescent="0.25">
      <c r="C23" s="14" t="s">
        <v>20</v>
      </c>
      <c r="D23" s="15">
        <v>0.1318</v>
      </c>
      <c r="E23" s="15">
        <v>0.54100000000000004</v>
      </c>
      <c r="F23" s="15">
        <v>7.63</v>
      </c>
      <c r="G23" s="34" t="s">
        <v>127</v>
      </c>
    </row>
    <row r="24" spans="3:7" x14ac:dyDescent="0.25">
      <c r="C24" s="14" t="s">
        <v>21</v>
      </c>
      <c r="D24" s="15">
        <v>0.13089999999999999</v>
      </c>
      <c r="E24" s="15">
        <v>0.54269999999999996</v>
      </c>
      <c r="F24" s="15">
        <v>5.16</v>
      </c>
      <c r="G24" s="34" t="s">
        <v>127</v>
      </c>
    </row>
    <row r="25" spans="3:7" x14ac:dyDescent="0.25">
      <c r="C25" s="14" t="s">
        <v>22</v>
      </c>
      <c r="D25" s="15">
        <v>0.13039999999999999</v>
      </c>
      <c r="E25" s="15">
        <v>0.5111</v>
      </c>
      <c r="F25" s="15">
        <v>8.56</v>
      </c>
      <c r="G25" s="34" t="s">
        <v>126</v>
      </c>
    </row>
    <row r="26" spans="3:7" x14ac:dyDescent="0.25">
      <c r="C26" s="14" t="s">
        <v>23</v>
      </c>
      <c r="D26" s="15">
        <v>0.12970000000000001</v>
      </c>
      <c r="E26" s="15">
        <v>0.50509999999999999</v>
      </c>
      <c r="F26" s="15">
        <v>8.5299999999999994</v>
      </c>
      <c r="G26" s="34" t="s">
        <v>126</v>
      </c>
    </row>
    <row r="27" spans="3:7" x14ac:dyDescent="0.25">
      <c r="C27" s="14" t="s">
        <v>24</v>
      </c>
      <c r="D27" s="15">
        <v>0.12839999999999999</v>
      </c>
      <c r="E27" s="15">
        <v>0.46379999999999999</v>
      </c>
      <c r="F27" s="15">
        <v>9.4499999999999993</v>
      </c>
      <c r="G27" s="34" t="s">
        <v>127</v>
      </c>
    </row>
    <row r="28" spans="3:7" x14ac:dyDescent="0.25">
      <c r="C28" s="14" t="s">
        <v>25</v>
      </c>
      <c r="D28" s="15">
        <v>0.127</v>
      </c>
      <c r="E28" s="15">
        <v>0.50060000000000004</v>
      </c>
      <c r="F28" s="15">
        <v>4.68</v>
      </c>
      <c r="G28" s="34" t="s">
        <v>127</v>
      </c>
    </row>
    <row r="29" spans="3:7" x14ac:dyDescent="0.25">
      <c r="C29" s="14" t="s">
        <v>26</v>
      </c>
      <c r="D29" s="15">
        <v>0.12690000000000001</v>
      </c>
      <c r="E29" s="15">
        <v>0.50980000000000003</v>
      </c>
      <c r="F29" s="15">
        <v>7.78</v>
      </c>
      <c r="G29" s="34" t="s">
        <v>127</v>
      </c>
    </row>
    <row r="30" spans="3:7" x14ac:dyDescent="0.25">
      <c r="C30" s="14" t="s">
        <v>27</v>
      </c>
      <c r="D30" s="15">
        <v>0.12659999999999999</v>
      </c>
      <c r="E30" s="15">
        <v>0.54820000000000002</v>
      </c>
      <c r="F30" s="15">
        <v>8.33</v>
      </c>
      <c r="G30" s="34" t="s">
        <v>126</v>
      </c>
    </row>
    <row r="31" spans="3:7" x14ac:dyDescent="0.25">
      <c r="C31" s="14" t="s">
        <v>28</v>
      </c>
      <c r="D31" s="15">
        <v>0.1237</v>
      </c>
      <c r="E31" s="15">
        <v>0.48970000000000002</v>
      </c>
      <c r="F31" s="15">
        <v>9.84</v>
      </c>
      <c r="G31" s="34" t="s">
        <v>127</v>
      </c>
    </row>
    <row r="32" spans="3:7" x14ac:dyDescent="0.25">
      <c r="C32" s="14" t="s">
        <v>29</v>
      </c>
      <c r="D32" s="15">
        <v>0.1207</v>
      </c>
      <c r="E32" s="15">
        <v>0.46760000000000002</v>
      </c>
      <c r="F32" s="15">
        <v>10.53</v>
      </c>
      <c r="G32" s="34" t="s">
        <v>128</v>
      </c>
    </row>
    <row r="33" spans="3:7" x14ac:dyDescent="0.25">
      <c r="C33" s="14" t="s">
        <v>30</v>
      </c>
      <c r="D33" s="15">
        <v>0.11609999999999999</v>
      </c>
      <c r="E33" s="15">
        <v>0.53149999999999997</v>
      </c>
      <c r="F33" s="15">
        <v>9.94</v>
      </c>
      <c r="G33" s="34" t="s">
        <v>128</v>
      </c>
    </row>
    <row r="34" spans="3:7" x14ac:dyDescent="0.25">
      <c r="C34" s="14" t="s">
        <v>31</v>
      </c>
      <c r="D34" s="15">
        <v>0.10630000000000001</v>
      </c>
      <c r="E34" s="15">
        <v>0.53800000000000003</v>
      </c>
      <c r="F34" s="15">
        <v>10.17</v>
      </c>
      <c r="G34" s="34" t="s">
        <v>126</v>
      </c>
    </row>
    <row r="35" spans="3:7" x14ac:dyDescent="0.25">
      <c r="C35" s="14" t="s">
        <v>32</v>
      </c>
      <c r="D35" s="15">
        <v>0.1057</v>
      </c>
      <c r="E35" s="15">
        <v>0.53090000000000004</v>
      </c>
      <c r="F35" s="15">
        <v>3.92</v>
      </c>
      <c r="G35" s="34" t="s">
        <v>127</v>
      </c>
    </row>
    <row r="36" spans="3:7" x14ac:dyDescent="0.25">
      <c r="C36" s="14" t="s">
        <v>33</v>
      </c>
      <c r="D36" s="15">
        <v>0.10539999999999999</v>
      </c>
      <c r="E36" s="15">
        <v>0.52400000000000002</v>
      </c>
      <c r="F36" s="15">
        <v>6.33</v>
      </c>
      <c r="G36" s="34" t="s">
        <v>127</v>
      </c>
    </row>
    <row r="37" spans="3:7" x14ac:dyDescent="0.25">
      <c r="C37" s="14" t="s">
        <v>34</v>
      </c>
      <c r="D37" s="15">
        <v>0.1048</v>
      </c>
      <c r="E37" s="15">
        <v>0.54330000000000001</v>
      </c>
      <c r="F37" s="15">
        <v>5.16</v>
      </c>
      <c r="G37" s="34" t="s">
        <v>126</v>
      </c>
    </row>
    <row r="38" spans="3:7" x14ac:dyDescent="0.25">
      <c r="C38" s="14" t="s">
        <v>35</v>
      </c>
      <c r="D38" s="15">
        <v>0.10199999999999999</v>
      </c>
      <c r="E38" s="15">
        <v>0.49540000000000001</v>
      </c>
      <c r="F38" s="15">
        <v>8.67</v>
      </c>
      <c r="G38" s="34" t="s">
        <v>127</v>
      </c>
    </row>
    <row r="39" spans="3:7" x14ac:dyDescent="0.25">
      <c r="C39" s="14" t="s">
        <v>36</v>
      </c>
      <c r="D39" s="15">
        <v>0.1013</v>
      </c>
      <c r="E39" s="15">
        <v>0.52880000000000005</v>
      </c>
      <c r="F39" s="15">
        <v>13.53</v>
      </c>
      <c r="G39" s="34" t="s">
        <v>127</v>
      </c>
    </row>
    <row r="40" spans="3:7" x14ac:dyDescent="0.25">
      <c r="C40" s="14" t="s">
        <v>37</v>
      </c>
      <c r="D40" s="15">
        <v>9.9299999999999999E-2</v>
      </c>
      <c r="E40" s="15">
        <v>0.54579999999999995</v>
      </c>
      <c r="F40" s="15">
        <v>12.3</v>
      </c>
      <c r="G40" s="34" t="s">
        <v>127</v>
      </c>
    </row>
    <row r="41" spans="3:7" x14ac:dyDescent="0.25">
      <c r="C41" s="14" t="s">
        <v>38</v>
      </c>
      <c r="D41" s="15">
        <v>9.8900000000000002E-2</v>
      </c>
      <c r="E41" s="15">
        <v>0.52790000000000004</v>
      </c>
      <c r="F41" s="15">
        <v>5.6</v>
      </c>
      <c r="G41" s="34" t="s">
        <v>127</v>
      </c>
    </row>
    <row r="42" spans="3:7" x14ac:dyDescent="0.25">
      <c r="C42" s="14" t="s">
        <v>39</v>
      </c>
      <c r="D42" s="15">
        <v>9.8199999999999996E-2</v>
      </c>
      <c r="E42" s="15">
        <v>0.46820000000000001</v>
      </c>
      <c r="F42" s="15">
        <v>9.5299999999999994</v>
      </c>
      <c r="G42" s="34" t="s">
        <v>126</v>
      </c>
    </row>
    <row r="43" spans="3:7" x14ac:dyDescent="0.25">
      <c r="C43" s="14" t="s">
        <v>40</v>
      </c>
      <c r="D43" s="15">
        <v>9.7100000000000006E-2</v>
      </c>
      <c r="E43" s="15">
        <v>0.49540000000000001</v>
      </c>
      <c r="F43" s="15">
        <v>7.83</v>
      </c>
      <c r="G43" s="34" t="s">
        <v>126</v>
      </c>
    </row>
    <row r="44" spans="3:7" x14ac:dyDescent="0.25">
      <c r="C44" s="14" t="s">
        <v>41</v>
      </c>
      <c r="D44" s="15">
        <v>9.3899999999999997E-2</v>
      </c>
      <c r="E44" s="15">
        <v>0.50129999999999997</v>
      </c>
      <c r="F44" s="15">
        <v>8.4</v>
      </c>
      <c r="G44" s="34" t="s">
        <v>127</v>
      </c>
    </row>
    <row r="45" spans="3:7" x14ac:dyDescent="0.25">
      <c r="C45" s="14" t="s">
        <v>42</v>
      </c>
      <c r="D45" s="15">
        <v>8.9300000000000004E-2</v>
      </c>
      <c r="E45" s="15">
        <v>0.4773</v>
      </c>
      <c r="F45" s="15">
        <v>6.45</v>
      </c>
      <c r="G45" s="34" t="s">
        <v>126</v>
      </c>
    </row>
    <row r="46" spans="3:7" x14ac:dyDescent="0.25">
      <c r="C46" s="14" t="s">
        <v>43</v>
      </c>
      <c r="D46" s="15">
        <v>8.6999999999999994E-2</v>
      </c>
      <c r="E46" s="15">
        <v>0.48139999999999999</v>
      </c>
      <c r="F46" s="15">
        <v>5.37</v>
      </c>
      <c r="G46" s="34" t="s">
        <v>126</v>
      </c>
    </row>
    <row r="47" spans="3:7" x14ac:dyDescent="0.25">
      <c r="C47" s="14" t="s">
        <v>44</v>
      </c>
      <c r="D47" s="15">
        <v>8.6400000000000005E-2</v>
      </c>
      <c r="E47" s="15">
        <v>0.4466</v>
      </c>
      <c r="F47" s="15">
        <v>10.49</v>
      </c>
      <c r="G47" s="34" t="s">
        <v>127</v>
      </c>
    </row>
    <row r="48" spans="3:7" x14ac:dyDescent="0.25">
      <c r="C48" s="14" t="s">
        <v>45</v>
      </c>
      <c r="D48" s="15">
        <v>8.3799999999999999E-2</v>
      </c>
      <c r="E48" s="15">
        <v>0.47420000000000001</v>
      </c>
      <c r="F48" s="15">
        <v>7.41</v>
      </c>
      <c r="G48" s="34" t="s">
        <v>126</v>
      </c>
    </row>
    <row r="49" spans="3:7" x14ac:dyDescent="0.25">
      <c r="C49" s="14" t="s">
        <v>46</v>
      </c>
      <c r="D49" s="15">
        <v>8.3500000000000005E-2</v>
      </c>
      <c r="E49" s="15">
        <v>0.49199999999999999</v>
      </c>
      <c r="F49" s="15">
        <v>11.13</v>
      </c>
      <c r="G49" s="34" t="s">
        <v>128</v>
      </c>
    </row>
    <row r="50" spans="3:7" x14ac:dyDescent="0.25">
      <c r="C50" s="14" t="s">
        <v>47</v>
      </c>
      <c r="D50" s="15">
        <v>8.3400000000000002E-2</v>
      </c>
      <c r="E50" s="15">
        <v>0.53190000000000004</v>
      </c>
      <c r="F50" s="15">
        <v>9.7200000000000006</v>
      </c>
      <c r="G50" s="34" t="s">
        <v>127</v>
      </c>
    </row>
    <row r="51" spans="3:7" x14ac:dyDescent="0.25">
      <c r="C51" s="14" t="s">
        <v>48</v>
      </c>
      <c r="D51" s="15">
        <v>8.1799999999999998E-2</v>
      </c>
      <c r="E51" s="15">
        <v>0.48230000000000001</v>
      </c>
      <c r="F51" s="15">
        <v>8.91</v>
      </c>
      <c r="G51" s="34" t="s">
        <v>126</v>
      </c>
    </row>
    <row r="52" spans="3:7" x14ac:dyDescent="0.25">
      <c r="C52" s="14" t="s">
        <v>49</v>
      </c>
      <c r="D52" s="15">
        <v>8.1500000000000003E-2</v>
      </c>
      <c r="E52" s="15">
        <v>0.50390000000000001</v>
      </c>
      <c r="F52" s="15">
        <v>10.01</v>
      </c>
      <c r="G52" s="34" t="s">
        <v>126</v>
      </c>
    </row>
    <row r="53" spans="3:7" x14ac:dyDescent="0.25">
      <c r="C53" s="14" t="s">
        <v>50</v>
      </c>
      <c r="D53" s="15">
        <v>8.0100000000000005E-2</v>
      </c>
      <c r="E53" s="15">
        <v>0.51239999999999997</v>
      </c>
      <c r="F53" s="15">
        <v>11.52</v>
      </c>
      <c r="G53" s="34" t="s">
        <v>126</v>
      </c>
    </row>
    <row r="54" spans="3:7" x14ac:dyDescent="0.25">
      <c r="C54" s="14" t="s">
        <v>51</v>
      </c>
      <c r="D54" s="15">
        <v>7.85E-2</v>
      </c>
      <c r="E54" s="15">
        <v>0.53049999999999997</v>
      </c>
      <c r="F54" s="15">
        <v>10.56</v>
      </c>
      <c r="G54" s="34" t="s">
        <v>126</v>
      </c>
    </row>
    <row r="55" spans="3:7" x14ac:dyDescent="0.25">
      <c r="C55" s="14" t="s">
        <v>52</v>
      </c>
      <c r="D55" s="15">
        <v>7.8200000000000006E-2</v>
      </c>
      <c r="E55" s="15">
        <v>0.46479999999999999</v>
      </c>
      <c r="F55" s="15">
        <v>12.37</v>
      </c>
      <c r="G55" s="34" t="s">
        <v>127</v>
      </c>
    </row>
    <row r="56" spans="3:7" x14ac:dyDescent="0.25">
      <c r="C56" s="14" t="s">
        <v>53</v>
      </c>
      <c r="D56" s="15">
        <v>7.4099999999999999E-2</v>
      </c>
      <c r="E56" s="15">
        <v>0.51049999999999995</v>
      </c>
      <c r="F56" s="15">
        <v>5.51</v>
      </c>
      <c r="G56" s="34" t="s">
        <v>127</v>
      </c>
    </row>
    <row r="57" spans="3:7" x14ac:dyDescent="0.25">
      <c r="C57" s="14" t="s">
        <v>54</v>
      </c>
      <c r="D57" s="15">
        <v>7.2499999999999995E-2</v>
      </c>
      <c r="E57" s="15">
        <v>0.51880000000000004</v>
      </c>
      <c r="F57" s="15">
        <v>6.09</v>
      </c>
      <c r="G57" s="34" t="s">
        <v>127</v>
      </c>
    </row>
    <row r="58" spans="3:7" x14ac:dyDescent="0.25">
      <c r="C58" s="14" t="s">
        <v>55</v>
      </c>
      <c r="D58" s="15">
        <v>7.1199999999999999E-2</v>
      </c>
      <c r="E58" s="15">
        <v>0.53290000000000004</v>
      </c>
      <c r="F58" s="15">
        <v>10.33</v>
      </c>
      <c r="G58" s="34" t="s">
        <v>127</v>
      </c>
    </row>
    <row r="59" spans="3:7" x14ac:dyDescent="0.25">
      <c r="C59" s="14" t="s">
        <v>56</v>
      </c>
      <c r="D59" s="15">
        <v>7.1099999999999997E-2</v>
      </c>
      <c r="E59" s="15">
        <v>0.48530000000000001</v>
      </c>
      <c r="F59" s="15">
        <v>9.4700000000000006</v>
      </c>
      <c r="G59" s="34" t="s">
        <v>128</v>
      </c>
    </row>
    <row r="60" spans="3:7" x14ac:dyDescent="0.25">
      <c r="C60" s="14" t="s">
        <v>57</v>
      </c>
      <c r="D60" s="15">
        <v>6.93E-2</v>
      </c>
      <c r="E60" s="15">
        <v>0.48730000000000001</v>
      </c>
      <c r="F60" s="15">
        <v>7.05</v>
      </c>
      <c r="G60" s="34" t="s">
        <v>126</v>
      </c>
    </row>
    <row r="61" spans="3:7" x14ac:dyDescent="0.25">
      <c r="C61" s="14" t="s">
        <v>58</v>
      </c>
      <c r="D61" s="15">
        <v>6.8699999999999997E-2</v>
      </c>
      <c r="E61" s="15">
        <v>0.51529999999999998</v>
      </c>
      <c r="F61" s="15">
        <v>12.65</v>
      </c>
      <c r="G61" s="34" t="s">
        <v>128</v>
      </c>
    </row>
    <row r="62" spans="3:7" x14ac:dyDescent="0.25">
      <c r="C62" s="14" t="s">
        <v>59</v>
      </c>
      <c r="D62" s="15">
        <v>6.8400000000000002E-2</v>
      </c>
      <c r="E62" s="15">
        <v>0.52959999999999996</v>
      </c>
      <c r="F62" s="15">
        <v>3.94</v>
      </c>
      <c r="G62" s="34" t="s">
        <v>127</v>
      </c>
    </row>
    <row r="63" spans="3:7" x14ac:dyDescent="0.25">
      <c r="C63" s="14" t="s">
        <v>60</v>
      </c>
      <c r="D63" s="15">
        <v>6.8199999999999997E-2</v>
      </c>
      <c r="E63" s="15">
        <v>0.44840000000000002</v>
      </c>
      <c r="F63" s="15">
        <v>10.33</v>
      </c>
      <c r="G63" s="34" t="s">
        <v>128</v>
      </c>
    </row>
    <row r="64" spans="3:7" x14ac:dyDescent="0.25">
      <c r="C64" s="14" t="s">
        <v>61</v>
      </c>
      <c r="D64" s="15">
        <v>6.8000000000000005E-2</v>
      </c>
      <c r="E64" s="15">
        <v>0.47639999999999999</v>
      </c>
      <c r="F64" s="15">
        <v>11.25</v>
      </c>
      <c r="G64" s="34" t="s">
        <v>128</v>
      </c>
    </row>
    <row r="65" spans="3:7" x14ac:dyDescent="0.25">
      <c r="C65" s="14" t="s">
        <v>62</v>
      </c>
      <c r="D65" s="15">
        <v>6.7100000000000007E-2</v>
      </c>
      <c r="E65" s="15">
        <v>0.4471</v>
      </c>
      <c r="F65" s="15">
        <v>6.57</v>
      </c>
      <c r="G65" s="34" t="s">
        <v>126</v>
      </c>
    </row>
    <row r="66" spans="3:7" x14ac:dyDescent="0.25">
      <c r="C66" s="14" t="s">
        <v>63</v>
      </c>
      <c r="D66" s="15">
        <v>6.6500000000000004E-2</v>
      </c>
      <c r="E66" s="15">
        <v>0.48220000000000002</v>
      </c>
      <c r="F66" s="15">
        <v>9.43</v>
      </c>
      <c r="G66" s="34" t="s">
        <v>127</v>
      </c>
    </row>
    <row r="67" spans="3:7" x14ac:dyDescent="0.25">
      <c r="C67" s="14" t="s">
        <v>64</v>
      </c>
      <c r="D67" s="15">
        <v>6.5799999999999997E-2</v>
      </c>
      <c r="E67" s="15">
        <v>0.50190000000000001</v>
      </c>
      <c r="F67" s="15">
        <v>4.5599999999999996</v>
      </c>
      <c r="G67" s="34" t="s">
        <v>127</v>
      </c>
    </row>
    <row r="68" spans="3:7" x14ac:dyDescent="0.25">
      <c r="C68" s="14" t="s">
        <v>65</v>
      </c>
      <c r="D68" s="15">
        <v>6.4199999999999993E-2</v>
      </c>
      <c r="E68" s="15">
        <v>0.50880000000000003</v>
      </c>
      <c r="F68" s="15">
        <v>7.42</v>
      </c>
      <c r="G68" s="34" t="s">
        <v>126</v>
      </c>
    </row>
    <row r="69" spans="3:7" x14ac:dyDescent="0.25">
      <c r="C69" s="14" t="s">
        <v>66</v>
      </c>
      <c r="D69" s="15">
        <v>6.1400000000000003E-2</v>
      </c>
      <c r="E69" s="15">
        <v>0.56130000000000002</v>
      </c>
      <c r="F69" s="15">
        <v>8.06</v>
      </c>
      <c r="G69" s="34" t="s">
        <v>126</v>
      </c>
    </row>
    <row r="70" spans="3:7" x14ac:dyDescent="0.25">
      <c r="C70" s="14" t="s">
        <v>67</v>
      </c>
      <c r="D70" s="15">
        <v>6.1199999999999997E-2</v>
      </c>
      <c r="E70" s="15">
        <v>0.44400000000000001</v>
      </c>
      <c r="F70" s="15">
        <v>6.64</v>
      </c>
      <c r="G70" s="34" t="s">
        <v>126</v>
      </c>
    </row>
    <row r="71" spans="3:7" x14ac:dyDescent="0.25">
      <c r="C71" s="14" t="s">
        <v>68</v>
      </c>
      <c r="D71" s="15">
        <v>6.0900000000000003E-2</v>
      </c>
      <c r="E71" s="15">
        <v>0.47749999999999998</v>
      </c>
      <c r="F71" s="15">
        <v>10.83</v>
      </c>
      <c r="G71" s="34" t="s">
        <v>128</v>
      </c>
    </row>
    <row r="72" spans="3:7" x14ac:dyDescent="0.25">
      <c r="C72" s="14" t="s">
        <v>69</v>
      </c>
      <c r="D72" s="15">
        <v>5.96E-2</v>
      </c>
      <c r="E72" s="15">
        <v>0.45529999999999998</v>
      </c>
      <c r="F72" s="15">
        <v>10.62</v>
      </c>
      <c r="G72" s="34" t="s">
        <v>128</v>
      </c>
    </row>
    <row r="73" spans="3:7" x14ac:dyDescent="0.25">
      <c r="C73" s="14" t="s">
        <v>70</v>
      </c>
      <c r="D73" s="15">
        <v>5.8599999999999999E-2</v>
      </c>
      <c r="E73" s="15">
        <v>0.48199999999999998</v>
      </c>
      <c r="F73" s="15">
        <v>8.3000000000000007</v>
      </c>
      <c r="G73" s="34" t="s">
        <v>126</v>
      </c>
    </row>
    <row r="74" spans="3:7" x14ac:dyDescent="0.25">
      <c r="C74" s="14" t="s">
        <v>71</v>
      </c>
      <c r="D74" s="15">
        <v>5.8000000000000003E-2</v>
      </c>
      <c r="E74" s="15">
        <v>0.52359999999999995</v>
      </c>
      <c r="F74" s="15">
        <v>12.94</v>
      </c>
      <c r="G74" s="34" t="s">
        <v>128</v>
      </c>
    </row>
    <row r="75" spans="3:7" x14ac:dyDescent="0.25">
      <c r="C75" s="14" t="s">
        <v>72</v>
      </c>
      <c r="D75" s="15">
        <v>5.7599999999999998E-2</v>
      </c>
      <c r="E75" s="15">
        <v>0.47989999999999999</v>
      </c>
      <c r="F75" s="15">
        <v>3.6</v>
      </c>
      <c r="G75" s="34" t="s">
        <v>127</v>
      </c>
    </row>
    <row r="76" spans="3:7" x14ac:dyDescent="0.25">
      <c r="C76" s="14" t="s">
        <v>73</v>
      </c>
      <c r="D76" s="15">
        <v>5.6899999999999999E-2</v>
      </c>
      <c r="E76" s="15">
        <v>0.51280000000000003</v>
      </c>
      <c r="F76" s="15">
        <v>11.97</v>
      </c>
      <c r="G76" s="34" t="s">
        <v>126</v>
      </c>
    </row>
    <row r="77" spans="3:7" x14ac:dyDescent="0.25">
      <c r="C77" s="14" t="s">
        <v>74</v>
      </c>
      <c r="D77" s="15">
        <v>5.67E-2</v>
      </c>
      <c r="E77" s="15">
        <v>0.48920000000000002</v>
      </c>
      <c r="F77" s="15">
        <v>11.3</v>
      </c>
      <c r="G77" s="34" t="s">
        <v>127</v>
      </c>
    </row>
    <row r="78" spans="3:7" x14ac:dyDescent="0.25">
      <c r="C78" s="14" t="s">
        <v>75</v>
      </c>
      <c r="D78" s="15">
        <v>5.5500000000000001E-2</v>
      </c>
      <c r="E78" s="15">
        <v>0.4582</v>
      </c>
      <c r="F78" s="15">
        <v>10.49</v>
      </c>
      <c r="G78" s="34" t="s">
        <v>127</v>
      </c>
    </row>
    <row r="79" spans="3:7" x14ac:dyDescent="0.25">
      <c r="C79" s="14" t="s">
        <v>76</v>
      </c>
      <c r="D79" s="15">
        <v>5.5100000000000003E-2</v>
      </c>
      <c r="E79" s="15">
        <v>0.4899</v>
      </c>
      <c r="F79" s="15">
        <v>10.81</v>
      </c>
      <c r="G79" s="34" t="s">
        <v>127</v>
      </c>
    </row>
    <row r="80" spans="3:7" x14ac:dyDescent="0.25">
      <c r="C80" s="14" t="s">
        <v>77</v>
      </c>
      <c r="D80" s="15">
        <v>5.2299999999999999E-2</v>
      </c>
      <c r="E80" s="15">
        <v>0.52300000000000002</v>
      </c>
      <c r="F80" s="15">
        <v>9.0399999999999991</v>
      </c>
      <c r="G80" s="34" t="s">
        <v>127</v>
      </c>
    </row>
    <row r="81" spans="3:7" x14ac:dyDescent="0.25">
      <c r="C81" s="14" t="s">
        <v>78</v>
      </c>
      <c r="D81" s="15">
        <v>5.2200000000000003E-2</v>
      </c>
      <c r="E81" s="15">
        <v>0.49020000000000002</v>
      </c>
      <c r="F81" s="15">
        <v>10.28</v>
      </c>
      <c r="G81" s="34" t="s">
        <v>127</v>
      </c>
    </row>
    <row r="82" spans="3:7" x14ac:dyDescent="0.25">
      <c r="C82" s="14" t="s">
        <v>79</v>
      </c>
      <c r="D82" s="15">
        <v>5.1499999999999997E-2</v>
      </c>
      <c r="E82" s="15">
        <v>0.4854</v>
      </c>
      <c r="F82" s="15">
        <v>4.96</v>
      </c>
      <c r="G82" s="34" t="s">
        <v>126</v>
      </c>
    </row>
    <row r="83" spans="3:7" x14ac:dyDescent="0.25">
      <c r="C83" s="14" t="s">
        <v>80</v>
      </c>
      <c r="D83" s="15">
        <v>5.11E-2</v>
      </c>
      <c r="E83" s="15">
        <v>0.4224</v>
      </c>
      <c r="F83" s="15">
        <v>9.7100000000000009</v>
      </c>
      <c r="G83" s="34" t="s">
        <v>128</v>
      </c>
    </row>
    <row r="84" spans="3:7" x14ac:dyDescent="0.25">
      <c r="C84" s="14" t="s">
        <v>81</v>
      </c>
      <c r="D84" s="15">
        <v>4.9399999999999999E-2</v>
      </c>
      <c r="E84" s="15">
        <v>0.49930000000000002</v>
      </c>
      <c r="F84" s="15">
        <v>2.4900000000000002</v>
      </c>
      <c r="G84" s="34" t="s">
        <v>127</v>
      </c>
    </row>
    <row r="85" spans="3:7" x14ac:dyDescent="0.25">
      <c r="C85" s="14" t="s">
        <v>82</v>
      </c>
      <c r="D85" s="15">
        <v>4.82E-2</v>
      </c>
      <c r="E85" s="15">
        <v>0.52170000000000005</v>
      </c>
      <c r="F85" s="15">
        <v>6.58</v>
      </c>
      <c r="G85" s="34" t="s">
        <v>126</v>
      </c>
    </row>
    <row r="86" spans="3:7" x14ac:dyDescent="0.25">
      <c r="C86" s="14" t="s">
        <v>83</v>
      </c>
      <c r="D86" s="15">
        <v>4.7600000000000003E-2</v>
      </c>
      <c r="E86" s="15">
        <v>0.47070000000000001</v>
      </c>
      <c r="F86" s="15">
        <v>6.5</v>
      </c>
      <c r="G86" s="34" t="s">
        <v>126</v>
      </c>
    </row>
    <row r="87" spans="3:7" x14ac:dyDescent="0.25">
      <c r="C87" s="14" t="s">
        <v>84</v>
      </c>
      <c r="D87" s="15">
        <v>4.4999999999999998E-2</v>
      </c>
      <c r="E87" s="15">
        <v>0.45839999999999997</v>
      </c>
      <c r="F87" s="15">
        <v>7.79</v>
      </c>
      <c r="G87" s="34" t="s">
        <v>126</v>
      </c>
    </row>
    <row r="88" spans="3:7" x14ac:dyDescent="0.25">
      <c r="C88" s="14" t="s">
        <v>85</v>
      </c>
      <c r="D88" s="15">
        <v>4.4600000000000001E-2</v>
      </c>
      <c r="E88" s="15">
        <v>0.47099999999999997</v>
      </c>
      <c r="F88" s="15">
        <v>7.8</v>
      </c>
      <c r="G88" s="34" t="s">
        <v>126</v>
      </c>
    </row>
    <row r="89" spans="3:7" x14ac:dyDescent="0.25">
      <c r="C89" s="14" t="s">
        <v>86</v>
      </c>
      <c r="D89" s="15">
        <v>4.24E-2</v>
      </c>
      <c r="E89" s="15">
        <v>0.50549999999999995</v>
      </c>
      <c r="F89" s="15">
        <v>9.49</v>
      </c>
      <c r="G89" s="34" t="s">
        <v>126</v>
      </c>
    </row>
    <row r="90" spans="3:7" x14ac:dyDescent="0.25">
      <c r="C90" s="14" t="s">
        <v>87</v>
      </c>
      <c r="D90" s="15">
        <v>4.1599999999999998E-2</v>
      </c>
      <c r="E90" s="15">
        <v>0.4597</v>
      </c>
      <c r="F90" s="15">
        <v>4.5</v>
      </c>
      <c r="G90" s="34" t="s">
        <v>126</v>
      </c>
    </row>
    <row r="91" spans="3:7" x14ac:dyDescent="0.25">
      <c r="C91" s="14" t="s">
        <v>88</v>
      </c>
      <c r="D91" s="15">
        <v>3.9800000000000002E-2</v>
      </c>
      <c r="E91" s="15">
        <v>0.48530000000000001</v>
      </c>
      <c r="F91" s="15">
        <v>6.47</v>
      </c>
      <c r="G91" s="34" t="s">
        <v>126</v>
      </c>
    </row>
    <row r="92" spans="3:7" x14ac:dyDescent="0.25">
      <c r="C92" s="14" t="s">
        <v>89</v>
      </c>
      <c r="D92" s="15">
        <v>3.8199999999999998E-2</v>
      </c>
      <c r="E92" s="15">
        <v>0.50870000000000004</v>
      </c>
      <c r="F92" s="15">
        <v>5.26</v>
      </c>
      <c r="G92" s="34" t="s">
        <v>127</v>
      </c>
    </row>
    <row r="93" spans="3:7" x14ac:dyDescent="0.25">
      <c r="C93" s="14" t="s">
        <v>90</v>
      </c>
      <c r="D93" s="15">
        <v>3.6999999999999998E-2</v>
      </c>
      <c r="E93" s="15">
        <v>0.44440000000000002</v>
      </c>
      <c r="F93" s="15">
        <v>6.96</v>
      </c>
      <c r="G93" s="34" t="s">
        <v>126</v>
      </c>
    </row>
    <row r="94" spans="3:7" x14ac:dyDescent="0.25">
      <c r="C94" s="14" t="s">
        <v>91</v>
      </c>
      <c r="D94" s="15">
        <v>3.6299999999999999E-2</v>
      </c>
      <c r="E94" s="15">
        <v>0.44679999999999997</v>
      </c>
      <c r="F94" s="15">
        <v>6.03</v>
      </c>
      <c r="G94" s="34" t="s">
        <v>126</v>
      </c>
    </row>
    <row r="95" spans="3:7" x14ac:dyDescent="0.25">
      <c r="C95" s="14" t="s">
        <v>92</v>
      </c>
      <c r="D95" s="15">
        <v>3.5900000000000001E-2</v>
      </c>
      <c r="E95" s="15">
        <v>0.44330000000000003</v>
      </c>
      <c r="F95" s="15">
        <v>6.72</v>
      </c>
      <c r="G95" s="34" t="s">
        <v>126</v>
      </c>
    </row>
    <row r="96" spans="3:7" x14ac:dyDescent="0.25">
      <c r="C96" s="14" t="s">
        <v>93</v>
      </c>
      <c r="D96" s="15">
        <v>3.56E-2</v>
      </c>
      <c r="E96" s="15">
        <v>0.48870000000000002</v>
      </c>
      <c r="F96" s="15">
        <v>5.75</v>
      </c>
      <c r="G96" s="34" t="s">
        <v>126</v>
      </c>
    </row>
    <row r="97" spans="3:7" x14ac:dyDescent="0.25">
      <c r="C97" s="14" t="s">
        <v>94</v>
      </c>
      <c r="D97" s="15">
        <v>3.4799999999999998E-2</v>
      </c>
      <c r="E97" s="15">
        <v>0.51349999999999996</v>
      </c>
      <c r="F97" s="15">
        <v>7.52</v>
      </c>
      <c r="G97" s="34" t="s">
        <v>127</v>
      </c>
    </row>
    <row r="98" spans="3:7" x14ac:dyDescent="0.25">
      <c r="C98" s="14" t="s">
        <v>95</v>
      </c>
      <c r="D98" s="15">
        <v>3.4599999999999999E-2</v>
      </c>
      <c r="E98" s="15">
        <v>0.45979999999999999</v>
      </c>
      <c r="F98" s="15">
        <v>9.68</v>
      </c>
      <c r="G98" s="34" t="s">
        <v>128</v>
      </c>
    </row>
    <row r="99" spans="3:7" x14ac:dyDescent="0.25">
      <c r="C99" s="14" t="s">
        <v>96</v>
      </c>
      <c r="D99" s="15">
        <v>3.4200000000000001E-2</v>
      </c>
      <c r="E99" s="15">
        <v>0.50270000000000004</v>
      </c>
      <c r="F99" s="15">
        <v>6.86</v>
      </c>
      <c r="G99" s="34" t="s">
        <v>127</v>
      </c>
    </row>
    <row r="100" spans="3:7" x14ac:dyDescent="0.25">
      <c r="C100" s="14" t="s">
        <v>97</v>
      </c>
      <c r="D100" s="15">
        <v>3.4099999999999998E-2</v>
      </c>
      <c r="E100" s="15">
        <v>0.43880000000000002</v>
      </c>
      <c r="F100" s="15">
        <v>7.08</v>
      </c>
      <c r="G100" s="34" t="s">
        <v>126</v>
      </c>
    </row>
    <row r="101" spans="3:7" x14ac:dyDescent="0.25">
      <c r="C101" s="14" t="s">
        <v>98</v>
      </c>
      <c r="D101" s="15">
        <v>3.3399999999999999E-2</v>
      </c>
      <c r="E101" s="15">
        <v>0.4859</v>
      </c>
      <c r="F101" s="15">
        <v>6.33</v>
      </c>
      <c r="G101" s="34" t="s">
        <v>127</v>
      </c>
    </row>
    <row r="102" spans="3:7" x14ac:dyDescent="0.25">
      <c r="C102" s="14" t="s">
        <v>99</v>
      </c>
      <c r="D102" s="15">
        <v>3.2899999999999999E-2</v>
      </c>
      <c r="E102" s="15">
        <v>0.45490000000000003</v>
      </c>
      <c r="F102" s="15">
        <v>6.3</v>
      </c>
      <c r="G102" s="34" t="s">
        <v>126</v>
      </c>
    </row>
    <row r="103" spans="3:7" x14ac:dyDescent="0.25">
      <c r="C103" s="14" t="s">
        <v>100</v>
      </c>
      <c r="D103" s="15">
        <v>3.2500000000000001E-2</v>
      </c>
      <c r="E103" s="15">
        <v>0.47260000000000002</v>
      </c>
      <c r="F103" s="15">
        <v>8.18</v>
      </c>
      <c r="G103" s="34" t="s">
        <v>127</v>
      </c>
    </row>
    <row r="104" spans="3:7" x14ac:dyDescent="0.25">
      <c r="C104" s="14" t="s">
        <v>101</v>
      </c>
      <c r="D104" s="15">
        <v>3.2300000000000002E-2</v>
      </c>
      <c r="E104" s="15">
        <v>0.43590000000000001</v>
      </c>
      <c r="F104" s="15">
        <v>7.84</v>
      </c>
      <c r="G104" s="34" t="s">
        <v>127</v>
      </c>
    </row>
    <row r="105" spans="3:7" x14ac:dyDescent="0.25">
      <c r="C105" s="14" t="s">
        <v>102</v>
      </c>
      <c r="D105" s="15">
        <v>3.1800000000000002E-2</v>
      </c>
      <c r="E105" s="15">
        <v>0.43859999999999999</v>
      </c>
      <c r="F105" s="15">
        <v>9.44</v>
      </c>
      <c r="G105" s="34" t="s">
        <v>126</v>
      </c>
    </row>
    <row r="106" spans="3:7" x14ac:dyDescent="0.25">
      <c r="C106" s="14" t="s">
        <v>103</v>
      </c>
      <c r="D106" s="15">
        <v>3.0300000000000001E-2</v>
      </c>
      <c r="E106" s="15">
        <v>0.5171</v>
      </c>
      <c r="F106" s="15">
        <v>6.12</v>
      </c>
      <c r="G106" s="34" t="s">
        <v>126</v>
      </c>
    </row>
    <row r="107" spans="3:7" x14ac:dyDescent="0.25">
      <c r="C107" s="14" t="s">
        <v>104</v>
      </c>
      <c r="D107" s="15">
        <v>3.0099999999999998E-2</v>
      </c>
      <c r="E107" s="15">
        <v>0.49309999999999998</v>
      </c>
      <c r="F107" s="15">
        <v>7.12</v>
      </c>
      <c r="G107" s="34" t="s">
        <v>126</v>
      </c>
    </row>
    <row r="108" spans="3:7" x14ac:dyDescent="0.25">
      <c r="C108" s="14" t="s">
        <v>105</v>
      </c>
      <c r="D108" s="15">
        <v>2.8199999999999999E-2</v>
      </c>
      <c r="E108" s="15">
        <v>0.48130000000000001</v>
      </c>
      <c r="F108" s="15">
        <v>5.1100000000000003</v>
      </c>
      <c r="G108" s="34" t="s">
        <v>127</v>
      </c>
    </row>
    <row r="109" spans="3:7" x14ac:dyDescent="0.25">
      <c r="C109" s="14" t="s">
        <v>106</v>
      </c>
      <c r="D109" s="15">
        <v>2.7099999999999999E-2</v>
      </c>
      <c r="E109" s="15">
        <v>0.44819999999999999</v>
      </c>
      <c r="F109" s="15">
        <v>6.3</v>
      </c>
      <c r="G109" s="34" t="s">
        <v>126</v>
      </c>
    </row>
    <row r="110" spans="3:7" x14ac:dyDescent="0.25">
      <c r="C110" s="14" t="s">
        <v>107</v>
      </c>
      <c r="D110" s="15">
        <v>2.64E-2</v>
      </c>
      <c r="E110" s="15">
        <v>0.4793</v>
      </c>
      <c r="F110" s="15">
        <v>6.59</v>
      </c>
      <c r="G110" s="34" t="s">
        <v>126</v>
      </c>
    </row>
    <row r="111" spans="3:7" x14ac:dyDescent="0.25">
      <c r="C111" s="14" t="s">
        <v>108</v>
      </c>
      <c r="D111" s="15">
        <v>2.63E-2</v>
      </c>
      <c r="E111" s="15">
        <v>0.47589999999999999</v>
      </c>
      <c r="F111" s="15">
        <v>8.66</v>
      </c>
      <c r="G111" s="34" t="s">
        <v>126</v>
      </c>
    </row>
    <row r="112" spans="3:7" x14ac:dyDescent="0.25">
      <c r="C112" s="14" t="s">
        <v>109</v>
      </c>
      <c r="D112" s="15">
        <v>2.6100000000000002E-2</v>
      </c>
      <c r="E112" s="15">
        <v>0.52790000000000004</v>
      </c>
      <c r="F112" s="15">
        <v>9.99</v>
      </c>
      <c r="G112" s="34" t="s">
        <v>128</v>
      </c>
    </row>
    <row r="113" spans="3:7" x14ac:dyDescent="0.25">
      <c r="C113" s="14" t="s">
        <v>110</v>
      </c>
      <c r="D113" s="15">
        <v>2.58E-2</v>
      </c>
      <c r="E113" s="15">
        <v>0.51649999999999996</v>
      </c>
      <c r="F113" s="15">
        <v>11.18</v>
      </c>
      <c r="G113" s="34" t="s">
        <v>128</v>
      </c>
    </row>
    <row r="114" spans="3:7" x14ac:dyDescent="0.25">
      <c r="C114" s="14" t="s">
        <v>111</v>
      </c>
      <c r="D114" s="15">
        <v>2.47E-2</v>
      </c>
      <c r="E114" s="15">
        <v>0.4395</v>
      </c>
      <c r="F114" s="15">
        <v>5.18</v>
      </c>
      <c r="G114" s="34" t="s">
        <v>127</v>
      </c>
    </row>
    <row r="115" spans="3:7" x14ac:dyDescent="0.25">
      <c r="C115" s="14" t="s">
        <v>112</v>
      </c>
      <c r="D115" s="15">
        <v>2.46E-2</v>
      </c>
      <c r="E115" s="15">
        <v>0.439</v>
      </c>
      <c r="F115" s="15">
        <v>7.05</v>
      </c>
      <c r="G115" s="34" t="s">
        <v>126</v>
      </c>
    </row>
    <row r="116" spans="3:7" x14ac:dyDescent="0.25">
      <c r="C116" s="14" t="s">
        <v>113</v>
      </c>
      <c r="D116" s="15">
        <v>2.4500000000000001E-2</v>
      </c>
      <c r="E116" s="15">
        <v>0.47920000000000001</v>
      </c>
      <c r="F116" s="15">
        <v>5.09</v>
      </c>
      <c r="G116" s="34" t="s">
        <v>127</v>
      </c>
    </row>
    <row r="117" spans="3:7" x14ac:dyDescent="0.25">
      <c r="C117" s="14" t="s">
        <v>114</v>
      </c>
      <c r="D117" s="15">
        <v>1.9699999999999999E-2</v>
      </c>
      <c r="E117" s="15">
        <v>0.51339999999999997</v>
      </c>
      <c r="F117" s="15">
        <v>4.72</v>
      </c>
      <c r="G117" s="34" t="s">
        <v>126</v>
      </c>
    </row>
    <row r="118" spans="3:7" x14ac:dyDescent="0.25">
      <c r="C118" s="14" t="s">
        <v>115</v>
      </c>
      <c r="D118" s="15">
        <v>1.9400000000000001E-2</v>
      </c>
      <c r="E118" s="15">
        <v>0.50139999999999996</v>
      </c>
      <c r="F118" s="15">
        <v>5.43</v>
      </c>
      <c r="G118" s="34" t="s">
        <v>127</v>
      </c>
    </row>
    <row r="119" spans="3:7" x14ac:dyDescent="0.25">
      <c r="C119" s="14" t="s">
        <v>116</v>
      </c>
      <c r="D119" s="15">
        <v>1.6799999999999999E-2</v>
      </c>
      <c r="E119" s="15">
        <v>0.44679999999999997</v>
      </c>
      <c r="F119" s="15">
        <v>5.47</v>
      </c>
      <c r="G119" s="34" t="s">
        <v>127</v>
      </c>
    </row>
    <row r="120" spans="3:7" x14ac:dyDescent="0.25">
      <c r="C120" s="14" t="s">
        <v>117</v>
      </c>
      <c r="D120" s="15">
        <v>1.5100000000000001E-2</v>
      </c>
      <c r="E120" s="15">
        <v>0.4637</v>
      </c>
      <c r="F120" s="15">
        <v>8.23</v>
      </c>
      <c r="G120" s="34" t="s">
        <v>128</v>
      </c>
    </row>
    <row r="121" spans="3:7" x14ac:dyDescent="0.25">
      <c r="C121" s="14" t="s">
        <v>118</v>
      </c>
      <c r="D121" s="15">
        <v>1.49E-2</v>
      </c>
      <c r="E121" s="15">
        <v>0.44890000000000002</v>
      </c>
      <c r="F121" s="15">
        <v>6.66</v>
      </c>
      <c r="G121" s="34" t="s">
        <v>126</v>
      </c>
    </row>
    <row r="122" spans="3:7" x14ac:dyDescent="0.25">
      <c r="C122" s="14" t="s">
        <v>119</v>
      </c>
      <c r="D122" s="15">
        <v>1.3100000000000001E-2</v>
      </c>
      <c r="E122" s="15">
        <v>0.48630000000000001</v>
      </c>
      <c r="F122" s="15">
        <v>7.18</v>
      </c>
      <c r="G122" s="34" t="s">
        <v>126</v>
      </c>
    </row>
    <row r="123" spans="3:7" x14ac:dyDescent="0.25">
      <c r="C123" s="14" t="s">
        <v>120</v>
      </c>
      <c r="D123" s="15">
        <v>1.24E-2</v>
      </c>
      <c r="E123" s="15">
        <v>0.50600000000000001</v>
      </c>
      <c r="F123" s="15">
        <v>10.199999999999999</v>
      </c>
      <c r="G123" s="34" t="s">
        <v>128</v>
      </c>
    </row>
    <row r="124" spans="3:7" x14ac:dyDescent="0.25">
      <c r="C124" s="14" t="s">
        <v>121</v>
      </c>
      <c r="D124" s="15">
        <v>1.14E-2</v>
      </c>
      <c r="E124" s="15">
        <v>0.43809999999999999</v>
      </c>
      <c r="F124" s="15">
        <v>9.36</v>
      </c>
      <c r="G124" s="34" t="s">
        <v>126</v>
      </c>
    </row>
    <row r="125" spans="3:7" x14ac:dyDescent="0.25">
      <c r="C125" s="14" t="s">
        <v>122</v>
      </c>
      <c r="D125" s="15">
        <v>1.1299999999999999E-2</v>
      </c>
      <c r="E125" s="15">
        <v>0.4975</v>
      </c>
      <c r="F125" s="15">
        <v>8.26</v>
      </c>
      <c r="G125" s="34" t="s">
        <v>126</v>
      </c>
    </row>
    <row r="126" spans="3:7" x14ac:dyDescent="0.25">
      <c r="C126" s="14" t="s">
        <v>123</v>
      </c>
      <c r="D126" s="15">
        <v>9.1000000000000004E-3</v>
      </c>
      <c r="E126" s="15">
        <v>0.4612</v>
      </c>
      <c r="F126" s="15">
        <v>3.94</v>
      </c>
      <c r="G126" s="34" t="s">
        <v>127</v>
      </c>
    </row>
    <row r="127" spans="3:7" x14ac:dyDescent="0.25">
      <c r="C127" s="14" t="s">
        <v>124</v>
      </c>
      <c r="D127" s="15">
        <v>7.7000000000000002E-3</v>
      </c>
      <c r="E127" s="15">
        <v>0.39069999999999999</v>
      </c>
      <c r="F127" s="15">
        <v>6.07</v>
      </c>
      <c r="G127" s="34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78"/>
  <sheetViews>
    <sheetView workbookViewId="0">
      <selection activeCell="C20" sqref="C20"/>
    </sheetView>
  </sheetViews>
  <sheetFormatPr defaultRowHeight="15" x14ac:dyDescent="0.25"/>
  <cols>
    <col min="1" max="1" width="17.28515625" bestFit="1" customWidth="1"/>
    <col min="2" max="2" width="26.28515625" bestFit="1" customWidth="1"/>
    <col min="3" max="3" width="22.28515625" bestFit="1" customWidth="1"/>
    <col min="4" max="5" width="17.28515625" bestFit="1" customWidth="1"/>
    <col min="6" max="6" width="24.140625" bestFit="1" customWidth="1"/>
    <col min="7" max="7" width="18" bestFit="1" customWidth="1"/>
    <col min="8" max="8" width="10.42578125" bestFit="1" customWidth="1"/>
    <col min="9" max="9" width="11.42578125" bestFit="1" customWidth="1"/>
    <col min="10" max="10" width="6" bestFit="1" customWidth="1"/>
    <col min="11" max="11" width="7" bestFit="1" customWidth="1"/>
    <col min="12" max="12" width="8.140625" bestFit="1" customWidth="1"/>
    <col min="13" max="13" width="12" bestFit="1" customWidth="1"/>
    <col min="14" max="14" width="12.140625" bestFit="1" customWidth="1"/>
    <col min="15" max="15" width="14" bestFit="1" customWidth="1"/>
    <col min="16" max="16" width="11.7109375" bestFit="1" customWidth="1"/>
    <col min="17" max="17" width="10.7109375" bestFit="1" customWidth="1"/>
    <col min="18" max="18" width="12.85546875" bestFit="1" customWidth="1"/>
    <col min="19" max="19" width="18.42578125" bestFit="1" customWidth="1"/>
    <col min="20" max="20" width="12.42578125" bestFit="1" customWidth="1"/>
    <col min="21" max="22" width="7" bestFit="1" customWidth="1"/>
    <col min="23" max="23" width="10.140625" bestFit="1" customWidth="1"/>
    <col min="24" max="24" width="14.42578125" bestFit="1" customWidth="1"/>
    <col min="25" max="25" width="9.42578125" bestFit="1" customWidth="1"/>
    <col min="26" max="26" width="11.85546875" bestFit="1" customWidth="1"/>
    <col min="27" max="27" width="12.85546875" bestFit="1" customWidth="1"/>
    <col min="28" max="28" width="7" bestFit="1" customWidth="1"/>
    <col min="29" max="29" width="14" bestFit="1" customWidth="1"/>
    <col min="30" max="30" width="9.28515625" bestFit="1" customWidth="1"/>
    <col min="31" max="31" width="6.28515625" bestFit="1" customWidth="1"/>
    <col min="32" max="32" width="13.5703125" bestFit="1" customWidth="1"/>
    <col min="33" max="33" width="12.28515625" bestFit="1" customWidth="1"/>
    <col min="34" max="34" width="10.7109375" bestFit="1" customWidth="1"/>
    <col min="35" max="35" width="11.42578125" bestFit="1" customWidth="1"/>
    <col min="36" max="36" width="10.42578125" bestFit="1" customWidth="1"/>
    <col min="37" max="37" width="11.85546875" bestFit="1" customWidth="1"/>
    <col min="38" max="38" width="11.5703125" bestFit="1" customWidth="1"/>
    <col min="39" max="39" width="7.42578125" bestFit="1" customWidth="1"/>
    <col min="40" max="40" width="13.140625" bestFit="1" customWidth="1"/>
    <col min="41" max="42" width="11" bestFit="1" customWidth="1"/>
    <col min="43" max="43" width="10" bestFit="1" customWidth="1"/>
    <col min="44" max="44" width="7" bestFit="1" customWidth="1"/>
    <col min="45" max="45" width="7.7109375" bestFit="1" customWidth="1"/>
    <col min="46" max="47" width="7" bestFit="1" customWidth="1"/>
    <col min="48" max="48" width="10.7109375" bestFit="1" customWidth="1"/>
    <col min="49" max="49" width="18.140625" bestFit="1" customWidth="1"/>
    <col min="50" max="50" width="7.42578125" bestFit="1" customWidth="1"/>
    <col min="51" max="51" width="18.42578125" bestFit="1" customWidth="1"/>
    <col min="52" max="52" width="7.5703125" bestFit="1" customWidth="1"/>
    <col min="53" max="53" width="7" bestFit="1" customWidth="1"/>
    <col min="54" max="54" width="10.42578125" bestFit="1" customWidth="1"/>
    <col min="55" max="56" width="7" bestFit="1" customWidth="1"/>
    <col min="57" max="57" width="10.5703125" bestFit="1" customWidth="1"/>
    <col min="58" max="59" width="7" bestFit="1" customWidth="1"/>
    <col min="60" max="60" width="8" bestFit="1" customWidth="1"/>
    <col min="61" max="61" width="6" bestFit="1" customWidth="1"/>
    <col min="62" max="62" width="7" bestFit="1" customWidth="1"/>
    <col min="63" max="63" width="8.140625" bestFit="1" customWidth="1"/>
    <col min="64" max="64" width="7.42578125" bestFit="1" customWidth="1"/>
    <col min="65" max="65" width="7.28515625" bestFit="1" customWidth="1"/>
    <col min="66" max="66" width="12.5703125" bestFit="1" customWidth="1"/>
    <col min="67" max="67" width="10.28515625" bestFit="1" customWidth="1"/>
    <col min="68" max="68" width="7.5703125" bestFit="1" customWidth="1"/>
    <col min="69" max="69" width="10.42578125" bestFit="1" customWidth="1"/>
    <col min="70" max="70" width="16.28515625" bestFit="1" customWidth="1"/>
    <col min="71" max="71" width="10.5703125" bestFit="1" customWidth="1"/>
    <col min="72" max="72" width="12.42578125" bestFit="1" customWidth="1"/>
    <col min="73" max="73" width="12.28515625" bestFit="1" customWidth="1"/>
    <col min="74" max="74" width="10.140625" bestFit="1" customWidth="1"/>
    <col min="75" max="75" width="11.42578125" bestFit="1" customWidth="1"/>
    <col min="76" max="76" width="7" bestFit="1" customWidth="1"/>
    <col min="77" max="77" width="18.85546875" bestFit="1" customWidth="1"/>
    <col min="78" max="78" width="9.42578125" bestFit="1" customWidth="1"/>
    <col min="79" max="79" width="17" bestFit="1" customWidth="1"/>
    <col min="80" max="80" width="15.28515625" bestFit="1" customWidth="1"/>
    <col min="81" max="81" width="8.28515625" bestFit="1" customWidth="1"/>
    <col min="82" max="82" width="12" bestFit="1" customWidth="1"/>
    <col min="83" max="85" width="7" bestFit="1" customWidth="1"/>
    <col min="86" max="86" width="13.7109375" bestFit="1" customWidth="1"/>
    <col min="87" max="89" width="7" bestFit="1" customWidth="1"/>
    <col min="90" max="90" width="9.5703125" bestFit="1" customWidth="1"/>
    <col min="91" max="91" width="15" bestFit="1" customWidth="1"/>
    <col min="92" max="92" width="13.5703125" bestFit="1" customWidth="1"/>
    <col min="93" max="93" width="15.5703125" bestFit="1" customWidth="1"/>
    <col min="94" max="94" width="8.140625" bestFit="1" customWidth="1"/>
    <col min="95" max="95" width="14.7109375" bestFit="1" customWidth="1"/>
    <col min="96" max="96" width="7.140625" bestFit="1" customWidth="1"/>
    <col min="97" max="97" width="7" bestFit="1" customWidth="1"/>
    <col min="98" max="98" width="8.42578125" bestFit="1" customWidth="1"/>
    <col min="99" max="99" width="7" bestFit="1" customWidth="1"/>
    <col min="100" max="100" width="7.7109375" bestFit="1" customWidth="1"/>
    <col min="101" max="101" width="13.140625" bestFit="1" customWidth="1"/>
    <col min="102" max="102" width="11.42578125" bestFit="1" customWidth="1"/>
    <col min="103" max="103" width="7" bestFit="1" customWidth="1"/>
    <col min="104" max="104" width="7.7109375" bestFit="1" customWidth="1"/>
    <col min="105" max="105" width="16.28515625" bestFit="1" customWidth="1"/>
    <col min="106" max="106" width="11.42578125" bestFit="1" customWidth="1"/>
    <col min="107" max="107" width="10.85546875" bestFit="1" customWidth="1"/>
    <col min="108" max="108" width="10.7109375" bestFit="1" customWidth="1"/>
    <col min="109" max="109" width="6.5703125" bestFit="1" customWidth="1"/>
    <col min="110" max="110" width="7" bestFit="1" customWidth="1"/>
    <col min="111" max="111" width="15.5703125" bestFit="1" customWidth="1"/>
    <col min="112" max="112" width="12.7109375" bestFit="1" customWidth="1"/>
    <col min="113" max="113" width="7" bestFit="1" customWidth="1"/>
    <col min="114" max="114" width="10.140625" bestFit="1" customWidth="1"/>
    <col min="115" max="115" width="8.42578125" bestFit="1" customWidth="1"/>
    <col min="116" max="116" width="7" bestFit="1" customWidth="1"/>
    <col min="117" max="117" width="14.42578125" bestFit="1" customWidth="1"/>
    <col min="118" max="118" width="12.28515625" bestFit="1" customWidth="1"/>
    <col min="119" max="119" width="7" bestFit="1" customWidth="1"/>
    <col min="120" max="120" width="6.85546875" bestFit="1" customWidth="1"/>
    <col min="121" max="121" width="10.28515625" bestFit="1" customWidth="1"/>
    <col min="122" max="122" width="8.28515625" bestFit="1" customWidth="1"/>
    <col min="123" max="123" width="8" bestFit="1" customWidth="1"/>
    <col min="124" max="124" width="11.5703125" bestFit="1" customWidth="1"/>
    <col min="125" max="125" width="14.85546875" bestFit="1" customWidth="1"/>
    <col min="126" max="126" width="12.5703125" bestFit="1" customWidth="1"/>
    <col min="127" max="127" width="11.42578125" bestFit="1" customWidth="1"/>
    <col min="128" max="128" width="7" bestFit="1" customWidth="1"/>
    <col min="129" max="129" width="11.85546875" bestFit="1" customWidth="1"/>
  </cols>
  <sheetData>
    <row r="3" spans="1:6" x14ac:dyDescent="0.25">
      <c r="A3" s="2" t="s">
        <v>129</v>
      </c>
      <c r="B3" t="s">
        <v>131</v>
      </c>
    </row>
    <row r="4" spans="1:6" x14ac:dyDescent="0.25">
      <c r="A4" s="3" t="s">
        <v>126</v>
      </c>
      <c r="B4">
        <v>0.56130000000000002</v>
      </c>
    </row>
    <row r="5" spans="1:6" x14ac:dyDescent="0.25">
      <c r="A5" s="3" t="s">
        <v>127</v>
      </c>
      <c r="B5">
        <v>0.55420000000000003</v>
      </c>
    </row>
    <row r="6" spans="1:6" x14ac:dyDescent="0.25">
      <c r="A6" s="3" t="s">
        <v>128</v>
      </c>
      <c r="B6">
        <v>0.53149999999999997</v>
      </c>
      <c r="F6" t="s">
        <v>143</v>
      </c>
    </row>
    <row r="7" spans="1:6" x14ac:dyDescent="0.25">
      <c r="A7" s="3" t="s">
        <v>130</v>
      </c>
      <c r="B7">
        <v>0.56130000000000002</v>
      </c>
    </row>
    <row r="8" spans="1:6" x14ac:dyDescent="0.25">
      <c r="A8" s="3"/>
    </row>
    <row r="9" spans="1:6" x14ac:dyDescent="0.25">
      <c r="A9" s="3"/>
    </row>
    <row r="10" spans="1:6" x14ac:dyDescent="0.25">
      <c r="A10" s="3"/>
    </row>
    <row r="11" spans="1:6" x14ac:dyDescent="0.25">
      <c r="A11" s="3"/>
    </row>
    <row r="16" spans="1:6" x14ac:dyDescent="0.25">
      <c r="A16" s="2" t="s">
        <v>129</v>
      </c>
      <c r="B16" t="s">
        <v>132</v>
      </c>
    </row>
    <row r="17" spans="1:2" x14ac:dyDescent="0.25">
      <c r="A17" s="3" t="s">
        <v>127</v>
      </c>
      <c r="B17">
        <v>0.49919411764705912</v>
      </c>
    </row>
    <row r="18" spans="1:2" x14ac:dyDescent="0.25">
      <c r="A18" s="3" t="s">
        <v>126</v>
      </c>
      <c r="B18">
        <v>0.4865537037037036</v>
      </c>
    </row>
    <row r="19" spans="1:2" x14ac:dyDescent="0.25">
      <c r="A19" s="3" t="s">
        <v>128</v>
      </c>
      <c r="B19">
        <v>0.48166315789473685</v>
      </c>
    </row>
    <row r="20" spans="1:2" x14ac:dyDescent="0.25">
      <c r="A20" s="3" t="s">
        <v>130</v>
      </c>
      <c r="B20">
        <v>0.49100322580645145</v>
      </c>
    </row>
    <row r="21" spans="1:2" x14ac:dyDescent="0.25">
      <c r="A21" s="3"/>
    </row>
    <row r="22" spans="1:2" x14ac:dyDescent="0.25">
      <c r="A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6" spans="1:2" x14ac:dyDescent="0.25">
      <c r="B26" s="3"/>
    </row>
    <row r="27" spans="1:2" x14ac:dyDescent="0.25">
      <c r="A27" s="3"/>
    </row>
    <row r="28" spans="1:2" x14ac:dyDescent="0.25">
      <c r="A28" s="3"/>
    </row>
    <row r="30" spans="1:2" x14ac:dyDescent="0.25">
      <c r="A30" s="2" t="s">
        <v>129</v>
      </c>
      <c r="B30" t="s">
        <v>141</v>
      </c>
    </row>
    <row r="31" spans="1:2" x14ac:dyDescent="0.25">
      <c r="A31" s="3" t="s">
        <v>127</v>
      </c>
      <c r="B31">
        <v>0.43590000000000001</v>
      </c>
    </row>
    <row r="32" spans="1:2" x14ac:dyDescent="0.25">
      <c r="A32" s="3" t="s">
        <v>126</v>
      </c>
      <c r="B32">
        <v>0.43490000000000001</v>
      </c>
    </row>
    <row r="33" spans="1:2" x14ac:dyDescent="0.25">
      <c r="A33" s="3" t="s">
        <v>128</v>
      </c>
      <c r="B33">
        <v>0.39069999999999999</v>
      </c>
    </row>
    <row r="34" spans="1:2" x14ac:dyDescent="0.25">
      <c r="A34" s="3" t="s">
        <v>130</v>
      </c>
      <c r="B34">
        <v>0.39069999999999999</v>
      </c>
    </row>
    <row r="40" spans="1:2" x14ac:dyDescent="0.25">
      <c r="A40" s="3"/>
    </row>
    <row r="41" spans="1:2" x14ac:dyDescent="0.25">
      <c r="A41" s="2" t="s">
        <v>129</v>
      </c>
      <c r="B41" t="s">
        <v>135</v>
      </c>
    </row>
    <row r="42" spans="1:2" x14ac:dyDescent="0.25">
      <c r="A42" s="4" t="s">
        <v>138</v>
      </c>
      <c r="B42">
        <v>0.29859999999999998</v>
      </c>
    </row>
    <row r="43" spans="1:2" x14ac:dyDescent="0.25">
      <c r="A43" s="4" t="s">
        <v>139</v>
      </c>
      <c r="B43">
        <v>0.26469999999999999</v>
      </c>
    </row>
    <row r="44" spans="1:2" x14ac:dyDescent="0.25">
      <c r="A44" s="4" t="s">
        <v>140</v>
      </c>
      <c r="B44">
        <v>0.25869999999999999</v>
      </c>
    </row>
    <row r="45" spans="1:2" x14ac:dyDescent="0.25">
      <c r="A45" s="4" t="s">
        <v>137</v>
      </c>
      <c r="B45">
        <v>0.13619999999999999</v>
      </c>
    </row>
    <row r="46" spans="1:2" x14ac:dyDescent="0.25">
      <c r="A46" s="4" t="s">
        <v>130</v>
      </c>
      <c r="B46">
        <v>0.29859999999999998</v>
      </c>
    </row>
    <row r="55" spans="1:2" x14ac:dyDescent="0.25">
      <c r="A55" s="2" t="s">
        <v>129</v>
      </c>
      <c r="B55" t="s">
        <v>142</v>
      </c>
    </row>
    <row r="56" spans="1:2" x14ac:dyDescent="0.25">
      <c r="A56" s="4" t="s">
        <v>140</v>
      </c>
      <c r="B56">
        <v>6.1400000000000003E-2</v>
      </c>
    </row>
    <row r="57" spans="1:2" x14ac:dyDescent="0.25">
      <c r="A57" s="4" t="s">
        <v>139</v>
      </c>
      <c r="B57">
        <v>1.1299999999999999E-2</v>
      </c>
    </row>
    <row r="58" spans="1:2" x14ac:dyDescent="0.25">
      <c r="A58" s="4" t="s">
        <v>138</v>
      </c>
      <c r="B58">
        <v>9.1000000000000004E-3</v>
      </c>
    </row>
    <row r="59" spans="1:2" x14ac:dyDescent="0.25">
      <c r="A59" s="4" t="s">
        <v>137</v>
      </c>
      <c r="B59">
        <v>7.7000000000000002E-3</v>
      </c>
    </row>
    <row r="60" spans="1:2" x14ac:dyDescent="0.25">
      <c r="A60" s="4" t="s">
        <v>130</v>
      </c>
      <c r="B60">
        <v>7.7000000000000002E-3</v>
      </c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73" spans="1:2" x14ac:dyDescent="0.25">
      <c r="A73" s="2" t="s">
        <v>129</v>
      </c>
      <c r="B73" t="s">
        <v>136</v>
      </c>
    </row>
    <row r="74" spans="1:2" x14ac:dyDescent="0.25">
      <c r="A74" s="4" t="s">
        <v>140</v>
      </c>
      <c r="B74">
        <v>0.13128749999999997</v>
      </c>
    </row>
    <row r="75" spans="1:2" x14ac:dyDescent="0.25">
      <c r="A75" s="4" t="s">
        <v>139</v>
      </c>
      <c r="B75">
        <v>9.4170370370370363E-2</v>
      </c>
    </row>
    <row r="76" spans="1:2" x14ac:dyDescent="0.25">
      <c r="A76" s="4" t="s">
        <v>138</v>
      </c>
      <c r="B76">
        <v>6.6232075471698126E-2</v>
      </c>
    </row>
    <row r="77" spans="1:2" x14ac:dyDescent="0.25">
      <c r="A77" s="4" t="s">
        <v>137</v>
      </c>
      <c r="B77">
        <v>3.9322222222222224E-2</v>
      </c>
    </row>
    <row r="78" spans="1:2" x14ac:dyDescent="0.25">
      <c r="A78" s="4" t="s">
        <v>130</v>
      </c>
      <c r="B78">
        <v>8.0642741935483861E-2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26"/>
  <sheetViews>
    <sheetView workbookViewId="0">
      <selection activeCell="P63" sqref="P63:Q63"/>
    </sheetView>
  </sheetViews>
  <sheetFormatPr defaultRowHeight="15" x14ac:dyDescent="0.25"/>
  <cols>
    <col min="2" max="2" width="22.42578125" customWidth="1"/>
    <col min="10" max="10" width="16.42578125" customWidth="1"/>
    <col min="11" max="11" width="12.85546875" customWidth="1"/>
    <col min="12" max="12" width="9.85546875" customWidth="1"/>
    <col min="13" max="13" width="10.7109375" customWidth="1"/>
    <col min="14" max="14" width="15" customWidth="1"/>
    <col min="15" max="15" width="11" bestFit="1" customWidth="1"/>
    <col min="19" max="19" width="15.85546875" customWidth="1"/>
    <col min="20" max="20" width="12" bestFit="1" customWidth="1"/>
  </cols>
  <sheetData>
    <row r="2" spans="2:23" x14ac:dyDescent="0.25">
      <c r="B2" t="s">
        <v>0</v>
      </c>
      <c r="C2" t="s">
        <v>134</v>
      </c>
      <c r="D2" t="s">
        <v>133</v>
      </c>
      <c r="E2" t="s">
        <v>125</v>
      </c>
      <c r="J2" t="s">
        <v>144</v>
      </c>
      <c r="K2" t="s">
        <v>145</v>
      </c>
      <c r="L2" t="s">
        <v>147</v>
      </c>
    </row>
    <row r="3" spans="2:23" x14ac:dyDescent="0.25">
      <c r="B3" s="5" t="s">
        <v>8</v>
      </c>
      <c r="C3" s="6">
        <v>0.2029</v>
      </c>
      <c r="D3" s="6">
        <v>0.48670000000000002</v>
      </c>
      <c r="E3" s="7" t="s">
        <v>128</v>
      </c>
      <c r="J3" s="1" t="s">
        <v>128</v>
      </c>
      <c r="K3">
        <f>COUNT(D3:D21)</f>
        <v>19</v>
      </c>
      <c r="L3">
        <f>_xlfn.VAR.P(D3:D21)</f>
        <v>1.2967886426592794E-3</v>
      </c>
    </row>
    <row r="4" spans="2:23" x14ac:dyDescent="0.25">
      <c r="B4" s="5" t="s">
        <v>11</v>
      </c>
      <c r="C4" s="6">
        <v>0.16839999999999999</v>
      </c>
      <c r="D4" s="6">
        <v>0.505</v>
      </c>
      <c r="E4" s="7" t="s">
        <v>128</v>
      </c>
      <c r="J4" s="1" t="s">
        <v>126</v>
      </c>
      <c r="K4">
        <f>COUNT(D22:D75)</f>
        <v>54</v>
      </c>
      <c r="L4">
        <f>_xlfn.VAR.P(D22:D75)</f>
        <v>1.0745969307270236E-3</v>
      </c>
      <c r="O4" t="s">
        <v>172</v>
      </c>
      <c r="P4" t="s">
        <v>172</v>
      </c>
      <c r="Q4" t="s">
        <v>172</v>
      </c>
      <c r="T4" t="s">
        <v>171</v>
      </c>
      <c r="U4" t="s">
        <v>171</v>
      </c>
      <c r="V4" t="s">
        <v>171</v>
      </c>
    </row>
    <row r="5" spans="2:23" x14ac:dyDescent="0.25">
      <c r="B5" s="5" t="s">
        <v>29</v>
      </c>
      <c r="C5" s="6">
        <v>0.1207</v>
      </c>
      <c r="D5" s="6">
        <v>0.46760000000000002</v>
      </c>
      <c r="E5" s="7" t="s">
        <v>128</v>
      </c>
      <c r="J5" s="1" t="s">
        <v>127</v>
      </c>
      <c r="K5">
        <f>COUNT(D76:D126)</f>
        <v>51</v>
      </c>
      <c r="L5">
        <f>_xlfn.VAR.P(D76:D126)</f>
        <v>8.1817074971164976E-4</v>
      </c>
      <c r="O5" s="6">
        <v>7.7000000000000002E-3</v>
      </c>
      <c r="P5" s="9">
        <v>8.1500000000000003E-2</v>
      </c>
      <c r="Q5" s="12">
        <v>0.10199999999999999</v>
      </c>
      <c r="R5" s="30"/>
      <c r="S5" s="27"/>
      <c r="T5" s="27">
        <f>POWER(O5-$O$61,2)</f>
        <v>3.8088386703601126E-3</v>
      </c>
      <c r="U5" s="27">
        <f>POWER(P5-$P$61,2)</f>
        <v>5.3832112482853133E-5</v>
      </c>
      <c r="V5" s="27">
        <f>POWER(Q5-$Q$61,2)</f>
        <v>1.0637293348711968E-4</v>
      </c>
      <c r="W5" s="27"/>
    </row>
    <row r="6" spans="2:23" x14ac:dyDescent="0.25">
      <c r="B6" s="5" t="s">
        <v>30</v>
      </c>
      <c r="C6" s="6">
        <v>0.11609999999999999</v>
      </c>
      <c r="D6" s="6">
        <v>0.53149999999999997</v>
      </c>
      <c r="E6" s="7" t="s">
        <v>128</v>
      </c>
      <c r="J6" s="1" t="s">
        <v>146</v>
      </c>
      <c r="K6">
        <f>SUM(K3:K5)</f>
        <v>124</v>
      </c>
      <c r="L6">
        <f>_xlfn.VAR.P(D3:D126)</f>
        <v>1.0527593444328821E-3</v>
      </c>
      <c r="O6" s="6">
        <v>1.24E-2</v>
      </c>
      <c r="P6" s="9">
        <v>8.1799999999999998E-2</v>
      </c>
      <c r="Q6" s="12">
        <v>0.10539999999999999</v>
      </c>
      <c r="R6" s="30"/>
      <c r="S6" s="27"/>
      <c r="T6" s="27">
        <f t="shared" ref="T6:T23" si="0">POWER(O6-$O$61,2)</f>
        <v>3.2508002493074803E-3</v>
      </c>
      <c r="U6" s="27">
        <f t="shared" ref="U6:U58" si="1">POWER(P6-$P$61,2)</f>
        <v>5.8324334705075273E-5</v>
      </c>
      <c r="V6" s="27">
        <f t="shared" ref="V6:V55" si="2">POWER(Q6-$Q$61,2)</f>
        <v>1.880662668204528E-4</v>
      </c>
      <c r="W6" s="27"/>
    </row>
    <row r="7" spans="2:23" x14ac:dyDescent="0.25">
      <c r="B7" s="5" t="s">
        <v>46</v>
      </c>
      <c r="C7" s="6">
        <v>8.3500000000000005E-2</v>
      </c>
      <c r="D7" s="6">
        <v>0.49199999999999999</v>
      </c>
      <c r="E7" s="7" t="s">
        <v>128</v>
      </c>
      <c r="O7" s="6">
        <v>1.5100000000000001E-2</v>
      </c>
      <c r="P7" s="9">
        <v>8.3799999999999999E-2</v>
      </c>
      <c r="Q7" s="12">
        <v>0.1057</v>
      </c>
      <c r="R7" s="30"/>
      <c r="S7" s="27"/>
      <c r="T7" s="27">
        <f t="shared" si="0"/>
        <v>2.9502049861495857E-3</v>
      </c>
      <c r="U7" s="27">
        <f t="shared" si="1"/>
        <v>9.2872482853223403E-5</v>
      </c>
      <c r="V7" s="27">
        <f t="shared" si="2"/>
        <v>1.9638450211457067E-4</v>
      </c>
      <c r="W7" s="27"/>
    </row>
    <row r="8" spans="2:23" x14ac:dyDescent="0.25">
      <c r="B8" s="5" t="s">
        <v>56</v>
      </c>
      <c r="C8" s="6">
        <v>7.1099999999999997E-2</v>
      </c>
      <c r="D8" s="6">
        <v>0.48530000000000001</v>
      </c>
      <c r="E8" s="7" t="s">
        <v>128</v>
      </c>
      <c r="O8" s="6">
        <v>2.58E-2</v>
      </c>
      <c r="P8" s="9">
        <v>8.6999999999999994E-2</v>
      </c>
      <c r="Q8" s="12">
        <v>0.1237</v>
      </c>
      <c r="R8" s="30"/>
      <c r="S8" s="27"/>
      <c r="T8" s="27">
        <f t="shared" si="0"/>
        <v>1.9023370914127431E-3</v>
      </c>
      <c r="U8" s="27">
        <f t="shared" si="1"/>
        <v>1.6478951989026025E-4</v>
      </c>
      <c r="V8" s="27">
        <f t="shared" si="2"/>
        <v>1.0248786197616289E-3</v>
      </c>
      <c r="W8" s="27"/>
    </row>
    <row r="9" spans="2:23" x14ac:dyDescent="0.25">
      <c r="B9" s="5" t="s">
        <v>58</v>
      </c>
      <c r="C9" s="6">
        <v>6.8699999999999997E-2</v>
      </c>
      <c r="D9" s="6">
        <v>0.51529999999999998</v>
      </c>
      <c r="E9" s="7" t="s">
        <v>128</v>
      </c>
      <c r="O9" s="6">
        <v>2.6100000000000002E-2</v>
      </c>
      <c r="P9" s="9">
        <v>8.9300000000000004E-2</v>
      </c>
      <c r="Q9" s="12">
        <v>0.12690000000000001</v>
      </c>
      <c r="R9" s="30"/>
      <c r="S9" s="27"/>
      <c r="T9" s="27">
        <f t="shared" si="0"/>
        <v>1.8762576177285331E-3</v>
      </c>
      <c r="U9" s="27">
        <f t="shared" si="1"/>
        <v>2.2912989026063085E-4</v>
      </c>
      <c r="V9" s="27">
        <f t="shared" si="2"/>
        <v>1.240006462898884E-3</v>
      </c>
      <c r="W9" s="27"/>
    </row>
    <row r="10" spans="2:23" x14ac:dyDescent="0.25">
      <c r="B10" s="5" t="s">
        <v>60</v>
      </c>
      <c r="C10" s="6">
        <v>6.8199999999999997E-2</v>
      </c>
      <c r="D10" s="6">
        <v>0.44840000000000002</v>
      </c>
      <c r="E10" s="7" t="s">
        <v>128</v>
      </c>
      <c r="O10" s="6">
        <v>3.4599999999999999E-2</v>
      </c>
      <c r="P10" s="9">
        <v>9.7100000000000006E-2</v>
      </c>
      <c r="Q10" s="12">
        <v>0.127</v>
      </c>
      <c r="R10" s="30"/>
      <c r="S10" s="27"/>
      <c r="T10" s="27">
        <f t="shared" si="0"/>
        <v>1.2121391966759011E-3</v>
      </c>
      <c r="U10" s="27">
        <f t="shared" si="1"/>
        <v>5.261076680384086E-4</v>
      </c>
      <c r="V10" s="27">
        <f t="shared" si="2"/>
        <v>1.2470592079969227E-3</v>
      </c>
      <c r="W10" s="27"/>
    </row>
    <row r="11" spans="2:23" x14ac:dyDescent="0.25">
      <c r="B11" s="5" t="s">
        <v>61</v>
      </c>
      <c r="C11" s="6">
        <v>6.8000000000000005E-2</v>
      </c>
      <c r="D11" s="6">
        <v>0.47639999999999999</v>
      </c>
      <c r="E11" s="7" t="s">
        <v>128</v>
      </c>
      <c r="O11" s="6">
        <v>5.11E-2</v>
      </c>
      <c r="P11" s="9">
        <v>9.8199999999999996E-2</v>
      </c>
      <c r="Q11" s="12">
        <v>0.12839999999999999</v>
      </c>
      <c r="R11" s="30"/>
      <c r="S11" s="27"/>
      <c r="T11" s="27">
        <f t="shared" si="0"/>
        <v>3.3546814404432178E-4</v>
      </c>
      <c r="U11" s="27">
        <f t="shared" si="1"/>
        <v>5.7777914951988958E-4</v>
      </c>
      <c r="V11" s="27">
        <f t="shared" si="2"/>
        <v>1.3478976393694704E-3</v>
      </c>
      <c r="W11" s="27"/>
    </row>
    <row r="12" spans="2:23" x14ac:dyDescent="0.25">
      <c r="B12" s="5" t="s">
        <v>68</v>
      </c>
      <c r="C12" s="6">
        <v>6.0900000000000003E-2</v>
      </c>
      <c r="D12" s="6">
        <v>0.47749999999999998</v>
      </c>
      <c r="E12" s="7" t="s">
        <v>128</v>
      </c>
      <c r="J12" t="s">
        <v>175</v>
      </c>
      <c r="K12" s="27">
        <f>SUM(C3:C126)</f>
        <v>9.9996999999999954</v>
      </c>
      <c r="O12" s="6">
        <v>5.8000000000000003E-2</v>
      </c>
      <c r="P12" s="9">
        <v>0.1048</v>
      </c>
      <c r="Q12" s="12">
        <v>0.13089999999999999</v>
      </c>
      <c r="R12" s="30"/>
      <c r="S12" s="27"/>
      <c r="T12" s="27">
        <f t="shared" si="0"/>
        <v>1.3032024930747943E-4</v>
      </c>
      <c r="U12" s="27">
        <f t="shared" si="1"/>
        <v>9.3862803840877882E-4</v>
      </c>
      <c r="V12" s="27">
        <f t="shared" si="2"/>
        <v>1.5377162668204507E-3</v>
      </c>
      <c r="W12" s="27"/>
    </row>
    <row r="13" spans="2:23" x14ac:dyDescent="0.25">
      <c r="B13" s="5" t="s">
        <v>69</v>
      </c>
      <c r="C13" s="6">
        <v>5.96E-2</v>
      </c>
      <c r="D13" s="6">
        <v>0.45529999999999998</v>
      </c>
      <c r="E13" s="7" t="s">
        <v>128</v>
      </c>
      <c r="J13" t="s">
        <v>176</v>
      </c>
      <c r="K13">
        <v>124</v>
      </c>
      <c r="O13" s="6">
        <v>5.96E-2</v>
      </c>
      <c r="P13" s="9">
        <v>0.10630000000000001</v>
      </c>
      <c r="Q13" s="12">
        <v>0.1318</v>
      </c>
      <c r="R13" s="30"/>
      <c r="S13" s="27"/>
      <c r="T13" s="27">
        <f t="shared" si="0"/>
        <v>9.6349722991689976E-5</v>
      </c>
      <c r="U13" s="27">
        <f t="shared" si="1"/>
        <v>1.0327891495198901E-3</v>
      </c>
      <c r="V13" s="27">
        <f t="shared" si="2"/>
        <v>1.6091109727028046E-3</v>
      </c>
      <c r="W13" s="27"/>
    </row>
    <row r="14" spans="2:23" x14ac:dyDescent="0.25">
      <c r="B14" s="5" t="s">
        <v>71</v>
      </c>
      <c r="C14" s="6">
        <v>5.8000000000000003E-2</v>
      </c>
      <c r="D14" s="6">
        <v>0.52359999999999995</v>
      </c>
      <c r="E14" s="7" t="s">
        <v>128</v>
      </c>
      <c r="J14" t="s">
        <v>177</v>
      </c>
      <c r="K14">
        <f>K12/K13</f>
        <v>8.0642741935483833E-2</v>
      </c>
      <c r="O14" s="6">
        <v>6.0900000000000003E-2</v>
      </c>
      <c r="P14" s="9">
        <v>0.12659999999999999</v>
      </c>
      <c r="Q14" s="12">
        <v>0.1358</v>
      </c>
      <c r="R14" s="30"/>
      <c r="S14" s="27"/>
      <c r="T14" s="27">
        <f t="shared" si="0"/>
        <v>7.2518670360110954E-5</v>
      </c>
      <c r="U14" s="27">
        <f t="shared" si="1"/>
        <v>2.7496428532235921E-3</v>
      </c>
      <c r="V14" s="27">
        <f t="shared" si="2"/>
        <v>1.9460207766243732E-3</v>
      </c>
      <c r="W14" s="27"/>
    </row>
    <row r="15" spans="2:23" x14ac:dyDescent="0.25">
      <c r="B15" s="5" t="s">
        <v>80</v>
      </c>
      <c r="C15" s="6">
        <v>5.11E-2</v>
      </c>
      <c r="D15" s="6">
        <v>0.4224</v>
      </c>
      <c r="E15" s="7" t="s">
        <v>128</v>
      </c>
      <c r="O15" s="6">
        <v>6.8000000000000005E-2</v>
      </c>
      <c r="P15" s="9">
        <v>0.12970000000000001</v>
      </c>
      <c r="Q15" s="12">
        <v>0.1429</v>
      </c>
      <c r="R15" s="30"/>
      <c r="S15" s="27"/>
      <c r="T15" s="27">
        <f t="shared" si="0"/>
        <v>2.0044598337950335E-6</v>
      </c>
      <c r="U15" s="27">
        <f t="shared" si="1"/>
        <v>3.0843624828532238E-3</v>
      </c>
      <c r="V15" s="27">
        <f t="shared" si="2"/>
        <v>2.6228456785851568E-3</v>
      </c>
      <c r="W15" s="27"/>
    </row>
    <row r="16" spans="2:23" x14ac:dyDescent="0.25">
      <c r="B16" s="5" t="s">
        <v>95</v>
      </c>
      <c r="C16" s="6">
        <v>3.4599999999999999E-2</v>
      </c>
      <c r="D16" s="6">
        <v>0.45979999999999999</v>
      </c>
      <c r="E16" s="7" t="s">
        <v>128</v>
      </c>
      <c r="O16" s="6">
        <v>6.8199999999999997E-2</v>
      </c>
      <c r="P16" s="9">
        <v>0.13039999999999999</v>
      </c>
      <c r="Q16" s="12">
        <v>0.14369999999999999</v>
      </c>
      <c r="R16" s="30"/>
      <c r="S16" s="27"/>
      <c r="T16" s="27">
        <f t="shared" si="0"/>
        <v>1.4781440443213664E-6</v>
      </c>
      <c r="U16" s="27">
        <f t="shared" si="1"/>
        <v>3.162604334705073E-3</v>
      </c>
      <c r="V16" s="27">
        <f t="shared" si="2"/>
        <v>2.70542763936947E-3</v>
      </c>
      <c r="W16" s="27"/>
    </row>
    <row r="17" spans="2:23" x14ac:dyDescent="0.25">
      <c r="B17" s="5" t="s">
        <v>109</v>
      </c>
      <c r="C17" s="6">
        <v>2.6100000000000002E-2</v>
      </c>
      <c r="D17" s="6">
        <v>0.52790000000000004</v>
      </c>
      <c r="E17" s="7" t="s">
        <v>128</v>
      </c>
      <c r="O17" s="6">
        <v>6.8699999999999997E-2</v>
      </c>
      <c r="P17" s="9">
        <v>0.13619999999999999</v>
      </c>
      <c r="Q17" s="12">
        <v>0.15040000000000001</v>
      </c>
      <c r="R17" s="30"/>
      <c r="S17" s="27"/>
      <c r="T17" s="27">
        <f t="shared" si="0"/>
        <v>5.123545706371401E-7</v>
      </c>
      <c r="U17" s="27">
        <f t="shared" si="1"/>
        <v>3.8485939643347023E-3</v>
      </c>
      <c r="V17" s="27">
        <f t="shared" si="2"/>
        <v>3.4473015609380983E-3</v>
      </c>
      <c r="W17" s="27"/>
    </row>
    <row r="18" spans="2:23" x14ac:dyDescent="0.25">
      <c r="B18" s="5" t="s">
        <v>110</v>
      </c>
      <c r="C18" s="6">
        <v>2.58E-2</v>
      </c>
      <c r="D18" s="6">
        <v>0.51649999999999996</v>
      </c>
      <c r="E18" s="7" t="s">
        <v>128</v>
      </c>
      <c r="O18" s="6">
        <v>7.1099999999999997E-2</v>
      </c>
      <c r="P18" s="9">
        <v>0.1368</v>
      </c>
      <c r="Q18" s="12">
        <v>0.156</v>
      </c>
      <c r="R18" s="30"/>
      <c r="S18" s="27"/>
      <c r="T18" s="27">
        <f t="shared" si="0"/>
        <v>2.8365650969528571E-6</v>
      </c>
      <c r="U18" s="27">
        <f t="shared" si="1"/>
        <v>3.9233984087791492E-3</v>
      </c>
      <c r="V18" s="27">
        <f t="shared" si="2"/>
        <v>4.1362552864282935E-3</v>
      </c>
      <c r="W18" s="27"/>
    </row>
    <row r="19" spans="2:23" x14ac:dyDescent="0.25">
      <c r="B19" s="5" t="s">
        <v>117</v>
      </c>
      <c r="C19" s="6">
        <v>1.5100000000000001E-2</v>
      </c>
      <c r="D19" s="6">
        <v>0.4637</v>
      </c>
      <c r="E19" s="7" t="s">
        <v>128</v>
      </c>
      <c r="O19" s="6">
        <v>8.3500000000000005E-2</v>
      </c>
      <c r="P19" s="9">
        <v>0.17130000000000001</v>
      </c>
      <c r="Q19" s="12">
        <v>0.16009999999999999</v>
      </c>
      <c r="R19" s="30"/>
      <c r="S19" s="27"/>
      <c r="T19" s="27">
        <f t="shared" si="0"/>
        <v>1.983649861495843E-4</v>
      </c>
      <c r="U19" s="27">
        <f t="shared" si="1"/>
        <v>9.4356039643347048E-3</v>
      </c>
      <c r="V19" s="27">
        <f t="shared" si="2"/>
        <v>4.6804378354479001E-3</v>
      </c>
      <c r="W19" s="27"/>
    </row>
    <row r="20" spans="2:23" x14ac:dyDescent="0.25">
      <c r="B20" s="5" t="s">
        <v>120</v>
      </c>
      <c r="C20" s="6">
        <v>1.24E-2</v>
      </c>
      <c r="D20" s="6">
        <v>0.50600000000000001</v>
      </c>
      <c r="E20" s="7" t="s">
        <v>128</v>
      </c>
      <c r="O20" s="6">
        <v>0.11609999999999999</v>
      </c>
      <c r="P20" s="9">
        <v>0.18379999999999999</v>
      </c>
      <c r="Q20" s="12">
        <v>0.2041</v>
      </c>
      <c r="R20" s="30"/>
      <c r="S20" s="27"/>
      <c r="T20" s="27">
        <f t="shared" si="0"/>
        <v>2.1794155124653723E-3</v>
      </c>
      <c r="U20" s="27">
        <f t="shared" si="1"/>
        <v>1.2020279890260627E-2</v>
      </c>
      <c r="V20" s="27">
        <f t="shared" si="2"/>
        <v>1.2636845678585154E-2</v>
      </c>
      <c r="W20" s="27"/>
    </row>
    <row r="21" spans="2:23" x14ac:dyDescent="0.25">
      <c r="B21" s="5" t="s">
        <v>124</v>
      </c>
      <c r="C21" s="6">
        <v>7.7000000000000002E-3</v>
      </c>
      <c r="D21" s="6">
        <v>0.39069999999999999</v>
      </c>
      <c r="E21" s="7" t="s">
        <v>128</v>
      </c>
      <c r="O21" s="6">
        <v>0.1207</v>
      </c>
      <c r="P21" s="9">
        <v>0.21</v>
      </c>
      <c r="Q21" s="12">
        <v>0.21099999999999999</v>
      </c>
      <c r="R21" s="30"/>
      <c r="S21" s="27"/>
      <c r="T21" s="27">
        <f t="shared" si="0"/>
        <v>2.6300702493074783E-3</v>
      </c>
      <c r="U21" s="27">
        <f t="shared" si="1"/>
        <v>1.8451700631001371E-2</v>
      </c>
      <c r="V21" s="27">
        <f t="shared" si="2"/>
        <v>1.4235765090349857E-2</v>
      </c>
      <c r="W21" s="27"/>
    </row>
    <row r="22" spans="2:23" x14ac:dyDescent="0.25">
      <c r="B22" s="8" t="s">
        <v>1</v>
      </c>
      <c r="C22" s="9">
        <v>0.29859999999999998</v>
      </c>
      <c r="D22" s="9">
        <v>0.4854</v>
      </c>
      <c r="E22" s="10" t="s">
        <v>126</v>
      </c>
      <c r="O22" s="6">
        <v>0.16839999999999999</v>
      </c>
      <c r="P22" s="9">
        <v>0.21479999999999999</v>
      </c>
      <c r="Q22" s="12">
        <v>0.25869999999999999</v>
      </c>
      <c r="R22" s="30"/>
      <c r="S22" s="27"/>
      <c r="T22" s="27">
        <f t="shared" si="0"/>
        <v>9.7978739335180028E-3</v>
      </c>
      <c r="U22" s="27">
        <f t="shared" si="1"/>
        <v>1.9778776186556917E-2</v>
      </c>
      <c r="V22" s="27">
        <f t="shared" si="2"/>
        <v>2.7893584502114564E-2</v>
      </c>
      <c r="W22" s="27"/>
    </row>
    <row r="23" spans="2:23" x14ac:dyDescent="0.25">
      <c r="B23" s="8" t="s">
        <v>4</v>
      </c>
      <c r="C23" s="9">
        <v>0.21479999999999999</v>
      </c>
      <c r="D23" s="9">
        <v>0.49819999999999998</v>
      </c>
      <c r="E23" s="10" t="s">
        <v>126</v>
      </c>
      <c r="O23" s="6">
        <v>0.2029</v>
      </c>
      <c r="P23" s="9">
        <v>0.29859999999999998</v>
      </c>
      <c r="Q23" s="12">
        <v>0.26469999999999999</v>
      </c>
      <c r="R23" s="30"/>
      <c r="S23" s="27"/>
      <c r="T23" s="27">
        <f t="shared" si="0"/>
        <v>1.7818034459833789E-2</v>
      </c>
      <c r="U23" s="27">
        <f t="shared" si="1"/>
        <v>5.037198359396431E-2</v>
      </c>
      <c r="V23" s="27">
        <f t="shared" si="2"/>
        <v>2.9933749207996917E-2</v>
      </c>
      <c r="W23" s="27"/>
    </row>
    <row r="24" spans="2:23" x14ac:dyDescent="0.25">
      <c r="B24" s="8" t="s">
        <v>6</v>
      </c>
      <c r="C24" s="9">
        <v>0.21</v>
      </c>
      <c r="D24" s="9">
        <v>0.51780000000000004</v>
      </c>
      <c r="E24" s="10" t="s">
        <v>126</v>
      </c>
      <c r="O24" s="27"/>
      <c r="P24" s="9">
        <v>8.0100000000000005E-2</v>
      </c>
      <c r="Q24" s="12">
        <v>0.1013</v>
      </c>
      <c r="R24" s="30"/>
      <c r="S24" s="27"/>
      <c r="T24" s="27"/>
      <c r="U24" s="27">
        <f t="shared" si="1"/>
        <v>3.5248408779149465E-5</v>
      </c>
      <c r="V24" s="27">
        <f t="shared" si="2"/>
        <v>9.2423717800845353E-5</v>
      </c>
      <c r="W24" s="27"/>
    </row>
    <row r="25" spans="2:23" x14ac:dyDescent="0.25">
      <c r="B25" s="8" t="s">
        <v>9</v>
      </c>
      <c r="C25" s="9">
        <v>0.18379999999999999</v>
      </c>
      <c r="D25" s="9">
        <v>0.53500000000000003</v>
      </c>
      <c r="E25" s="10" t="s">
        <v>126</v>
      </c>
      <c r="O25" s="27"/>
      <c r="P25" s="9">
        <v>7.85E-2</v>
      </c>
      <c r="Q25" s="12">
        <v>9.9299999999999999E-2</v>
      </c>
      <c r="R25" s="30"/>
      <c r="S25" s="27"/>
      <c r="T25" s="27"/>
      <c r="U25" s="27">
        <f t="shared" si="1"/>
        <v>1.8809890260630923E-5</v>
      </c>
      <c r="V25" s="27">
        <f t="shared" si="2"/>
        <v>5.7968815840061115E-5</v>
      </c>
      <c r="W25" s="27"/>
    </row>
    <row r="26" spans="2:23" x14ac:dyDescent="0.25">
      <c r="B26" s="8" t="s">
        <v>10</v>
      </c>
      <c r="C26" s="9">
        <v>0.17130000000000001</v>
      </c>
      <c r="D26" s="9">
        <v>0.4914</v>
      </c>
      <c r="E26" s="10" t="s">
        <v>126</v>
      </c>
      <c r="O26" s="27"/>
      <c r="P26" s="9">
        <v>6.93E-2</v>
      </c>
      <c r="Q26" s="12">
        <v>9.8900000000000002E-2</v>
      </c>
      <c r="R26" s="30"/>
      <c r="S26" s="27"/>
      <c r="T26" s="27"/>
      <c r="U26" s="27">
        <f t="shared" si="1"/>
        <v>2.3648408779149607E-5</v>
      </c>
      <c r="V26" s="27">
        <f t="shared" si="2"/>
        <v>5.2037835447904308E-5</v>
      </c>
      <c r="W26" s="27"/>
    </row>
    <row r="27" spans="2:23" x14ac:dyDescent="0.25">
      <c r="B27" s="8" t="s">
        <v>17</v>
      </c>
      <c r="C27" s="9">
        <v>0.1368</v>
      </c>
      <c r="D27" s="9">
        <v>0.54659999999999997</v>
      </c>
      <c r="E27" s="10" t="s">
        <v>126</v>
      </c>
      <c r="O27" s="27"/>
      <c r="P27" s="9">
        <v>6.7100000000000007E-2</v>
      </c>
      <c r="Q27" s="12">
        <v>9.3899999999999997E-2</v>
      </c>
      <c r="R27" s="30"/>
      <c r="S27" s="27"/>
      <c r="T27" s="27"/>
      <c r="U27" s="27">
        <f t="shared" si="1"/>
        <v>4.9885445816186587E-5</v>
      </c>
      <c r="V27" s="27">
        <f t="shared" si="2"/>
        <v>4.9005805459437423E-6</v>
      </c>
      <c r="W27" s="27"/>
    </row>
    <row r="28" spans="2:23" x14ac:dyDescent="0.25">
      <c r="B28" s="8" t="s">
        <v>18</v>
      </c>
      <c r="C28" s="9">
        <v>0.13619999999999999</v>
      </c>
      <c r="D28" s="9">
        <v>0.43490000000000001</v>
      </c>
      <c r="E28" s="10" t="s">
        <v>126</v>
      </c>
      <c r="O28" s="27"/>
      <c r="P28" s="9">
        <v>6.4199999999999993E-2</v>
      </c>
      <c r="Q28" s="12">
        <v>8.6400000000000005E-2</v>
      </c>
      <c r="R28" s="30"/>
      <c r="S28" s="27"/>
      <c r="T28" s="27"/>
      <c r="U28" s="27">
        <f t="shared" si="1"/>
        <v>9.9260631001372066E-5</v>
      </c>
      <c r="V28" s="27">
        <f t="shared" si="2"/>
        <v>2.7944698193002913E-5</v>
      </c>
      <c r="W28" s="27"/>
    </row>
    <row r="29" spans="2:23" x14ac:dyDescent="0.25">
      <c r="B29" s="8" t="s">
        <v>22</v>
      </c>
      <c r="C29" s="9">
        <v>0.13039999999999999</v>
      </c>
      <c r="D29" s="9">
        <v>0.5111</v>
      </c>
      <c r="E29" s="10" t="s">
        <v>126</v>
      </c>
      <c r="O29" s="27"/>
      <c r="P29" s="9">
        <v>6.1400000000000003E-2</v>
      </c>
      <c r="Q29" s="12">
        <v>8.3400000000000002E-2</v>
      </c>
      <c r="R29" s="30"/>
      <c r="S29" s="27"/>
      <c r="T29" s="27"/>
      <c r="U29" s="27">
        <f t="shared" si="1"/>
        <v>1.628932235939645E-4</v>
      </c>
      <c r="V29" s="27">
        <f t="shared" si="2"/>
        <v>6.8662345251826613E-5</v>
      </c>
      <c r="W29" s="27"/>
    </row>
    <row r="30" spans="2:23" x14ac:dyDescent="0.25">
      <c r="B30" s="8" t="s">
        <v>23</v>
      </c>
      <c r="C30" s="9">
        <v>0.12970000000000001</v>
      </c>
      <c r="D30" s="9">
        <v>0.50509999999999999</v>
      </c>
      <c r="E30" s="10" t="s">
        <v>126</v>
      </c>
      <c r="O30" s="27"/>
      <c r="P30" s="9">
        <v>6.1199999999999997E-2</v>
      </c>
      <c r="Q30" s="12">
        <v>7.8200000000000006E-2</v>
      </c>
      <c r="R30" s="30"/>
      <c r="S30" s="27"/>
      <c r="T30" s="27"/>
      <c r="U30" s="27">
        <f t="shared" si="1"/>
        <v>1.6803840877914982E-4</v>
      </c>
      <c r="V30" s="27">
        <f t="shared" si="2"/>
        <v>1.8187960015378756E-4</v>
      </c>
      <c r="W30" s="27"/>
    </row>
    <row r="31" spans="2:23" x14ac:dyDescent="0.25">
      <c r="B31" s="8" t="s">
        <v>27</v>
      </c>
      <c r="C31" s="9">
        <v>0.12659999999999999</v>
      </c>
      <c r="D31" s="9">
        <v>0.54820000000000002</v>
      </c>
      <c r="E31" s="10" t="s">
        <v>126</v>
      </c>
      <c r="O31" s="27"/>
      <c r="P31" s="9">
        <v>5.8599999999999999E-2</v>
      </c>
      <c r="Q31" s="12">
        <v>7.4099999999999999E-2</v>
      </c>
      <c r="R31" s="30"/>
      <c r="S31" s="27"/>
      <c r="T31" s="27"/>
      <c r="U31" s="27">
        <f t="shared" si="1"/>
        <v>2.4220581618655723E-4</v>
      </c>
      <c r="V31" s="27">
        <f t="shared" si="2"/>
        <v>3.0927705113418012E-4</v>
      </c>
      <c r="W31" s="27"/>
    </row>
    <row r="32" spans="2:23" x14ac:dyDescent="0.25">
      <c r="B32" s="8" t="s">
        <v>31</v>
      </c>
      <c r="C32" s="9">
        <v>0.10630000000000001</v>
      </c>
      <c r="D32" s="9">
        <v>0.53800000000000003</v>
      </c>
      <c r="E32" s="10" t="s">
        <v>126</v>
      </c>
      <c r="O32" s="27"/>
      <c r="P32" s="9">
        <v>5.6899999999999999E-2</v>
      </c>
      <c r="Q32" s="12">
        <v>7.2499999999999995E-2</v>
      </c>
      <c r="R32" s="30"/>
      <c r="S32" s="27"/>
      <c r="T32" s="27"/>
      <c r="U32" s="27">
        <f t="shared" si="1"/>
        <v>2.9800989026063134E-4</v>
      </c>
      <c r="V32" s="27">
        <f t="shared" si="2"/>
        <v>3.6811312956555288E-4</v>
      </c>
      <c r="W32" s="27"/>
    </row>
    <row r="33" spans="2:23" x14ac:dyDescent="0.25">
      <c r="B33" s="8" t="s">
        <v>34</v>
      </c>
      <c r="C33" s="9">
        <v>0.1048</v>
      </c>
      <c r="D33" s="9">
        <v>0.54330000000000001</v>
      </c>
      <c r="E33" s="10" t="s">
        <v>126</v>
      </c>
      <c r="O33" s="27"/>
      <c r="P33" s="9">
        <v>5.1499999999999997E-2</v>
      </c>
      <c r="Q33" s="12">
        <v>7.1199999999999999E-2</v>
      </c>
      <c r="R33" s="30"/>
      <c r="S33" s="27"/>
      <c r="T33" s="27"/>
      <c r="U33" s="27">
        <f t="shared" si="1"/>
        <v>5.1360989026063154E-4</v>
      </c>
      <c r="V33" s="27">
        <f t="shared" si="2"/>
        <v>4.19687443291043E-4</v>
      </c>
      <c r="W33" s="27"/>
    </row>
    <row r="34" spans="2:23" x14ac:dyDescent="0.25">
      <c r="B34" s="8" t="s">
        <v>39</v>
      </c>
      <c r="C34" s="9">
        <v>9.8199999999999996E-2</v>
      </c>
      <c r="D34" s="9">
        <v>0.46820000000000001</v>
      </c>
      <c r="E34" s="10" t="s">
        <v>126</v>
      </c>
      <c r="O34" s="27"/>
      <c r="P34" s="9">
        <v>4.82E-2</v>
      </c>
      <c r="Q34" s="12">
        <v>6.8400000000000002E-2</v>
      </c>
      <c r="R34" s="30"/>
      <c r="S34" s="27"/>
      <c r="T34" s="27"/>
      <c r="U34" s="27">
        <f t="shared" si="1"/>
        <v>6.7407544581618703E-4</v>
      </c>
      <c r="V34" s="27">
        <f t="shared" si="2"/>
        <v>5.4225058054594496E-4</v>
      </c>
      <c r="W34" s="27"/>
    </row>
    <row r="35" spans="2:23" x14ac:dyDescent="0.25">
      <c r="B35" s="8" t="s">
        <v>40</v>
      </c>
      <c r="C35" s="9">
        <v>9.7100000000000006E-2</v>
      </c>
      <c r="D35" s="9">
        <v>0.49540000000000001</v>
      </c>
      <c r="E35" s="10" t="s">
        <v>126</v>
      </c>
      <c r="O35" s="27"/>
      <c r="P35" s="9">
        <v>4.7600000000000003E-2</v>
      </c>
      <c r="Q35" s="12">
        <v>6.6500000000000004E-2</v>
      </c>
      <c r="R35" s="30"/>
      <c r="S35" s="27"/>
      <c r="T35" s="27"/>
      <c r="U35" s="27">
        <f t="shared" si="1"/>
        <v>7.0559100137174244E-4</v>
      </c>
      <c r="V35" s="27">
        <f t="shared" si="2"/>
        <v>6.3434842368319993E-4</v>
      </c>
      <c r="W35" s="27"/>
    </row>
    <row r="36" spans="2:23" x14ac:dyDescent="0.25">
      <c r="B36" s="8" t="s">
        <v>42</v>
      </c>
      <c r="C36" s="9">
        <v>8.9300000000000004E-2</v>
      </c>
      <c r="D36" s="9">
        <v>0.4773</v>
      </c>
      <c r="E36" s="10" t="s">
        <v>126</v>
      </c>
      <c r="O36" s="27"/>
      <c r="P36" s="9">
        <v>4.4999999999999998E-2</v>
      </c>
      <c r="Q36" s="12">
        <v>6.5799999999999997E-2</v>
      </c>
      <c r="R36" s="30"/>
      <c r="S36" s="27"/>
      <c r="T36" s="27"/>
      <c r="U36" s="27">
        <f t="shared" si="1"/>
        <v>8.5047840877915018E-4</v>
      </c>
      <c r="V36" s="27">
        <f t="shared" si="2"/>
        <v>6.7009920799692574E-4</v>
      </c>
      <c r="W36" s="27"/>
    </row>
    <row r="37" spans="2:23" x14ac:dyDescent="0.25">
      <c r="B37" s="8" t="s">
        <v>43</v>
      </c>
      <c r="C37" s="9">
        <v>8.6999999999999994E-2</v>
      </c>
      <c r="D37" s="9">
        <v>0.48139999999999999</v>
      </c>
      <c r="E37" s="10" t="s">
        <v>126</v>
      </c>
      <c r="O37" s="27"/>
      <c r="P37" s="9">
        <v>4.4600000000000001E-2</v>
      </c>
      <c r="Q37" s="12">
        <v>5.7599999999999998E-2</v>
      </c>
      <c r="R37" s="30"/>
      <c r="S37" s="27"/>
      <c r="T37" s="27"/>
      <c r="U37" s="27">
        <f t="shared" si="1"/>
        <v>8.7396877914952043E-4</v>
      </c>
      <c r="V37" s="27">
        <f t="shared" si="2"/>
        <v>1.1618741099577105E-3</v>
      </c>
      <c r="W37" s="27"/>
    </row>
    <row r="38" spans="2:23" x14ac:dyDescent="0.25">
      <c r="B38" s="8" t="s">
        <v>45</v>
      </c>
      <c r="C38" s="9">
        <v>8.3799999999999999E-2</v>
      </c>
      <c r="D38" s="9">
        <v>0.47420000000000001</v>
      </c>
      <c r="E38" s="10" t="s">
        <v>126</v>
      </c>
      <c r="O38" s="27"/>
      <c r="P38" s="9">
        <v>4.24E-2</v>
      </c>
      <c r="Q38" s="12">
        <v>5.67E-2</v>
      </c>
      <c r="R38" s="30"/>
      <c r="S38" s="27"/>
      <c r="T38" s="27"/>
      <c r="U38" s="27">
        <f t="shared" si="1"/>
        <v>1.0088858161865575E-3</v>
      </c>
      <c r="V38" s="27">
        <f t="shared" si="2"/>
        <v>1.2240394040753575E-3</v>
      </c>
      <c r="W38" s="27"/>
    </row>
    <row r="39" spans="2:23" x14ac:dyDescent="0.25">
      <c r="B39" s="8" t="s">
        <v>48</v>
      </c>
      <c r="C39" s="9">
        <v>8.1799999999999998E-2</v>
      </c>
      <c r="D39" s="9">
        <v>0.48230000000000001</v>
      </c>
      <c r="E39" s="10" t="s">
        <v>126</v>
      </c>
      <c r="O39" s="27"/>
      <c r="P39" s="9">
        <v>4.1599999999999998E-2</v>
      </c>
      <c r="Q39" s="12">
        <v>5.5500000000000001E-2</v>
      </c>
      <c r="R39" s="30"/>
      <c r="S39" s="27"/>
      <c r="T39" s="27"/>
      <c r="U39" s="27">
        <f t="shared" si="1"/>
        <v>1.0603465569272983E-3</v>
      </c>
      <c r="V39" s="27">
        <f t="shared" si="2"/>
        <v>1.3094464628988869E-3</v>
      </c>
      <c r="W39" s="27"/>
    </row>
    <row r="40" spans="2:23" x14ac:dyDescent="0.25">
      <c r="B40" s="8" t="s">
        <v>49</v>
      </c>
      <c r="C40" s="9">
        <v>8.1500000000000003E-2</v>
      </c>
      <c r="D40" s="9">
        <v>0.50390000000000001</v>
      </c>
      <c r="E40" s="10" t="s">
        <v>126</v>
      </c>
      <c r="O40" s="27"/>
      <c r="P40" s="9">
        <v>3.9800000000000002E-2</v>
      </c>
      <c r="Q40" s="12">
        <v>5.5100000000000003E-2</v>
      </c>
      <c r="R40" s="30"/>
      <c r="S40" s="27"/>
      <c r="T40" s="27"/>
      <c r="U40" s="27">
        <f t="shared" si="1"/>
        <v>1.1808132235939649E-3</v>
      </c>
      <c r="V40" s="27">
        <f t="shared" si="2"/>
        <v>1.3385554825067298E-3</v>
      </c>
      <c r="W40" s="27"/>
    </row>
    <row r="41" spans="2:23" x14ac:dyDescent="0.25">
      <c r="B41" s="8" t="s">
        <v>50</v>
      </c>
      <c r="C41" s="9">
        <v>8.0100000000000005E-2</v>
      </c>
      <c r="D41" s="9">
        <v>0.51239999999999997</v>
      </c>
      <c r="E41" s="10" t="s">
        <v>126</v>
      </c>
      <c r="O41" s="27"/>
      <c r="P41" s="9">
        <v>3.6999999999999998E-2</v>
      </c>
      <c r="Q41" s="12">
        <v>5.2299999999999999E-2</v>
      </c>
      <c r="R41" s="30"/>
      <c r="S41" s="27"/>
      <c r="T41" s="27"/>
      <c r="U41" s="27">
        <f t="shared" si="1"/>
        <v>1.3810858161865578E-3</v>
      </c>
      <c r="V41" s="27">
        <f t="shared" si="2"/>
        <v>1.5512786197616323E-3</v>
      </c>
      <c r="W41" s="27"/>
    </row>
    <row r="42" spans="2:23" x14ac:dyDescent="0.25">
      <c r="B42" s="8" t="s">
        <v>51</v>
      </c>
      <c r="C42" s="9">
        <v>7.85E-2</v>
      </c>
      <c r="D42" s="9">
        <v>0.53049999999999997</v>
      </c>
      <c r="E42" s="10" t="s">
        <v>126</v>
      </c>
      <c r="O42" s="27"/>
      <c r="P42" s="9">
        <v>3.6299999999999999E-2</v>
      </c>
      <c r="Q42" s="12">
        <v>5.2200000000000003E-2</v>
      </c>
      <c r="R42" s="30"/>
      <c r="S42" s="27"/>
      <c r="T42" s="27"/>
      <c r="U42" s="27">
        <f t="shared" si="1"/>
        <v>1.4336039643347059E-3</v>
      </c>
      <c r="V42" s="27">
        <f t="shared" si="2"/>
        <v>1.5591658746635926E-3</v>
      </c>
      <c r="W42" s="27"/>
    </row>
    <row r="43" spans="2:23" x14ac:dyDescent="0.25">
      <c r="B43" s="8" t="s">
        <v>57</v>
      </c>
      <c r="C43" s="9">
        <v>6.93E-2</v>
      </c>
      <c r="D43" s="9">
        <v>0.48730000000000001</v>
      </c>
      <c r="E43" s="10" t="s">
        <v>126</v>
      </c>
      <c r="O43" s="27"/>
      <c r="P43" s="9">
        <v>3.5900000000000001E-2</v>
      </c>
      <c r="Q43" s="12">
        <v>4.9399999999999999E-2</v>
      </c>
      <c r="R43" s="30"/>
      <c r="S43" s="27"/>
      <c r="T43" s="27"/>
      <c r="U43" s="27">
        <f t="shared" si="1"/>
        <v>1.4640543347050759E-3</v>
      </c>
      <c r="V43" s="27">
        <f t="shared" si="2"/>
        <v>1.7881290119184951E-3</v>
      </c>
      <c r="W43" s="27"/>
    </row>
    <row r="44" spans="2:23" x14ac:dyDescent="0.25">
      <c r="B44" s="8" t="s">
        <v>62</v>
      </c>
      <c r="C44" s="9">
        <v>6.7100000000000007E-2</v>
      </c>
      <c r="D44" s="9">
        <v>0.4471</v>
      </c>
      <c r="E44" s="10" t="s">
        <v>126</v>
      </c>
      <c r="O44" s="27"/>
      <c r="P44" s="9">
        <v>3.56E-2</v>
      </c>
      <c r="Q44" s="12">
        <v>3.8199999999999998E-2</v>
      </c>
      <c r="R44" s="30"/>
      <c r="S44" s="27"/>
      <c r="T44" s="27"/>
      <c r="U44" s="27">
        <f t="shared" si="1"/>
        <v>1.4871021124828539E-3</v>
      </c>
      <c r="V44" s="27">
        <f t="shared" si="2"/>
        <v>2.8607815609381039E-3</v>
      </c>
      <c r="W44" s="27"/>
    </row>
    <row r="45" spans="2:23" x14ac:dyDescent="0.25">
      <c r="B45" s="8" t="s">
        <v>65</v>
      </c>
      <c r="C45" s="9">
        <v>6.4199999999999993E-2</v>
      </c>
      <c r="D45" s="9">
        <v>0.50880000000000003</v>
      </c>
      <c r="E45" s="10" t="s">
        <v>126</v>
      </c>
      <c r="O45" s="27"/>
      <c r="P45" s="9">
        <v>3.4099999999999998E-2</v>
      </c>
      <c r="Q45" s="12">
        <v>3.4799999999999998E-2</v>
      </c>
      <c r="R45" s="30"/>
      <c r="S45" s="27"/>
      <c r="T45" s="27"/>
      <c r="U45" s="27">
        <f t="shared" si="1"/>
        <v>1.605041001371743E-3</v>
      </c>
      <c r="V45" s="27">
        <f t="shared" si="2"/>
        <v>3.2360482276047706E-3</v>
      </c>
      <c r="W45" s="27"/>
    </row>
    <row r="46" spans="2:23" x14ac:dyDescent="0.25">
      <c r="B46" s="8" t="s">
        <v>66</v>
      </c>
      <c r="C46" s="9">
        <v>6.1400000000000003E-2</v>
      </c>
      <c r="D46" s="9">
        <v>0.56130000000000002</v>
      </c>
      <c r="E46" s="10" t="s">
        <v>126</v>
      </c>
      <c r="O46" s="27"/>
      <c r="P46" s="9">
        <v>3.2899999999999999E-2</v>
      </c>
      <c r="Q46" s="12">
        <v>3.4200000000000001E-2</v>
      </c>
      <c r="R46" s="30"/>
      <c r="S46" s="27"/>
      <c r="T46" s="27"/>
      <c r="U46" s="27">
        <f t="shared" si="1"/>
        <v>1.7026321124828541E-3</v>
      </c>
      <c r="V46" s="27">
        <f t="shared" si="2"/>
        <v>3.3046717570165349E-3</v>
      </c>
      <c r="W46" s="27"/>
    </row>
    <row r="47" spans="2:23" x14ac:dyDescent="0.25">
      <c r="B47" s="8" t="s">
        <v>67</v>
      </c>
      <c r="C47" s="9">
        <v>6.1199999999999997E-2</v>
      </c>
      <c r="D47" s="9">
        <v>0.44400000000000001</v>
      </c>
      <c r="E47" s="10" t="s">
        <v>126</v>
      </c>
      <c r="O47" s="27"/>
      <c r="P47" s="9">
        <v>3.1800000000000002E-2</v>
      </c>
      <c r="Q47" s="12">
        <v>3.3399999999999999E-2</v>
      </c>
      <c r="R47" s="30"/>
      <c r="S47" s="27"/>
      <c r="T47" s="27"/>
      <c r="U47" s="27">
        <f t="shared" si="1"/>
        <v>1.7946206310013723E-3</v>
      </c>
      <c r="V47" s="27">
        <f t="shared" si="2"/>
        <v>3.3972897962322216E-3</v>
      </c>
      <c r="W47" s="27"/>
    </row>
    <row r="48" spans="2:23" x14ac:dyDescent="0.25">
      <c r="B48" s="8" t="s">
        <v>70</v>
      </c>
      <c r="C48" s="9">
        <v>5.8599999999999999E-2</v>
      </c>
      <c r="D48" s="9">
        <v>0.48199999999999998</v>
      </c>
      <c r="E48" s="10" t="s">
        <v>126</v>
      </c>
      <c r="O48" s="27"/>
      <c r="P48" s="9">
        <v>3.0300000000000001E-2</v>
      </c>
      <c r="Q48" s="12">
        <v>3.2500000000000001E-2</v>
      </c>
      <c r="R48" s="30"/>
      <c r="S48" s="27"/>
      <c r="T48" s="27"/>
      <c r="U48" s="27">
        <f t="shared" si="1"/>
        <v>1.9239595198902613E-3</v>
      </c>
      <c r="V48" s="27">
        <f t="shared" si="2"/>
        <v>3.5030150903498682E-3</v>
      </c>
      <c r="W48" s="27"/>
    </row>
    <row r="49" spans="2:23" x14ac:dyDescent="0.25">
      <c r="B49" s="8" t="s">
        <v>73</v>
      </c>
      <c r="C49" s="9">
        <v>5.6899999999999999E-2</v>
      </c>
      <c r="D49" s="9">
        <v>0.51280000000000003</v>
      </c>
      <c r="E49" s="10" t="s">
        <v>126</v>
      </c>
      <c r="O49" s="27"/>
      <c r="P49" s="9">
        <v>3.0099999999999998E-2</v>
      </c>
      <c r="Q49" s="12">
        <v>3.2300000000000002E-2</v>
      </c>
      <c r="R49" s="30"/>
      <c r="S49" s="27"/>
      <c r="T49" s="27"/>
      <c r="U49" s="27">
        <f t="shared" si="1"/>
        <v>1.9415447050754465E-3</v>
      </c>
      <c r="V49" s="27">
        <f t="shared" si="2"/>
        <v>3.5267296001537897E-3</v>
      </c>
      <c r="W49" s="27"/>
    </row>
    <row r="50" spans="2:23" x14ac:dyDescent="0.25">
      <c r="B50" s="8" t="s">
        <v>79</v>
      </c>
      <c r="C50" s="9">
        <v>5.1499999999999997E-2</v>
      </c>
      <c r="D50" s="9">
        <v>0.4854</v>
      </c>
      <c r="E50" s="10" t="s">
        <v>126</v>
      </c>
      <c r="O50" s="27"/>
      <c r="P50" s="9">
        <v>2.7099999999999999E-2</v>
      </c>
      <c r="Q50" s="12">
        <v>2.8199999999999999E-2</v>
      </c>
      <c r="R50" s="30"/>
      <c r="S50" s="27"/>
      <c r="T50" s="27"/>
      <c r="U50" s="27">
        <f t="shared" si="1"/>
        <v>2.2149224828532247E-3</v>
      </c>
      <c r="V50" s="27">
        <f t="shared" si="2"/>
        <v>4.030507051134182E-3</v>
      </c>
      <c r="W50" s="27"/>
    </row>
    <row r="51" spans="2:23" x14ac:dyDescent="0.25">
      <c r="B51" s="8" t="s">
        <v>82</v>
      </c>
      <c r="C51" s="9">
        <v>4.82E-2</v>
      </c>
      <c r="D51" s="9">
        <v>0.52170000000000005</v>
      </c>
      <c r="E51" s="10" t="s">
        <v>126</v>
      </c>
      <c r="O51" s="27"/>
      <c r="P51" s="9">
        <v>2.64E-2</v>
      </c>
      <c r="Q51" s="12">
        <v>2.47E-2</v>
      </c>
      <c r="R51" s="30"/>
      <c r="S51" s="27"/>
      <c r="T51" s="27"/>
      <c r="U51" s="27">
        <f t="shared" si="1"/>
        <v>2.2813006310013727E-3</v>
      </c>
      <c r="V51" s="27">
        <f t="shared" si="2"/>
        <v>4.4871609727028102E-3</v>
      </c>
      <c r="W51" s="27"/>
    </row>
    <row r="52" spans="2:23" x14ac:dyDescent="0.25">
      <c r="B52" s="8" t="s">
        <v>83</v>
      </c>
      <c r="C52" s="9">
        <v>4.7600000000000003E-2</v>
      </c>
      <c r="D52" s="9">
        <v>0.47070000000000001</v>
      </c>
      <c r="E52" s="10" t="s">
        <v>126</v>
      </c>
      <c r="O52" s="27"/>
      <c r="P52" s="9">
        <v>2.63E-2</v>
      </c>
      <c r="Q52" s="12">
        <v>2.4500000000000001E-2</v>
      </c>
      <c r="R52" s="30"/>
      <c r="S52" s="27"/>
      <c r="T52" s="27"/>
      <c r="U52" s="27">
        <f t="shared" si="1"/>
        <v>2.2908632235939647E-3</v>
      </c>
      <c r="V52" s="27">
        <f t="shared" si="2"/>
        <v>4.5139954825067306E-3</v>
      </c>
      <c r="W52" s="27"/>
    </row>
    <row r="53" spans="2:23" x14ac:dyDescent="0.25">
      <c r="B53" s="8" t="s">
        <v>84</v>
      </c>
      <c r="C53" s="9">
        <v>4.4999999999999998E-2</v>
      </c>
      <c r="D53" s="9">
        <v>0.45839999999999997</v>
      </c>
      <c r="E53" s="10" t="s">
        <v>126</v>
      </c>
      <c r="O53" s="27"/>
      <c r="P53" s="9">
        <v>2.46E-2</v>
      </c>
      <c r="Q53" s="12">
        <v>1.9400000000000001E-2</v>
      </c>
      <c r="R53" s="30"/>
      <c r="S53" s="27"/>
      <c r="T53" s="27"/>
      <c r="U53" s="27">
        <f t="shared" si="1"/>
        <v>2.4564872976680398E-3</v>
      </c>
      <c r="V53" s="27">
        <f t="shared" si="2"/>
        <v>5.225305482506732E-3</v>
      </c>
      <c r="W53" s="27"/>
    </row>
    <row r="54" spans="2:23" x14ac:dyDescent="0.25">
      <c r="B54" s="8" t="s">
        <v>85</v>
      </c>
      <c r="C54" s="9">
        <v>4.4600000000000001E-2</v>
      </c>
      <c r="D54" s="9">
        <v>0.47099999999999997</v>
      </c>
      <c r="E54" s="10" t="s">
        <v>126</v>
      </c>
      <c r="O54" s="27"/>
      <c r="P54" s="9">
        <v>1.9699999999999999E-2</v>
      </c>
      <c r="Q54" s="12">
        <v>1.6799999999999999E-2</v>
      </c>
      <c r="R54" s="30"/>
      <c r="S54" s="27"/>
      <c r="T54" s="27"/>
      <c r="U54" s="27">
        <f t="shared" si="1"/>
        <v>2.966214334705077E-3</v>
      </c>
      <c r="V54" s="27">
        <f t="shared" si="2"/>
        <v>5.6079541099577131E-3</v>
      </c>
      <c r="W54" s="27"/>
    </row>
    <row r="55" spans="2:23" x14ac:dyDescent="0.25">
      <c r="B55" s="8" t="s">
        <v>86</v>
      </c>
      <c r="C55" s="9">
        <v>4.24E-2</v>
      </c>
      <c r="D55" s="9">
        <v>0.50549999999999995</v>
      </c>
      <c r="E55" s="10" t="s">
        <v>126</v>
      </c>
      <c r="O55" s="27"/>
      <c r="P55" s="9">
        <v>1.49E-2</v>
      </c>
      <c r="Q55" s="12">
        <v>9.1000000000000004E-3</v>
      </c>
      <c r="R55" s="30"/>
      <c r="S55" s="27"/>
      <c r="T55" s="27"/>
      <c r="U55" s="27">
        <f t="shared" si="1"/>
        <v>3.5120987791495213E-3</v>
      </c>
      <c r="V55" s="27">
        <f t="shared" si="2"/>
        <v>6.8204927374086941E-3</v>
      </c>
      <c r="W55" s="27"/>
    </row>
    <row r="56" spans="2:23" x14ac:dyDescent="0.25">
      <c r="B56" s="8" t="s">
        <v>87</v>
      </c>
      <c r="C56" s="9">
        <v>4.1599999999999998E-2</v>
      </c>
      <c r="D56" s="9">
        <v>0.4597</v>
      </c>
      <c r="E56" s="10" t="s">
        <v>126</v>
      </c>
      <c r="O56" s="27"/>
      <c r="P56" s="9">
        <v>1.3100000000000001E-2</v>
      </c>
      <c r="Q56" s="27"/>
      <c r="R56" s="27"/>
      <c r="S56" s="27"/>
      <c r="T56" s="27"/>
      <c r="U56" s="27">
        <f t="shared" si="1"/>
        <v>3.7286854458161876E-3</v>
      </c>
      <c r="V56" s="27"/>
      <c r="W56" s="27"/>
    </row>
    <row r="57" spans="2:23" x14ac:dyDescent="0.25">
      <c r="B57" s="8" t="s">
        <v>88</v>
      </c>
      <c r="C57" s="9">
        <v>3.9800000000000002E-2</v>
      </c>
      <c r="D57" s="9">
        <v>0.48530000000000001</v>
      </c>
      <c r="E57" s="10" t="s">
        <v>126</v>
      </c>
      <c r="O57" s="27"/>
      <c r="P57" s="9">
        <v>1.14E-2</v>
      </c>
      <c r="Q57" s="27"/>
      <c r="R57" s="27"/>
      <c r="S57" s="27"/>
      <c r="T57" s="27"/>
      <c r="U57" s="27">
        <f t="shared" si="1"/>
        <v>3.9391895198902611E-3</v>
      </c>
      <c r="V57" s="27"/>
      <c r="W57" s="27"/>
    </row>
    <row r="58" spans="2:23" x14ac:dyDescent="0.25">
      <c r="B58" s="8" t="s">
        <v>90</v>
      </c>
      <c r="C58" s="9">
        <v>3.6999999999999998E-2</v>
      </c>
      <c r="D58" s="9">
        <v>0.44440000000000002</v>
      </c>
      <c r="E58" s="10" t="s">
        <v>126</v>
      </c>
      <c r="O58" s="27"/>
      <c r="P58" s="28">
        <v>1.1299999999999999E-2</v>
      </c>
      <c r="Q58" s="27"/>
      <c r="R58" s="27"/>
      <c r="S58" s="27"/>
      <c r="T58" s="27"/>
      <c r="U58" s="27">
        <f t="shared" si="1"/>
        <v>3.951752112482854E-3</v>
      </c>
      <c r="V58" s="27"/>
      <c r="W58" s="27"/>
    </row>
    <row r="59" spans="2:23" x14ac:dyDescent="0.25">
      <c r="B59" s="8" t="s">
        <v>91</v>
      </c>
      <c r="C59" s="9">
        <v>3.6299999999999999E-2</v>
      </c>
      <c r="D59" s="9">
        <v>0.44679999999999997</v>
      </c>
      <c r="E59" s="10" t="s">
        <v>126</v>
      </c>
      <c r="N59" s="14" t="s">
        <v>169</v>
      </c>
      <c r="O59" s="29">
        <f>SUM(O5:O23)</f>
        <v>1.3189000000000002</v>
      </c>
      <c r="P59" s="29">
        <f>SUM(P5:P58)</f>
        <v>4.0048000000000004</v>
      </c>
      <c r="Q59" s="29">
        <f>SUM(Q5:Q55)</f>
        <v>4.676000000000001</v>
      </c>
      <c r="R59" s="27"/>
      <c r="S59" s="29" t="s">
        <v>169</v>
      </c>
      <c r="T59" s="29">
        <f>SUM(T5:T23)</f>
        <v>4.8265825263157897E-2</v>
      </c>
      <c r="U59" s="29">
        <f>SUM(U5:U58)</f>
        <v>0.18054212592592589</v>
      </c>
      <c r="V59" s="29">
        <f>SUM(V5:V55)</f>
        <v>0.17661176039215687</v>
      </c>
      <c r="W59" s="27"/>
    </row>
    <row r="60" spans="2:23" x14ac:dyDescent="0.25">
      <c r="B60" s="8" t="s">
        <v>92</v>
      </c>
      <c r="C60" s="9">
        <v>3.5900000000000001E-2</v>
      </c>
      <c r="D60" s="9">
        <v>0.44330000000000003</v>
      </c>
      <c r="E60" s="10" t="s">
        <v>126</v>
      </c>
      <c r="N60" s="14" t="s">
        <v>168</v>
      </c>
      <c r="O60" s="29">
        <v>19</v>
      </c>
      <c r="P60" s="32">
        <v>54</v>
      </c>
      <c r="Q60" s="29">
        <v>51</v>
      </c>
      <c r="R60" s="27"/>
      <c r="S60" s="29" t="s">
        <v>168</v>
      </c>
      <c r="T60" s="29">
        <v>19</v>
      </c>
      <c r="U60" s="32">
        <v>54</v>
      </c>
      <c r="V60" s="29">
        <v>51</v>
      </c>
      <c r="W60" s="27"/>
    </row>
    <row r="61" spans="2:23" x14ac:dyDescent="0.25">
      <c r="B61" s="8" t="s">
        <v>93</v>
      </c>
      <c r="C61" s="9">
        <v>3.56E-2</v>
      </c>
      <c r="D61" s="9">
        <v>0.48870000000000002</v>
      </c>
      <c r="E61" s="10" t="s">
        <v>126</v>
      </c>
      <c r="N61" s="14" t="s">
        <v>170</v>
      </c>
      <c r="O61" s="29">
        <f>O59/O60</f>
        <v>6.9415789473684222E-2</v>
      </c>
      <c r="P61" s="29">
        <f t="shared" ref="P61:Q61" si="3">P59/P60</f>
        <v>7.4162962962962972E-2</v>
      </c>
      <c r="Q61" s="29">
        <f t="shared" si="3"/>
        <v>9.1686274509803947E-2</v>
      </c>
      <c r="R61" s="27"/>
      <c r="S61" s="29" t="s">
        <v>147</v>
      </c>
      <c r="T61" s="29">
        <f>T59/T60</f>
        <v>2.5403065927977839E-3</v>
      </c>
      <c r="U61" s="29">
        <f t="shared" ref="U61:V61" si="4">U59/U60</f>
        <v>3.3433727023319611E-3</v>
      </c>
      <c r="V61" s="29">
        <f t="shared" si="4"/>
        <v>3.46297569396386E-3</v>
      </c>
      <c r="W61" s="27"/>
    </row>
    <row r="62" spans="2:23" ht="18" customHeight="1" x14ac:dyDescent="0.25">
      <c r="B62" s="8" t="s">
        <v>97</v>
      </c>
      <c r="C62" s="9">
        <v>3.4099999999999998E-2</v>
      </c>
      <c r="D62" s="9">
        <v>0.43880000000000002</v>
      </c>
      <c r="E62" s="10" t="s">
        <v>126</v>
      </c>
      <c r="N62" s="14" t="s">
        <v>174</v>
      </c>
      <c r="O62" s="29">
        <f>POWER(O61-$K$14,2)*O60</f>
        <v>2.3948447700106587E-3</v>
      </c>
      <c r="P62" s="29">
        <f t="shared" ref="P62:Q62" si="5">POWER(P61-$K$14,2)*P60</f>
        <v>2.267326918767069E-3</v>
      </c>
      <c r="Q62" s="29">
        <f t="shared" si="5"/>
        <v>6.2199401977235417E-3</v>
      </c>
      <c r="R62" s="27"/>
      <c r="S62" s="29" t="s">
        <v>173</v>
      </c>
      <c r="T62" s="29">
        <f>SUM(T61:V61)/SUM(T60:V60)</f>
        <v>7.5376249912045205E-5</v>
      </c>
      <c r="U62" s="27"/>
      <c r="V62" s="27"/>
      <c r="W62" s="27"/>
    </row>
    <row r="63" spans="2:23" ht="29.25" customHeight="1" x14ac:dyDescent="0.25">
      <c r="B63" s="8" t="s">
        <v>99</v>
      </c>
      <c r="C63" s="9">
        <v>3.2899999999999999E-2</v>
      </c>
      <c r="D63" s="9">
        <v>0.45490000000000003</v>
      </c>
      <c r="E63" s="10" t="s">
        <v>126</v>
      </c>
      <c r="N63" s="31" t="s">
        <v>178</v>
      </c>
      <c r="O63" s="29">
        <f>SUM(O62:Q62)/K13</f>
        <v>8.7758966826623124E-5</v>
      </c>
      <c r="P63" s="29"/>
      <c r="Q63" s="29"/>
      <c r="R63" s="27"/>
      <c r="S63" s="27"/>
      <c r="T63" s="27"/>
      <c r="U63" s="27"/>
      <c r="V63" s="27"/>
      <c r="W63" s="27"/>
    </row>
    <row r="64" spans="2:23" ht="24" customHeight="1" x14ac:dyDescent="0.25">
      <c r="B64" s="8" t="s">
        <v>102</v>
      </c>
      <c r="C64" s="9">
        <v>3.1800000000000002E-2</v>
      </c>
      <c r="D64" s="9">
        <v>0.43859999999999999</v>
      </c>
      <c r="E64" s="10" t="s">
        <v>126</v>
      </c>
      <c r="N64" s="31" t="s">
        <v>179</v>
      </c>
      <c r="O64" s="29">
        <f>O63+T62</f>
        <v>1.6313521673866832E-4</v>
      </c>
      <c r="P64" s="27"/>
      <c r="Q64" s="27"/>
      <c r="R64" s="27"/>
      <c r="S64" s="27"/>
      <c r="T64" s="27"/>
      <c r="U64" s="27"/>
      <c r="V64" s="27"/>
      <c r="W64" s="27"/>
    </row>
    <row r="65" spans="2:23" x14ac:dyDescent="0.25">
      <c r="B65" s="8" t="s">
        <v>103</v>
      </c>
      <c r="C65" s="9">
        <v>3.0300000000000001E-2</v>
      </c>
      <c r="D65" s="9">
        <v>0.5171</v>
      </c>
      <c r="E65" s="10" t="s">
        <v>126</v>
      </c>
      <c r="O65" s="27"/>
      <c r="P65" s="27"/>
      <c r="Q65" s="27"/>
      <c r="R65" s="27"/>
      <c r="S65" s="27"/>
      <c r="T65" s="27"/>
      <c r="U65" s="27"/>
      <c r="V65" s="27"/>
      <c r="W65" s="27"/>
    </row>
    <row r="66" spans="2:23" x14ac:dyDescent="0.25">
      <c r="B66" s="8" t="s">
        <v>104</v>
      </c>
      <c r="C66" s="9">
        <v>3.0099999999999998E-2</v>
      </c>
      <c r="D66" s="9">
        <v>0.49309999999999998</v>
      </c>
      <c r="E66" s="10" t="s">
        <v>126</v>
      </c>
      <c r="O66" s="27"/>
      <c r="P66" s="27"/>
      <c r="Q66" s="27"/>
      <c r="R66" s="27"/>
      <c r="S66" s="27"/>
      <c r="T66" s="27"/>
      <c r="U66" s="27"/>
      <c r="V66" s="27"/>
      <c r="W66" s="27"/>
    </row>
    <row r="67" spans="2:23" x14ac:dyDescent="0.25">
      <c r="B67" s="8" t="s">
        <v>106</v>
      </c>
      <c r="C67" s="9">
        <v>2.7099999999999999E-2</v>
      </c>
      <c r="D67" s="9">
        <v>0.44819999999999999</v>
      </c>
      <c r="E67" s="10" t="s">
        <v>126</v>
      </c>
    </row>
    <row r="68" spans="2:23" x14ac:dyDescent="0.25">
      <c r="B68" s="8" t="s">
        <v>107</v>
      </c>
      <c r="C68" s="9">
        <v>2.64E-2</v>
      </c>
      <c r="D68" s="9">
        <v>0.4793</v>
      </c>
      <c r="E68" s="10" t="s">
        <v>126</v>
      </c>
    </row>
    <row r="69" spans="2:23" x14ac:dyDescent="0.25">
      <c r="B69" s="8" t="s">
        <v>108</v>
      </c>
      <c r="C69" s="9">
        <v>2.63E-2</v>
      </c>
      <c r="D69" s="9">
        <v>0.47589999999999999</v>
      </c>
      <c r="E69" s="10" t="s">
        <v>126</v>
      </c>
    </row>
    <row r="70" spans="2:23" x14ac:dyDescent="0.25">
      <c r="B70" s="8" t="s">
        <v>112</v>
      </c>
      <c r="C70" s="9">
        <v>2.46E-2</v>
      </c>
      <c r="D70" s="9">
        <v>0.439</v>
      </c>
      <c r="E70" s="10" t="s">
        <v>126</v>
      </c>
    </row>
    <row r="71" spans="2:23" x14ac:dyDescent="0.25">
      <c r="B71" s="8" t="s">
        <v>114</v>
      </c>
      <c r="C71" s="9">
        <v>1.9699999999999999E-2</v>
      </c>
      <c r="D71" s="9">
        <v>0.51339999999999997</v>
      </c>
      <c r="E71" s="10" t="s">
        <v>126</v>
      </c>
    </row>
    <row r="72" spans="2:23" x14ac:dyDescent="0.25">
      <c r="B72" s="8" t="s">
        <v>118</v>
      </c>
      <c r="C72" s="9">
        <v>1.49E-2</v>
      </c>
      <c r="D72" s="9">
        <v>0.44890000000000002</v>
      </c>
      <c r="E72" s="10" t="s">
        <v>126</v>
      </c>
    </row>
    <row r="73" spans="2:23" x14ac:dyDescent="0.25">
      <c r="B73" s="8" t="s">
        <v>119</v>
      </c>
      <c r="C73" s="9">
        <v>1.3100000000000001E-2</v>
      </c>
      <c r="D73" s="9">
        <v>0.48630000000000001</v>
      </c>
      <c r="E73" s="10" t="s">
        <v>126</v>
      </c>
    </row>
    <row r="74" spans="2:23" x14ac:dyDescent="0.25">
      <c r="B74" s="8" t="s">
        <v>121</v>
      </c>
      <c r="C74" s="9">
        <v>1.14E-2</v>
      </c>
      <c r="D74" s="9">
        <v>0.43809999999999999</v>
      </c>
      <c r="E74" s="10" t="s">
        <v>126</v>
      </c>
    </row>
    <row r="75" spans="2:23" x14ac:dyDescent="0.25">
      <c r="B75" s="8" t="s">
        <v>122</v>
      </c>
      <c r="C75" s="9">
        <v>1.1299999999999999E-2</v>
      </c>
      <c r="D75" s="9">
        <v>0.4975</v>
      </c>
      <c r="E75" s="10" t="s">
        <v>126</v>
      </c>
    </row>
    <row r="76" spans="2:23" x14ac:dyDescent="0.25">
      <c r="B76" s="11" t="s">
        <v>2</v>
      </c>
      <c r="C76" s="12">
        <v>0.26469999999999999</v>
      </c>
      <c r="D76" s="12">
        <v>0.53300000000000003</v>
      </c>
      <c r="E76" s="13" t="s">
        <v>127</v>
      </c>
    </row>
    <row r="77" spans="2:23" x14ac:dyDescent="0.25">
      <c r="B77" s="11" t="s">
        <v>3</v>
      </c>
      <c r="C77" s="12">
        <v>0.25869999999999999</v>
      </c>
      <c r="D77" s="12">
        <v>0.55420000000000003</v>
      </c>
      <c r="E77" s="13" t="s">
        <v>127</v>
      </c>
    </row>
    <row r="78" spans="2:23" x14ac:dyDescent="0.25">
      <c r="B78" s="11" t="s">
        <v>5</v>
      </c>
      <c r="C78" s="12">
        <v>0.21099999999999999</v>
      </c>
      <c r="D78" s="12">
        <v>0.45950000000000002</v>
      </c>
      <c r="E78" s="13" t="s">
        <v>127</v>
      </c>
    </row>
    <row r="79" spans="2:23" x14ac:dyDescent="0.25">
      <c r="B79" s="11" t="s">
        <v>7</v>
      </c>
      <c r="C79" s="12">
        <v>0.2041</v>
      </c>
      <c r="D79" s="12">
        <v>0.51029999999999998</v>
      </c>
      <c r="E79" s="13" t="s">
        <v>127</v>
      </c>
    </row>
    <row r="80" spans="2:23" x14ac:dyDescent="0.25">
      <c r="B80" s="11" t="s">
        <v>12</v>
      </c>
      <c r="C80" s="12">
        <v>0.16009999999999999</v>
      </c>
      <c r="D80" s="12">
        <v>0.52010000000000001</v>
      </c>
      <c r="E80" s="13" t="s">
        <v>127</v>
      </c>
    </row>
    <row r="81" spans="2:5" x14ac:dyDescent="0.25">
      <c r="B81" s="11" t="s">
        <v>13</v>
      </c>
      <c r="C81" s="12">
        <v>0.156</v>
      </c>
      <c r="D81" s="12">
        <v>0.50149999999999995</v>
      </c>
      <c r="E81" s="13" t="s">
        <v>127</v>
      </c>
    </row>
    <row r="82" spans="2:5" x14ac:dyDescent="0.25">
      <c r="B82" s="11" t="s">
        <v>14</v>
      </c>
      <c r="C82" s="12">
        <v>0.15040000000000001</v>
      </c>
      <c r="D82" s="12">
        <v>0.49359999999999998</v>
      </c>
      <c r="E82" s="13" t="s">
        <v>127</v>
      </c>
    </row>
    <row r="83" spans="2:5" x14ac:dyDescent="0.25">
      <c r="B83" s="11" t="s">
        <v>15</v>
      </c>
      <c r="C83" s="12">
        <v>0.14369999999999999</v>
      </c>
      <c r="D83" s="12">
        <v>0.50460000000000005</v>
      </c>
      <c r="E83" s="13" t="s">
        <v>127</v>
      </c>
    </row>
    <row r="84" spans="2:5" x14ac:dyDescent="0.25">
      <c r="B84" s="11" t="s">
        <v>16</v>
      </c>
      <c r="C84" s="12">
        <v>0.1429</v>
      </c>
      <c r="D84" s="12">
        <v>0.4894</v>
      </c>
      <c r="E84" s="13" t="s">
        <v>127</v>
      </c>
    </row>
    <row r="85" spans="2:5" x14ac:dyDescent="0.25">
      <c r="B85" s="11" t="s">
        <v>19</v>
      </c>
      <c r="C85" s="12">
        <v>0.1358</v>
      </c>
      <c r="D85" s="12">
        <v>0.51339999999999997</v>
      </c>
      <c r="E85" s="13" t="s">
        <v>127</v>
      </c>
    </row>
    <row r="86" spans="2:5" x14ac:dyDescent="0.25">
      <c r="B86" s="11" t="s">
        <v>20</v>
      </c>
      <c r="C86" s="12">
        <v>0.1318</v>
      </c>
      <c r="D86" s="12">
        <v>0.54100000000000004</v>
      </c>
      <c r="E86" s="13" t="s">
        <v>127</v>
      </c>
    </row>
    <row r="87" spans="2:5" x14ac:dyDescent="0.25">
      <c r="B87" s="11" t="s">
        <v>21</v>
      </c>
      <c r="C87" s="12">
        <v>0.13089999999999999</v>
      </c>
      <c r="D87" s="12">
        <v>0.54269999999999996</v>
      </c>
      <c r="E87" s="13" t="s">
        <v>127</v>
      </c>
    </row>
    <row r="88" spans="2:5" x14ac:dyDescent="0.25">
      <c r="B88" s="11" t="s">
        <v>24</v>
      </c>
      <c r="C88" s="12">
        <v>0.12839999999999999</v>
      </c>
      <c r="D88" s="12">
        <v>0.46379999999999999</v>
      </c>
      <c r="E88" s="13" t="s">
        <v>127</v>
      </c>
    </row>
    <row r="89" spans="2:5" x14ac:dyDescent="0.25">
      <c r="B89" s="11" t="s">
        <v>25</v>
      </c>
      <c r="C89" s="12">
        <v>0.127</v>
      </c>
      <c r="D89" s="12">
        <v>0.50060000000000004</v>
      </c>
      <c r="E89" s="13" t="s">
        <v>127</v>
      </c>
    </row>
    <row r="90" spans="2:5" x14ac:dyDescent="0.25">
      <c r="B90" s="11" t="s">
        <v>26</v>
      </c>
      <c r="C90" s="12">
        <v>0.12690000000000001</v>
      </c>
      <c r="D90" s="12">
        <v>0.50980000000000003</v>
      </c>
      <c r="E90" s="13" t="s">
        <v>127</v>
      </c>
    </row>
    <row r="91" spans="2:5" x14ac:dyDescent="0.25">
      <c r="B91" s="11" t="s">
        <v>28</v>
      </c>
      <c r="C91" s="12">
        <v>0.1237</v>
      </c>
      <c r="D91" s="12">
        <v>0.48970000000000002</v>
      </c>
      <c r="E91" s="13" t="s">
        <v>127</v>
      </c>
    </row>
    <row r="92" spans="2:5" x14ac:dyDescent="0.25">
      <c r="B92" s="11" t="s">
        <v>32</v>
      </c>
      <c r="C92" s="12">
        <v>0.1057</v>
      </c>
      <c r="D92" s="12">
        <v>0.53090000000000004</v>
      </c>
      <c r="E92" s="13" t="s">
        <v>127</v>
      </c>
    </row>
    <row r="93" spans="2:5" x14ac:dyDescent="0.25">
      <c r="B93" s="11" t="s">
        <v>33</v>
      </c>
      <c r="C93" s="12">
        <v>0.10539999999999999</v>
      </c>
      <c r="D93" s="12">
        <v>0.52400000000000002</v>
      </c>
      <c r="E93" s="13" t="s">
        <v>127</v>
      </c>
    </row>
    <row r="94" spans="2:5" x14ac:dyDescent="0.25">
      <c r="B94" s="11" t="s">
        <v>35</v>
      </c>
      <c r="C94" s="12">
        <v>0.10199999999999999</v>
      </c>
      <c r="D94" s="12">
        <v>0.49540000000000001</v>
      </c>
      <c r="E94" s="13" t="s">
        <v>127</v>
      </c>
    </row>
    <row r="95" spans="2:5" x14ac:dyDescent="0.25">
      <c r="B95" s="11" t="s">
        <v>36</v>
      </c>
      <c r="C95" s="12">
        <v>0.1013</v>
      </c>
      <c r="D95" s="12">
        <v>0.52880000000000005</v>
      </c>
      <c r="E95" s="13" t="s">
        <v>127</v>
      </c>
    </row>
    <row r="96" spans="2:5" x14ac:dyDescent="0.25">
      <c r="B96" s="11" t="s">
        <v>37</v>
      </c>
      <c r="C96" s="12">
        <v>9.9299999999999999E-2</v>
      </c>
      <c r="D96" s="12">
        <v>0.54579999999999995</v>
      </c>
      <c r="E96" s="13" t="s">
        <v>127</v>
      </c>
    </row>
    <row r="97" spans="2:5" x14ac:dyDescent="0.25">
      <c r="B97" s="11" t="s">
        <v>38</v>
      </c>
      <c r="C97" s="12">
        <v>9.8900000000000002E-2</v>
      </c>
      <c r="D97" s="12">
        <v>0.52790000000000004</v>
      </c>
      <c r="E97" s="13" t="s">
        <v>127</v>
      </c>
    </row>
    <row r="98" spans="2:5" x14ac:dyDescent="0.25">
      <c r="B98" s="11" t="s">
        <v>41</v>
      </c>
      <c r="C98" s="12">
        <v>9.3899999999999997E-2</v>
      </c>
      <c r="D98" s="12">
        <v>0.50129999999999997</v>
      </c>
      <c r="E98" s="13" t="s">
        <v>127</v>
      </c>
    </row>
    <row r="99" spans="2:5" x14ac:dyDescent="0.25">
      <c r="B99" s="11" t="s">
        <v>44</v>
      </c>
      <c r="C99" s="12">
        <v>8.6400000000000005E-2</v>
      </c>
      <c r="D99" s="12">
        <v>0.4466</v>
      </c>
      <c r="E99" s="13" t="s">
        <v>127</v>
      </c>
    </row>
    <row r="100" spans="2:5" x14ac:dyDescent="0.25">
      <c r="B100" s="11" t="s">
        <v>47</v>
      </c>
      <c r="C100" s="12">
        <v>8.3400000000000002E-2</v>
      </c>
      <c r="D100" s="12">
        <v>0.53190000000000004</v>
      </c>
      <c r="E100" s="13" t="s">
        <v>127</v>
      </c>
    </row>
    <row r="101" spans="2:5" x14ac:dyDescent="0.25">
      <c r="B101" s="11" t="s">
        <v>52</v>
      </c>
      <c r="C101" s="12">
        <v>7.8200000000000006E-2</v>
      </c>
      <c r="D101" s="12">
        <v>0.46479999999999999</v>
      </c>
      <c r="E101" s="13" t="s">
        <v>127</v>
      </c>
    </row>
    <row r="102" spans="2:5" x14ac:dyDescent="0.25">
      <c r="B102" s="11" t="s">
        <v>53</v>
      </c>
      <c r="C102" s="12">
        <v>7.4099999999999999E-2</v>
      </c>
      <c r="D102" s="12">
        <v>0.51049999999999995</v>
      </c>
      <c r="E102" s="13" t="s">
        <v>127</v>
      </c>
    </row>
    <row r="103" spans="2:5" x14ac:dyDescent="0.25">
      <c r="B103" s="11" t="s">
        <v>54</v>
      </c>
      <c r="C103" s="12">
        <v>7.2499999999999995E-2</v>
      </c>
      <c r="D103" s="12">
        <v>0.51880000000000004</v>
      </c>
      <c r="E103" s="13" t="s">
        <v>127</v>
      </c>
    </row>
    <row r="104" spans="2:5" x14ac:dyDescent="0.25">
      <c r="B104" s="11" t="s">
        <v>55</v>
      </c>
      <c r="C104" s="12">
        <v>7.1199999999999999E-2</v>
      </c>
      <c r="D104" s="12">
        <v>0.53290000000000004</v>
      </c>
      <c r="E104" s="13" t="s">
        <v>127</v>
      </c>
    </row>
    <row r="105" spans="2:5" x14ac:dyDescent="0.25">
      <c r="B105" s="11" t="s">
        <v>59</v>
      </c>
      <c r="C105" s="12">
        <v>6.8400000000000002E-2</v>
      </c>
      <c r="D105" s="12">
        <v>0.52959999999999996</v>
      </c>
      <c r="E105" s="13" t="s">
        <v>127</v>
      </c>
    </row>
    <row r="106" spans="2:5" x14ac:dyDescent="0.25">
      <c r="B106" s="11" t="s">
        <v>63</v>
      </c>
      <c r="C106" s="12">
        <v>6.6500000000000004E-2</v>
      </c>
      <c r="D106" s="12">
        <v>0.48220000000000002</v>
      </c>
      <c r="E106" s="13" t="s">
        <v>127</v>
      </c>
    </row>
    <row r="107" spans="2:5" x14ac:dyDescent="0.25">
      <c r="B107" s="11" t="s">
        <v>64</v>
      </c>
      <c r="C107" s="12">
        <v>6.5799999999999997E-2</v>
      </c>
      <c r="D107" s="12">
        <v>0.50190000000000001</v>
      </c>
      <c r="E107" s="13" t="s">
        <v>127</v>
      </c>
    </row>
    <row r="108" spans="2:5" x14ac:dyDescent="0.25">
      <c r="B108" s="11" t="s">
        <v>72</v>
      </c>
      <c r="C108" s="12">
        <v>5.7599999999999998E-2</v>
      </c>
      <c r="D108" s="12">
        <v>0.47989999999999999</v>
      </c>
      <c r="E108" s="13" t="s">
        <v>127</v>
      </c>
    </row>
    <row r="109" spans="2:5" x14ac:dyDescent="0.25">
      <c r="B109" s="11" t="s">
        <v>74</v>
      </c>
      <c r="C109" s="12">
        <v>5.67E-2</v>
      </c>
      <c r="D109" s="12">
        <v>0.48920000000000002</v>
      </c>
      <c r="E109" s="13" t="s">
        <v>127</v>
      </c>
    </row>
    <row r="110" spans="2:5" x14ac:dyDescent="0.25">
      <c r="B110" s="11" t="s">
        <v>75</v>
      </c>
      <c r="C110" s="12">
        <v>5.5500000000000001E-2</v>
      </c>
      <c r="D110" s="12">
        <v>0.4582</v>
      </c>
      <c r="E110" s="13" t="s">
        <v>127</v>
      </c>
    </row>
    <row r="111" spans="2:5" x14ac:dyDescent="0.25">
      <c r="B111" s="11" t="s">
        <v>76</v>
      </c>
      <c r="C111" s="12">
        <v>5.5100000000000003E-2</v>
      </c>
      <c r="D111" s="12">
        <v>0.4899</v>
      </c>
      <c r="E111" s="13" t="s">
        <v>127</v>
      </c>
    </row>
    <row r="112" spans="2:5" x14ac:dyDescent="0.25">
      <c r="B112" s="11" t="s">
        <v>77</v>
      </c>
      <c r="C112" s="12">
        <v>5.2299999999999999E-2</v>
      </c>
      <c r="D112" s="12">
        <v>0.52300000000000002</v>
      </c>
      <c r="E112" s="13" t="s">
        <v>127</v>
      </c>
    </row>
    <row r="113" spans="2:5" x14ac:dyDescent="0.25">
      <c r="B113" s="11" t="s">
        <v>78</v>
      </c>
      <c r="C113" s="12">
        <v>5.2200000000000003E-2</v>
      </c>
      <c r="D113" s="12">
        <v>0.49020000000000002</v>
      </c>
      <c r="E113" s="13" t="s">
        <v>127</v>
      </c>
    </row>
    <row r="114" spans="2:5" x14ac:dyDescent="0.25">
      <c r="B114" s="11" t="s">
        <v>81</v>
      </c>
      <c r="C114" s="12">
        <v>4.9399999999999999E-2</v>
      </c>
      <c r="D114" s="12">
        <v>0.49930000000000002</v>
      </c>
      <c r="E114" s="13" t="s">
        <v>127</v>
      </c>
    </row>
    <row r="115" spans="2:5" x14ac:dyDescent="0.25">
      <c r="B115" s="11" t="s">
        <v>89</v>
      </c>
      <c r="C115" s="12">
        <v>3.8199999999999998E-2</v>
      </c>
      <c r="D115" s="12">
        <v>0.50870000000000004</v>
      </c>
      <c r="E115" s="13" t="s">
        <v>127</v>
      </c>
    </row>
    <row r="116" spans="2:5" x14ac:dyDescent="0.25">
      <c r="B116" s="11" t="s">
        <v>94</v>
      </c>
      <c r="C116" s="12">
        <v>3.4799999999999998E-2</v>
      </c>
      <c r="D116" s="12">
        <v>0.51349999999999996</v>
      </c>
      <c r="E116" s="13" t="s">
        <v>127</v>
      </c>
    </row>
    <row r="117" spans="2:5" x14ac:dyDescent="0.25">
      <c r="B117" s="11" t="s">
        <v>96</v>
      </c>
      <c r="C117" s="12">
        <v>3.4200000000000001E-2</v>
      </c>
      <c r="D117" s="12">
        <v>0.50270000000000004</v>
      </c>
      <c r="E117" s="13" t="s">
        <v>127</v>
      </c>
    </row>
    <row r="118" spans="2:5" x14ac:dyDescent="0.25">
      <c r="B118" s="11" t="s">
        <v>98</v>
      </c>
      <c r="C118" s="12">
        <v>3.3399999999999999E-2</v>
      </c>
      <c r="D118" s="12">
        <v>0.4859</v>
      </c>
      <c r="E118" s="13" t="s">
        <v>127</v>
      </c>
    </row>
    <row r="119" spans="2:5" x14ac:dyDescent="0.25">
      <c r="B119" s="11" t="s">
        <v>100</v>
      </c>
      <c r="C119" s="12">
        <v>3.2500000000000001E-2</v>
      </c>
      <c r="D119" s="12">
        <v>0.47260000000000002</v>
      </c>
      <c r="E119" s="13" t="s">
        <v>127</v>
      </c>
    </row>
    <row r="120" spans="2:5" x14ac:dyDescent="0.25">
      <c r="B120" s="11" t="s">
        <v>101</v>
      </c>
      <c r="C120" s="12">
        <v>3.2300000000000002E-2</v>
      </c>
      <c r="D120" s="12">
        <v>0.43590000000000001</v>
      </c>
      <c r="E120" s="13" t="s">
        <v>127</v>
      </c>
    </row>
    <row r="121" spans="2:5" x14ac:dyDescent="0.25">
      <c r="B121" s="11" t="s">
        <v>105</v>
      </c>
      <c r="C121" s="12">
        <v>2.8199999999999999E-2</v>
      </c>
      <c r="D121" s="12">
        <v>0.48130000000000001</v>
      </c>
      <c r="E121" s="13" t="s">
        <v>127</v>
      </c>
    </row>
    <row r="122" spans="2:5" x14ac:dyDescent="0.25">
      <c r="B122" s="11" t="s">
        <v>111</v>
      </c>
      <c r="C122" s="12">
        <v>2.47E-2</v>
      </c>
      <c r="D122" s="12">
        <v>0.4395</v>
      </c>
      <c r="E122" s="13" t="s">
        <v>127</v>
      </c>
    </row>
    <row r="123" spans="2:5" x14ac:dyDescent="0.25">
      <c r="B123" s="11" t="s">
        <v>113</v>
      </c>
      <c r="C123" s="12">
        <v>2.4500000000000001E-2</v>
      </c>
      <c r="D123" s="12">
        <v>0.47920000000000001</v>
      </c>
      <c r="E123" s="13" t="s">
        <v>127</v>
      </c>
    </row>
    <row r="124" spans="2:5" x14ac:dyDescent="0.25">
      <c r="B124" s="11" t="s">
        <v>115</v>
      </c>
      <c r="C124" s="12">
        <v>1.9400000000000001E-2</v>
      </c>
      <c r="D124" s="12">
        <v>0.50139999999999996</v>
      </c>
      <c r="E124" s="13" t="s">
        <v>127</v>
      </c>
    </row>
    <row r="125" spans="2:5" x14ac:dyDescent="0.25">
      <c r="B125" s="11" t="s">
        <v>116</v>
      </c>
      <c r="C125" s="12">
        <v>1.6799999999999999E-2</v>
      </c>
      <c r="D125" s="12">
        <v>0.44679999999999997</v>
      </c>
      <c r="E125" s="13" t="s">
        <v>127</v>
      </c>
    </row>
    <row r="126" spans="2:5" x14ac:dyDescent="0.25">
      <c r="B126" s="11" t="s">
        <v>123</v>
      </c>
      <c r="C126" s="12">
        <v>9.1000000000000004E-3</v>
      </c>
      <c r="D126" s="12">
        <v>0.4612</v>
      </c>
      <c r="E126" s="13" t="s">
        <v>127</v>
      </c>
    </row>
  </sheetData>
  <sortState xmlns:xlrd2="http://schemas.microsoft.com/office/spreadsheetml/2017/richdata2" ref="O5:Q58">
    <sortCondition ref="O5:O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27"/>
  <sheetViews>
    <sheetView topLeftCell="B1" workbookViewId="0">
      <selection activeCell="Q24" sqref="Q24"/>
    </sheetView>
  </sheetViews>
  <sheetFormatPr defaultRowHeight="15" x14ac:dyDescent="0.25"/>
  <cols>
    <col min="6" max="6" width="12.5703125" customWidth="1"/>
    <col min="7" max="7" width="12.140625" customWidth="1"/>
  </cols>
  <sheetData>
    <row r="3" spans="2:7" x14ac:dyDescent="0.25">
      <c r="B3" s="14" t="s">
        <v>148</v>
      </c>
      <c r="C3" s="14" t="s">
        <v>134</v>
      </c>
      <c r="D3" s="14" t="s">
        <v>133</v>
      </c>
    </row>
    <row r="4" spans="2:7" x14ac:dyDescent="0.25">
      <c r="B4" s="14">
        <v>1</v>
      </c>
      <c r="C4" s="15">
        <v>0.29859999999999998</v>
      </c>
      <c r="D4" s="15">
        <v>0.4854</v>
      </c>
      <c r="F4" t="s">
        <v>149</v>
      </c>
      <c r="G4" t="s">
        <v>150</v>
      </c>
    </row>
    <row r="5" spans="2:7" x14ac:dyDescent="0.25">
      <c r="B5" s="14">
        <v>2</v>
      </c>
      <c r="C5" s="15">
        <v>0.26469999999999999</v>
      </c>
      <c r="D5" s="15">
        <v>0.53300000000000003</v>
      </c>
      <c r="F5">
        <f>CORREL(C4:C127,D4:D127)</f>
        <v>0.38619376000761912</v>
      </c>
      <c r="G5">
        <f>RSQ(C4:C127,D4:D127)</f>
        <v>0.14914562026882253</v>
      </c>
    </row>
    <row r="6" spans="2:7" x14ac:dyDescent="0.25">
      <c r="B6" s="14">
        <v>3</v>
      </c>
      <c r="C6" s="15">
        <v>0.25869999999999999</v>
      </c>
      <c r="D6" s="15">
        <v>0.55420000000000003</v>
      </c>
    </row>
    <row r="7" spans="2:7" x14ac:dyDescent="0.25">
      <c r="B7" s="14">
        <v>4</v>
      </c>
      <c r="C7" s="15">
        <v>0.21479999999999999</v>
      </c>
      <c r="D7" s="15">
        <v>0.49819999999999998</v>
      </c>
    </row>
    <row r="8" spans="2:7" x14ac:dyDescent="0.25">
      <c r="B8" s="14">
        <v>5</v>
      </c>
      <c r="C8" s="15">
        <v>0.21099999999999999</v>
      </c>
      <c r="D8" s="15">
        <v>0.45950000000000002</v>
      </c>
    </row>
    <row r="9" spans="2:7" x14ac:dyDescent="0.25">
      <c r="B9" s="14">
        <v>6</v>
      </c>
      <c r="C9" s="15">
        <v>0.21</v>
      </c>
      <c r="D9" s="15">
        <v>0.51780000000000004</v>
      </c>
    </row>
    <row r="10" spans="2:7" x14ac:dyDescent="0.25">
      <c r="B10" s="14">
        <v>7</v>
      </c>
      <c r="C10" s="15">
        <v>0.2041</v>
      </c>
      <c r="D10" s="15">
        <v>0.51029999999999998</v>
      </c>
    </row>
    <row r="11" spans="2:7" x14ac:dyDescent="0.25">
      <c r="B11" s="14">
        <v>8</v>
      </c>
      <c r="C11" s="15">
        <v>0.2029</v>
      </c>
      <c r="D11" s="15">
        <v>0.48670000000000002</v>
      </c>
    </row>
    <row r="12" spans="2:7" x14ac:dyDescent="0.25">
      <c r="B12" s="14">
        <v>9</v>
      </c>
      <c r="C12" s="15">
        <v>0.18379999999999999</v>
      </c>
      <c r="D12" s="15">
        <v>0.53500000000000003</v>
      </c>
    </row>
    <row r="13" spans="2:7" x14ac:dyDescent="0.25">
      <c r="B13" s="14">
        <v>10</v>
      </c>
      <c r="C13" s="15">
        <v>0.17130000000000001</v>
      </c>
      <c r="D13" s="15">
        <v>0.4914</v>
      </c>
    </row>
    <row r="14" spans="2:7" x14ac:dyDescent="0.25">
      <c r="B14" s="14">
        <v>11</v>
      </c>
      <c r="C14" s="15">
        <v>0.16839999999999999</v>
      </c>
      <c r="D14" s="15">
        <v>0.505</v>
      </c>
    </row>
    <row r="15" spans="2:7" x14ac:dyDescent="0.25">
      <c r="B15" s="14">
        <v>12</v>
      </c>
      <c r="C15" s="15">
        <v>0.16009999999999999</v>
      </c>
      <c r="D15" s="15">
        <v>0.52010000000000001</v>
      </c>
    </row>
    <row r="16" spans="2:7" x14ac:dyDescent="0.25">
      <c r="B16" s="14">
        <v>13</v>
      </c>
      <c r="C16" s="15">
        <v>0.156</v>
      </c>
      <c r="D16" s="15">
        <v>0.50149999999999995</v>
      </c>
    </row>
    <row r="17" spans="2:4" x14ac:dyDescent="0.25">
      <c r="B17" s="14">
        <v>14</v>
      </c>
      <c r="C17" s="15">
        <v>0.15040000000000001</v>
      </c>
      <c r="D17" s="15">
        <v>0.49359999999999998</v>
      </c>
    </row>
    <row r="18" spans="2:4" x14ac:dyDescent="0.25">
      <c r="B18" s="14">
        <v>15</v>
      </c>
      <c r="C18" s="15">
        <v>0.14369999999999999</v>
      </c>
      <c r="D18" s="15">
        <v>0.50460000000000005</v>
      </c>
    </row>
    <row r="19" spans="2:4" x14ac:dyDescent="0.25">
      <c r="B19" s="14">
        <v>16</v>
      </c>
      <c r="C19" s="15">
        <v>0.1429</v>
      </c>
      <c r="D19" s="15">
        <v>0.4894</v>
      </c>
    </row>
    <row r="20" spans="2:4" x14ac:dyDescent="0.25">
      <c r="B20" s="14">
        <v>17</v>
      </c>
      <c r="C20" s="15">
        <v>0.1368</v>
      </c>
      <c r="D20" s="15">
        <v>0.54659999999999997</v>
      </c>
    </row>
    <row r="21" spans="2:4" x14ac:dyDescent="0.25">
      <c r="B21" s="14">
        <v>18</v>
      </c>
      <c r="C21" s="15">
        <v>0.13619999999999999</v>
      </c>
      <c r="D21" s="15">
        <v>0.43490000000000001</v>
      </c>
    </row>
    <row r="22" spans="2:4" x14ac:dyDescent="0.25">
      <c r="B22" s="14">
        <v>19</v>
      </c>
      <c r="C22" s="15">
        <v>0.1358</v>
      </c>
      <c r="D22" s="15">
        <v>0.51339999999999997</v>
      </c>
    </row>
    <row r="23" spans="2:4" x14ac:dyDescent="0.25">
      <c r="B23" s="14">
        <v>20</v>
      </c>
      <c r="C23" s="15">
        <v>0.1318</v>
      </c>
      <c r="D23" s="15">
        <v>0.54100000000000004</v>
      </c>
    </row>
    <row r="24" spans="2:4" x14ac:dyDescent="0.25">
      <c r="B24" s="14">
        <v>21</v>
      </c>
      <c r="C24" s="15">
        <v>0.13089999999999999</v>
      </c>
      <c r="D24" s="15">
        <v>0.54269999999999996</v>
      </c>
    </row>
    <row r="25" spans="2:4" x14ac:dyDescent="0.25">
      <c r="B25" s="14">
        <v>22</v>
      </c>
      <c r="C25" s="15">
        <v>0.13039999999999999</v>
      </c>
      <c r="D25" s="15">
        <v>0.5111</v>
      </c>
    </row>
    <row r="26" spans="2:4" x14ac:dyDescent="0.25">
      <c r="B26" s="14">
        <v>23</v>
      </c>
      <c r="C26" s="15">
        <v>0.12970000000000001</v>
      </c>
      <c r="D26" s="15">
        <v>0.50509999999999999</v>
      </c>
    </row>
    <row r="27" spans="2:4" x14ac:dyDescent="0.25">
      <c r="B27" s="14">
        <v>24</v>
      </c>
      <c r="C27" s="15">
        <v>0.12839999999999999</v>
      </c>
      <c r="D27" s="15">
        <v>0.46379999999999999</v>
      </c>
    </row>
    <row r="28" spans="2:4" x14ac:dyDescent="0.25">
      <c r="B28" s="14">
        <v>25</v>
      </c>
      <c r="C28" s="15">
        <v>0.127</v>
      </c>
      <c r="D28" s="15">
        <v>0.50060000000000004</v>
      </c>
    </row>
    <row r="29" spans="2:4" x14ac:dyDescent="0.25">
      <c r="B29" s="14">
        <v>26</v>
      </c>
      <c r="C29" s="15">
        <v>0.12690000000000001</v>
      </c>
      <c r="D29" s="15">
        <v>0.50980000000000003</v>
      </c>
    </row>
    <row r="30" spans="2:4" x14ac:dyDescent="0.25">
      <c r="B30" s="14">
        <v>27</v>
      </c>
      <c r="C30" s="15">
        <v>0.12659999999999999</v>
      </c>
      <c r="D30" s="15">
        <v>0.54820000000000002</v>
      </c>
    </row>
    <row r="31" spans="2:4" x14ac:dyDescent="0.25">
      <c r="B31" s="14">
        <v>28</v>
      </c>
      <c r="C31" s="15">
        <v>0.1237</v>
      </c>
      <c r="D31" s="15">
        <v>0.48970000000000002</v>
      </c>
    </row>
    <row r="32" spans="2:4" x14ac:dyDescent="0.25">
      <c r="B32" s="14">
        <v>29</v>
      </c>
      <c r="C32" s="15">
        <v>0.1207</v>
      </c>
      <c r="D32" s="15">
        <v>0.46760000000000002</v>
      </c>
    </row>
    <row r="33" spans="2:4" x14ac:dyDescent="0.25">
      <c r="B33" s="14">
        <v>30</v>
      </c>
      <c r="C33" s="15">
        <v>0.11609999999999999</v>
      </c>
      <c r="D33" s="15">
        <v>0.53149999999999997</v>
      </c>
    </row>
    <row r="34" spans="2:4" x14ac:dyDescent="0.25">
      <c r="B34" s="14">
        <v>31</v>
      </c>
      <c r="C34" s="15">
        <v>0.10630000000000001</v>
      </c>
      <c r="D34" s="15">
        <v>0.53800000000000003</v>
      </c>
    </row>
    <row r="35" spans="2:4" x14ac:dyDescent="0.25">
      <c r="B35" s="14">
        <v>32</v>
      </c>
      <c r="C35" s="15">
        <v>0.1057</v>
      </c>
      <c r="D35" s="15">
        <v>0.53090000000000004</v>
      </c>
    </row>
    <row r="36" spans="2:4" x14ac:dyDescent="0.25">
      <c r="B36" s="14">
        <v>33</v>
      </c>
      <c r="C36" s="15">
        <v>0.10539999999999999</v>
      </c>
      <c r="D36" s="15">
        <v>0.52400000000000002</v>
      </c>
    </row>
    <row r="37" spans="2:4" x14ac:dyDescent="0.25">
      <c r="B37" s="14">
        <v>34</v>
      </c>
      <c r="C37" s="15">
        <v>0.1048</v>
      </c>
      <c r="D37" s="15">
        <v>0.54330000000000001</v>
      </c>
    </row>
    <row r="38" spans="2:4" x14ac:dyDescent="0.25">
      <c r="B38" s="14">
        <v>35</v>
      </c>
      <c r="C38" s="15">
        <v>0.10199999999999999</v>
      </c>
      <c r="D38" s="15">
        <v>0.49540000000000001</v>
      </c>
    </row>
    <row r="39" spans="2:4" x14ac:dyDescent="0.25">
      <c r="B39" s="14">
        <v>36</v>
      </c>
      <c r="C39" s="15">
        <v>0.1013</v>
      </c>
      <c r="D39" s="15">
        <v>0.52880000000000005</v>
      </c>
    </row>
    <row r="40" spans="2:4" x14ac:dyDescent="0.25">
      <c r="B40" s="14">
        <v>37</v>
      </c>
      <c r="C40" s="15">
        <v>9.9299999999999999E-2</v>
      </c>
      <c r="D40" s="15">
        <v>0.54579999999999995</v>
      </c>
    </row>
    <row r="41" spans="2:4" x14ac:dyDescent="0.25">
      <c r="B41" s="14">
        <v>38</v>
      </c>
      <c r="C41" s="15">
        <v>9.8900000000000002E-2</v>
      </c>
      <c r="D41" s="15">
        <v>0.52790000000000004</v>
      </c>
    </row>
    <row r="42" spans="2:4" x14ac:dyDescent="0.25">
      <c r="B42" s="14">
        <v>39</v>
      </c>
      <c r="C42" s="15">
        <v>9.8199999999999996E-2</v>
      </c>
      <c r="D42" s="15">
        <v>0.46820000000000001</v>
      </c>
    </row>
    <row r="43" spans="2:4" x14ac:dyDescent="0.25">
      <c r="B43" s="14">
        <v>40</v>
      </c>
      <c r="C43" s="15">
        <v>9.7100000000000006E-2</v>
      </c>
      <c r="D43" s="15">
        <v>0.49540000000000001</v>
      </c>
    </row>
    <row r="44" spans="2:4" x14ac:dyDescent="0.25">
      <c r="B44" s="14">
        <v>41</v>
      </c>
      <c r="C44" s="15">
        <v>9.3899999999999997E-2</v>
      </c>
      <c r="D44" s="15">
        <v>0.50129999999999997</v>
      </c>
    </row>
    <row r="45" spans="2:4" x14ac:dyDescent="0.25">
      <c r="B45" s="14">
        <v>42</v>
      </c>
      <c r="C45" s="15">
        <v>8.9300000000000004E-2</v>
      </c>
      <c r="D45" s="15">
        <v>0.4773</v>
      </c>
    </row>
    <row r="46" spans="2:4" x14ac:dyDescent="0.25">
      <c r="B46" s="14">
        <v>43</v>
      </c>
      <c r="C46" s="15">
        <v>8.6999999999999994E-2</v>
      </c>
      <c r="D46" s="15">
        <v>0.48139999999999999</v>
      </c>
    </row>
    <row r="47" spans="2:4" x14ac:dyDescent="0.25">
      <c r="B47" s="14">
        <v>44</v>
      </c>
      <c r="C47" s="15">
        <v>8.6400000000000005E-2</v>
      </c>
      <c r="D47" s="15">
        <v>0.4466</v>
      </c>
    </row>
    <row r="48" spans="2:4" x14ac:dyDescent="0.25">
      <c r="B48" s="14">
        <v>45</v>
      </c>
      <c r="C48" s="15">
        <v>8.3799999999999999E-2</v>
      </c>
      <c r="D48" s="15">
        <v>0.47420000000000001</v>
      </c>
    </row>
    <row r="49" spans="2:4" x14ac:dyDescent="0.25">
      <c r="B49" s="14">
        <v>46</v>
      </c>
      <c r="C49" s="15">
        <v>8.3500000000000005E-2</v>
      </c>
      <c r="D49" s="15">
        <v>0.49199999999999999</v>
      </c>
    </row>
    <row r="50" spans="2:4" x14ac:dyDescent="0.25">
      <c r="B50" s="14">
        <v>47</v>
      </c>
      <c r="C50" s="15">
        <v>8.3400000000000002E-2</v>
      </c>
      <c r="D50" s="15">
        <v>0.53190000000000004</v>
      </c>
    </row>
    <row r="51" spans="2:4" x14ac:dyDescent="0.25">
      <c r="B51" s="14">
        <v>48</v>
      </c>
      <c r="C51" s="15">
        <v>8.1799999999999998E-2</v>
      </c>
      <c r="D51" s="15">
        <v>0.48230000000000001</v>
      </c>
    </row>
    <row r="52" spans="2:4" x14ac:dyDescent="0.25">
      <c r="B52" s="14">
        <v>49</v>
      </c>
      <c r="C52" s="15">
        <v>8.1500000000000003E-2</v>
      </c>
      <c r="D52" s="15">
        <v>0.50390000000000001</v>
      </c>
    </row>
    <row r="53" spans="2:4" x14ac:dyDescent="0.25">
      <c r="B53" s="14">
        <v>50</v>
      </c>
      <c r="C53" s="15">
        <v>8.0100000000000005E-2</v>
      </c>
      <c r="D53" s="15">
        <v>0.51239999999999997</v>
      </c>
    </row>
    <row r="54" spans="2:4" x14ac:dyDescent="0.25">
      <c r="B54" s="14">
        <v>51</v>
      </c>
      <c r="C54" s="15">
        <v>7.85E-2</v>
      </c>
      <c r="D54" s="15">
        <v>0.53049999999999997</v>
      </c>
    </row>
    <row r="55" spans="2:4" x14ac:dyDescent="0.25">
      <c r="B55" s="14">
        <v>52</v>
      </c>
      <c r="C55" s="15">
        <v>7.8200000000000006E-2</v>
      </c>
      <c r="D55" s="15">
        <v>0.46479999999999999</v>
      </c>
    </row>
    <row r="56" spans="2:4" x14ac:dyDescent="0.25">
      <c r="B56" s="14">
        <v>53</v>
      </c>
      <c r="C56" s="15">
        <v>7.4099999999999999E-2</v>
      </c>
      <c r="D56" s="15">
        <v>0.51049999999999995</v>
      </c>
    </row>
    <row r="57" spans="2:4" x14ac:dyDescent="0.25">
      <c r="B57" s="14">
        <v>54</v>
      </c>
      <c r="C57" s="15">
        <v>7.2499999999999995E-2</v>
      </c>
      <c r="D57" s="15">
        <v>0.51880000000000004</v>
      </c>
    </row>
    <row r="58" spans="2:4" x14ac:dyDescent="0.25">
      <c r="B58" s="14">
        <v>55</v>
      </c>
      <c r="C58" s="15">
        <v>7.1199999999999999E-2</v>
      </c>
      <c r="D58" s="15">
        <v>0.53290000000000004</v>
      </c>
    </row>
    <row r="59" spans="2:4" x14ac:dyDescent="0.25">
      <c r="B59" s="14">
        <v>56</v>
      </c>
      <c r="C59" s="15">
        <v>7.1099999999999997E-2</v>
      </c>
      <c r="D59" s="15">
        <v>0.48530000000000001</v>
      </c>
    </row>
    <row r="60" spans="2:4" x14ac:dyDescent="0.25">
      <c r="B60" s="14">
        <v>57</v>
      </c>
      <c r="C60" s="15">
        <v>6.93E-2</v>
      </c>
      <c r="D60" s="15">
        <v>0.48730000000000001</v>
      </c>
    </row>
    <row r="61" spans="2:4" x14ac:dyDescent="0.25">
      <c r="B61" s="14">
        <v>58</v>
      </c>
      <c r="C61" s="15">
        <v>6.8699999999999997E-2</v>
      </c>
      <c r="D61" s="15">
        <v>0.51529999999999998</v>
      </c>
    </row>
    <row r="62" spans="2:4" x14ac:dyDescent="0.25">
      <c r="B62" s="14">
        <v>59</v>
      </c>
      <c r="C62" s="15">
        <v>6.8400000000000002E-2</v>
      </c>
      <c r="D62" s="15">
        <v>0.52959999999999996</v>
      </c>
    </row>
    <row r="63" spans="2:4" x14ac:dyDescent="0.25">
      <c r="B63" s="14">
        <v>60</v>
      </c>
      <c r="C63" s="15">
        <v>6.8199999999999997E-2</v>
      </c>
      <c r="D63" s="15">
        <v>0.44840000000000002</v>
      </c>
    </row>
    <row r="64" spans="2:4" x14ac:dyDescent="0.25">
      <c r="B64" s="14">
        <v>61</v>
      </c>
      <c r="C64" s="15">
        <v>6.8000000000000005E-2</v>
      </c>
      <c r="D64" s="15">
        <v>0.47639999999999999</v>
      </c>
    </row>
    <row r="65" spans="2:4" x14ac:dyDescent="0.25">
      <c r="B65" s="14">
        <v>62</v>
      </c>
      <c r="C65" s="15">
        <v>6.7100000000000007E-2</v>
      </c>
      <c r="D65" s="15">
        <v>0.4471</v>
      </c>
    </row>
    <row r="66" spans="2:4" x14ac:dyDescent="0.25">
      <c r="B66" s="14">
        <v>63</v>
      </c>
      <c r="C66" s="15">
        <v>6.6500000000000004E-2</v>
      </c>
      <c r="D66" s="15">
        <v>0.48220000000000002</v>
      </c>
    </row>
    <row r="67" spans="2:4" x14ac:dyDescent="0.25">
      <c r="B67" s="14">
        <v>64</v>
      </c>
      <c r="C67" s="15">
        <v>6.5799999999999997E-2</v>
      </c>
      <c r="D67" s="15">
        <v>0.50190000000000001</v>
      </c>
    </row>
    <row r="68" spans="2:4" x14ac:dyDescent="0.25">
      <c r="B68" s="14">
        <v>65</v>
      </c>
      <c r="C68" s="15">
        <v>6.4199999999999993E-2</v>
      </c>
      <c r="D68" s="15">
        <v>0.50880000000000003</v>
      </c>
    </row>
    <row r="69" spans="2:4" x14ac:dyDescent="0.25">
      <c r="B69" s="14">
        <v>66</v>
      </c>
      <c r="C69" s="15">
        <v>6.1400000000000003E-2</v>
      </c>
      <c r="D69" s="15">
        <v>0.56130000000000002</v>
      </c>
    </row>
    <row r="70" spans="2:4" x14ac:dyDescent="0.25">
      <c r="B70" s="14">
        <v>67</v>
      </c>
      <c r="C70" s="15">
        <v>6.1199999999999997E-2</v>
      </c>
      <c r="D70" s="15">
        <v>0.44400000000000001</v>
      </c>
    </row>
    <row r="71" spans="2:4" x14ac:dyDescent="0.25">
      <c r="B71" s="14">
        <v>68</v>
      </c>
      <c r="C71" s="15">
        <v>6.0900000000000003E-2</v>
      </c>
      <c r="D71" s="15">
        <v>0.47749999999999998</v>
      </c>
    </row>
    <row r="72" spans="2:4" x14ac:dyDescent="0.25">
      <c r="B72" s="14">
        <v>69</v>
      </c>
      <c r="C72" s="15">
        <v>5.96E-2</v>
      </c>
      <c r="D72" s="15">
        <v>0.45529999999999998</v>
      </c>
    </row>
    <row r="73" spans="2:4" x14ac:dyDescent="0.25">
      <c r="B73" s="14">
        <v>70</v>
      </c>
      <c r="C73" s="15">
        <v>5.8599999999999999E-2</v>
      </c>
      <c r="D73" s="15">
        <v>0.48199999999999998</v>
      </c>
    </row>
    <row r="74" spans="2:4" x14ac:dyDescent="0.25">
      <c r="B74" s="14">
        <v>71</v>
      </c>
      <c r="C74" s="15">
        <v>5.8000000000000003E-2</v>
      </c>
      <c r="D74" s="15">
        <v>0.52359999999999995</v>
      </c>
    </row>
    <row r="75" spans="2:4" x14ac:dyDescent="0.25">
      <c r="B75" s="14">
        <v>72</v>
      </c>
      <c r="C75" s="15">
        <v>5.7599999999999998E-2</v>
      </c>
      <c r="D75" s="15">
        <v>0.47989999999999999</v>
      </c>
    </row>
    <row r="76" spans="2:4" x14ac:dyDescent="0.25">
      <c r="B76" s="14">
        <v>73</v>
      </c>
      <c r="C76" s="15">
        <v>5.6899999999999999E-2</v>
      </c>
      <c r="D76" s="15">
        <v>0.51280000000000003</v>
      </c>
    </row>
    <row r="77" spans="2:4" x14ac:dyDescent="0.25">
      <c r="B77" s="14">
        <v>74</v>
      </c>
      <c r="C77" s="15">
        <v>5.67E-2</v>
      </c>
      <c r="D77" s="15">
        <v>0.48920000000000002</v>
      </c>
    </row>
    <row r="78" spans="2:4" x14ac:dyDescent="0.25">
      <c r="B78" s="14">
        <v>75</v>
      </c>
      <c r="C78" s="15">
        <v>5.5500000000000001E-2</v>
      </c>
      <c r="D78" s="15">
        <v>0.4582</v>
      </c>
    </row>
    <row r="79" spans="2:4" x14ac:dyDescent="0.25">
      <c r="B79" s="14">
        <v>76</v>
      </c>
      <c r="C79" s="15">
        <v>5.5100000000000003E-2</v>
      </c>
      <c r="D79" s="15">
        <v>0.4899</v>
      </c>
    </row>
    <row r="80" spans="2:4" x14ac:dyDescent="0.25">
      <c r="B80" s="14">
        <v>77</v>
      </c>
      <c r="C80" s="15">
        <v>5.2299999999999999E-2</v>
      </c>
      <c r="D80" s="15">
        <v>0.52300000000000002</v>
      </c>
    </row>
    <row r="81" spans="2:4" x14ac:dyDescent="0.25">
      <c r="B81" s="14">
        <v>78</v>
      </c>
      <c r="C81" s="15">
        <v>5.2200000000000003E-2</v>
      </c>
      <c r="D81" s="15">
        <v>0.49020000000000002</v>
      </c>
    </row>
    <row r="82" spans="2:4" x14ac:dyDescent="0.25">
      <c r="B82" s="14">
        <v>79</v>
      </c>
      <c r="C82" s="15">
        <v>5.1499999999999997E-2</v>
      </c>
      <c r="D82" s="15">
        <v>0.4854</v>
      </c>
    </row>
    <row r="83" spans="2:4" x14ac:dyDescent="0.25">
      <c r="B83" s="14">
        <v>80</v>
      </c>
      <c r="C83" s="15">
        <v>5.11E-2</v>
      </c>
      <c r="D83" s="15">
        <v>0.4224</v>
      </c>
    </row>
    <row r="84" spans="2:4" x14ac:dyDescent="0.25">
      <c r="B84" s="14">
        <v>81</v>
      </c>
      <c r="C84" s="15">
        <v>4.9399999999999999E-2</v>
      </c>
      <c r="D84" s="15">
        <v>0.49930000000000002</v>
      </c>
    </row>
    <row r="85" spans="2:4" x14ac:dyDescent="0.25">
      <c r="B85" s="14">
        <v>82</v>
      </c>
      <c r="C85" s="15">
        <v>4.82E-2</v>
      </c>
      <c r="D85" s="15">
        <v>0.52170000000000005</v>
      </c>
    </row>
    <row r="86" spans="2:4" x14ac:dyDescent="0.25">
      <c r="B86" s="14">
        <v>83</v>
      </c>
      <c r="C86" s="15">
        <v>4.7600000000000003E-2</v>
      </c>
      <c r="D86" s="15">
        <v>0.47070000000000001</v>
      </c>
    </row>
    <row r="87" spans="2:4" x14ac:dyDescent="0.25">
      <c r="B87" s="14">
        <v>84</v>
      </c>
      <c r="C87" s="15">
        <v>4.4999999999999998E-2</v>
      </c>
      <c r="D87" s="15">
        <v>0.45839999999999997</v>
      </c>
    </row>
    <row r="88" spans="2:4" x14ac:dyDescent="0.25">
      <c r="B88" s="14">
        <v>85</v>
      </c>
      <c r="C88" s="15">
        <v>4.4600000000000001E-2</v>
      </c>
      <c r="D88" s="15">
        <v>0.47099999999999997</v>
      </c>
    </row>
    <row r="89" spans="2:4" x14ac:dyDescent="0.25">
      <c r="B89" s="14">
        <v>86</v>
      </c>
      <c r="C89" s="15">
        <v>4.24E-2</v>
      </c>
      <c r="D89" s="15">
        <v>0.50549999999999995</v>
      </c>
    </row>
    <row r="90" spans="2:4" x14ac:dyDescent="0.25">
      <c r="B90" s="14">
        <v>87</v>
      </c>
      <c r="C90" s="15">
        <v>4.1599999999999998E-2</v>
      </c>
      <c r="D90" s="15">
        <v>0.4597</v>
      </c>
    </row>
    <row r="91" spans="2:4" x14ac:dyDescent="0.25">
      <c r="B91" s="14">
        <v>88</v>
      </c>
      <c r="C91" s="15">
        <v>3.9800000000000002E-2</v>
      </c>
      <c r="D91" s="15">
        <v>0.48530000000000001</v>
      </c>
    </row>
    <row r="92" spans="2:4" x14ac:dyDescent="0.25">
      <c r="B92" s="14">
        <v>89</v>
      </c>
      <c r="C92" s="15">
        <v>3.8199999999999998E-2</v>
      </c>
      <c r="D92" s="15">
        <v>0.50870000000000004</v>
      </c>
    </row>
    <row r="93" spans="2:4" x14ac:dyDescent="0.25">
      <c r="B93" s="14">
        <v>90</v>
      </c>
      <c r="C93" s="15">
        <v>3.6999999999999998E-2</v>
      </c>
      <c r="D93" s="15">
        <v>0.44440000000000002</v>
      </c>
    </row>
    <row r="94" spans="2:4" x14ac:dyDescent="0.25">
      <c r="B94" s="14">
        <v>91</v>
      </c>
      <c r="C94" s="15">
        <v>3.6299999999999999E-2</v>
      </c>
      <c r="D94" s="15">
        <v>0.44679999999999997</v>
      </c>
    </row>
    <row r="95" spans="2:4" x14ac:dyDescent="0.25">
      <c r="B95" s="14">
        <v>92</v>
      </c>
      <c r="C95" s="15">
        <v>3.5900000000000001E-2</v>
      </c>
      <c r="D95" s="15">
        <v>0.44330000000000003</v>
      </c>
    </row>
    <row r="96" spans="2:4" x14ac:dyDescent="0.25">
      <c r="B96" s="14">
        <v>93</v>
      </c>
      <c r="C96" s="15">
        <v>3.56E-2</v>
      </c>
      <c r="D96" s="15">
        <v>0.48870000000000002</v>
      </c>
    </row>
    <row r="97" spans="2:4" x14ac:dyDescent="0.25">
      <c r="B97" s="14">
        <v>94</v>
      </c>
      <c r="C97" s="15">
        <v>3.4799999999999998E-2</v>
      </c>
      <c r="D97" s="15">
        <v>0.51349999999999996</v>
      </c>
    </row>
    <row r="98" spans="2:4" x14ac:dyDescent="0.25">
      <c r="B98" s="14">
        <v>95</v>
      </c>
      <c r="C98" s="15">
        <v>3.4599999999999999E-2</v>
      </c>
      <c r="D98" s="15">
        <v>0.45979999999999999</v>
      </c>
    </row>
    <row r="99" spans="2:4" x14ac:dyDescent="0.25">
      <c r="B99" s="14">
        <v>96</v>
      </c>
      <c r="C99" s="15">
        <v>3.4200000000000001E-2</v>
      </c>
      <c r="D99" s="15">
        <v>0.50270000000000004</v>
      </c>
    </row>
    <row r="100" spans="2:4" x14ac:dyDescent="0.25">
      <c r="B100" s="14">
        <v>97</v>
      </c>
      <c r="C100" s="15">
        <v>3.4099999999999998E-2</v>
      </c>
      <c r="D100" s="15">
        <v>0.43880000000000002</v>
      </c>
    </row>
    <row r="101" spans="2:4" x14ac:dyDescent="0.25">
      <c r="B101" s="14">
        <v>98</v>
      </c>
      <c r="C101" s="15">
        <v>3.3399999999999999E-2</v>
      </c>
      <c r="D101" s="15">
        <v>0.4859</v>
      </c>
    </row>
    <row r="102" spans="2:4" x14ac:dyDescent="0.25">
      <c r="B102" s="14">
        <v>99</v>
      </c>
      <c r="C102" s="15">
        <v>3.2899999999999999E-2</v>
      </c>
      <c r="D102" s="15">
        <v>0.45490000000000003</v>
      </c>
    </row>
    <row r="103" spans="2:4" x14ac:dyDescent="0.25">
      <c r="B103" s="14">
        <v>100</v>
      </c>
      <c r="C103" s="15">
        <v>3.2500000000000001E-2</v>
      </c>
      <c r="D103" s="15">
        <v>0.47260000000000002</v>
      </c>
    </row>
    <row r="104" spans="2:4" x14ac:dyDescent="0.25">
      <c r="B104" s="14">
        <v>101</v>
      </c>
      <c r="C104" s="15">
        <v>3.2300000000000002E-2</v>
      </c>
      <c r="D104" s="15">
        <v>0.43590000000000001</v>
      </c>
    </row>
    <row r="105" spans="2:4" x14ac:dyDescent="0.25">
      <c r="B105" s="14">
        <v>102</v>
      </c>
      <c r="C105" s="15">
        <v>3.1800000000000002E-2</v>
      </c>
      <c r="D105" s="15">
        <v>0.43859999999999999</v>
      </c>
    </row>
    <row r="106" spans="2:4" x14ac:dyDescent="0.25">
      <c r="B106" s="14">
        <v>103</v>
      </c>
      <c r="C106" s="15">
        <v>3.0300000000000001E-2</v>
      </c>
      <c r="D106" s="15">
        <v>0.5171</v>
      </c>
    </row>
    <row r="107" spans="2:4" x14ac:dyDescent="0.25">
      <c r="B107" s="14">
        <v>104</v>
      </c>
      <c r="C107" s="15">
        <v>3.0099999999999998E-2</v>
      </c>
      <c r="D107" s="15">
        <v>0.49309999999999998</v>
      </c>
    </row>
    <row r="108" spans="2:4" x14ac:dyDescent="0.25">
      <c r="B108" s="14">
        <v>105</v>
      </c>
      <c r="C108" s="15">
        <v>2.8199999999999999E-2</v>
      </c>
      <c r="D108" s="15">
        <v>0.48130000000000001</v>
      </c>
    </row>
    <row r="109" spans="2:4" x14ac:dyDescent="0.25">
      <c r="B109" s="14">
        <v>106</v>
      </c>
      <c r="C109" s="15">
        <v>2.7099999999999999E-2</v>
      </c>
      <c r="D109" s="15">
        <v>0.44819999999999999</v>
      </c>
    </row>
    <row r="110" spans="2:4" x14ac:dyDescent="0.25">
      <c r="B110" s="14">
        <v>107</v>
      </c>
      <c r="C110" s="15">
        <v>2.64E-2</v>
      </c>
      <c r="D110" s="15">
        <v>0.4793</v>
      </c>
    </row>
    <row r="111" spans="2:4" x14ac:dyDescent="0.25">
      <c r="B111" s="14">
        <v>108</v>
      </c>
      <c r="C111" s="15">
        <v>2.63E-2</v>
      </c>
      <c r="D111" s="15">
        <v>0.47589999999999999</v>
      </c>
    </row>
    <row r="112" spans="2:4" x14ac:dyDescent="0.25">
      <c r="B112" s="14">
        <v>109</v>
      </c>
      <c r="C112" s="15">
        <v>2.6100000000000002E-2</v>
      </c>
      <c r="D112" s="15">
        <v>0.52790000000000004</v>
      </c>
    </row>
    <row r="113" spans="2:4" x14ac:dyDescent="0.25">
      <c r="B113" s="14">
        <v>110</v>
      </c>
      <c r="C113" s="15">
        <v>2.58E-2</v>
      </c>
      <c r="D113" s="15">
        <v>0.51649999999999996</v>
      </c>
    </row>
    <row r="114" spans="2:4" x14ac:dyDescent="0.25">
      <c r="B114" s="14">
        <v>111</v>
      </c>
      <c r="C114" s="15">
        <v>2.47E-2</v>
      </c>
      <c r="D114" s="15">
        <v>0.4395</v>
      </c>
    </row>
    <row r="115" spans="2:4" x14ac:dyDescent="0.25">
      <c r="B115" s="14">
        <v>112</v>
      </c>
      <c r="C115" s="15">
        <v>2.46E-2</v>
      </c>
      <c r="D115" s="15">
        <v>0.439</v>
      </c>
    </row>
    <row r="116" spans="2:4" x14ac:dyDescent="0.25">
      <c r="B116" s="14">
        <v>113</v>
      </c>
      <c r="C116" s="15">
        <v>2.4500000000000001E-2</v>
      </c>
      <c r="D116" s="15">
        <v>0.47920000000000001</v>
      </c>
    </row>
    <row r="117" spans="2:4" x14ac:dyDescent="0.25">
      <c r="B117" s="14">
        <v>114</v>
      </c>
      <c r="C117" s="15">
        <v>1.9699999999999999E-2</v>
      </c>
      <c r="D117" s="15">
        <v>0.51339999999999997</v>
      </c>
    </row>
    <row r="118" spans="2:4" x14ac:dyDescent="0.25">
      <c r="B118" s="14">
        <v>115</v>
      </c>
      <c r="C118" s="15">
        <v>1.9400000000000001E-2</v>
      </c>
      <c r="D118" s="15">
        <v>0.50139999999999996</v>
      </c>
    </row>
    <row r="119" spans="2:4" x14ac:dyDescent="0.25">
      <c r="B119" s="14">
        <v>116</v>
      </c>
      <c r="C119" s="15">
        <v>1.6799999999999999E-2</v>
      </c>
      <c r="D119" s="15">
        <v>0.44679999999999997</v>
      </c>
    </row>
    <row r="120" spans="2:4" x14ac:dyDescent="0.25">
      <c r="B120" s="14">
        <v>117</v>
      </c>
      <c r="C120" s="15">
        <v>1.5100000000000001E-2</v>
      </c>
      <c r="D120" s="15">
        <v>0.4637</v>
      </c>
    </row>
    <row r="121" spans="2:4" x14ac:dyDescent="0.25">
      <c r="B121" s="14">
        <v>118</v>
      </c>
      <c r="C121" s="15">
        <v>1.49E-2</v>
      </c>
      <c r="D121" s="15">
        <v>0.44890000000000002</v>
      </c>
    </row>
    <row r="122" spans="2:4" x14ac:dyDescent="0.25">
      <c r="B122" s="14">
        <v>119</v>
      </c>
      <c r="C122" s="15">
        <v>1.3100000000000001E-2</v>
      </c>
      <c r="D122" s="15">
        <v>0.48630000000000001</v>
      </c>
    </row>
    <row r="123" spans="2:4" x14ac:dyDescent="0.25">
      <c r="B123" s="14">
        <v>120</v>
      </c>
      <c r="C123" s="15">
        <v>1.24E-2</v>
      </c>
      <c r="D123" s="15">
        <v>0.50600000000000001</v>
      </c>
    </row>
    <row r="124" spans="2:4" x14ac:dyDescent="0.25">
      <c r="B124" s="14">
        <v>121</v>
      </c>
      <c r="C124" s="15">
        <v>1.14E-2</v>
      </c>
      <c r="D124" s="15">
        <v>0.43809999999999999</v>
      </c>
    </row>
    <row r="125" spans="2:4" x14ac:dyDescent="0.25">
      <c r="B125" s="14">
        <v>122</v>
      </c>
      <c r="C125" s="15">
        <v>1.1299999999999999E-2</v>
      </c>
      <c r="D125" s="15">
        <v>0.4975</v>
      </c>
    </row>
    <row r="126" spans="2:4" x14ac:dyDescent="0.25">
      <c r="B126" s="14">
        <v>123</v>
      </c>
      <c r="C126" s="15">
        <v>9.1000000000000004E-3</v>
      </c>
      <c r="D126" s="15">
        <v>0.4612</v>
      </c>
    </row>
    <row r="127" spans="2:4" x14ac:dyDescent="0.25">
      <c r="B127" s="14">
        <v>124</v>
      </c>
      <c r="C127" s="15">
        <v>7.7000000000000002E-3</v>
      </c>
      <c r="D127" s="15">
        <v>0.39069999999999999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7"/>
  <sheetViews>
    <sheetView workbookViewId="0">
      <selection activeCell="L13" sqref="L13:L14"/>
    </sheetView>
  </sheetViews>
  <sheetFormatPr defaultRowHeight="15" x14ac:dyDescent="0.25"/>
  <cols>
    <col min="4" max="4" width="21.7109375" customWidth="1"/>
    <col min="5" max="5" width="10.7109375" customWidth="1"/>
    <col min="6" max="6" width="12.140625" customWidth="1"/>
    <col min="7" max="7" width="11.42578125" customWidth="1"/>
    <col min="8" max="8" width="15.42578125" customWidth="1"/>
    <col min="9" max="9" width="13.7109375" customWidth="1"/>
  </cols>
  <sheetData>
    <row r="1" spans="2:9" x14ac:dyDescent="0.25">
      <c r="D1" s="33" t="s">
        <v>161</v>
      </c>
      <c r="E1" s="33"/>
      <c r="F1" s="33" t="s">
        <v>162</v>
      </c>
      <c r="G1" s="33"/>
      <c r="H1" s="33" t="s">
        <v>163</v>
      </c>
      <c r="I1" s="33"/>
    </row>
    <row r="2" spans="2:9" x14ac:dyDescent="0.25">
      <c r="B2" s="14" t="s">
        <v>152</v>
      </c>
      <c r="C2" s="14" t="s">
        <v>153</v>
      </c>
      <c r="D2" s="14" t="s">
        <v>159</v>
      </c>
      <c r="E2" s="14" t="s">
        <v>160</v>
      </c>
      <c r="F2" s="14" t="s">
        <v>159</v>
      </c>
      <c r="G2" s="14" t="s">
        <v>160</v>
      </c>
      <c r="H2" s="14" t="s">
        <v>159</v>
      </c>
      <c r="I2" s="14" t="s">
        <v>160</v>
      </c>
    </row>
    <row r="3" spans="2:9" x14ac:dyDescent="0.25">
      <c r="B3" s="14" t="s">
        <v>154</v>
      </c>
      <c r="C3" s="14">
        <v>1000.59</v>
      </c>
      <c r="D3" s="14" t="s">
        <v>164</v>
      </c>
      <c r="E3" s="14" t="s">
        <v>164</v>
      </c>
      <c r="F3" s="16">
        <v>1</v>
      </c>
      <c r="G3" s="16">
        <v>1</v>
      </c>
      <c r="H3" s="14" t="s">
        <v>164</v>
      </c>
      <c r="I3" s="14" t="s">
        <v>164</v>
      </c>
    </row>
    <row r="4" spans="2:9" x14ac:dyDescent="0.25">
      <c r="B4" s="14" t="s">
        <v>155</v>
      </c>
      <c r="C4" s="14">
        <v>1300.76</v>
      </c>
      <c r="D4" s="14">
        <f>C4-$C$3</f>
        <v>300.16999999999996</v>
      </c>
      <c r="E4" s="14">
        <f>C4-C3</f>
        <v>300.16999999999996</v>
      </c>
      <c r="F4" s="17">
        <f>C4/$C$3</f>
        <v>1.2999930041275647</v>
      </c>
      <c r="G4" s="16">
        <f>C4/C3</f>
        <v>1.2999930041275647</v>
      </c>
      <c r="H4" s="17">
        <f>F4-1</f>
        <v>0.29999300412756469</v>
      </c>
      <c r="I4" s="19">
        <f>G4-1</f>
        <v>0.29999300412756469</v>
      </c>
    </row>
    <row r="5" spans="2:9" x14ac:dyDescent="0.25">
      <c r="B5" s="14" t="s">
        <v>156</v>
      </c>
      <c r="C5" s="14">
        <v>1495.87</v>
      </c>
      <c r="D5" s="14">
        <f t="shared" ref="D5:D6" si="0">C5-$C$3</f>
        <v>495.27999999999986</v>
      </c>
      <c r="E5" s="14">
        <f t="shared" ref="E5:E6" si="1">C5-C4</f>
        <v>195.1099999999999</v>
      </c>
      <c r="F5" s="17">
        <f t="shared" ref="F5:F6" si="2">C5/$C$3</f>
        <v>1.4949879571053077</v>
      </c>
      <c r="G5" s="16">
        <f t="shared" ref="G5:G6" si="3">C5/C4</f>
        <v>1.1499969248746886</v>
      </c>
      <c r="H5" s="17">
        <f t="shared" ref="H5:H6" si="4">F5-1</f>
        <v>0.49498795710530774</v>
      </c>
      <c r="I5" s="19">
        <f>G5-1</f>
        <v>0.14999692487468863</v>
      </c>
    </row>
    <row r="6" spans="2:9" ht="15.75" thickBot="1" x14ac:dyDescent="0.3">
      <c r="B6" s="14" t="s">
        <v>157</v>
      </c>
      <c r="C6" s="14">
        <v>1630.49</v>
      </c>
      <c r="D6" s="14">
        <f t="shared" si="0"/>
        <v>629.9</v>
      </c>
      <c r="E6" s="14">
        <f t="shared" si="1"/>
        <v>134.62000000000012</v>
      </c>
      <c r="F6" s="18">
        <f t="shared" si="2"/>
        <v>1.629528578138898</v>
      </c>
      <c r="G6" s="16">
        <f t="shared" si="3"/>
        <v>1.0899944513894926</v>
      </c>
      <c r="H6" s="17">
        <f t="shared" si="4"/>
        <v>0.62952857813889795</v>
      </c>
      <c r="I6" s="19">
        <f>G6-1</f>
        <v>8.999445138949258E-2</v>
      </c>
    </row>
    <row r="7" spans="2:9" ht="31.5" customHeight="1" thickBot="1" x14ac:dyDescent="0.3">
      <c r="B7" s="20" t="s">
        <v>158</v>
      </c>
      <c r="C7" s="21">
        <f>AVERAGE(C3:C6)</f>
        <v>1356.9275</v>
      </c>
      <c r="D7" s="22" t="s">
        <v>165</v>
      </c>
      <c r="E7" s="23">
        <f>(C6-C3)/3</f>
        <v>209.96666666666667</v>
      </c>
      <c r="F7" s="22" t="s">
        <v>166</v>
      </c>
      <c r="G7" s="24">
        <f>POWER((F6/F3),1/3)</f>
        <v>1.176758454282737</v>
      </c>
      <c r="H7" s="25" t="s">
        <v>167</v>
      </c>
      <c r="I7" s="26">
        <f>G7-1</f>
        <v>0.17675845428273695</v>
      </c>
    </row>
  </sheetData>
  <mergeCells count="3"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max ov</cp:lastModifiedBy>
  <dcterms:created xsi:type="dcterms:W3CDTF">2023-10-02T09:46:14Z</dcterms:created>
  <dcterms:modified xsi:type="dcterms:W3CDTF">2023-12-25T06:56:49Z</dcterms:modified>
</cp:coreProperties>
</file>