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32146 Data Visualisation and Visual Analytics---assessment1\"/>
    </mc:Choice>
  </mc:AlternateContent>
  <xr:revisionPtr revIDLastSave="0" documentId="13_ncr:1_{AD9A9FE2-EAC4-412A-AC8B-C43F51816CB1}" xr6:coauthVersionLast="47" xr6:coauthVersionMax="47" xr10:uidLastSave="{00000000-0000-0000-0000-000000000000}"/>
  <bookViews>
    <workbookView xWindow="-120" yWindow="-120" windowWidth="29040" windowHeight="15720" tabRatio="897" firstSheet="2" activeTab="9" xr2:uid="{46E0E655-F3FC-41AE-84A0-75BA185AD33E}"/>
  </bookViews>
  <sheets>
    <sheet name="Price History（Raw data）" sheetId="1" r:id="rId1"/>
    <sheet name="Data For Analysis" sheetId="4" r:id="rId2"/>
    <sheet name="Stock close price vs Volume" sheetId="5" r:id="rId3"/>
    <sheet name="Stock Movement Analysis" sheetId="6" r:id="rId4"/>
    <sheet name="Capital vs Shares Analysis" sheetId="7" r:id="rId5"/>
    <sheet name="Dividend Yield analysis" sheetId="8" r:id="rId6"/>
    <sheet name="PE Analysis" sheetId="9" r:id="rId7"/>
    <sheet name="Yearly Portfolio" sheetId="2" r:id="rId8"/>
    <sheet name="A single trade for maximum prof" sheetId="3" r:id="rId9"/>
    <sheet name="Multiple trades for max profit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10" l="1"/>
  <c r="S20" i="10"/>
  <c r="T12" i="10"/>
  <c r="R19" i="10"/>
  <c r="T19" i="10" s="1"/>
  <c r="T20" i="10" s="1"/>
  <c r="R3" i="10"/>
  <c r="R4" i="10"/>
  <c r="R5" i="10"/>
  <c r="T5" i="10" s="1"/>
  <c r="R6" i="10"/>
  <c r="R7" i="10"/>
  <c r="T7" i="10" s="1"/>
  <c r="R8" i="10"/>
  <c r="R9" i="10"/>
  <c r="T9" i="10" s="1"/>
  <c r="R10" i="10"/>
  <c r="R11" i="10"/>
  <c r="T11" i="10" s="1"/>
  <c r="R13" i="10"/>
  <c r="R14" i="10"/>
  <c r="T14" i="10" s="1"/>
  <c r="R15" i="10"/>
  <c r="R16" i="10"/>
  <c r="T16" i="10" s="1"/>
  <c r="R17" i="10"/>
  <c r="R18" i="10"/>
  <c r="T18" i="10" s="1"/>
  <c r="R2" i="10"/>
  <c r="L249" i="10"/>
  <c r="L241" i="10"/>
  <c r="K240" i="10"/>
  <c r="L237" i="10"/>
  <c r="K232" i="10"/>
  <c r="L228" i="10"/>
  <c r="K228" i="10"/>
  <c r="L220" i="10"/>
  <c r="L217" i="10"/>
  <c r="L216" i="10"/>
  <c r="K216" i="10"/>
  <c r="L209" i="10"/>
  <c r="K208" i="10"/>
  <c r="L205" i="10"/>
  <c r="K200" i="10"/>
  <c r="L196" i="10"/>
  <c r="K196" i="10"/>
  <c r="L188" i="10"/>
  <c r="L185" i="10"/>
  <c r="L184" i="10"/>
  <c r="K184" i="10"/>
  <c r="L177" i="10"/>
  <c r="K176" i="10"/>
  <c r="L173" i="10"/>
  <c r="K168" i="10"/>
  <c r="L164" i="10"/>
  <c r="K164" i="10"/>
  <c r="L156" i="10"/>
  <c r="L153" i="10"/>
  <c r="L152" i="10"/>
  <c r="K152" i="10"/>
  <c r="L145" i="10"/>
  <c r="K144" i="10"/>
  <c r="L141" i="10"/>
  <c r="K136" i="10"/>
  <c r="L132" i="10"/>
  <c r="K132" i="10"/>
  <c r="L124" i="10"/>
  <c r="L121" i="10"/>
  <c r="L120" i="10"/>
  <c r="K120" i="10"/>
  <c r="L113" i="10"/>
  <c r="K112" i="10"/>
  <c r="L109" i="10"/>
  <c r="K104" i="10"/>
  <c r="L100" i="10"/>
  <c r="K100" i="10"/>
  <c r="L92" i="10"/>
  <c r="L89" i="10"/>
  <c r="L88" i="10"/>
  <c r="K88" i="10"/>
  <c r="L81" i="10"/>
  <c r="K80" i="10"/>
  <c r="L77" i="10"/>
  <c r="K72" i="10"/>
  <c r="L68" i="10"/>
  <c r="K68" i="10"/>
  <c r="K64" i="10"/>
  <c r="L60" i="10"/>
  <c r="L57" i="10"/>
  <c r="L56" i="10"/>
  <c r="K56" i="10"/>
  <c r="L49" i="10"/>
  <c r="K48" i="10"/>
  <c r="L45" i="10"/>
  <c r="K40" i="10"/>
  <c r="L36" i="10"/>
  <c r="K36" i="10"/>
  <c r="K32" i="10"/>
  <c r="L28" i="10"/>
  <c r="L25" i="10"/>
  <c r="L24" i="10"/>
  <c r="K24" i="10"/>
  <c r="L17" i="10"/>
  <c r="K16" i="10"/>
  <c r="L13" i="10"/>
  <c r="K8" i="10"/>
  <c r="L4" i="10"/>
  <c r="K4" i="10"/>
  <c r="N2" i="10"/>
  <c r="L255" i="10" s="1"/>
  <c r="M2" i="10"/>
  <c r="K255" i="10" s="1"/>
  <c r="O3" i="3"/>
  <c r="O2" i="3"/>
  <c r="U2" i="2"/>
  <c r="V2" i="3"/>
  <c r="Q2" i="2"/>
  <c r="R9" i="2" s="1"/>
  <c r="P2" i="3"/>
  <c r="P3" i="3" s="1"/>
  <c r="R5" i="2"/>
  <c r="R6" i="2"/>
  <c r="R7" i="2"/>
  <c r="R8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" i="2"/>
  <c r="P50" i="2"/>
  <c r="P58" i="2"/>
  <c r="P114" i="2"/>
  <c r="P122" i="2"/>
  <c r="P178" i="2"/>
  <c r="P186" i="2"/>
  <c r="P242" i="2"/>
  <c r="P250" i="2"/>
  <c r="O2" i="2"/>
  <c r="P3" i="2" s="1"/>
  <c r="L255" i="9"/>
  <c r="L251" i="9"/>
  <c r="L247" i="9"/>
  <c r="L243" i="9"/>
  <c r="L239" i="9"/>
  <c r="L235" i="9"/>
  <c r="L231" i="9"/>
  <c r="L227" i="9"/>
  <c r="L223" i="9"/>
  <c r="L219" i="9"/>
  <c r="L215" i="9"/>
  <c r="L211" i="9"/>
  <c r="L207" i="9"/>
  <c r="L203" i="9"/>
  <c r="L199" i="9"/>
  <c r="L195" i="9"/>
  <c r="L191" i="9"/>
  <c r="L187" i="9"/>
  <c r="L183" i="9"/>
  <c r="L179" i="9"/>
  <c r="L175" i="9"/>
  <c r="L171" i="9"/>
  <c r="L167" i="9"/>
  <c r="K166" i="9"/>
  <c r="L163" i="9"/>
  <c r="L159" i="9"/>
  <c r="L155" i="9"/>
  <c r="L151" i="9"/>
  <c r="K150" i="9"/>
  <c r="L147" i="9"/>
  <c r="L143" i="9"/>
  <c r="L139" i="9"/>
  <c r="L135" i="9"/>
  <c r="K134" i="9"/>
  <c r="L131" i="9"/>
  <c r="L127" i="9"/>
  <c r="K126" i="9"/>
  <c r="L123" i="9"/>
  <c r="L119" i="9"/>
  <c r="K118" i="9"/>
  <c r="L115" i="9"/>
  <c r="L111" i="9"/>
  <c r="K110" i="9"/>
  <c r="L107" i="9"/>
  <c r="L103" i="9"/>
  <c r="K102" i="9"/>
  <c r="L99" i="9"/>
  <c r="L95" i="9"/>
  <c r="K94" i="9"/>
  <c r="L91" i="9"/>
  <c r="L87" i="9"/>
  <c r="K86" i="9"/>
  <c r="L83" i="9"/>
  <c r="L79" i="9"/>
  <c r="K78" i="9"/>
  <c r="L75" i="9"/>
  <c r="L71" i="9"/>
  <c r="K70" i="9"/>
  <c r="L67" i="9"/>
  <c r="L63" i="9"/>
  <c r="K62" i="9"/>
  <c r="L59" i="9"/>
  <c r="K58" i="9"/>
  <c r="L55" i="9"/>
  <c r="K54" i="9"/>
  <c r="L51" i="9"/>
  <c r="L47" i="9"/>
  <c r="K46" i="9"/>
  <c r="L43" i="9"/>
  <c r="K42" i="9"/>
  <c r="L39" i="9"/>
  <c r="K38" i="9"/>
  <c r="L35" i="9"/>
  <c r="L31" i="9"/>
  <c r="K30" i="9"/>
  <c r="L27" i="9"/>
  <c r="K26" i="9"/>
  <c r="L23" i="9"/>
  <c r="K22" i="9"/>
  <c r="L19" i="9"/>
  <c r="L15" i="9"/>
  <c r="K14" i="9"/>
  <c r="L11" i="9"/>
  <c r="K10" i="9"/>
  <c r="L7" i="9"/>
  <c r="K6" i="9"/>
  <c r="L3" i="9"/>
  <c r="N2" i="9"/>
  <c r="L254" i="9" s="1"/>
  <c r="M2" i="9"/>
  <c r="K158" i="9" s="1"/>
  <c r="L255" i="8"/>
  <c r="L253" i="8"/>
  <c r="L252" i="8"/>
  <c r="L251" i="8"/>
  <c r="L249" i="8"/>
  <c r="L248" i="8"/>
  <c r="L247" i="8"/>
  <c r="L245" i="8"/>
  <c r="L244" i="8"/>
  <c r="L243" i="8"/>
  <c r="L241" i="8"/>
  <c r="L240" i="8"/>
  <c r="L239" i="8"/>
  <c r="L237" i="8"/>
  <c r="L236" i="8"/>
  <c r="L235" i="8"/>
  <c r="L233" i="8"/>
  <c r="L232" i="8"/>
  <c r="L231" i="8"/>
  <c r="L229" i="8"/>
  <c r="L228" i="8"/>
  <c r="L227" i="8"/>
  <c r="L225" i="8"/>
  <c r="L224" i="8"/>
  <c r="L223" i="8"/>
  <c r="L221" i="8"/>
  <c r="L220" i="8"/>
  <c r="L219" i="8"/>
  <c r="L217" i="8"/>
  <c r="L216" i="8"/>
  <c r="L215" i="8"/>
  <c r="L213" i="8"/>
  <c r="L212" i="8"/>
  <c r="L211" i="8"/>
  <c r="L209" i="8"/>
  <c r="L208" i="8"/>
  <c r="L207" i="8"/>
  <c r="L205" i="8"/>
  <c r="L204" i="8"/>
  <c r="L203" i="8"/>
  <c r="L201" i="8"/>
  <c r="L200" i="8"/>
  <c r="L199" i="8"/>
  <c r="L197" i="8"/>
  <c r="L196" i="8"/>
  <c r="L195" i="8"/>
  <c r="L193" i="8"/>
  <c r="L192" i="8"/>
  <c r="L191" i="8"/>
  <c r="L189" i="8"/>
  <c r="L188" i="8"/>
  <c r="L187" i="8"/>
  <c r="L185" i="8"/>
  <c r="L184" i="8"/>
  <c r="L183" i="8"/>
  <c r="L181" i="8"/>
  <c r="L180" i="8"/>
  <c r="L179" i="8"/>
  <c r="L177" i="8"/>
  <c r="L176" i="8"/>
  <c r="L175" i="8"/>
  <c r="L173" i="8"/>
  <c r="L172" i="8"/>
  <c r="L171" i="8"/>
  <c r="L169" i="8"/>
  <c r="L168" i="8"/>
  <c r="L167" i="8"/>
  <c r="L165" i="8"/>
  <c r="L164" i="8"/>
  <c r="L163" i="8"/>
  <c r="L161" i="8"/>
  <c r="L160" i="8"/>
  <c r="L159" i="8"/>
  <c r="L157" i="8"/>
  <c r="L156" i="8"/>
  <c r="L155" i="8"/>
  <c r="L153" i="8"/>
  <c r="L152" i="8"/>
  <c r="L151" i="8"/>
  <c r="L149" i="8"/>
  <c r="L148" i="8"/>
  <c r="L147" i="8"/>
  <c r="L145" i="8"/>
  <c r="L144" i="8"/>
  <c r="L143" i="8"/>
  <c r="L141" i="8"/>
  <c r="L140" i="8"/>
  <c r="L139" i="8"/>
  <c r="L137" i="8"/>
  <c r="L136" i="8"/>
  <c r="L135" i="8"/>
  <c r="L133" i="8"/>
  <c r="L132" i="8"/>
  <c r="L131" i="8"/>
  <c r="L129" i="8"/>
  <c r="L128" i="8"/>
  <c r="L127" i="8"/>
  <c r="L125" i="8"/>
  <c r="L124" i="8"/>
  <c r="L123" i="8"/>
  <c r="L121" i="8"/>
  <c r="L120" i="8"/>
  <c r="L119" i="8"/>
  <c r="L117" i="8"/>
  <c r="L116" i="8"/>
  <c r="L115" i="8"/>
  <c r="L113" i="8"/>
  <c r="L112" i="8"/>
  <c r="L111" i="8"/>
  <c r="L109" i="8"/>
  <c r="L108" i="8"/>
  <c r="L107" i="8"/>
  <c r="L105" i="8"/>
  <c r="L104" i="8"/>
  <c r="L103" i="8"/>
  <c r="L101" i="8"/>
  <c r="L100" i="8"/>
  <c r="L99" i="8"/>
  <c r="L97" i="8"/>
  <c r="L96" i="8"/>
  <c r="L95" i="8"/>
  <c r="L93" i="8"/>
  <c r="L92" i="8"/>
  <c r="L91" i="8"/>
  <c r="L89" i="8"/>
  <c r="L88" i="8"/>
  <c r="L87" i="8"/>
  <c r="L85" i="8"/>
  <c r="L84" i="8"/>
  <c r="L83" i="8"/>
  <c r="L81" i="8"/>
  <c r="L80" i="8"/>
  <c r="L79" i="8"/>
  <c r="L77" i="8"/>
  <c r="L76" i="8"/>
  <c r="L75" i="8"/>
  <c r="L73" i="8"/>
  <c r="K73" i="8"/>
  <c r="L72" i="8"/>
  <c r="L71" i="8"/>
  <c r="L69" i="8"/>
  <c r="L68" i="8"/>
  <c r="L67" i="8"/>
  <c r="L65" i="8"/>
  <c r="K65" i="8"/>
  <c r="L64" i="8"/>
  <c r="L63" i="8"/>
  <c r="L61" i="8"/>
  <c r="L60" i="8"/>
  <c r="L59" i="8"/>
  <c r="L57" i="8"/>
  <c r="K57" i="8"/>
  <c r="L56" i="8"/>
  <c r="L55" i="8"/>
  <c r="L53" i="8"/>
  <c r="L52" i="8"/>
  <c r="L51" i="8"/>
  <c r="L49" i="8"/>
  <c r="K49" i="8"/>
  <c r="L48" i="8"/>
  <c r="L47" i="8"/>
  <c r="L45" i="8"/>
  <c r="L44" i="8"/>
  <c r="L43" i="8"/>
  <c r="L41" i="8"/>
  <c r="K41" i="8"/>
  <c r="L40" i="8"/>
  <c r="L39" i="8"/>
  <c r="L37" i="8"/>
  <c r="L36" i="8"/>
  <c r="L35" i="8"/>
  <c r="K34" i="8"/>
  <c r="L33" i="8"/>
  <c r="L32" i="8"/>
  <c r="L31" i="8"/>
  <c r="L29" i="8"/>
  <c r="L28" i="8"/>
  <c r="L27" i="8"/>
  <c r="L25" i="8"/>
  <c r="L24" i="8"/>
  <c r="L23" i="8"/>
  <c r="L21" i="8"/>
  <c r="L20" i="8"/>
  <c r="L19" i="8"/>
  <c r="K18" i="8"/>
  <c r="L17" i="8"/>
  <c r="L16" i="8"/>
  <c r="L15" i="8"/>
  <c r="L13" i="8"/>
  <c r="K13" i="8"/>
  <c r="L12" i="8"/>
  <c r="L11" i="8"/>
  <c r="L9" i="8"/>
  <c r="L8" i="8"/>
  <c r="L7" i="8"/>
  <c r="K6" i="8"/>
  <c r="L5" i="8"/>
  <c r="L4" i="8"/>
  <c r="L3" i="8"/>
  <c r="N2" i="8"/>
  <c r="L254" i="8" s="1"/>
  <c r="M2" i="8"/>
  <c r="K249" i="8" s="1"/>
  <c r="L2" i="8"/>
  <c r="K2" i="8"/>
  <c r="L255" i="7"/>
  <c r="K255" i="7"/>
  <c r="L251" i="7"/>
  <c r="K251" i="7"/>
  <c r="L247" i="7"/>
  <c r="K247" i="7"/>
  <c r="L243" i="7"/>
  <c r="K243" i="7"/>
  <c r="L239" i="7"/>
  <c r="K239" i="7"/>
  <c r="L235" i="7"/>
  <c r="K235" i="7"/>
  <c r="L231" i="7"/>
  <c r="K231" i="7"/>
  <c r="L227" i="7"/>
  <c r="K227" i="7"/>
  <c r="L223" i="7"/>
  <c r="K223" i="7"/>
  <c r="L219" i="7"/>
  <c r="K219" i="7"/>
  <c r="L215" i="7"/>
  <c r="K215" i="7"/>
  <c r="L211" i="7"/>
  <c r="K211" i="7"/>
  <c r="L207" i="7"/>
  <c r="K207" i="7"/>
  <c r="L203" i="7"/>
  <c r="K203" i="7"/>
  <c r="L199" i="7"/>
  <c r="K199" i="7"/>
  <c r="L195" i="7"/>
  <c r="K195" i="7"/>
  <c r="L191" i="7"/>
  <c r="K191" i="7"/>
  <c r="L187" i="7"/>
  <c r="K187" i="7"/>
  <c r="L183" i="7"/>
  <c r="K183" i="7"/>
  <c r="L179" i="7"/>
  <c r="K179" i="7"/>
  <c r="L175" i="7"/>
  <c r="K175" i="7"/>
  <c r="L171" i="7"/>
  <c r="K171" i="7"/>
  <c r="L167" i="7"/>
  <c r="K167" i="7"/>
  <c r="L163" i="7"/>
  <c r="K163" i="7"/>
  <c r="L159" i="7"/>
  <c r="K159" i="7"/>
  <c r="L155" i="7"/>
  <c r="K155" i="7"/>
  <c r="L151" i="7"/>
  <c r="K151" i="7"/>
  <c r="L147" i="7"/>
  <c r="K147" i="7"/>
  <c r="L143" i="7"/>
  <c r="K143" i="7"/>
  <c r="L139" i="7"/>
  <c r="K139" i="7"/>
  <c r="L135" i="7"/>
  <c r="K135" i="7"/>
  <c r="L131" i="7"/>
  <c r="K131" i="7"/>
  <c r="L127" i="7"/>
  <c r="K127" i="7"/>
  <c r="L123" i="7"/>
  <c r="K123" i="7"/>
  <c r="L119" i="7"/>
  <c r="K119" i="7"/>
  <c r="L115" i="7"/>
  <c r="K115" i="7"/>
  <c r="L111" i="7"/>
  <c r="K111" i="7"/>
  <c r="L107" i="7"/>
  <c r="K107" i="7"/>
  <c r="L103" i="7"/>
  <c r="K103" i="7"/>
  <c r="L99" i="7"/>
  <c r="K99" i="7"/>
  <c r="L95" i="7"/>
  <c r="K95" i="7"/>
  <c r="L91" i="7"/>
  <c r="K91" i="7"/>
  <c r="L87" i="7"/>
  <c r="K87" i="7"/>
  <c r="L83" i="7"/>
  <c r="K83" i="7"/>
  <c r="L79" i="7"/>
  <c r="K79" i="7"/>
  <c r="L75" i="7"/>
  <c r="K75" i="7"/>
  <c r="L71" i="7"/>
  <c r="K71" i="7"/>
  <c r="L67" i="7"/>
  <c r="K67" i="7"/>
  <c r="L64" i="7"/>
  <c r="L63" i="7"/>
  <c r="K63" i="7"/>
  <c r="L60" i="7"/>
  <c r="L59" i="7"/>
  <c r="K59" i="7"/>
  <c r="L56" i="7"/>
  <c r="L55" i="7"/>
  <c r="K55" i="7"/>
  <c r="L52" i="7"/>
  <c r="L51" i="7"/>
  <c r="K51" i="7"/>
  <c r="L48" i="7"/>
  <c r="L47" i="7"/>
  <c r="K47" i="7"/>
  <c r="L44" i="7"/>
  <c r="L43" i="7"/>
  <c r="K43" i="7"/>
  <c r="L40" i="7"/>
  <c r="L39" i="7"/>
  <c r="K39" i="7"/>
  <c r="L36" i="7"/>
  <c r="L35" i="7"/>
  <c r="K35" i="7"/>
  <c r="L32" i="7"/>
  <c r="L31" i="7"/>
  <c r="K31" i="7"/>
  <c r="L28" i="7"/>
  <c r="L27" i="7"/>
  <c r="K27" i="7"/>
  <c r="L24" i="7"/>
  <c r="L23" i="7"/>
  <c r="K23" i="7"/>
  <c r="L20" i="7"/>
  <c r="L19" i="7"/>
  <c r="K19" i="7"/>
  <c r="L16" i="7"/>
  <c r="L15" i="7"/>
  <c r="K15" i="7"/>
  <c r="L12" i="7"/>
  <c r="L11" i="7"/>
  <c r="K11" i="7"/>
  <c r="L8" i="7"/>
  <c r="L7" i="7"/>
  <c r="K7" i="7"/>
  <c r="L4" i="7"/>
  <c r="L3" i="7"/>
  <c r="K3" i="7"/>
  <c r="N2" i="7"/>
  <c r="L254" i="7" s="1"/>
  <c r="M2" i="7"/>
  <c r="K254" i="7" s="1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N2" i="6"/>
  <c r="M2" i="6"/>
  <c r="L2" i="6"/>
  <c r="K2" i="6"/>
  <c r="L255" i="5"/>
  <c r="L253" i="5"/>
  <c r="L252" i="5"/>
  <c r="L251" i="5"/>
  <c r="L249" i="5"/>
  <c r="L248" i="5"/>
  <c r="L247" i="5"/>
  <c r="L245" i="5"/>
  <c r="L244" i="5"/>
  <c r="L243" i="5"/>
  <c r="L241" i="5"/>
  <c r="L240" i="5"/>
  <c r="L239" i="5"/>
  <c r="L237" i="5"/>
  <c r="L236" i="5"/>
  <c r="L235" i="5"/>
  <c r="L233" i="5"/>
  <c r="L232" i="5"/>
  <c r="L231" i="5"/>
  <c r="L229" i="5"/>
  <c r="L228" i="5"/>
  <c r="L227" i="5"/>
  <c r="L225" i="5"/>
  <c r="L224" i="5"/>
  <c r="L223" i="5"/>
  <c r="L221" i="5"/>
  <c r="L220" i="5"/>
  <c r="L219" i="5"/>
  <c r="L217" i="5"/>
  <c r="L216" i="5"/>
  <c r="L215" i="5"/>
  <c r="L213" i="5"/>
  <c r="L212" i="5"/>
  <c r="L211" i="5"/>
  <c r="L209" i="5"/>
  <c r="L208" i="5"/>
  <c r="L207" i="5"/>
  <c r="L205" i="5"/>
  <c r="L204" i="5"/>
  <c r="L203" i="5"/>
  <c r="L201" i="5"/>
  <c r="L200" i="5"/>
  <c r="L199" i="5"/>
  <c r="L197" i="5"/>
  <c r="L196" i="5"/>
  <c r="L195" i="5"/>
  <c r="L193" i="5"/>
  <c r="L192" i="5"/>
  <c r="L191" i="5"/>
  <c r="L189" i="5"/>
  <c r="L188" i="5"/>
  <c r="L187" i="5"/>
  <c r="L185" i="5"/>
  <c r="L184" i="5"/>
  <c r="L183" i="5"/>
  <c r="L181" i="5"/>
  <c r="L180" i="5"/>
  <c r="L179" i="5"/>
  <c r="L177" i="5"/>
  <c r="L176" i="5"/>
  <c r="L175" i="5"/>
  <c r="L173" i="5"/>
  <c r="L172" i="5"/>
  <c r="L171" i="5"/>
  <c r="L169" i="5"/>
  <c r="L168" i="5"/>
  <c r="L167" i="5"/>
  <c r="L165" i="5"/>
  <c r="L164" i="5"/>
  <c r="L163" i="5"/>
  <c r="K162" i="5"/>
  <c r="L161" i="5"/>
  <c r="L160" i="5"/>
  <c r="L159" i="5"/>
  <c r="L157" i="5"/>
  <c r="L156" i="5"/>
  <c r="L155" i="5"/>
  <c r="K154" i="5"/>
  <c r="L153" i="5"/>
  <c r="L152" i="5"/>
  <c r="L151" i="5"/>
  <c r="L149" i="5"/>
  <c r="L148" i="5"/>
  <c r="L147" i="5"/>
  <c r="K146" i="5"/>
  <c r="L145" i="5"/>
  <c r="L144" i="5"/>
  <c r="L143" i="5"/>
  <c r="L141" i="5"/>
  <c r="L140" i="5"/>
  <c r="L139" i="5"/>
  <c r="K138" i="5"/>
  <c r="L137" i="5"/>
  <c r="L136" i="5"/>
  <c r="L135" i="5"/>
  <c r="L133" i="5"/>
  <c r="L132" i="5"/>
  <c r="L131" i="5"/>
  <c r="K130" i="5"/>
  <c r="L129" i="5"/>
  <c r="L128" i="5"/>
  <c r="L127" i="5"/>
  <c r="L125" i="5"/>
  <c r="L124" i="5"/>
  <c r="L123" i="5"/>
  <c r="K122" i="5"/>
  <c r="L121" i="5"/>
  <c r="L120" i="5"/>
  <c r="L119" i="5"/>
  <c r="L117" i="5"/>
  <c r="L116" i="5"/>
  <c r="L115" i="5"/>
  <c r="K114" i="5"/>
  <c r="L113" i="5"/>
  <c r="L112" i="5"/>
  <c r="L111" i="5"/>
  <c r="L109" i="5"/>
  <c r="L108" i="5"/>
  <c r="L107" i="5"/>
  <c r="K107" i="5"/>
  <c r="L105" i="5"/>
  <c r="L104" i="5"/>
  <c r="L103" i="5"/>
  <c r="L101" i="5"/>
  <c r="L100" i="5"/>
  <c r="L99" i="5"/>
  <c r="L97" i="5"/>
  <c r="L96" i="5"/>
  <c r="L95" i="5"/>
  <c r="K95" i="5"/>
  <c r="K94" i="5"/>
  <c r="L93" i="5"/>
  <c r="L92" i="5"/>
  <c r="L91" i="5"/>
  <c r="L89" i="5"/>
  <c r="L88" i="5"/>
  <c r="L87" i="5"/>
  <c r="L85" i="5"/>
  <c r="L84" i="5"/>
  <c r="L83" i="5"/>
  <c r="K82" i="5"/>
  <c r="L81" i="5"/>
  <c r="L80" i="5"/>
  <c r="L79" i="5"/>
  <c r="L77" i="5"/>
  <c r="L76" i="5"/>
  <c r="L75" i="5"/>
  <c r="K75" i="5"/>
  <c r="L73" i="5"/>
  <c r="L72" i="5"/>
  <c r="L71" i="5"/>
  <c r="L69" i="5"/>
  <c r="L68" i="5"/>
  <c r="L67" i="5"/>
  <c r="L65" i="5"/>
  <c r="L64" i="5"/>
  <c r="L63" i="5"/>
  <c r="K63" i="5"/>
  <c r="K62" i="5"/>
  <c r="L61" i="5"/>
  <c r="L60" i="5"/>
  <c r="L59" i="5"/>
  <c r="L57" i="5"/>
  <c r="L56" i="5"/>
  <c r="L55" i="5"/>
  <c r="L53" i="5"/>
  <c r="L52" i="5"/>
  <c r="L51" i="5"/>
  <c r="K50" i="5"/>
  <c r="L49" i="5"/>
  <c r="L48" i="5"/>
  <c r="L47" i="5"/>
  <c r="L45" i="5"/>
  <c r="L44" i="5"/>
  <c r="L43" i="5"/>
  <c r="K43" i="5"/>
  <c r="L41" i="5"/>
  <c r="L40" i="5"/>
  <c r="L39" i="5"/>
  <c r="L37" i="5"/>
  <c r="L36" i="5"/>
  <c r="L35" i="5"/>
  <c r="L33" i="5"/>
  <c r="L32" i="5"/>
  <c r="L31" i="5"/>
  <c r="K31" i="5"/>
  <c r="K30" i="5"/>
  <c r="L29" i="5"/>
  <c r="L28" i="5"/>
  <c r="L27" i="5"/>
  <c r="L25" i="5"/>
  <c r="L24" i="5"/>
  <c r="L23" i="5"/>
  <c r="L21" i="5"/>
  <c r="L20" i="5"/>
  <c r="L19" i="5"/>
  <c r="K18" i="5"/>
  <c r="L17" i="5"/>
  <c r="L16" i="5"/>
  <c r="L15" i="5"/>
  <c r="L13" i="5"/>
  <c r="L12" i="5"/>
  <c r="L11" i="5"/>
  <c r="K11" i="5"/>
  <c r="L9" i="5"/>
  <c r="L8" i="5"/>
  <c r="L7" i="5"/>
  <c r="L5" i="5"/>
  <c r="L4" i="5"/>
  <c r="L3" i="5"/>
  <c r="N2" i="5"/>
  <c r="L254" i="5" s="1"/>
  <c r="M2" i="5"/>
  <c r="K103" i="5" s="1"/>
  <c r="L2" i="5"/>
  <c r="L252" i="4"/>
  <c r="K252" i="4"/>
  <c r="L248" i="4"/>
  <c r="K248" i="4"/>
  <c r="L244" i="4"/>
  <c r="K244" i="4"/>
  <c r="L240" i="4"/>
  <c r="K240" i="4"/>
  <c r="L236" i="4"/>
  <c r="K236" i="4"/>
  <c r="L232" i="4"/>
  <c r="K232" i="4"/>
  <c r="L228" i="4"/>
  <c r="K228" i="4"/>
  <c r="L224" i="4"/>
  <c r="K224" i="4"/>
  <c r="L220" i="4"/>
  <c r="K220" i="4"/>
  <c r="L216" i="4"/>
  <c r="K216" i="4"/>
  <c r="L212" i="4"/>
  <c r="K212" i="4"/>
  <c r="L208" i="4"/>
  <c r="K208" i="4"/>
  <c r="L204" i="4"/>
  <c r="K204" i="4"/>
  <c r="L200" i="4"/>
  <c r="K200" i="4"/>
  <c r="L196" i="4"/>
  <c r="K196" i="4"/>
  <c r="L192" i="4"/>
  <c r="K192" i="4"/>
  <c r="L188" i="4"/>
  <c r="K188" i="4"/>
  <c r="L184" i="4"/>
  <c r="K184" i="4"/>
  <c r="L180" i="4"/>
  <c r="K180" i="4"/>
  <c r="L176" i="4"/>
  <c r="K176" i="4"/>
  <c r="L172" i="4"/>
  <c r="K172" i="4"/>
  <c r="L168" i="4"/>
  <c r="K168" i="4"/>
  <c r="L164" i="4"/>
  <c r="K164" i="4"/>
  <c r="L160" i="4"/>
  <c r="K160" i="4"/>
  <c r="L156" i="4"/>
  <c r="K156" i="4"/>
  <c r="L152" i="4"/>
  <c r="K152" i="4"/>
  <c r="L148" i="4"/>
  <c r="K148" i="4"/>
  <c r="L144" i="4"/>
  <c r="K144" i="4"/>
  <c r="L140" i="4"/>
  <c r="K140" i="4"/>
  <c r="L136" i="4"/>
  <c r="K136" i="4"/>
  <c r="L132" i="4"/>
  <c r="K132" i="4"/>
  <c r="L128" i="4"/>
  <c r="K128" i="4"/>
  <c r="L124" i="4"/>
  <c r="K124" i="4"/>
  <c r="L120" i="4"/>
  <c r="K120" i="4"/>
  <c r="L116" i="4"/>
  <c r="K116" i="4"/>
  <c r="L112" i="4"/>
  <c r="K112" i="4"/>
  <c r="L108" i="4"/>
  <c r="K108" i="4"/>
  <c r="L104" i="4"/>
  <c r="K104" i="4"/>
  <c r="L100" i="4"/>
  <c r="K100" i="4"/>
  <c r="L96" i="4"/>
  <c r="K96" i="4"/>
  <c r="L92" i="4"/>
  <c r="K92" i="4"/>
  <c r="L88" i="4"/>
  <c r="K88" i="4"/>
  <c r="L84" i="4"/>
  <c r="K84" i="4"/>
  <c r="L80" i="4"/>
  <c r="K80" i="4"/>
  <c r="L76" i="4"/>
  <c r="K76" i="4"/>
  <c r="L72" i="4"/>
  <c r="K72" i="4"/>
  <c r="L68" i="4"/>
  <c r="K68" i="4"/>
  <c r="L64" i="4"/>
  <c r="K64" i="4"/>
  <c r="L60" i="4"/>
  <c r="K60" i="4"/>
  <c r="L56" i="4"/>
  <c r="K56" i="4"/>
  <c r="L52" i="4"/>
  <c r="K52" i="4"/>
  <c r="L48" i="4"/>
  <c r="K48" i="4"/>
  <c r="L44" i="4"/>
  <c r="K44" i="4"/>
  <c r="L40" i="4"/>
  <c r="K40" i="4"/>
  <c r="L36" i="4"/>
  <c r="K36" i="4"/>
  <c r="L32" i="4"/>
  <c r="K32" i="4"/>
  <c r="L28" i="4"/>
  <c r="K28" i="4"/>
  <c r="L24" i="4"/>
  <c r="K24" i="4"/>
  <c r="L20" i="4"/>
  <c r="K20" i="4"/>
  <c r="L16" i="4"/>
  <c r="K16" i="4"/>
  <c r="L12" i="4"/>
  <c r="K12" i="4"/>
  <c r="L8" i="4"/>
  <c r="K8" i="4"/>
  <c r="L4" i="4"/>
  <c r="K4" i="4"/>
  <c r="N2" i="4"/>
  <c r="L255" i="4" s="1"/>
  <c r="M2" i="4"/>
  <c r="K255" i="4" s="1"/>
  <c r="M2" i="1"/>
  <c r="N2" i="1"/>
  <c r="L4" i="1" s="1"/>
  <c r="M2" i="3"/>
  <c r="K253" i="3" s="1"/>
  <c r="Q3" i="3"/>
  <c r="Q2" i="3"/>
  <c r="R2" i="3" s="1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K227" i="3"/>
  <c r="L226" i="3"/>
  <c r="L225" i="3"/>
  <c r="L224" i="3"/>
  <c r="L223" i="3"/>
  <c r="K223" i="3"/>
  <c r="L222" i="3"/>
  <c r="L221" i="3"/>
  <c r="L220" i="3"/>
  <c r="L219" i="3"/>
  <c r="K219" i="3"/>
  <c r="L218" i="3"/>
  <c r="L217" i="3"/>
  <c r="L216" i="3"/>
  <c r="L215" i="3"/>
  <c r="K215" i="3"/>
  <c r="L214" i="3"/>
  <c r="L213" i="3"/>
  <c r="L212" i="3"/>
  <c r="L211" i="3"/>
  <c r="K211" i="3"/>
  <c r="L210" i="3"/>
  <c r="L209" i="3"/>
  <c r="L208" i="3"/>
  <c r="L207" i="3"/>
  <c r="K207" i="3"/>
  <c r="L206" i="3"/>
  <c r="L205" i="3"/>
  <c r="L204" i="3"/>
  <c r="L203" i="3"/>
  <c r="K203" i="3"/>
  <c r="L202" i="3"/>
  <c r="L201" i="3"/>
  <c r="L200" i="3"/>
  <c r="L199" i="3"/>
  <c r="K199" i="3"/>
  <c r="L198" i="3"/>
  <c r="L197" i="3"/>
  <c r="L196" i="3"/>
  <c r="L195" i="3"/>
  <c r="K195" i="3"/>
  <c r="L194" i="3"/>
  <c r="L193" i="3"/>
  <c r="L192" i="3"/>
  <c r="L191" i="3"/>
  <c r="K191" i="3"/>
  <c r="L190" i="3"/>
  <c r="L189" i="3"/>
  <c r="L188" i="3"/>
  <c r="L187" i="3"/>
  <c r="K187" i="3"/>
  <c r="L186" i="3"/>
  <c r="L185" i="3"/>
  <c r="L184" i="3"/>
  <c r="L183" i="3"/>
  <c r="K183" i="3"/>
  <c r="L182" i="3"/>
  <c r="L181" i="3"/>
  <c r="L180" i="3"/>
  <c r="L179" i="3"/>
  <c r="K179" i="3"/>
  <c r="L178" i="3"/>
  <c r="L177" i="3"/>
  <c r="L176" i="3"/>
  <c r="L175" i="3"/>
  <c r="K175" i="3"/>
  <c r="L174" i="3"/>
  <c r="L173" i="3"/>
  <c r="L172" i="3"/>
  <c r="L171" i="3"/>
  <c r="K171" i="3"/>
  <c r="L170" i="3"/>
  <c r="L169" i="3"/>
  <c r="L168" i="3"/>
  <c r="L167" i="3"/>
  <c r="K167" i="3"/>
  <c r="L166" i="3"/>
  <c r="L165" i="3"/>
  <c r="L164" i="3"/>
  <c r="L163" i="3"/>
  <c r="K163" i="3"/>
  <c r="L162" i="3"/>
  <c r="L161" i="3"/>
  <c r="L160" i="3"/>
  <c r="L159" i="3"/>
  <c r="K159" i="3"/>
  <c r="L158" i="3"/>
  <c r="L157" i="3"/>
  <c r="L156" i="3"/>
  <c r="L155" i="3"/>
  <c r="K155" i="3"/>
  <c r="L154" i="3"/>
  <c r="L153" i="3"/>
  <c r="L152" i="3"/>
  <c r="L151" i="3"/>
  <c r="K151" i="3"/>
  <c r="L150" i="3"/>
  <c r="L149" i="3"/>
  <c r="L148" i="3"/>
  <c r="L147" i="3"/>
  <c r="K147" i="3"/>
  <c r="L146" i="3"/>
  <c r="L145" i="3"/>
  <c r="L144" i="3"/>
  <c r="L143" i="3"/>
  <c r="K143" i="3"/>
  <c r="L142" i="3"/>
  <c r="L141" i="3"/>
  <c r="L140" i="3"/>
  <c r="L139" i="3"/>
  <c r="K139" i="3"/>
  <c r="L138" i="3"/>
  <c r="L137" i="3"/>
  <c r="L136" i="3"/>
  <c r="L135" i="3"/>
  <c r="K135" i="3"/>
  <c r="L134" i="3"/>
  <c r="L133" i="3"/>
  <c r="L132" i="3"/>
  <c r="L131" i="3"/>
  <c r="K131" i="3"/>
  <c r="L130" i="3"/>
  <c r="L129" i="3"/>
  <c r="L128" i="3"/>
  <c r="L127" i="3"/>
  <c r="K127" i="3"/>
  <c r="L126" i="3"/>
  <c r="L125" i="3"/>
  <c r="L124" i="3"/>
  <c r="L123" i="3"/>
  <c r="K123" i="3"/>
  <c r="L122" i="3"/>
  <c r="L121" i="3"/>
  <c r="L120" i="3"/>
  <c r="L119" i="3"/>
  <c r="K119" i="3"/>
  <c r="L118" i="3"/>
  <c r="L117" i="3"/>
  <c r="L116" i="3"/>
  <c r="L115" i="3"/>
  <c r="K115" i="3"/>
  <c r="L114" i="3"/>
  <c r="L113" i="3"/>
  <c r="L112" i="3"/>
  <c r="L111" i="3"/>
  <c r="K111" i="3"/>
  <c r="L110" i="3"/>
  <c r="L109" i="3"/>
  <c r="L108" i="3"/>
  <c r="L107" i="3"/>
  <c r="K107" i="3"/>
  <c r="L106" i="3"/>
  <c r="L105" i="3"/>
  <c r="L104" i="3"/>
  <c r="L103" i="3"/>
  <c r="K103" i="3"/>
  <c r="L102" i="3"/>
  <c r="L101" i="3"/>
  <c r="L100" i="3"/>
  <c r="L99" i="3"/>
  <c r="K99" i="3"/>
  <c r="L98" i="3"/>
  <c r="L97" i="3"/>
  <c r="L96" i="3"/>
  <c r="L95" i="3"/>
  <c r="K95" i="3"/>
  <c r="L94" i="3"/>
  <c r="L93" i="3"/>
  <c r="L92" i="3"/>
  <c r="L91" i="3"/>
  <c r="K91" i="3"/>
  <c r="L90" i="3"/>
  <c r="L89" i="3"/>
  <c r="L88" i="3"/>
  <c r="L87" i="3"/>
  <c r="K87" i="3"/>
  <c r="L86" i="3"/>
  <c r="L85" i="3"/>
  <c r="L84" i="3"/>
  <c r="L83" i="3"/>
  <c r="K83" i="3"/>
  <c r="L82" i="3"/>
  <c r="L81" i="3"/>
  <c r="L80" i="3"/>
  <c r="L79" i="3"/>
  <c r="K79" i="3"/>
  <c r="L78" i="3"/>
  <c r="L77" i="3"/>
  <c r="L76" i="3"/>
  <c r="L75" i="3"/>
  <c r="K75" i="3"/>
  <c r="L74" i="3"/>
  <c r="L73" i="3"/>
  <c r="L72" i="3"/>
  <c r="L71" i="3"/>
  <c r="K71" i="3"/>
  <c r="L70" i="3"/>
  <c r="L69" i="3"/>
  <c r="L68" i="3"/>
  <c r="L67" i="3"/>
  <c r="K67" i="3"/>
  <c r="L66" i="3"/>
  <c r="L65" i="3"/>
  <c r="L64" i="3"/>
  <c r="L63" i="3"/>
  <c r="K63" i="3"/>
  <c r="L62" i="3"/>
  <c r="L61" i="3"/>
  <c r="L60" i="3"/>
  <c r="L59" i="3"/>
  <c r="K59" i="3"/>
  <c r="L58" i="3"/>
  <c r="L57" i="3"/>
  <c r="L56" i="3"/>
  <c r="L55" i="3"/>
  <c r="K55" i="3"/>
  <c r="L54" i="3"/>
  <c r="L53" i="3"/>
  <c r="L52" i="3"/>
  <c r="L51" i="3"/>
  <c r="K51" i="3"/>
  <c r="L50" i="3"/>
  <c r="L49" i="3"/>
  <c r="L48" i="3"/>
  <c r="L47" i="3"/>
  <c r="K47" i="3"/>
  <c r="L46" i="3"/>
  <c r="L45" i="3"/>
  <c r="L44" i="3"/>
  <c r="L43" i="3"/>
  <c r="K43" i="3"/>
  <c r="L42" i="3"/>
  <c r="L41" i="3"/>
  <c r="L40" i="3"/>
  <c r="L39" i="3"/>
  <c r="K39" i="3"/>
  <c r="L38" i="3"/>
  <c r="L37" i="3"/>
  <c r="L36" i="3"/>
  <c r="L35" i="3"/>
  <c r="K35" i="3"/>
  <c r="L34" i="3"/>
  <c r="L33" i="3"/>
  <c r="L32" i="3"/>
  <c r="L31" i="3"/>
  <c r="K31" i="3"/>
  <c r="L30" i="3"/>
  <c r="L29" i="3"/>
  <c r="L28" i="3"/>
  <c r="L27" i="3"/>
  <c r="K27" i="3"/>
  <c r="L26" i="3"/>
  <c r="L25" i="3"/>
  <c r="L24" i="3"/>
  <c r="L23" i="3"/>
  <c r="K23" i="3"/>
  <c r="L22" i="3"/>
  <c r="L21" i="3"/>
  <c r="L20" i="3"/>
  <c r="L19" i="3"/>
  <c r="K19" i="3"/>
  <c r="L18" i="3"/>
  <c r="L17" i="3"/>
  <c r="L16" i="3"/>
  <c r="L15" i="3"/>
  <c r="K15" i="3"/>
  <c r="L14" i="3"/>
  <c r="L13" i="3"/>
  <c r="L12" i="3"/>
  <c r="L11" i="3"/>
  <c r="K11" i="3"/>
  <c r="L10" i="3"/>
  <c r="L9" i="3"/>
  <c r="L8" i="3"/>
  <c r="L7" i="3"/>
  <c r="K7" i="3"/>
  <c r="L6" i="3"/>
  <c r="L5" i="3"/>
  <c r="L4" i="3"/>
  <c r="L3" i="3"/>
  <c r="K3" i="3"/>
  <c r="L2" i="3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K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K14" i="2"/>
  <c r="L13" i="2"/>
  <c r="L12" i="2"/>
  <c r="L11" i="2"/>
  <c r="L10" i="2"/>
  <c r="L9" i="2"/>
  <c r="L8" i="2"/>
  <c r="L7" i="2"/>
  <c r="L6" i="2"/>
  <c r="L5" i="2"/>
  <c r="L4" i="2"/>
  <c r="L3" i="2"/>
  <c r="M2" i="2"/>
  <c r="K255" i="2" s="1"/>
  <c r="L2" i="2"/>
  <c r="L3" i="1"/>
  <c r="L11" i="1"/>
  <c r="L12" i="1"/>
  <c r="L19" i="1"/>
  <c r="L20" i="1"/>
  <c r="L27" i="1"/>
  <c r="L28" i="1"/>
  <c r="L35" i="1"/>
  <c r="L36" i="1"/>
  <c r="L43" i="1"/>
  <c r="L44" i="1"/>
  <c r="L51" i="1"/>
  <c r="L52" i="1"/>
  <c r="L59" i="1"/>
  <c r="L60" i="1"/>
  <c r="L67" i="1"/>
  <c r="L68" i="1"/>
  <c r="L75" i="1"/>
  <c r="L76" i="1"/>
  <c r="L83" i="1"/>
  <c r="L84" i="1"/>
  <c r="L91" i="1"/>
  <c r="L92" i="1"/>
  <c r="L99" i="1"/>
  <c r="L100" i="1"/>
  <c r="L107" i="1"/>
  <c r="L108" i="1"/>
  <c r="L115" i="1"/>
  <c r="L116" i="1"/>
  <c r="L123" i="1"/>
  <c r="L124" i="1"/>
  <c r="L126" i="1"/>
  <c r="L131" i="1"/>
  <c r="L132" i="1"/>
  <c r="L134" i="1"/>
  <c r="L139" i="1"/>
  <c r="L140" i="1"/>
  <c r="L142" i="1"/>
  <c r="L147" i="1"/>
  <c r="L148" i="1"/>
  <c r="L150" i="1"/>
  <c r="L155" i="1"/>
  <c r="L156" i="1"/>
  <c r="L158" i="1"/>
  <c r="L163" i="1"/>
  <c r="L164" i="1"/>
  <c r="L166" i="1"/>
  <c r="L171" i="1"/>
  <c r="L172" i="1"/>
  <c r="L174" i="1"/>
  <c r="L179" i="1"/>
  <c r="L180" i="1"/>
  <c r="L182" i="1"/>
  <c r="L187" i="1"/>
  <c r="L188" i="1"/>
  <c r="L190" i="1"/>
  <c r="L195" i="1"/>
  <c r="L196" i="1"/>
  <c r="L198" i="1"/>
  <c r="L203" i="1"/>
  <c r="L204" i="1"/>
  <c r="L206" i="1"/>
  <c r="L211" i="1"/>
  <c r="L212" i="1"/>
  <c r="L214" i="1"/>
  <c r="L219" i="1"/>
  <c r="L220" i="1"/>
  <c r="L222" i="1"/>
  <c r="L227" i="1"/>
  <c r="L228" i="1"/>
  <c r="L230" i="1"/>
  <c r="L235" i="1"/>
  <c r="L236" i="1"/>
  <c r="L238" i="1"/>
  <c r="L243" i="1"/>
  <c r="L244" i="1"/>
  <c r="L246" i="1"/>
  <c r="L251" i="1"/>
  <c r="L252" i="1"/>
  <c r="L2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" i="1"/>
  <c r="S2" i="10" l="1"/>
  <c r="T2" i="10" s="1"/>
  <c r="L8" i="10"/>
  <c r="K20" i="10"/>
  <c r="L29" i="10"/>
  <c r="L40" i="10"/>
  <c r="K52" i="10"/>
  <c r="L61" i="10"/>
  <c r="L72" i="10"/>
  <c r="K84" i="10"/>
  <c r="L93" i="10"/>
  <c r="L104" i="10"/>
  <c r="K116" i="10"/>
  <c r="L125" i="10"/>
  <c r="L136" i="10"/>
  <c r="K148" i="10"/>
  <c r="L157" i="10"/>
  <c r="L168" i="10"/>
  <c r="K180" i="10"/>
  <c r="L189" i="10"/>
  <c r="L200" i="10"/>
  <c r="K212" i="10"/>
  <c r="L221" i="10"/>
  <c r="L232" i="10"/>
  <c r="K244" i="10"/>
  <c r="L2" i="10"/>
  <c r="L9" i="10"/>
  <c r="L20" i="10"/>
  <c r="L41" i="10"/>
  <c r="L52" i="10"/>
  <c r="L73" i="10"/>
  <c r="L84" i="10"/>
  <c r="K96" i="10"/>
  <c r="L105" i="10"/>
  <c r="L116" i="10"/>
  <c r="K128" i="10"/>
  <c r="L137" i="10"/>
  <c r="L148" i="10"/>
  <c r="K160" i="10"/>
  <c r="L169" i="10"/>
  <c r="L180" i="10"/>
  <c r="K192" i="10"/>
  <c r="L201" i="10"/>
  <c r="L212" i="10"/>
  <c r="K224" i="10"/>
  <c r="L233" i="10"/>
  <c r="L244" i="10"/>
  <c r="K12" i="10"/>
  <c r="L21" i="10"/>
  <c r="L32" i="10"/>
  <c r="K44" i="10"/>
  <c r="L53" i="10"/>
  <c r="L64" i="10"/>
  <c r="K76" i="10"/>
  <c r="L85" i="10"/>
  <c r="L96" i="10"/>
  <c r="K108" i="10"/>
  <c r="L117" i="10"/>
  <c r="L128" i="10"/>
  <c r="K140" i="10"/>
  <c r="L149" i="10"/>
  <c r="L160" i="10"/>
  <c r="K172" i="10"/>
  <c r="L181" i="10"/>
  <c r="L192" i="10"/>
  <c r="K204" i="10"/>
  <c r="L213" i="10"/>
  <c r="L224" i="10"/>
  <c r="K236" i="10"/>
  <c r="L245" i="10"/>
  <c r="L12" i="10"/>
  <c r="L33" i="10"/>
  <c r="L44" i="10"/>
  <c r="L65" i="10"/>
  <c r="L76" i="10"/>
  <c r="L97" i="10"/>
  <c r="L108" i="10"/>
  <c r="L129" i="10"/>
  <c r="L140" i="10"/>
  <c r="L161" i="10"/>
  <c r="L172" i="10"/>
  <c r="L193" i="10"/>
  <c r="L204" i="10"/>
  <c r="L225" i="10"/>
  <c r="L236" i="10"/>
  <c r="K248" i="10"/>
  <c r="L248" i="10"/>
  <c r="L5" i="10"/>
  <c r="L16" i="10"/>
  <c r="K28" i="10"/>
  <c r="L37" i="10"/>
  <c r="L48" i="10"/>
  <c r="K60" i="10"/>
  <c r="L69" i="10"/>
  <c r="L80" i="10"/>
  <c r="K92" i="10"/>
  <c r="L101" i="10"/>
  <c r="L112" i="10"/>
  <c r="K124" i="10"/>
  <c r="L133" i="10"/>
  <c r="L144" i="10"/>
  <c r="K156" i="10"/>
  <c r="L165" i="10"/>
  <c r="L176" i="10"/>
  <c r="K188" i="10"/>
  <c r="L197" i="10"/>
  <c r="L208" i="10"/>
  <c r="K220" i="10"/>
  <c r="L229" i="10"/>
  <c r="L240" i="10"/>
  <c r="K252" i="10"/>
  <c r="L253" i="10"/>
  <c r="L252" i="10"/>
  <c r="K2" i="10"/>
  <c r="K5" i="10"/>
  <c r="K9" i="10"/>
  <c r="K13" i="10"/>
  <c r="K17" i="10"/>
  <c r="K21" i="10"/>
  <c r="K25" i="10"/>
  <c r="K29" i="10"/>
  <c r="K33" i="10"/>
  <c r="K37" i="10"/>
  <c r="K41" i="10"/>
  <c r="K45" i="10"/>
  <c r="K49" i="10"/>
  <c r="K53" i="10"/>
  <c r="K57" i="10"/>
  <c r="K61" i="10"/>
  <c r="K65" i="10"/>
  <c r="K69" i="10"/>
  <c r="K73" i="10"/>
  <c r="K77" i="10"/>
  <c r="K81" i="10"/>
  <c r="K85" i="10"/>
  <c r="K89" i="10"/>
  <c r="K93" i="10"/>
  <c r="K97" i="10"/>
  <c r="K101" i="10"/>
  <c r="K105" i="10"/>
  <c r="K109" i="10"/>
  <c r="K113" i="10"/>
  <c r="K117" i="10"/>
  <c r="K121" i="10"/>
  <c r="K125" i="10"/>
  <c r="K129" i="10"/>
  <c r="K133" i="10"/>
  <c r="K137" i="10"/>
  <c r="K141" i="10"/>
  <c r="K145" i="10"/>
  <c r="K149" i="10"/>
  <c r="K153" i="10"/>
  <c r="K157" i="10"/>
  <c r="K161" i="10"/>
  <c r="K165" i="10"/>
  <c r="K169" i="10"/>
  <c r="K173" i="10"/>
  <c r="K177" i="10"/>
  <c r="K181" i="10"/>
  <c r="K185" i="10"/>
  <c r="K189" i="10"/>
  <c r="K193" i="10"/>
  <c r="K197" i="10"/>
  <c r="K201" i="10"/>
  <c r="K205" i="10"/>
  <c r="K209" i="10"/>
  <c r="K213" i="10"/>
  <c r="K217" i="10"/>
  <c r="K221" i="10"/>
  <c r="K225" i="10"/>
  <c r="K229" i="10"/>
  <c r="K233" i="10"/>
  <c r="K237" i="10"/>
  <c r="K241" i="10"/>
  <c r="K245" i="10"/>
  <c r="K249" i="10"/>
  <c r="K253" i="10"/>
  <c r="K6" i="10"/>
  <c r="K10" i="10"/>
  <c r="K14" i="10"/>
  <c r="K18" i="10"/>
  <c r="K22" i="10"/>
  <c r="K26" i="10"/>
  <c r="K30" i="10"/>
  <c r="K34" i="10"/>
  <c r="K38" i="10"/>
  <c r="K42" i="10"/>
  <c r="K46" i="10"/>
  <c r="K50" i="10"/>
  <c r="K54" i="10"/>
  <c r="K58" i="10"/>
  <c r="K62" i="10"/>
  <c r="K66" i="10"/>
  <c r="K70" i="10"/>
  <c r="K74" i="10"/>
  <c r="K78" i="10"/>
  <c r="K82" i="10"/>
  <c r="K86" i="10"/>
  <c r="K90" i="10"/>
  <c r="K94" i="10"/>
  <c r="K98" i="10"/>
  <c r="K102" i="10"/>
  <c r="K106" i="10"/>
  <c r="K110" i="10"/>
  <c r="K114" i="10"/>
  <c r="K118" i="10"/>
  <c r="K122" i="10"/>
  <c r="K126" i="10"/>
  <c r="K130" i="10"/>
  <c r="K134" i="10"/>
  <c r="K138" i="10"/>
  <c r="K142" i="10"/>
  <c r="K146" i="10"/>
  <c r="K150" i="10"/>
  <c r="K154" i="10"/>
  <c r="K158" i="10"/>
  <c r="K162" i="10"/>
  <c r="K166" i="10"/>
  <c r="K170" i="10"/>
  <c r="K174" i="10"/>
  <c r="K178" i="10"/>
  <c r="K182" i="10"/>
  <c r="K186" i="10"/>
  <c r="K190" i="10"/>
  <c r="K194" i="10"/>
  <c r="K198" i="10"/>
  <c r="K202" i="10"/>
  <c r="K206" i="10"/>
  <c r="K210" i="10"/>
  <c r="K214" i="10"/>
  <c r="K218" i="10"/>
  <c r="K222" i="10"/>
  <c r="K226" i="10"/>
  <c r="K230" i="10"/>
  <c r="K234" i="10"/>
  <c r="K238" i="10"/>
  <c r="K242" i="10"/>
  <c r="K246" i="10"/>
  <c r="K250" i="10"/>
  <c r="K254" i="10"/>
  <c r="L6" i="10"/>
  <c r="L10" i="10"/>
  <c r="L14" i="10"/>
  <c r="L18" i="10"/>
  <c r="L22" i="10"/>
  <c r="L26" i="10"/>
  <c r="L30" i="10"/>
  <c r="L34" i="10"/>
  <c r="L38" i="10"/>
  <c r="L42" i="10"/>
  <c r="L46" i="10"/>
  <c r="L50" i="10"/>
  <c r="L54" i="10"/>
  <c r="L58" i="10"/>
  <c r="L62" i="10"/>
  <c r="L66" i="10"/>
  <c r="L70" i="10"/>
  <c r="L74" i="10"/>
  <c r="L78" i="10"/>
  <c r="L82" i="10"/>
  <c r="L86" i="10"/>
  <c r="L90" i="10"/>
  <c r="L94" i="10"/>
  <c r="L98" i="10"/>
  <c r="L102" i="10"/>
  <c r="L106" i="10"/>
  <c r="L110" i="10"/>
  <c r="L114" i="10"/>
  <c r="L118" i="10"/>
  <c r="L122" i="10"/>
  <c r="L126" i="10"/>
  <c r="L130" i="10"/>
  <c r="L134" i="10"/>
  <c r="L138" i="10"/>
  <c r="L142" i="10"/>
  <c r="L146" i="10"/>
  <c r="L150" i="10"/>
  <c r="L154" i="10"/>
  <c r="L158" i="10"/>
  <c r="L162" i="10"/>
  <c r="L166" i="10"/>
  <c r="L170" i="10"/>
  <c r="L174" i="10"/>
  <c r="L178" i="10"/>
  <c r="L182" i="10"/>
  <c r="L186" i="10"/>
  <c r="L190" i="10"/>
  <c r="L194" i="10"/>
  <c r="L198" i="10"/>
  <c r="L202" i="10"/>
  <c r="L206" i="10"/>
  <c r="L210" i="10"/>
  <c r="L214" i="10"/>
  <c r="L218" i="10"/>
  <c r="L222" i="10"/>
  <c r="L226" i="10"/>
  <c r="L230" i="10"/>
  <c r="L234" i="10"/>
  <c r="L238" i="10"/>
  <c r="L242" i="10"/>
  <c r="L246" i="10"/>
  <c r="L250" i="10"/>
  <c r="L254" i="10"/>
  <c r="K3" i="10"/>
  <c r="K7" i="10"/>
  <c r="K11" i="10"/>
  <c r="K15" i="10"/>
  <c r="K19" i="10"/>
  <c r="K23" i="10"/>
  <c r="K27" i="10"/>
  <c r="K31" i="10"/>
  <c r="K35" i="10"/>
  <c r="K39" i="10"/>
  <c r="K43" i="10"/>
  <c r="K47" i="10"/>
  <c r="K51" i="10"/>
  <c r="K55" i="10"/>
  <c r="K59" i="10"/>
  <c r="K63" i="10"/>
  <c r="K67" i="10"/>
  <c r="K71" i="10"/>
  <c r="K75" i="10"/>
  <c r="K79" i="10"/>
  <c r="K83" i="10"/>
  <c r="K87" i="10"/>
  <c r="K91" i="10"/>
  <c r="K95" i="10"/>
  <c r="K99" i="10"/>
  <c r="K103" i="10"/>
  <c r="K107" i="10"/>
  <c r="K111" i="10"/>
  <c r="K115" i="10"/>
  <c r="K119" i="10"/>
  <c r="K123" i="10"/>
  <c r="K127" i="10"/>
  <c r="K131" i="10"/>
  <c r="K135" i="10"/>
  <c r="K139" i="10"/>
  <c r="K143" i="10"/>
  <c r="K147" i="10"/>
  <c r="K151" i="10"/>
  <c r="K155" i="10"/>
  <c r="K159" i="10"/>
  <c r="K163" i="10"/>
  <c r="K167" i="10"/>
  <c r="K171" i="10"/>
  <c r="K175" i="10"/>
  <c r="K179" i="10"/>
  <c r="K183" i="10"/>
  <c r="K187" i="10"/>
  <c r="K191" i="10"/>
  <c r="K195" i="10"/>
  <c r="K199" i="10"/>
  <c r="K203" i="10"/>
  <c r="K207" i="10"/>
  <c r="K211" i="10"/>
  <c r="K215" i="10"/>
  <c r="K219" i="10"/>
  <c r="K223" i="10"/>
  <c r="K227" i="10"/>
  <c r="K231" i="10"/>
  <c r="K235" i="10"/>
  <c r="K239" i="10"/>
  <c r="K243" i="10"/>
  <c r="K247" i="10"/>
  <c r="K251" i="10"/>
  <c r="L3" i="10"/>
  <c r="L7" i="10"/>
  <c r="L11" i="10"/>
  <c r="L15" i="10"/>
  <c r="L19" i="10"/>
  <c r="L23" i="10"/>
  <c r="L27" i="10"/>
  <c r="L31" i="10"/>
  <c r="L35" i="10"/>
  <c r="L39" i="10"/>
  <c r="L43" i="10"/>
  <c r="L47" i="10"/>
  <c r="L51" i="10"/>
  <c r="L55" i="10"/>
  <c r="L59" i="10"/>
  <c r="L63" i="10"/>
  <c r="L67" i="10"/>
  <c r="L71" i="10"/>
  <c r="L75" i="10"/>
  <c r="L79" i="10"/>
  <c r="L83" i="10"/>
  <c r="L87" i="10"/>
  <c r="L91" i="10"/>
  <c r="L95" i="10"/>
  <c r="L99" i="10"/>
  <c r="L103" i="10"/>
  <c r="L107" i="10"/>
  <c r="L111" i="10"/>
  <c r="L115" i="10"/>
  <c r="L119" i="10"/>
  <c r="L123" i="10"/>
  <c r="L127" i="10"/>
  <c r="L131" i="10"/>
  <c r="L135" i="10"/>
  <c r="L139" i="10"/>
  <c r="L143" i="10"/>
  <c r="L147" i="10"/>
  <c r="L151" i="10"/>
  <c r="L155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207" i="10"/>
  <c r="L211" i="10"/>
  <c r="L215" i="10"/>
  <c r="L219" i="10"/>
  <c r="L223" i="10"/>
  <c r="L227" i="10"/>
  <c r="L231" i="10"/>
  <c r="L235" i="10"/>
  <c r="L239" i="10"/>
  <c r="L243" i="10"/>
  <c r="L247" i="10"/>
  <c r="L251" i="10"/>
  <c r="R3" i="3"/>
  <c r="S3" i="3" s="1"/>
  <c r="S2" i="3"/>
  <c r="T2" i="3" s="1"/>
  <c r="K231" i="3"/>
  <c r="K235" i="3"/>
  <c r="K239" i="3"/>
  <c r="K243" i="3"/>
  <c r="K255" i="3"/>
  <c r="K2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1" i="3"/>
  <c r="K247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R4" i="2"/>
  <c r="R3" i="2"/>
  <c r="R10" i="2"/>
  <c r="T3" i="3"/>
  <c r="U3" i="3"/>
  <c r="V3" i="3" s="1"/>
  <c r="K121" i="2"/>
  <c r="K206" i="2"/>
  <c r="P194" i="2"/>
  <c r="P130" i="2"/>
  <c r="P66" i="2"/>
  <c r="P10" i="2"/>
  <c r="P234" i="2"/>
  <c r="P170" i="2"/>
  <c r="P106" i="2"/>
  <c r="P42" i="2"/>
  <c r="K78" i="2"/>
  <c r="K249" i="2"/>
  <c r="P226" i="2"/>
  <c r="P162" i="2"/>
  <c r="P98" i="2"/>
  <c r="P34" i="2"/>
  <c r="P218" i="2"/>
  <c r="P154" i="2"/>
  <c r="P90" i="2"/>
  <c r="P26" i="2"/>
  <c r="K57" i="2"/>
  <c r="K142" i="2"/>
  <c r="P210" i="2"/>
  <c r="P146" i="2"/>
  <c r="P82" i="2"/>
  <c r="P25" i="2"/>
  <c r="P202" i="2"/>
  <c r="P138" i="2"/>
  <c r="P74" i="2"/>
  <c r="P18" i="2"/>
  <c r="P225" i="2"/>
  <c r="P185" i="2"/>
  <c r="P161" i="2"/>
  <c r="P129" i="2"/>
  <c r="P97" i="2"/>
  <c r="P57" i="2"/>
  <c r="P17" i="2"/>
  <c r="P2" i="2"/>
  <c r="P248" i="2"/>
  <c r="P240" i="2"/>
  <c r="P232" i="2"/>
  <c r="P224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80" i="2"/>
  <c r="P72" i="2"/>
  <c r="P64" i="2"/>
  <c r="P56" i="2"/>
  <c r="P48" i="2"/>
  <c r="P40" i="2"/>
  <c r="P32" i="2"/>
  <c r="P24" i="2"/>
  <c r="P16" i="2"/>
  <c r="P8" i="2"/>
  <c r="P249" i="2"/>
  <c r="P217" i="2"/>
  <c r="P177" i="2"/>
  <c r="P137" i="2"/>
  <c r="P105" i="2"/>
  <c r="P73" i="2"/>
  <c r="P9" i="2"/>
  <c r="K9" i="2"/>
  <c r="K30" i="2"/>
  <c r="K73" i="2"/>
  <c r="K94" i="2"/>
  <c r="K137" i="2"/>
  <c r="K158" i="2"/>
  <c r="K201" i="2"/>
  <c r="K222" i="2"/>
  <c r="P255" i="2"/>
  <c r="P247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P254" i="2"/>
  <c r="P246" i="2"/>
  <c r="P238" i="2"/>
  <c r="P230" i="2"/>
  <c r="P222" i="2"/>
  <c r="P214" i="2"/>
  <c r="P206" i="2"/>
  <c r="P198" i="2"/>
  <c r="P190" i="2"/>
  <c r="P182" i="2"/>
  <c r="P174" i="2"/>
  <c r="P166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P201" i="2"/>
  <c r="P41" i="2"/>
  <c r="K25" i="2"/>
  <c r="K46" i="2"/>
  <c r="K89" i="2"/>
  <c r="K110" i="2"/>
  <c r="K153" i="2"/>
  <c r="K174" i="2"/>
  <c r="K217" i="2"/>
  <c r="K238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P233" i="2"/>
  <c r="P193" i="2"/>
  <c r="P153" i="2"/>
  <c r="P121" i="2"/>
  <c r="P89" i="2"/>
  <c r="P65" i="2"/>
  <c r="P49" i="2"/>
  <c r="K5" i="2"/>
  <c r="P252" i="2"/>
  <c r="P244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P4" i="2"/>
  <c r="P241" i="2"/>
  <c r="P209" i="2"/>
  <c r="P169" i="2"/>
  <c r="P145" i="2"/>
  <c r="P113" i="2"/>
  <c r="P81" i="2"/>
  <c r="P33" i="2"/>
  <c r="K41" i="2"/>
  <c r="K62" i="2"/>
  <c r="K105" i="2"/>
  <c r="K126" i="2"/>
  <c r="K169" i="2"/>
  <c r="K190" i="2"/>
  <c r="K233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K3" i="2"/>
  <c r="K13" i="2"/>
  <c r="K18" i="2"/>
  <c r="K29" i="2"/>
  <c r="K34" i="2"/>
  <c r="K45" i="2"/>
  <c r="K50" i="2"/>
  <c r="K61" i="2"/>
  <c r="K66" i="2"/>
  <c r="K77" i="2"/>
  <c r="K82" i="2"/>
  <c r="K93" i="2"/>
  <c r="K98" i="2"/>
  <c r="K109" i="2"/>
  <c r="K114" i="2"/>
  <c r="K125" i="2"/>
  <c r="K130" i="2"/>
  <c r="K141" i="2"/>
  <c r="K146" i="2"/>
  <c r="K157" i="2"/>
  <c r="K162" i="2"/>
  <c r="K173" i="2"/>
  <c r="K178" i="2"/>
  <c r="K189" i="2"/>
  <c r="K194" i="2"/>
  <c r="K205" i="2"/>
  <c r="K210" i="2"/>
  <c r="K221" i="2"/>
  <c r="K226" i="2"/>
  <c r="K237" i="2"/>
  <c r="K242" i="2"/>
  <c r="K253" i="2"/>
  <c r="K10" i="2"/>
  <c r="K6" i="2"/>
  <c r="K21" i="2"/>
  <c r="K26" i="2"/>
  <c r="K37" i="2"/>
  <c r="K42" i="2"/>
  <c r="K53" i="2"/>
  <c r="K58" i="2"/>
  <c r="K69" i="2"/>
  <c r="K74" i="2"/>
  <c r="K85" i="2"/>
  <c r="K90" i="2"/>
  <c r="K101" i="2"/>
  <c r="K106" i="2"/>
  <c r="K117" i="2"/>
  <c r="K122" i="2"/>
  <c r="K133" i="2"/>
  <c r="K138" i="2"/>
  <c r="K149" i="2"/>
  <c r="K154" i="2"/>
  <c r="K165" i="2"/>
  <c r="K170" i="2"/>
  <c r="K181" i="2"/>
  <c r="K186" i="2"/>
  <c r="K197" i="2"/>
  <c r="K202" i="2"/>
  <c r="K213" i="2"/>
  <c r="K218" i="2"/>
  <c r="K229" i="2"/>
  <c r="K234" i="2"/>
  <c r="K245" i="2"/>
  <c r="K250" i="2"/>
  <c r="K11" i="2"/>
  <c r="K7" i="2"/>
  <c r="K17" i="2"/>
  <c r="K22" i="2"/>
  <c r="K33" i="2"/>
  <c r="K38" i="2"/>
  <c r="K49" i="2"/>
  <c r="K54" i="2"/>
  <c r="K65" i="2"/>
  <c r="K70" i="2"/>
  <c r="K81" i="2"/>
  <c r="K86" i="2"/>
  <c r="K97" i="2"/>
  <c r="K102" i="2"/>
  <c r="K113" i="2"/>
  <c r="K118" i="2"/>
  <c r="K129" i="2"/>
  <c r="K134" i="2"/>
  <c r="K145" i="2"/>
  <c r="K150" i="2"/>
  <c r="K161" i="2"/>
  <c r="K166" i="2"/>
  <c r="K177" i="2"/>
  <c r="K182" i="2"/>
  <c r="K193" i="2"/>
  <c r="K198" i="2"/>
  <c r="K209" i="2"/>
  <c r="K214" i="2"/>
  <c r="K225" i="2"/>
  <c r="K230" i="2"/>
  <c r="K241" i="2"/>
  <c r="K246" i="2"/>
  <c r="K74" i="9"/>
  <c r="K90" i="9"/>
  <c r="K106" i="9"/>
  <c r="K122" i="9"/>
  <c r="K138" i="9"/>
  <c r="K154" i="9"/>
  <c r="K142" i="9"/>
  <c r="K255" i="9"/>
  <c r="K251" i="9"/>
  <c r="K247" i="9"/>
  <c r="K243" i="9"/>
  <c r="K239" i="9"/>
  <c r="K235" i="9"/>
  <c r="K231" i="9"/>
  <c r="K227" i="9"/>
  <c r="K223" i="9"/>
  <c r="K219" i="9"/>
  <c r="K215" i="9"/>
  <c r="K211" i="9"/>
  <c r="K207" i="9"/>
  <c r="K203" i="9"/>
  <c r="K199" i="9"/>
  <c r="K195" i="9"/>
  <c r="K191" i="9"/>
  <c r="K187" i="9"/>
  <c r="K183" i="9"/>
  <c r="K179" i="9"/>
  <c r="K175" i="9"/>
  <c r="K171" i="9"/>
  <c r="K167" i="9"/>
  <c r="K163" i="9"/>
  <c r="K159" i="9"/>
  <c r="K155" i="9"/>
  <c r="K151" i="9"/>
  <c r="K147" i="9"/>
  <c r="K143" i="9"/>
  <c r="K139" i="9"/>
  <c r="K135" i="9"/>
  <c r="K131" i="9"/>
  <c r="K127" i="9"/>
  <c r="K123" i="9"/>
  <c r="K119" i="9"/>
  <c r="K115" i="9"/>
  <c r="K111" i="9"/>
  <c r="K107" i="9"/>
  <c r="K103" i="9"/>
  <c r="K99" i="9"/>
  <c r="K95" i="9"/>
  <c r="K91" i="9"/>
  <c r="K87" i="9"/>
  <c r="K83" i="9"/>
  <c r="K79" i="9"/>
  <c r="K75" i="9"/>
  <c r="K71" i="9"/>
  <c r="K67" i="9"/>
  <c r="K63" i="9"/>
  <c r="K59" i="9"/>
  <c r="K55" i="9"/>
  <c r="K51" i="9"/>
  <c r="K47" i="9"/>
  <c r="K43" i="9"/>
  <c r="K39" i="9"/>
  <c r="K35" i="9"/>
  <c r="K31" i="9"/>
  <c r="K27" i="9"/>
  <c r="K23" i="9"/>
  <c r="K19" i="9"/>
  <c r="K15" i="9"/>
  <c r="K11" i="9"/>
  <c r="K7" i="9"/>
  <c r="K3" i="9"/>
  <c r="K254" i="9"/>
  <c r="K250" i="9"/>
  <c r="K246" i="9"/>
  <c r="K242" i="9"/>
  <c r="K238" i="9"/>
  <c r="K234" i="9"/>
  <c r="K230" i="9"/>
  <c r="K226" i="9"/>
  <c r="K222" i="9"/>
  <c r="K218" i="9"/>
  <c r="K214" i="9"/>
  <c r="K210" i="9"/>
  <c r="K206" i="9"/>
  <c r="K202" i="9"/>
  <c r="K198" i="9"/>
  <c r="K194" i="9"/>
  <c r="K190" i="9"/>
  <c r="K186" i="9"/>
  <c r="K182" i="9"/>
  <c r="K178" i="9"/>
  <c r="K174" i="9"/>
  <c r="K170" i="9"/>
  <c r="K253" i="9"/>
  <c r="K249" i="9"/>
  <c r="K245" i="9"/>
  <c r="K241" i="9"/>
  <c r="K237" i="9"/>
  <c r="K233" i="9"/>
  <c r="K229" i="9"/>
  <c r="K225" i="9"/>
  <c r="K221" i="9"/>
  <c r="K217" i="9"/>
  <c r="K213" i="9"/>
  <c r="K209" i="9"/>
  <c r="K205" i="9"/>
  <c r="K201" i="9"/>
  <c r="K197" i="9"/>
  <c r="K193" i="9"/>
  <c r="K189" i="9"/>
  <c r="K185" i="9"/>
  <c r="K181" i="9"/>
  <c r="K177" i="9"/>
  <c r="K173" i="9"/>
  <c r="K169" i="9"/>
  <c r="K165" i="9"/>
  <c r="K161" i="9"/>
  <c r="K157" i="9"/>
  <c r="K153" i="9"/>
  <c r="K149" i="9"/>
  <c r="K145" i="9"/>
  <c r="K141" i="9"/>
  <c r="K137" i="9"/>
  <c r="K133" i="9"/>
  <c r="K129" i="9"/>
  <c r="K125" i="9"/>
  <c r="K121" i="9"/>
  <c r="K117" i="9"/>
  <c r="K113" i="9"/>
  <c r="K109" i="9"/>
  <c r="K105" i="9"/>
  <c r="K101" i="9"/>
  <c r="K97" i="9"/>
  <c r="K93" i="9"/>
  <c r="K89" i="9"/>
  <c r="K85" i="9"/>
  <c r="K81" i="9"/>
  <c r="K77" i="9"/>
  <c r="K73" i="9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K9" i="9"/>
  <c r="K5" i="9"/>
  <c r="K2" i="9"/>
  <c r="K252" i="9"/>
  <c r="K248" i="9"/>
  <c r="K244" i="9"/>
  <c r="K240" i="9"/>
  <c r="K236" i="9"/>
  <c r="K232" i="9"/>
  <c r="K228" i="9"/>
  <c r="K224" i="9"/>
  <c r="K220" i="9"/>
  <c r="K216" i="9"/>
  <c r="K212" i="9"/>
  <c r="K208" i="9"/>
  <c r="K204" i="9"/>
  <c r="K200" i="9"/>
  <c r="K196" i="9"/>
  <c r="K192" i="9"/>
  <c r="K188" i="9"/>
  <c r="K184" i="9"/>
  <c r="K180" i="9"/>
  <c r="K176" i="9"/>
  <c r="K172" i="9"/>
  <c r="K168" i="9"/>
  <c r="K164" i="9"/>
  <c r="K160" i="9"/>
  <c r="K156" i="9"/>
  <c r="K152" i="9"/>
  <c r="K148" i="9"/>
  <c r="K144" i="9"/>
  <c r="K140" i="9"/>
  <c r="K136" i="9"/>
  <c r="K132" i="9"/>
  <c r="K128" i="9"/>
  <c r="K124" i="9"/>
  <c r="K120" i="9"/>
  <c r="K116" i="9"/>
  <c r="K112" i="9"/>
  <c r="K108" i="9"/>
  <c r="K104" i="9"/>
  <c r="K100" i="9"/>
  <c r="K96" i="9"/>
  <c r="K92" i="9"/>
  <c r="K88" i="9"/>
  <c r="K84" i="9"/>
  <c r="K80" i="9"/>
  <c r="K76" i="9"/>
  <c r="K72" i="9"/>
  <c r="K68" i="9"/>
  <c r="K64" i="9"/>
  <c r="K60" i="9"/>
  <c r="K56" i="9"/>
  <c r="K52" i="9"/>
  <c r="K48" i="9"/>
  <c r="K44" i="9"/>
  <c r="K40" i="9"/>
  <c r="K36" i="9"/>
  <c r="K32" i="9"/>
  <c r="K28" i="9"/>
  <c r="K24" i="9"/>
  <c r="K20" i="9"/>
  <c r="K16" i="9"/>
  <c r="K12" i="9"/>
  <c r="K8" i="9"/>
  <c r="K4" i="9"/>
  <c r="K18" i="9"/>
  <c r="K34" i="9"/>
  <c r="K50" i="9"/>
  <c r="K66" i="9"/>
  <c r="K82" i="9"/>
  <c r="K98" i="9"/>
  <c r="K114" i="9"/>
  <c r="K130" i="9"/>
  <c r="K146" i="9"/>
  <c r="K162" i="9"/>
  <c r="L4" i="9"/>
  <c r="L8" i="9"/>
  <c r="L12" i="9"/>
  <c r="L16" i="9"/>
  <c r="L20" i="9"/>
  <c r="L24" i="9"/>
  <c r="L28" i="9"/>
  <c r="L32" i="9"/>
  <c r="L36" i="9"/>
  <c r="L40" i="9"/>
  <c r="L44" i="9"/>
  <c r="L48" i="9"/>
  <c r="L52" i="9"/>
  <c r="L56" i="9"/>
  <c r="L60" i="9"/>
  <c r="L64" i="9"/>
  <c r="L68" i="9"/>
  <c r="L72" i="9"/>
  <c r="L76" i="9"/>
  <c r="L80" i="9"/>
  <c r="L84" i="9"/>
  <c r="L88" i="9"/>
  <c r="L92" i="9"/>
  <c r="L96" i="9"/>
  <c r="L100" i="9"/>
  <c r="L104" i="9"/>
  <c r="L108" i="9"/>
  <c r="L112" i="9"/>
  <c r="L116" i="9"/>
  <c r="L120" i="9"/>
  <c r="L124" i="9"/>
  <c r="L128" i="9"/>
  <c r="L132" i="9"/>
  <c r="L136" i="9"/>
  <c r="L140" i="9"/>
  <c r="L144" i="9"/>
  <c r="L148" i="9"/>
  <c r="L152" i="9"/>
  <c r="L156" i="9"/>
  <c r="L160" i="9"/>
  <c r="L164" i="9"/>
  <c r="L168" i="9"/>
  <c r="L172" i="9"/>
  <c r="L176" i="9"/>
  <c r="L180" i="9"/>
  <c r="L184" i="9"/>
  <c r="L188" i="9"/>
  <c r="L192" i="9"/>
  <c r="L196" i="9"/>
  <c r="L200" i="9"/>
  <c r="L204" i="9"/>
  <c r="L208" i="9"/>
  <c r="L212" i="9"/>
  <c r="L216" i="9"/>
  <c r="L220" i="9"/>
  <c r="L224" i="9"/>
  <c r="L228" i="9"/>
  <c r="L232" i="9"/>
  <c r="L236" i="9"/>
  <c r="L240" i="9"/>
  <c r="L244" i="9"/>
  <c r="L248" i="9"/>
  <c r="L252" i="9"/>
  <c r="L2" i="9"/>
  <c r="L5" i="9"/>
  <c r="L9" i="9"/>
  <c r="L13" i="9"/>
  <c r="L17" i="9"/>
  <c r="L21" i="9"/>
  <c r="L25" i="9"/>
  <c r="L29" i="9"/>
  <c r="L33" i="9"/>
  <c r="L37" i="9"/>
  <c r="L41" i="9"/>
  <c r="L45" i="9"/>
  <c r="L49" i="9"/>
  <c r="L53" i="9"/>
  <c r="L57" i="9"/>
  <c r="L61" i="9"/>
  <c r="L65" i="9"/>
  <c r="L69" i="9"/>
  <c r="L73" i="9"/>
  <c r="L77" i="9"/>
  <c r="L81" i="9"/>
  <c r="L85" i="9"/>
  <c r="L89" i="9"/>
  <c r="L93" i="9"/>
  <c r="L97" i="9"/>
  <c r="L101" i="9"/>
  <c r="L105" i="9"/>
  <c r="L109" i="9"/>
  <c r="L113" i="9"/>
  <c r="L117" i="9"/>
  <c r="L121" i="9"/>
  <c r="L125" i="9"/>
  <c r="L129" i="9"/>
  <c r="L133" i="9"/>
  <c r="L137" i="9"/>
  <c r="L141" i="9"/>
  <c r="L145" i="9"/>
  <c r="L149" i="9"/>
  <c r="L153" i="9"/>
  <c r="L157" i="9"/>
  <c r="L161" i="9"/>
  <c r="L165" i="9"/>
  <c r="L169" i="9"/>
  <c r="L173" i="9"/>
  <c r="L177" i="9"/>
  <c r="L181" i="9"/>
  <c r="L185" i="9"/>
  <c r="L189" i="9"/>
  <c r="L193" i="9"/>
  <c r="L197" i="9"/>
  <c r="L201" i="9"/>
  <c r="L205" i="9"/>
  <c r="L209" i="9"/>
  <c r="L213" i="9"/>
  <c r="L217" i="9"/>
  <c r="L221" i="9"/>
  <c r="L225" i="9"/>
  <c r="L229" i="9"/>
  <c r="L233" i="9"/>
  <c r="L237" i="9"/>
  <c r="L241" i="9"/>
  <c r="L245" i="9"/>
  <c r="L249" i="9"/>
  <c r="L253" i="9"/>
  <c r="L6" i="9"/>
  <c r="L10" i="9"/>
  <c r="L14" i="9"/>
  <c r="L18" i="9"/>
  <c r="L22" i="9"/>
  <c r="L26" i="9"/>
  <c r="L30" i="9"/>
  <c r="L34" i="9"/>
  <c r="L38" i="9"/>
  <c r="L42" i="9"/>
  <c r="L46" i="9"/>
  <c r="L50" i="9"/>
  <c r="L54" i="9"/>
  <c r="L58" i="9"/>
  <c r="L62" i="9"/>
  <c r="L66" i="9"/>
  <c r="L70" i="9"/>
  <c r="L74" i="9"/>
  <c r="L78" i="9"/>
  <c r="L82" i="9"/>
  <c r="L86" i="9"/>
  <c r="L90" i="9"/>
  <c r="L94" i="9"/>
  <c r="L98" i="9"/>
  <c r="L102" i="9"/>
  <c r="L106" i="9"/>
  <c r="L110" i="9"/>
  <c r="L114" i="9"/>
  <c r="L118" i="9"/>
  <c r="L122" i="9"/>
  <c r="L126" i="9"/>
  <c r="L130" i="9"/>
  <c r="L134" i="9"/>
  <c r="L138" i="9"/>
  <c r="L142" i="9"/>
  <c r="L146" i="9"/>
  <c r="L150" i="9"/>
  <c r="L154" i="9"/>
  <c r="L158" i="9"/>
  <c r="L162" i="9"/>
  <c r="L166" i="9"/>
  <c r="L170" i="9"/>
  <c r="L174" i="9"/>
  <c r="L178" i="9"/>
  <c r="L182" i="9"/>
  <c r="L186" i="9"/>
  <c r="L190" i="9"/>
  <c r="L194" i="9"/>
  <c r="L198" i="9"/>
  <c r="L202" i="9"/>
  <c r="L206" i="9"/>
  <c r="L210" i="9"/>
  <c r="L214" i="9"/>
  <c r="L218" i="9"/>
  <c r="L222" i="9"/>
  <c r="L226" i="9"/>
  <c r="L230" i="9"/>
  <c r="L234" i="9"/>
  <c r="L238" i="9"/>
  <c r="L242" i="9"/>
  <c r="L246" i="9"/>
  <c r="L250" i="9"/>
  <c r="K5" i="8"/>
  <c r="K25" i="8"/>
  <c r="K33" i="8"/>
  <c r="K81" i="8"/>
  <c r="K89" i="8"/>
  <c r="K97" i="8"/>
  <c r="K105" i="8"/>
  <c r="K113" i="8"/>
  <c r="K121" i="8"/>
  <c r="K129" i="8"/>
  <c r="K137" i="8"/>
  <c r="K145" i="8"/>
  <c r="K153" i="8"/>
  <c r="K161" i="8"/>
  <c r="K169" i="8"/>
  <c r="K177" i="8"/>
  <c r="K185" i="8"/>
  <c r="K193" i="8"/>
  <c r="K201" i="8"/>
  <c r="K209" i="8"/>
  <c r="K217" i="8"/>
  <c r="K225" i="8"/>
  <c r="K233" i="8"/>
  <c r="K241" i="8"/>
  <c r="K254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K95" i="8"/>
  <c r="K91" i="8"/>
  <c r="K87" i="8"/>
  <c r="K83" i="8"/>
  <c r="K79" i="8"/>
  <c r="K75" i="8"/>
  <c r="K71" i="8"/>
  <c r="K67" i="8"/>
  <c r="K63" i="8"/>
  <c r="K59" i="8"/>
  <c r="K55" i="8"/>
  <c r="K51" i="8"/>
  <c r="K47" i="8"/>
  <c r="K43" i="8"/>
  <c r="K39" i="8"/>
  <c r="K35" i="8"/>
  <c r="K31" i="8"/>
  <c r="K27" i="8"/>
  <c r="K23" i="8"/>
  <c r="K19" i="8"/>
  <c r="K15" i="8"/>
  <c r="K11" i="8"/>
  <c r="K7" i="8"/>
  <c r="K3" i="8"/>
  <c r="K242" i="8"/>
  <c r="K230" i="8"/>
  <c r="K218" i="8"/>
  <c r="K210" i="8"/>
  <c r="K202" i="8"/>
  <c r="K186" i="8"/>
  <c r="K178" i="8"/>
  <c r="K166" i="8"/>
  <c r="K154" i="8"/>
  <c r="K146" i="8"/>
  <c r="K134" i="8"/>
  <c r="K126" i="8"/>
  <c r="K114" i="8"/>
  <c r="K102" i="8"/>
  <c r="K94" i="8"/>
  <c r="K86" i="8"/>
  <c r="K78" i="8"/>
  <c r="K66" i="8"/>
  <c r="K54" i="8"/>
  <c r="K42" i="8"/>
  <c r="K26" i="8"/>
  <c r="K246" i="8"/>
  <c r="K194" i="8"/>
  <c r="K170" i="8"/>
  <c r="K158" i="8"/>
  <c r="K138" i="8"/>
  <c r="K122" i="8"/>
  <c r="K110" i="8"/>
  <c r="K90" i="8"/>
  <c r="K74" i="8"/>
  <c r="K62" i="8"/>
  <c r="K46" i="8"/>
  <c r="K38" i="8"/>
  <c r="K30" i="8"/>
  <c r="K22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K96" i="8"/>
  <c r="K92" i="8"/>
  <c r="K88" i="8"/>
  <c r="K84" i="8"/>
  <c r="K80" i="8"/>
  <c r="K76" i="8"/>
  <c r="K72" i="8"/>
  <c r="K68" i="8"/>
  <c r="K64" i="8"/>
  <c r="K60" i="8"/>
  <c r="K56" i="8"/>
  <c r="K52" i="8"/>
  <c r="K48" i="8"/>
  <c r="K44" i="8"/>
  <c r="K40" i="8"/>
  <c r="K36" i="8"/>
  <c r="K32" i="8"/>
  <c r="K28" i="8"/>
  <c r="K24" i="8"/>
  <c r="K20" i="8"/>
  <c r="K16" i="8"/>
  <c r="K12" i="8"/>
  <c r="K8" i="8"/>
  <c r="K4" i="8"/>
  <c r="K250" i="8"/>
  <c r="K238" i="8"/>
  <c r="K234" i="8"/>
  <c r="K226" i="8"/>
  <c r="K222" i="8"/>
  <c r="K214" i="8"/>
  <c r="K206" i="8"/>
  <c r="K198" i="8"/>
  <c r="K190" i="8"/>
  <c r="K182" i="8"/>
  <c r="K174" i="8"/>
  <c r="K162" i="8"/>
  <c r="K150" i="8"/>
  <c r="K142" i="8"/>
  <c r="K130" i="8"/>
  <c r="K118" i="8"/>
  <c r="K106" i="8"/>
  <c r="K98" i="8"/>
  <c r="K82" i="8"/>
  <c r="K70" i="8"/>
  <c r="K58" i="8"/>
  <c r="K50" i="8"/>
  <c r="K14" i="8"/>
  <c r="K21" i="8"/>
  <c r="K29" i="8"/>
  <c r="K9" i="8"/>
  <c r="K37" i="8"/>
  <c r="K45" i="8"/>
  <c r="K53" i="8"/>
  <c r="K61" i="8"/>
  <c r="K69" i="8"/>
  <c r="K77" i="8"/>
  <c r="K85" i="8"/>
  <c r="K93" i="8"/>
  <c r="K101" i="8"/>
  <c r="K109" i="8"/>
  <c r="K117" i="8"/>
  <c r="K125" i="8"/>
  <c r="K133" i="8"/>
  <c r="K141" i="8"/>
  <c r="K149" i="8"/>
  <c r="K157" i="8"/>
  <c r="K165" i="8"/>
  <c r="K173" i="8"/>
  <c r="K181" i="8"/>
  <c r="K189" i="8"/>
  <c r="K197" i="8"/>
  <c r="K205" i="8"/>
  <c r="K213" i="8"/>
  <c r="K221" i="8"/>
  <c r="K229" i="8"/>
  <c r="K237" i="8"/>
  <c r="K245" i="8"/>
  <c r="K253" i="8"/>
  <c r="K10" i="8"/>
  <c r="K17" i="8"/>
  <c r="L6" i="8"/>
  <c r="L10" i="8"/>
  <c r="L14" i="8"/>
  <c r="L18" i="8"/>
  <c r="L22" i="8"/>
  <c r="L26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K128" i="7"/>
  <c r="K132" i="7"/>
  <c r="K136" i="7"/>
  <c r="K140" i="7"/>
  <c r="K144" i="7"/>
  <c r="K148" i="7"/>
  <c r="K152" i="7"/>
  <c r="K156" i="7"/>
  <c r="K160" i="7"/>
  <c r="K164" i="7"/>
  <c r="K168" i="7"/>
  <c r="K172" i="7"/>
  <c r="K176" i="7"/>
  <c r="K180" i="7"/>
  <c r="K184" i="7"/>
  <c r="K188" i="7"/>
  <c r="K192" i="7"/>
  <c r="K196" i="7"/>
  <c r="K200" i="7"/>
  <c r="K204" i="7"/>
  <c r="K208" i="7"/>
  <c r="K212" i="7"/>
  <c r="K216" i="7"/>
  <c r="K220" i="7"/>
  <c r="K224" i="7"/>
  <c r="K228" i="7"/>
  <c r="K232" i="7"/>
  <c r="K236" i="7"/>
  <c r="K240" i="7"/>
  <c r="K244" i="7"/>
  <c r="K248" i="7"/>
  <c r="K252" i="7"/>
  <c r="L68" i="7"/>
  <c r="L72" i="7"/>
  <c r="L76" i="7"/>
  <c r="L80" i="7"/>
  <c r="L84" i="7"/>
  <c r="L88" i="7"/>
  <c r="L92" i="7"/>
  <c r="L96" i="7"/>
  <c r="L100" i="7"/>
  <c r="L104" i="7"/>
  <c r="L108" i="7"/>
  <c r="L112" i="7"/>
  <c r="L116" i="7"/>
  <c r="L120" i="7"/>
  <c r="L124" i="7"/>
  <c r="L128" i="7"/>
  <c r="L132" i="7"/>
  <c r="L136" i="7"/>
  <c r="L140" i="7"/>
  <c r="L144" i="7"/>
  <c r="L148" i="7"/>
  <c r="L152" i="7"/>
  <c r="L156" i="7"/>
  <c r="L160" i="7"/>
  <c r="L164" i="7"/>
  <c r="L168" i="7"/>
  <c r="L172" i="7"/>
  <c r="L176" i="7"/>
  <c r="L180" i="7"/>
  <c r="L184" i="7"/>
  <c r="L188" i="7"/>
  <c r="L192" i="7"/>
  <c r="L196" i="7"/>
  <c r="L200" i="7"/>
  <c r="L204" i="7"/>
  <c r="L208" i="7"/>
  <c r="L212" i="7"/>
  <c r="L216" i="7"/>
  <c r="L220" i="7"/>
  <c r="L224" i="7"/>
  <c r="L228" i="7"/>
  <c r="L232" i="7"/>
  <c r="L236" i="7"/>
  <c r="L240" i="7"/>
  <c r="L244" i="7"/>
  <c r="L248" i="7"/>
  <c r="L252" i="7"/>
  <c r="K2" i="7"/>
  <c r="K5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109" i="7"/>
  <c r="K113" i="7"/>
  <c r="K117" i="7"/>
  <c r="K121" i="7"/>
  <c r="K125" i="7"/>
  <c r="K129" i="7"/>
  <c r="K133" i="7"/>
  <c r="K137" i="7"/>
  <c r="K141" i="7"/>
  <c r="K145" i="7"/>
  <c r="K149" i="7"/>
  <c r="K153" i="7"/>
  <c r="K157" i="7"/>
  <c r="K161" i="7"/>
  <c r="K165" i="7"/>
  <c r="K169" i="7"/>
  <c r="K173" i="7"/>
  <c r="K177" i="7"/>
  <c r="K181" i="7"/>
  <c r="K185" i="7"/>
  <c r="K189" i="7"/>
  <c r="K193" i="7"/>
  <c r="K197" i="7"/>
  <c r="K201" i="7"/>
  <c r="K205" i="7"/>
  <c r="K209" i="7"/>
  <c r="K213" i="7"/>
  <c r="K217" i="7"/>
  <c r="K221" i="7"/>
  <c r="K225" i="7"/>
  <c r="K229" i="7"/>
  <c r="K233" i="7"/>
  <c r="K237" i="7"/>
  <c r="K241" i="7"/>
  <c r="K245" i="7"/>
  <c r="K249" i="7"/>
  <c r="K253" i="7"/>
  <c r="L2" i="7"/>
  <c r="L5" i="7"/>
  <c r="L9" i="7"/>
  <c r="L13" i="7"/>
  <c r="L17" i="7"/>
  <c r="L21" i="7"/>
  <c r="L25" i="7"/>
  <c r="L29" i="7"/>
  <c r="L33" i="7"/>
  <c r="L37" i="7"/>
  <c r="L41" i="7"/>
  <c r="L45" i="7"/>
  <c r="L49" i="7"/>
  <c r="L53" i="7"/>
  <c r="L57" i="7"/>
  <c r="L61" i="7"/>
  <c r="L65" i="7"/>
  <c r="L69" i="7"/>
  <c r="L73" i="7"/>
  <c r="L77" i="7"/>
  <c r="L81" i="7"/>
  <c r="L85" i="7"/>
  <c r="L89" i="7"/>
  <c r="L93" i="7"/>
  <c r="L97" i="7"/>
  <c r="L101" i="7"/>
  <c r="L105" i="7"/>
  <c r="L109" i="7"/>
  <c r="L113" i="7"/>
  <c r="L117" i="7"/>
  <c r="L121" i="7"/>
  <c r="L125" i="7"/>
  <c r="L129" i="7"/>
  <c r="L133" i="7"/>
  <c r="L137" i="7"/>
  <c r="L141" i="7"/>
  <c r="L145" i="7"/>
  <c r="L149" i="7"/>
  <c r="L153" i="7"/>
  <c r="L157" i="7"/>
  <c r="L161" i="7"/>
  <c r="L165" i="7"/>
  <c r="L169" i="7"/>
  <c r="L173" i="7"/>
  <c r="L177" i="7"/>
  <c r="L181" i="7"/>
  <c r="L185" i="7"/>
  <c r="L189" i="7"/>
  <c r="L193" i="7"/>
  <c r="L197" i="7"/>
  <c r="L201" i="7"/>
  <c r="L205" i="7"/>
  <c r="L209" i="7"/>
  <c r="L213" i="7"/>
  <c r="L217" i="7"/>
  <c r="L221" i="7"/>
  <c r="L225" i="7"/>
  <c r="L229" i="7"/>
  <c r="L233" i="7"/>
  <c r="L237" i="7"/>
  <c r="L241" i="7"/>
  <c r="L245" i="7"/>
  <c r="L249" i="7"/>
  <c r="L253" i="7"/>
  <c r="K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4" i="7"/>
  <c r="K118" i="7"/>
  <c r="K122" i="7"/>
  <c r="K126" i="7"/>
  <c r="K130" i="7"/>
  <c r="K134" i="7"/>
  <c r="K138" i="7"/>
  <c r="K142" i="7"/>
  <c r="K146" i="7"/>
  <c r="K150" i="7"/>
  <c r="K154" i="7"/>
  <c r="K158" i="7"/>
  <c r="K162" i="7"/>
  <c r="K166" i="7"/>
  <c r="K170" i="7"/>
  <c r="K174" i="7"/>
  <c r="K178" i="7"/>
  <c r="K182" i="7"/>
  <c r="K186" i="7"/>
  <c r="K190" i="7"/>
  <c r="K194" i="7"/>
  <c r="K198" i="7"/>
  <c r="K202" i="7"/>
  <c r="K206" i="7"/>
  <c r="K210" i="7"/>
  <c r="K214" i="7"/>
  <c r="K218" i="7"/>
  <c r="K222" i="7"/>
  <c r="K226" i="7"/>
  <c r="K230" i="7"/>
  <c r="K234" i="7"/>
  <c r="K238" i="7"/>
  <c r="K242" i="7"/>
  <c r="K246" i="7"/>
  <c r="K250" i="7"/>
  <c r="L6" i="7"/>
  <c r="L10" i="7"/>
  <c r="L14" i="7"/>
  <c r="L18" i="7"/>
  <c r="L22" i="7"/>
  <c r="L26" i="7"/>
  <c r="L30" i="7"/>
  <c r="L34" i="7"/>
  <c r="L38" i="7"/>
  <c r="L42" i="7"/>
  <c r="L46" i="7"/>
  <c r="L50" i="7"/>
  <c r="L54" i="7"/>
  <c r="L58" i="7"/>
  <c r="L62" i="7"/>
  <c r="L66" i="7"/>
  <c r="L70" i="7"/>
  <c r="L74" i="7"/>
  <c r="L78" i="7"/>
  <c r="L82" i="7"/>
  <c r="L86" i="7"/>
  <c r="L90" i="7"/>
  <c r="L94" i="7"/>
  <c r="L98" i="7"/>
  <c r="L102" i="7"/>
  <c r="L106" i="7"/>
  <c r="L110" i="7"/>
  <c r="L114" i="7"/>
  <c r="L118" i="7"/>
  <c r="L122" i="7"/>
  <c r="L126" i="7"/>
  <c r="L130" i="7"/>
  <c r="L134" i="7"/>
  <c r="L138" i="7"/>
  <c r="L142" i="7"/>
  <c r="L146" i="7"/>
  <c r="L150" i="7"/>
  <c r="L154" i="7"/>
  <c r="L158" i="7"/>
  <c r="L162" i="7"/>
  <c r="L166" i="7"/>
  <c r="L170" i="7"/>
  <c r="L174" i="7"/>
  <c r="L178" i="7"/>
  <c r="L182" i="7"/>
  <c r="L186" i="7"/>
  <c r="L190" i="7"/>
  <c r="L194" i="7"/>
  <c r="L198" i="7"/>
  <c r="L202" i="7"/>
  <c r="L206" i="7"/>
  <c r="L210" i="7"/>
  <c r="L214" i="7"/>
  <c r="L218" i="7"/>
  <c r="L222" i="7"/>
  <c r="L226" i="7"/>
  <c r="L230" i="7"/>
  <c r="L234" i="7"/>
  <c r="L238" i="7"/>
  <c r="L242" i="7"/>
  <c r="L246" i="7"/>
  <c r="L250" i="7"/>
  <c r="K6" i="5"/>
  <c r="K19" i="5"/>
  <c r="K38" i="5"/>
  <c r="K51" i="5"/>
  <c r="K70" i="5"/>
  <c r="K83" i="5"/>
  <c r="K102" i="5"/>
  <c r="K7" i="5"/>
  <c r="K26" i="5"/>
  <c r="K39" i="5"/>
  <c r="K58" i="5"/>
  <c r="K71" i="5"/>
  <c r="K90" i="5"/>
  <c r="K255" i="5"/>
  <c r="K251" i="5"/>
  <c r="K247" i="5"/>
  <c r="K243" i="5"/>
  <c r="K239" i="5"/>
  <c r="K235" i="5"/>
  <c r="K231" i="5"/>
  <c r="K227" i="5"/>
  <c r="K223" i="5"/>
  <c r="K219" i="5"/>
  <c r="K215" i="5"/>
  <c r="K211" i="5"/>
  <c r="K207" i="5"/>
  <c r="K203" i="5"/>
  <c r="K199" i="5"/>
  <c r="K195" i="5"/>
  <c r="K191" i="5"/>
  <c r="K187" i="5"/>
  <c r="K183" i="5"/>
  <c r="K179" i="5"/>
  <c r="K175" i="5"/>
  <c r="K171" i="5"/>
  <c r="K167" i="5"/>
  <c r="K163" i="5"/>
  <c r="K159" i="5"/>
  <c r="K155" i="5"/>
  <c r="K151" i="5"/>
  <c r="K147" i="5"/>
  <c r="K143" i="5"/>
  <c r="K139" i="5"/>
  <c r="K135" i="5"/>
  <c r="K131" i="5"/>
  <c r="K127" i="5"/>
  <c r="K123" i="5"/>
  <c r="K119" i="5"/>
  <c r="K115" i="5"/>
  <c r="K111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253" i="5"/>
  <c r="K249" i="5"/>
  <c r="K245" i="5"/>
  <c r="K241" i="5"/>
  <c r="K237" i="5"/>
  <c r="K233" i="5"/>
  <c r="K229" i="5"/>
  <c r="K225" i="5"/>
  <c r="K221" i="5"/>
  <c r="K217" i="5"/>
  <c r="K213" i="5"/>
  <c r="K209" i="5"/>
  <c r="K205" i="5"/>
  <c r="K201" i="5"/>
  <c r="K197" i="5"/>
  <c r="K193" i="5"/>
  <c r="K189" i="5"/>
  <c r="K185" i="5"/>
  <c r="K181" i="5"/>
  <c r="K177" i="5"/>
  <c r="K173" i="5"/>
  <c r="K169" i="5"/>
  <c r="K165" i="5"/>
  <c r="K161" i="5"/>
  <c r="K157" i="5"/>
  <c r="K153" i="5"/>
  <c r="K149" i="5"/>
  <c r="K145" i="5"/>
  <c r="K141" i="5"/>
  <c r="K137" i="5"/>
  <c r="K133" i="5"/>
  <c r="K129" i="5"/>
  <c r="K125" i="5"/>
  <c r="K121" i="5"/>
  <c r="K117" i="5"/>
  <c r="K113" i="5"/>
  <c r="K109" i="5"/>
  <c r="K105" i="5"/>
  <c r="K101" i="5"/>
  <c r="K97" i="5"/>
  <c r="K93" i="5"/>
  <c r="K89" i="5"/>
  <c r="K85" i="5"/>
  <c r="K81" i="5"/>
  <c r="K77" i="5"/>
  <c r="K73" i="5"/>
  <c r="K69" i="5"/>
  <c r="K65" i="5"/>
  <c r="K61" i="5"/>
  <c r="K57" i="5"/>
  <c r="K53" i="5"/>
  <c r="K49" i="5"/>
  <c r="K45" i="5"/>
  <c r="K41" i="5"/>
  <c r="K37" i="5"/>
  <c r="K33" i="5"/>
  <c r="K29" i="5"/>
  <c r="K25" i="5"/>
  <c r="K21" i="5"/>
  <c r="K17" i="5"/>
  <c r="K13" i="5"/>
  <c r="K9" i="5"/>
  <c r="K5" i="5"/>
  <c r="K2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K168" i="5"/>
  <c r="K164" i="5"/>
  <c r="K160" i="5"/>
  <c r="K156" i="5"/>
  <c r="K152" i="5"/>
  <c r="K148" i="5"/>
  <c r="K144" i="5"/>
  <c r="K140" i="5"/>
  <c r="K136" i="5"/>
  <c r="K132" i="5"/>
  <c r="K128" i="5"/>
  <c r="K124" i="5"/>
  <c r="K120" i="5"/>
  <c r="K116" i="5"/>
  <c r="K112" i="5"/>
  <c r="K108" i="5"/>
  <c r="K104" i="5"/>
  <c r="K100" i="5"/>
  <c r="K96" i="5"/>
  <c r="K92" i="5"/>
  <c r="K88" i="5"/>
  <c r="K84" i="5"/>
  <c r="K80" i="5"/>
  <c r="K76" i="5"/>
  <c r="K72" i="5"/>
  <c r="K68" i="5"/>
  <c r="K64" i="5"/>
  <c r="K60" i="5"/>
  <c r="K56" i="5"/>
  <c r="K52" i="5"/>
  <c r="K48" i="5"/>
  <c r="K44" i="5"/>
  <c r="K40" i="5"/>
  <c r="K36" i="5"/>
  <c r="K32" i="5"/>
  <c r="K28" i="5"/>
  <c r="K24" i="5"/>
  <c r="K20" i="5"/>
  <c r="K16" i="5"/>
  <c r="K12" i="5"/>
  <c r="K8" i="5"/>
  <c r="K4" i="5"/>
  <c r="K14" i="5"/>
  <c r="K27" i="5"/>
  <c r="K46" i="5"/>
  <c r="K59" i="5"/>
  <c r="K78" i="5"/>
  <c r="K91" i="5"/>
  <c r="K110" i="5"/>
  <c r="K118" i="5"/>
  <c r="K126" i="5"/>
  <c r="K134" i="5"/>
  <c r="K142" i="5"/>
  <c r="K150" i="5"/>
  <c r="K158" i="5"/>
  <c r="K166" i="5"/>
  <c r="K15" i="5"/>
  <c r="K34" i="5"/>
  <c r="K47" i="5"/>
  <c r="K66" i="5"/>
  <c r="K79" i="5"/>
  <c r="K98" i="5"/>
  <c r="K3" i="5"/>
  <c r="K22" i="5"/>
  <c r="K35" i="5"/>
  <c r="K54" i="5"/>
  <c r="K67" i="5"/>
  <c r="K86" i="5"/>
  <c r="K99" i="5"/>
  <c r="K10" i="5"/>
  <c r="K23" i="5"/>
  <c r="K42" i="5"/>
  <c r="K55" i="5"/>
  <c r="K74" i="5"/>
  <c r="K87" i="5"/>
  <c r="K106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L74" i="5"/>
  <c r="L78" i="5"/>
  <c r="L82" i="5"/>
  <c r="L86" i="5"/>
  <c r="L90" i="5"/>
  <c r="L94" i="5"/>
  <c r="L98" i="5"/>
  <c r="L102" i="5"/>
  <c r="L106" i="5"/>
  <c r="L110" i="5"/>
  <c r="L114" i="5"/>
  <c r="L118" i="5"/>
  <c r="L122" i="5"/>
  <c r="L126" i="5"/>
  <c r="L130" i="5"/>
  <c r="L134" i="5"/>
  <c r="L138" i="5"/>
  <c r="L142" i="5"/>
  <c r="L146" i="5"/>
  <c r="L150" i="5"/>
  <c r="L154" i="5"/>
  <c r="L158" i="5"/>
  <c r="L162" i="5"/>
  <c r="L166" i="5"/>
  <c r="L170" i="5"/>
  <c r="L174" i="5"/>
  <c r="L178" i="5"/>
  <c r="L182" i="5"/>
  <c r="L186" i="5"/>
  <c r="L190" i="5"/>
  <c r="L194" i="5"/>
  <c r="L198" i="5"/>
  <c r="L202" i="5"/>
  <c r="L206" i="5"/>
  <c r="L210" i="5"/>
  <c r="L214" i="5"/>
  <c r="L218" i="5"/>
  <c r="L222" i="5"/>
  <c r="L226" i="5"/>
  <c r="L230" i="5"/>
  <c r="L234" i="5"/>
  <c r="L238" i="5"/>
  <c r="L242" i="5"/>
  <c r="L246" i="5"/>
  <c r="L250" i="5"/>
  <c r="K2" i="4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193" i="4"/>
  <c r="K197" i="4"/>
  <c r="K201" i="4"/>
  <c r="K205" i="4"/>
  <c r="K209" i="4"/>
  <c r="K213" i="4"/>
  <c r="K217" i="4"/>
  <c r="K221" i="4"/>
  <c r="K225" i="4"/>
  <c r="K229" i="4"/>
  <c r="K233" i="4"/>
  <c r="K237" i="4"/>
  <c r="K241" i="4"/>
  <c r="K245" i="4"/>
  <c r="K249" i="4"/>
  <c r="K253" i="4"/>
  <c r="L2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101" i="4"/>
  <c r="L105" i="4"/>
  <c r="L109" i="4"/>
  <c r="L113" i="4"/>
  <c r="L117" i="4"/>
  <c r="L121" i="4"/>
  <c r="L125" i="4"/>
  <c r="L129" i="4"/>
  <c r="L133" i="4"/>
  <c r="L137" i="4"/>
  <c r="L141" i="4"/>
  <c r="L145" i="4"/>
  <c r="L149" i="4"/>
  <c r="L153" i="4"/>
  <c r="L157" i="4"/>
  <c r="L161" i="4"/>
  <c r="L165" i="4"/>
  <c r="L169" i="4"/>
  <c r="L173" i="4"/>
  <c r="L177" i="4"/>
  <c r="L181" i="4"/>
  <c r="L185" i="4"/>
  <c r="L189" i="4"/>
  <c r="L193" i="4"/>
  <c r="L197" i="4"/>
  <c r="L201" i="4"/>
  <c r="L205" i="4"/>
  <c r="L209" i="4"/>
  <c r="L213" i="4"/>
  <c r="L217" i="4"/>
  <c r="L221" i="4"/>
  <c r="L225" i="4"/>
  <c r="L229" i="4"/>
  <c r="L233" i="4"/>
  <c r="L237" i="4"/>
  <c r="L241" i="4"/>
  <c r="L245" i="4"/>
  <c r="L249" i="4"/>
  <c r="L253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222" i="4"/>
  <c r="K226" i="4"/>
  <c r="K230" i="4"/>
  <c r="K234" i="4"/>
  <c r="K238" i="4"/>
  <c r="K242" i="4"/>
  <c r="K246" i="4"/>
  <c r="K250" i="4"/>
  <c r="K254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0" i="4"/>
  <c r="L114" i="4"/>
  <c r="L118" i="4"/>
  <c r="L122" i="4"/>
  <c r="L126" i="4"/>
  <c r="L130" i="4"/>
  <c r="L134" i="4"/>
  <c r="L138" i="4"/>
  <c r="L142" i="4"/>
  <c r="L146" i="4"/>
  <c r="L150" i="4"/>
  <c r="L154" i="4"/>
  <c r="L158" i="4"/>
  <c r="L162" i="4"/>
  <c r="L166" i="4"/>
  <c r="L170" i="4"/>
  <c r="L174" i="4"/>
  <c r="L178" i="4"/>
  <c r="L182" i="4"/>
  <c r="L186" i="4"/>
  <c r="L190" i="4"/>
  <c r="L194" i="4"/>
  <c r="L198" i="4"/>
  <c r="L202" i="4"/>
  <c r="L206" i="4"/>
  <c r="L210" i="4"/>
  <c r="L214" i="4"/>
  <c r="L218" i="4"/>
  <c r="L222" i="4"/>
  <c r="L226" i="4"/>
  <c r="L230" i="4"/>
  <c r="L234" i="4"/>
  <c r="L238" i="4"/>
  <c r="L242" i="4"/>
  <c r="L246" i="4"/>
  <c r="L250" i="4"/>
  <c r="L254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7" i="4"/>
  <c r="K231" i="4"/>
  <c r="K235" i="4"/>
  <c r="K239" i="4"/>
  <c r="K243" i="4"/>
  <c r="K247" i="4"/>
  <c r="K251" i="4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9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2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" i="2"/>
  <c r="K254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U2" i="10" l="1"/>
  <c r="V2" i="10" s="1"/>
  <c r="W2" i="10" s="1"/>
  <c r="X2" i="10" s="1"/>
  <c r="S115" i="2"/>
  <c r="S68" i="2"/>
  <c r="S69" i="2"/>
  <c r="S249" i="2"/>
  <c r="S107" i="2"/>
  <c r="S163" i="2"/>
  <c r="S52" i="2"/>
  <c r="S116" i="2"/>
  <c r="S53" i="2"/>
  <c r="S117" i="2"/>
  <c r="S181" i="2"/>
  <c r="S245" i="2"/>
  <c r="S38" i="2"/>
  <c r="S102" i="2"/>
  <c r="S177" i="2"/>
  <c r="S185" i="2"/>
  <c r="S179" i="2"/>
  <c r="S132" i="2"/>
  <c r="S197" i="2"/>
  <c r="S54" i="2"/>
  <c r="S123" i="2"/>
  <c r="S187" i="2"/>
  <c r="S251" i="2"/>
  <c r="S49" i="2"/>
  <c r="S13" i="2"/>
  <c r="S77" i="2"/>
  <c r="S201" i="2"/>
  <c r="S62" i="2"/>
  <c r="S126" i="2"/>
  <c r="S190" i="2"/>
  <c r="S254" i="2"/>
  <c r="S63" i="2"/>
  <c r="S8" i="2"/>
  <c r="S72" i="2"/>
  <c r="S136" i="2"/>
  <c r="S200" i="2"/>
  <c r="S196" i="2"/>
  <c r="S131" i="2"/>
  <c r="S6" i="2"/>
  <c r="S70" i="2"/>
  <c r="S134" i="2"/>
  <c r="S198" i="2"/>
  <c r="S7" i="2"/>
  <c r="S71" i="2"/>
  <c r="S9" i="2"/>
  <c r="S16" i="2"/>
  <c r="S80" i="2"/>
  <c r="S144" i="2"/>
  <c r="S208" i="2"/>
  <c r="S57" i="2"/>
  <c r="S118" i="2"/>
  <c r="S247" i="2"/>
  <c r="S64" i="2"/>
  <c r="S51" i="2"/>
  <c r="S246" i="2"/>
  <c r="S4" i="2"/>
  <c r="S183" i="2"/>
  <c r="S192" i="2"/>
  <c r="S86" i="2"/>
  <c r="S214" i="2"/>
  <c r="S90" i="2"/>
  <c r="S89" i="2"/>
  <c r="S84" i="2"/>
  <c r="S106" i="2"/>
  <c r="S93" i="2"/>
  <c r="S221" i="2"/>
  <c r="S114" i="2"/>
  <c r="S95" i="2"/>
  <c r="S176" i="2"/>
  <c r="S30" i="2"/>
  <c r="S158" i="2"/>
  <c r="S161" i="2"/>
  <c r="S98" i="2"/>
  <c r="S28" i="2"/>
  <c r="S156" i="2"/>
  <c r="S138" i="2"/>
  <c r="S101" i="2"/>
  <c r="S171" i="2"/>
  <c r="S39" i="2"/>
  <c r="S167" i="2"/>
  <c r="S211" i="2"/>
  <c r="S120" i="2"/>
  <c r="S248" i="2"/>
  <c r="S154" i="2"/>
  <c r="S105" i="2"/>
  <c r="S169" i="2"/>
  <c r="S233" i="2"/>
  <c r="S155" i="2"/>
  <c r="S130" i="2"/>
  <c r="S36" i="2"/>
  <c r="S100" i="2"/>
  <c r="S164" i="2"/>
  <c r="S228" i="2"/>
  <c r="S170" i="2"/>
  <c r="S45" i="2"/>
  <c r="S109" i="2"/>
  <c r="S173" i="2"/>
  <c r="S237" i="2"/>
  <c r="S203" i="2"/>
  <c r="S178" i="2"/>
  <c r="S47" i="2"/>
  <c r="S111" i="2"/>
  <c r="S175" i="2"/>
  <c r="S239" i="2"/>
  <c r="S22" i="2"/>
  <c r="S150" i="2"/>
  <c r="S25" i="2"/>
  <c r="S153" i="2"/>
  <c r="S217" i="2"/>
  <c r="S66" i="2"/>
  <c r="S20" i="2"/>
  <c r="S148" i="2"/>
  <c r="S212" i="2"/>
  <c r="S29" i="2"/>
  <c r="S157" i="2"/>
  <c r="S139" i="2"/>
  <c r="S31" i="2"/>
  <c r="S159" i="2"/>
  <c r="S112" i="2"/>
  <c r="S240" i="2"/>
  <c r="S94" i="2"/>
  <c r="S222" i="2"/>
  <c r="S122" i="2"/>
  <c r="S225" i="2"/>
  <c r="S99" i="2"/>
  <c r="S92" i="2"/>
  <c r="S220" i="2"/>
  <c r="S37" i="2"/>
  <c r="S229" i="2"/>
  <c r="S146" i="2"/>
  <c r="S103" i="2"/>
  <c r="S231" i="2"/>
  <c r="S56" i="2"/>
  <c r="S184" i="2"/>
  <c r="S46" i="2"/>
  <c r="S110" i="2"/>
  <c r="S174" i="2"/>
  <c r="S238" i="2"/>
  <c r="S186" i="2"/>
  <c r="S113" i="2"/>
  <c r="S241" i="2"/>
  <c r="S162" i="2"/>
  <c r="S44" i="2"/>
  <c r="S108" i="2"/>
  <c r="S172" i="2"/>
  <c r="S236" i="2"/>
  <c r="S202" i="2"/>
  <c r="S235" i="2"/>
  <c r="S210" i="2"/>
  <c r="S19" i="2"/>
  <c r="S97" i="2"/>
  <c r="S165" i="2"/>
  <c r="S218" i="2"/>
  <c r="S121" i="2"/>
  <c r="S219" i="2"/>
  <c r="S194" i="2"/>
  <c r="S234" i="2"/>
  <c r="S61" i="2"/>
  <c r="S125" i="2"/>
  <c r="S189" i="2"/>
  <c r="S11" i="2"/>
  <c r="S242" i="2"/>
  <c r="S250" i="2"/>
  <c r="S129" i="2"/>
  <c r="S193" i="2"/>
  <c r="S2" i="2"/>
  <c r="S226" i="2"/>
  <c r="S227" i="2"/>
  <c r="S60" i="2"/>
  <c r="S124" i="2"/>
  <c r="S188" i="2"/>
  <c r="S252" i="2"/>
  <c r="S43" i="2"/>
  <c r="S18" i="2"/>
  <c r="S83" i="2"/>
  <c r="S24" i="2"/>
  <c r="S88" i="2"/>
  <c r="S152" i="2"/>
  <c r="S216" i="2"/>
  <c r="S26" i="2"/>
  <c r="S73" i="2"/>
  <c r="S137" i="2"/>
  <c r="S27" i="2"/>
  <c r="S10" i="2"/>
  <c r="S3" i="2"/>
  <c r="S42" i="2"/>
  <c r="S75" i="2"/>
  <c r="S50" i="2"/>
  <c r="S15" i="2"/>
  <c r="S79" i="2"/>
  <c r="S143" i="2"/>
  <c r="S207" i="2"/>
  <c r="S32" i="2"/>
  <c r="S96" i="2"/>
  <c r="S160" i="2"/>
  <c r="S224" i="2"/>
  <c r="S253" i="2"/>
  <c r="U3" i="10" l="1"/>
  <c r="V3" i="10" s="1"/>
  <c r="W3" i="10" s="1"/>
  <c r="X3" i="10" s="1"/>
  <c r="S255" i="2"/>
  <c r="S14" i="2"/>
  <c r="S215" i="2"/>
  <c r="S34" i="2"/>
  <c r="S206" i="2"/>
  <c r="S12" i="2"/>
  <c r="S151" i="2"/>
  <c r="S142" i="2"/>
  <c r="S87" i="2"/>
  <c r="S74" i="2"/>
  <c r="S78" i="2"/>
  <c r="S104" i="2"/>
  <c r="S40" i="2"/>
  <c r="S232" i="2"/>
  <c r="S23" i="2"/>
  <c r="S204" i="2"/>
  <c r="S145" i="2"/>
  <c r="S76" i="2"/>
  <c r="S168" i="2"/>
  <c r="S82" i="2"/>
  <c r="S140" i="2"/>
  <c r="S81" i="2"/>
  <c r="S213" i="2"/>
  <c r="S147" i="2"/>
  <c r="S149" i="2"/>
  <c r="S35" i="2"/>
  <c r="S58" i="2"/>
  <c r="S33" i="2"/>
  <c r="S17" i="2"/>
  <c r="S85" i="2"/>
  <c r="S21" i="2"/>
  <c r="S48" i="2"/>
  <c r="S67" i="2"/>
  <c r="S182" i="2"/>
  <c r="S5" i="2"/>
  <c r="S199" i="2"/>
  <c r="S65" i="2"/>
  <c r="S191" i="2"/>
  <c r="S205" i="2"/>
  <c r="S128" i="2"/>
  <c r="S230" i="2"/>
  <c r="S244" i="2"/>
  <c r="S55" i="2"/>
  <c r="S59" i="2"/>
  <c r="S223" i="2"/>
  <c r="S91" i="2"/>
  <c r="S133" i="2"/>
  <c r="S243" i="2"/>
  <c r="S135" i="2"/>
  <c r="S195" i="2"/>
  <c r="S127" i="2"/>
  <c r="S141" i="2"/>
  <c r="S119" i="2"/>
  <c r="S166" i="2"/>
  <c r="S180" i="2"/>
  <c r="S41" i="2"/>
  <c r="S209" i="2"/>
  <c r="S4" i="10" l="1"/>
  <c r="T4" i="10" s="1"/>
  <c r="U4" i="10" l="1"/>
  <c r="U5" i="10" s="1"/>
  <c r="S6" i="10" l="1"/>
  <c r="V5" i="10"/>
  <c r="W5" i="10" s="1"/>
  <c r="X5" i="10" s="1"/>
  <c r="V4" i="10"/>
  <c r="W4" i="10" s="1"/>
  <c r="X4" i="10" s="1"/>
  <c r="T6" i="10" l="1"/>
  <c r="U6" i="10" s="1"/>
  <c r="U7" i="10" s="1"/>
  <c r="V6" i="10" l="1"/>
  <c r="W6" i="10" s="1"/>
  <c r="X6" i="10" s="1"/>
  <c r="V7" i="10"/>
  <c r="W7" i="10" s="1"/>
  <c r="X7" i="10" s="1"/>
  <c r="S8" i="10"/>
  <c r="T8" i="10" l="1"/>
  <c r="U8" i="10" l="1"/>
  <c r="U9" i="10" s="1"/>
  <c r="S10" i="10" l="1"/>
  <c r="V9" i="10"/>
  <c r="W9" i="10" s="1"/>
  <c r="X9" i="10" s="1"/>
  <c r="V8" i="10"/>
  <c r="W8" i="10" s="1"/>
  <c r="X8" i="10" s="1"/>
  <c r="T10" i="10" l="1"/>
  <c r="U10" i="10" l="1"/>
  <c r="U11" i="10" s="1"/>
  <c r="U12" i="10" l="1"/>
  <c r="V11" i="10"/>
  <c r="W11" i="10" s="1"/>
  <c r="X11" i="10" s="1"/>
  <c r="V10" i="10"/>
  <c r="W10" i="10" s="1"/>
  <c r="X10" i="10" s="1"/>
  <c r="S13" i="10" l="1"/>
  <c r="V12" i="10"/>
  <c r="W12" i="10" s="1"/>
  <c r="X12" i="10" s="1"/>
  <c r="T13" i="10" l="1"/>
  <c r="U13" i="10" l="1"/>
  <c r="U14" i="10" s="1"/>
  <c r="V13" i="10" l="1"/>
  <c r="W13" i="10" s="1"/>
  <c r="X13" i="10" s="1"/>
  <c r="S15" i="10"/>
  <c r="V14" i="10"/>
  <c r="W14" i="10" s="1"/>
  <c r="X14" i="10" s="1"/>
  <c r="T15" i="10" l="1"/>
  <c r="U15" i="10" l="1"/>
  <c r="U16" i="10" s="1"/>
  <c r="V15" i="10" l="1"/>
  <c r="W15" i="10" s="1"/>
  <c r="X15" i="10" s="1"/>
  <c r="S17" i="10"/>
  <c r="V16" i="10"/>
  <c r="W16" i="10" s="1"/>
  <c r="X16" i="10" s="1"/>
  <c r="T17" i="10" l="1"/>
  <c r="U17" i="10" l="1"/>
  <c r="U18" i="10" s="1"/>
  <c r="U19" i="10" l="1"/>
  <c r="V18" i="10"/>
  <c r="W18" i="10" s="1"/>
  <c r="X18" i="10" s="1"/>
  <c r="V17" i="10"/>
  <c r="W17" i="10" s="1"/>
  <c r="X17" i="10" s="1"/>
  <c r="U20" i="10" l="1"/>
  <c r="V19" i="10"/>
  <c r="W19" i="10" l="1"/>
  <c r="V20" i="10"/>
  <c r="X19" i="10" l="1"/>
  <c r="X20" i="10" s="1"/>
  <c r="W2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ZHENG WANG</author>
  </authors>
  <commentList>
    <comment ref="P2" authorId="0" shapeId="0" xr:uid="{4C8FC8D3-17B8-472D-AAB3-2C3CFC584D59}">
      <text>
        <r>
          <rPr>
            <b/>
            <sz val="9"/>
            <color indexed="81"/>
            <rFont val="Tahoma"/>
            <family val="2"/>
          </rPr>
          <t>ZHENG WANG:</t>
        </r>
        <r>
          <rPr>
            <sz val="9"/>
            <color indexed="81"/>
            <rFont val="Tahoma"/>
            <family val="2"/>
          </rPr>
          <t xml:space="preserve">
close*share（share = 1000/close(whole number）</t>
        </r>
      </text>
    </comment>
    <comment ref="R2" authorId="0" shapeId="0" xr:uid="{ABA8C0C1-6293-4652-8EA1-5F7304225BDD}">
      <text>
        <r>
          <rPr>
            <b/>
            <sz val="9"/>
            <color indexed="81"/>
            <rFont val="Tahoma"/>
            <family val="2"/>
          </rPr>
          <t>ZHENG WANG:</t>
        </r>
        <r>
          <rPr>
            <sz val="9"/>
            <color indexed="81"/>
            <rFont val="Tahoma"/>
            <family val="2"/>
          </rPr>
          <t xml:space="preserve">
market value + cash</t>
        </r>
      </text>
    </comment>
    <comment ref="W8" authorId="0" shapeId="0" xr:uid="{166C25E7-D071-44C2-B6C5-67889D151FBC}">
      <text>
        <r>
          <rPr>
            <b/>
            <sz val="9"/>
            <color indexed="81"/>
            <rFont val="Tahoma"/>
            <family val="2"/>
          </rPr>
          <t>ZHENG WANG: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<sst xmlns="http://schemas.openxmlformats.org/spreadsheetml/2006/main" count="7549" uniqueCount="289">
  <si>
    <t>ASX Code</t>
  </si>
  <si>
    <t>Company Name</t>
  </si>
  <si>
    <t>Date</t>
  </si>
  <si>
    <t>Open</t>
  </si>
  <si>
    <t>High</t>
  </si>
  <si>
    <t>Low</t>
  </si>
  <si>
    <t>Close</t>
  </si>
  <si>
    <t>Volume</t>
  </si>
  <si>
    <t>Market Capitalisation($m)</t>
  </si>
  <si>
    <t>Shares on Issue</t>
  </si>
  <si>
    <t>SHL</t>
  </si>
  <si>
    <t>Sonic Healthcare Limited</t>
  </si>
  <si>
    <t>31/12/2024</t>
  </si>
  <si>
    <t>30/12/2024</t>
  </si>
  <si>
    <t>27/12/2024</t>
  </si>
  <si>
    <t>24/12/2024</t>
  </si>
  <si>
    <t>23/12/2024</t>
  </si>
  <si>
    <t>20/12/2024</t>
  </si>
  <si>
    <t>19/12/2024</t>
  </si>
  <si>
    <t>18/12/2024</t>
  </si>
  <si>
    <t>17/12/2024</t>
  </si>
  <si>
    <t>16/12/2024</t>
  </si>
  <si>
    <t>13/12/2024</t>
  </si>
  <si>
    <t>12/12/2024</t>
  </si>
  <si>
    <t>11/12/2024</t>
  </si>
  <si>
    <t>10/12/2024</t>
  </si>
  <si>
    <t>09/12/2024</t>
  </si>
  <si>
    <t>06/12/2024</t>
  </si>
  <si>
    <t>05/12/2024</t>
  </si>
  <si>
    <t>04/12/2024</t>
  </si>
  <si>
    <t>03/12/2024</t>
  </si>
  <si>
    <t>02/12/2024</t>
  </si>
  <si>
    <t>29/11/2024</t>
  </si>
  <si>
    <t>28/11/2024</t>
  </si>
  <si>
    <t>27/11/2024</t>
  </si>
  <si>
    <t>26/11/2024</t>
  </si>
  <si>
    <t>25/11/2024</t>
  </si>
  <si>
    <t>22/11/2024</t>
  </si>
  <si>
    <t>21/11/2024</t>
  </si>
  <si>
    <t>20/11/2024</t>
  </si>
  <si>
    <t>19/11/2024</t>
  </si>
  <si>
    <t>18/11/2024</t>
  </si>
  <si>
    <t>15/11/2024</t>
  </si>
  <si>
    <t>14/11/2024</t>
  </si>
  <si>
    <t>13/11/2024</t>
  </si>
  <si>
    <t>12/11/2024</t>
  </si>
  <si>
    <t>11/11/2024</t>
  </si>
  <si>
    <t>08/11/2024</t>
  </si>
  <si>
    <t>07/11/2024</t>
  </si>
  <si>
    <t>06/11/2024</t>
  </si>
  <si>
    <t>05/11/2024</t>
  </si>
  <si>
    <t>04/11/2024</t>
  </si>
  <si>
    <t>01/11/2024</t>
  </si>
  <si>
    <t>31/10/2024</t>
  </si>
  <si>
    <t>30/10/2024</t>
  </si>
  <si>
    <t>29/10/2024</t>
  </si>
  <si>
    <t>28/10/2024</t>
  </si>
  <si>
    <t>25/10/2024</t>
  </si>
  <si>
    <t>24/10/2024</t>
  </si>
  <si>
    <t>23/10/2024</t>
  </si>
  <si>
    <t>22/10/2024</t>
  </si>
  <si>
    <t>21/10/2024</t>
  </si>
  <si>
    <t>18/10/2024</t>
  </si>
  <si>
    <t>17/10/2024</t>
  </si>
  <si>
    <t>16/10/2024</t>
  </si>
  <si>
    <t>15/10/2024</t>
  </si>
  <si>
    <t>14/10/2024</t>
  </si>
  <si>
    <t>11/10/2024</t>
  </si>
  <si>
    <t>10/10/2024</t>
  </si>
  <si>
    <t>09/10/2024</t>
  </si>
  <si>
    <t>08/10/2024</t>
  </si>
  <si>
    <t>07/10/2024</t>
  </si>
  <si>
    <t>04/10/2024</t>
  </si>
  <si>
    <t>03/10/2024</t>
  </si>
  <si>
    <t>02/10/2024</t>
  </si>
  <si>
    <t>01/10/2024</t>
  </si>
  <si>
    <t>30/09/2024</t>
  </si>
  <si>
    <t>27/09/2024</t>
  </si>
  <si>
    <t>26/09/2024</t>
  </si>
  <si>
    <t>25/09/2024</t>
  </si>
  <si>
    <t>24/09/2024</t>
  </si>
  <si>
    <t>23/09/2024</t>
  </si>
  <si>
    <t>20/09/2024</t>
  </si>
  <si>
    <t>19/09/2024</t>
  </si>
  <si>
    <t>18/09/2024</t>
  </si>
  <si>
    <t>17/09/2024</t>
  </si>
  <si>
    <t>16/09/2024</t>
  </si>
  <si>
    <t>13/09/2024</t>
  </si>
  <si>
    <t>12/09/2024</t>
  </si>
  <si>
    <t>11/09/2024</t>
  </si>
  <si>
    <t>10/09/2024</t>
  </si>
  <si>
    <t>09/09/2024</t>
  </si>
  <si>
    <t>06/09/2024</t>
  </si>
  <si>
    <t>05/09/2024</t>
  </si>
  <si>
    <t>04/09/2024</t>
  </si>
  <si>
    <t>03/09/2024</t>
  </si>
  <si>
    <t>02/09/2024</t>
  </si>
  <si>
    <t>30/08/2024</t>
  </si>
  <si>
    <t>29/08/2024</t>
  </si>
  <si>
    <t>28/08/2024</t>
  </si>
  <si>
    <t>27/08/2024</t>
  </si>
  <si>
    <t>26/08/2024</t>
  </si>
  <si>
    <t>23/08/2024</t>
  </si>
  <si>
    <t>22/08/2024</t>
  </si>
  <si>
    <t>21/08/2024</t>
  </si>
  <si>
    <t>20/08/2024</t>
  </si>
  <si>
    <t>19/08/2024</t>
  </si>
  <si>
    <t>16/08/2024</t>
  </si>
  <si>
    <t>15/08/2024</t>
  </si>
  <si>
    <t>14/08/2024</t>
  </si>
  <si>
    <t>13/08/2024</t>
  </si>
  <si>
    <t>12/08/2024</t>
  </si>
  <si>
    <t>09/08/2024</t>
  </si>
  <si>
    <t>08/08/2024</t>
  </si>
  <si>
    <t>07/08/2024</t>
  </si>
  <si>
    <t>06/08/2024</t>
  </si>
  <si>
    <t>05/08/2024</t>
  </si>
  <si>
    <t>02/08/2024</t>
  </si>
  <si>
    <t>01/08/2024</t>
  </si>
  <si>
    <t>31/07/2024</t>
  </si>
  <si>
    <t>30/07/2024</t>
  </si>
  <si>
    <t>29/07/2024</t>
  </si>
  <si>
    <t>26/07/2024</t>
  </si>
  <si>
    <t>25/07/2024</t>
  </si>
  <si>
    <t>24/07/2024</t>
  </si>
  <si>
    <t>23/07/2024</t>
  </si>
  <si>
    <t>22/07/2024</t>
  </si>
  <si>
    <t>19/07/2024</t>
  </si>
  <si>
    <t>18/07/2024</t>
  </si>
  <si>
    <t>17/07/2024</t>
  </si>
  <si>
    <t>16/07/2024</t>
  </si>
  <si>
    <t>15/07/2024</t>
  </si>
  <si>
    <t>12/07/2024</t>
  </si>
  <si>
    <t>11/07/2024</t>
  </si>
  <si>
    <t>10/07/2024</t>
  </si>
  <si>
    <t>09/07/2024</t>
  </si>
  <si>
    <t>08/07/2024</t>
  </si>
  <si>
    <t>05/07/2024</t>
  </si>
  <si>
    <t>04/07/2024</t>
  </si>
  <si>
    <t>03/07/2024</t>
  </si>
  <si>
    <t>02/07/2024</t>
  </si>
  <si>
    <t>01/07/2024</t>
  </si>
  <si>
    <t>28/06/2024</t>
  </si>
  <si>
    <t>27/06/2024</t>
  </si>
  <si>
    <t>26/06/2024</t>
  </si>
  <si>
    <t>25/06/2024</t>
  </si>
  <si>
    <t>24/06/2024</t>
  </si>
  <si>
    <t>21/06/2024</t>
  </si>
  <si>
    <t>20/06/2024</t>
  </si>
  <si>
    <t>19/06/2024</t>
  </si>
  <si>
    <t>18/06/2024</t>
  </si>
  <si>
    <t>17/06/2024</t>
  </si>
  <si>
    <t>14/06/2024</t>
  </si>
  <si>
    <t>13/06/2024</t>
  </si>
  <si>
    <t>12/06/2024</t>
  </si>
  <si>
    <t>11/06/2024</t>
  </si>
  <si>
    <t>07/06/2024</t>
  </si>
  <si>
    <t>06/06/2024</t>
  </si>
  <si>
    <t>05/06/2024</t>
  </si>
  <si>
    <t>04/06/2024</t>
  </si>
  <si>
    <t>03/06/2024</t>
  </si>
  <si>
    <t>31/05/2024</t>
  </si>
  <si>
    <t>30/05/2024</t>
  </si>
  <si>
    <t>29/05/2024</t>
  </si>
  <si>
    <t>28/05/2024</t>
  </si>
  <si>
    <t>27/05/2024</t>
  </si>
  <si>
    <t>24/05/2024</t>
  </si>
  <si>
    <t>23/05/2024</t>
  </si>
  <si>
    <t>22/05/2024</t>
  </si>
  <si>
    <t>21/05/2024</t>
  </si>
  <si>
    <t>20/05/2024</t>
  </si>
  <si>
    <t>17/05/2024</t>
  </si>
  <si>
    <t>16/05/2024</t>
  </si>
  <si>
    <t>15/05/2024</t>
  </si>
  <si>
    <t>14/05/2024</t>
  </si>
  <si>
    <t>13/05/2024</t>
  </si>
  <si>
    <t>10/05/2024</t>
  </si>
  <si>
    <t>09/05/2024</t>
  </si>
  <si>
    <t>08/05/2024</t>
  </si>
  <si>
    <t>07/05/2024</t>
  </si>
  <si>
    <t>06/05/2024</t>
  </si>
  <si>
    <t>03/05/2024</t>
  </si>
  <si>
    <t>02/05/2024</t>
  </si>
  <si>
    <t>01/05/2024</t>
  </si>
  <si>
    <t>30/04/2024</t>
  </si>
  <si>
    <t>29/04/2024</t>
  </si>
  <si>
    <t>26/04/2024</t>
  </si>
  <si>
    <t>24/04/2024</t>
  </si>
  <si>
    <t>23/04/2024</t>
  </si>
  <si>
    <t>22/04/2024</t>
  </si>
  <si>
    <t>19/04/2024</t>
  </si>
  <si>
    <t>18/04/2024</t>
  </si>
  <si>
    <t>17/04/2024</t>
  </si>
  <si>
    <t>16/04/2024</t>
  </si>
  <si>
    <t>15/04/2024</t>
  </si>
  <si>
    <t>12/04/2024</t>
  </si>
  <si>
    <t>11/04/2024</t>
  </si>
  <si>
    <t>10/04/2024</t>
  </si>
  <si>
    <t>09/04/2024</t>
  </si>
  <si>
    <t>08/04/2024</t>
  </si>
  <si>
    <t>05/04/2024</t>
  </si>
  <si>
    <t>04/04/2024</t>
  </si>
  <si>
    <t>03/04/2024</t>
  </si>
  <si>
    <t>02/04/2024</t>
  </si>
  <si>
    <t>28/03/2024</t>
  </si>
  <si>
    <t>27/03/2024</t>
  </si>
  <si>
    <t>26/03/2024</t>
  </si>
  <si>
    <t>25/03/2024</t>
  </si>
  <si>
    <t>22/03/2024</t>
  </si>
  <si>
    <t>21/03/2024</t>
  </si>
  <si>
    <t>20/03/2024</t>
  </si>
  <si>
    <t>19/03/2024</t>
  </si>
  <si>
    <t>18/03/2024</t>
  </si>
  <si>
    <t>15/03/2024</t>
  </si>
  <si>
    <t>14/03/2024</t>
  </si>
  <si>
    <t>13/03/2024</t>
  </si>
  <si>
    <t>12/03/2024</t>
  </si>
  <si>
    <t>11/03/2024</t>
  </si>
  <si>
    <t>08/03/2024</t>
  </si>
  <si>
    <t>07/03/2024</t>
  </si>
  <si>
    <t>06/03/2024</t>
  </si>
  <si>
    <t>05/03/2024</t>
  </si>
  <si>
    <t>04/03/2024</t>
  </si>
  <si>
    <t>01/03/2024</t>
  </si>
  <si>
    <t>29/02/2024</t>
  </si>
  <si>
    <t>28/02/2024</t>
  </si>
  <si>
    <t>27/02/2024</t>
  </si>
  <si>
    <t>26/02/2024</t>
  </si>
  <si>
    <t>23/02/2024</t>
  </si>
  <si>
    <t>22/02/2024</t>
  </si>
  <si>
    <t>21/02/2024</t>
  </si>
  <si>
    <t>20/02/2024</t>
  </si>
  <si>
    <t>19/02/2024</t>
  </si>
  <si>
    <t>16/02/2024</t>
  </si>
  <si>
    <t>15/02/2024</t>
  </si>
  <si>
    <t>14/02/2024</t>
  </si>
  <si>
    <t>13/02/2024</t>
  </si>
  <si>
    <t>12/02/2024</t>
  </si>
  <si>
    <t>09/02/2024</t>
  </si>
  <si>
    <t>08/02/2024</t>
  </si>
  <si>
    <t>07/02/2024</t>
  </si>
  <si>
    <t>06/02/2024</t>
  </si>
  <si>
    <t>05/02/2024</t>
  </si>
  <si>
    <t>02/02/2024</t>
  </si>
  <si>
    <t>01/02/2024</t>
  </si>
  <si>
    <t>31/01/2024</t>
  </si>
  <si>
    <t>30/01/2024</t>
  </si>
  <si>
    <t>29/01/2024</t>
  </si>
  <si>
    <t>25/01/2024</t>
  </si>
  <si>
    <t>24/01/2024</t>
  </si>
  <si>
    <t>23/01/2024</t>
  </si>
  <si>
    <t>22/01/2024</t>
  </si>
  <si>
    <t>19/01/2024</t>
  </si>
  <si>
    <t>18/01/2024</t>
  </si>
  <si>
    <t>17/01/2024</t>
  </si>
  <si>
    <t>16/01/2024</t>
  </si>
  <si>
    <t>15/01/2024</t>
  </si>
  <si>
    <t>12/01/2024</t>
  </si>
  <si>
    <t>11/01/2024</t>
  </si>
  <si>
    <t>10/01/2024</t>
  </si>
  <si>
    <t>09/01/2024</t>
  </si>
  <si>
    <t>08/01/2024</t>
  </si>
  <si>
    <t>05/01/2024</t>
  </si>
  <si>
    <t>04/01/2024</t>
  </si>
  <si>
    <t>03/01/2024</t>
  </si>
  <si>
    <t>02/01/2024</t>
  </si>
  <si>
    <t>PE</t>
  </si>
  <si>
    <t>Dividend</t>
  </si>
  <si>
    <t xml:space="preserve">Yield </t>
  </si>
  <si>
    <t>Earning Pre share</t>
  </si>
  <si>
    <t>market v</t>
  </si>
  <si>
    <t>cash</t>
  </si>
  <si>
    <t>total</t>
  </si>
  <si>
    <t>share</t>
  </si>
  <si>
    <t xml:space="preserve">market value </t>
  </si>
  <si>
    <t>%</t>
  </si>
  <si>
    <t>Initial Shares</t>
  </si>
  <si>
    <t>Cash on hold</t>
  </si>
  <si>
    <t>Total</t>
  </si>
  <si>
    <t>Profit</t>
  </si>
  <si>
    <t>Yearly Portfolio</t>
  </si>
  <si>
    <t>Profit Margin</t>
  </si>
  <si>
    <t>Action</t>
  </si>
  <si>
    <t>Share on Hold</t>
  </si>
  <si>
    <t>Market  Value</t>
  </si>
  <si>
    <t>Cash</t>
  </si>
  <si>
    <t>Buy</t>
  </si>
  <si>
    <t>Price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</si>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</sst>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d/mm/yyyy;@"/>
    <numFmt numFmtId="165" formatCode="&quot;$&quot;#,##0.00"/>
    <numFmt numFmtId="166" formatCode="0.000"/>
    <numFmt numFmtId="167" formatCode="0.000%"/>
    <numFmt numFmtId="168" formatCode="_-&quot;$&quot;* #,##0.0000_-;\-&quot;$&quot;* #,##0.0000_-;_-&quot;$&quot;* &quot;-&quot;??_-;_-@_-"/>
  </numFmts>
  <fonts count="22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63">
    <xf numFmtId="0" fontId="0" fillId="0" borderId="0" xfId="0"/>
    <xf numFmtId="0" fontId="18" fillId="33" borderId="0" xfId="0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18" fillId="33" borderId="0" xfId="0" applyNumberFormat="1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4" fontId="18" fillId="33" borderId="0" xfId="0" applyNumberFormat="1" applyFont="1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18" fillId="33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44" fontId="19" fillId="0" borderId="0" xfId="42" applyFont="1"/>
    <xf numFmtId="166" fontId="0" fillId="0" borderId="0" xfId="0" applyNumberFormat="1"/>
    <xf numFmtId="9" fontId="18" fillId="33" borderId="0" xfId="43" applyFont="1" applyFill="1" applyAlignment="1">
      <alignment horizontal="center"/>
    </xf>
    <xf numFmtId="9" fontId="0" fillId="0" borderId="0" xfId="43" applyFont="1"/>
    <xf numFmtId="167" fontId="0" fillId="0" borderId="0" xfId="43" applyNumberFormat="1" applyFont="1"/>
    <xf numFmtId="168" fontId="0" fillId="0" borderId="0" xfId="42" applyNumberFormat="1" applyFont="1"/>
    <xf numFmtId="10" fontId="0" fillId="0" borderId="0" xfId="43" applyNumberFormat="1" applyFont="1"/>
    <xf numFmtId="0" fontId="0" fillId="34" borderId="0" xfId="0" applyFill="1"/>
    <xf numFmtId="164" fontId="0" fillId="34" borderId="0" xfId="0" applyNumberFormat="1" applyFill="1" applyAlignment="1">
      <alignment horizontal="center"/>
    </xf>
    <xf numFmtId="165" fontId="0" fillId="34" borderId="0" xfId="0" applyNumberFormat="1" applyFill="1"/>
    <xf numFmtId="4" fontId="0" fillId="34" borderId="0" xfId="0" applyNumberFormat="1" applyFill="1"/>
    <xf numFmtId="3" fontId="0" fillId="34" borderId="0" xfId="0" applyNumberFormat="1" applyFill="1"/>
    <xf numFmtId="166" fontId="0" fillId="34" borderId="0" xfId="0" applyNumberFormat="1" applyFill="1"/>
    <xf numFmtId="167" fontId="0" fillId="34" borderId="0" xfId="43" applyNumberFormat="1" applyFont="1" applyFill="1"/>
    <xf numFmtId="0" fontId="0" fillId="35" borderId="0" xfId="0" applyFill="1"/>
    <xf numFmtId="164" fontId="0" fillId="35" borderId="0" xfId="0" applyNumberFormat="1" applyFill="1" applyAlignment="1">
      <alignment horizontal="center"/>
    </xf>
    <xf numFmtId="165" fontId="0" fillId="35" borderId="0" xfId="0" applyNumberFormat="1" applyFill="1"/>
    <xf numFmtId="4" fontId="0" fillId="35" borderId="0" xfId="0" applyNumberFormat="1" applyFill="1"/>
    <xf numFmtId="3" fontId="0" fillId="35" borderId="0" xfId="0" applyNumberFormat="1" applyFill="1"/>
    <xf numFmtId="166" fontId="0" fillId="35" borderId="0" xfId="0" applyNumberFormat="1" applyFill="1"/>
    <xf numFmtId="167" fontId="0" fillId="35" borderId="0" xfId="43" applyNumberFormat="1" applyFont="1" applyFill="1"/>
    <xf numFmtId="1" fontId="0" fillId="0" borderId="0" xfId="0" applyNumberFormat="1"/>
    <xf numFmtId="165" fontId="0" fillId="36" borderId="0" xfId="0" applyNumberFormat="1" applyFill="1"/>
    <xf numFmtId="164" fontId="18" fillId="37" borderId="0" xfId="0" applyNumberFormat="1" applyFon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5" fontId="18" fillId="37" borderId="0" xfId="0" applyNumberFormat="1" applyFont="1" applyFill="1" applyAlignment="1">
      <alignment horizontal="center"/>
    </xf>
    <xf numFmtId="165" fontId="0" fillId="37" borderId="0" xfId="0" applyNumberFormat="1" applyFill="1"/>
    <xf numFmtId="4" fontId="18" fillId="37" borderId="0" xfId="0" applyNumberFormat="1" applyFont="1" applyFill="1" applyAlignment="1">
      <alignment horizontal="center"/>
    </xf>
    <xf numFmtId="4" fontId="0" fillId="37" borderId="0" xfId="0" applyNumberFormat="1" applyFill="1"/>
    <xf numFmtId="167" fontId="0" fillId="0" borderId="0" xfId="0" applyNumberFormat="1"/>
    <xf numFmtId="1" fontId="19" fillId="0" borderId="0" xfId="42" applyNumberFormat="1" applyFont="1"/>
    <xf numFmtId="165" fontId="0" fillId="38" borderId="0" xfId="0" applyNumberFormat="1" applyFill="1"/>
    <xf numFmtId="164" fontId="19" fillId="0" borderId="0" xfId="42" applyNumberFormat="1" applyFont="1"/>
    <xf numFmtId="164" fontId="0" fillId="0" borderId="0" xfId="0" applyNumberFormat="1"/>
    <xf numFmtId="44" fontId="0" fillId="0" borderId="0" xfId="42" applyFont="1"/>
    <xf numFmtId="44" fontId="0" fillId="0" borderId="0" xfId="0" applyNumberFormat="1"/>
    <xf numFmtId="14" fontId="18" fillId="33" borderId="0" xfId="0" applyNumberFormat="1" applyFont="1" applyFill="1" applyAlignment="1">
      <alignment horizontal="center"/>
    </xf>
    <xf numFmtId="44" fontId="18" fillId="33" borderId="0" xfId="42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44" fontId="0" fillId="38" borderId="0" xfId="42" applyFont="1" applyFill="1"/>
    <xf numFmtId="0" fontId="0" fillId="38" borderId="0" xfId="0" applyFill="1"/>
    <xf numFmtId="9" fontId="0" fillId="38" borderId="0" xfId="43" applyFont="1" applyFill="1"/>
    <xf numFmtId="165" fontId="18" fillId="33" borderId="0" xfId="0" applyNumberFormat="1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4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4" fontId="18" fillId="33" borderId="0" xfId="0" applyNumberFormat="1" applyFont="1" applyFill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Stock close price vs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'Stock close price vs Volume'!$H$1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'Stock close price vs Volume'!$C$2:$C$255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'Stock close price vs Volume'!$H$2:$H$255</c:f>
              <c:numCache>
                <c:formatCode>#,##0.00</c:formatCode>
                <c:ptCount val="254"/>
                <c:pt idx="0">
                  <c:v>359741</c:v>
                </c:pt>
                <c:pt idx="1">
                  <c:v>633488</c:v>
                </c:pt>
                <c:pt idx="2">
                  <c:v>1198596</c:v>
                </c:pt>
                <c:pt idx="3">
                  <c:v>553252</c:v>
                </c:pt>
                <c:pt idx="4">
                  <c:v>733536</c:v>
                </c:pt>
                <c:pt idx="5">
                  <c:v>685783</c:v>
                </c:pt>
                <c:pt idx="6">
                  <c:v>472766</c:v>
                </c:pt>
                <c:pt idx="7">
                  <c:v>708796</c:v>
                </c:pt>
                <c:pt idx="8">
                  <c:v>734946</c:v>
                </c:pt>
                <c:pt idx="9">
                  <c:v>445039</c:v>
                </c:pt>
                <c:pt idx="10">
                  <c:v>821742</c:v>
                </c:pt>
                <c:pt idx="11">
                  <c:v>1116905</c:v>
                </c:pt>
                <c:pt idx="12">
                  <c:v>1191871</c:v>
                </c:pt>
                <c:pt idx="13">
                  <c:v>932276</c:v>
                </c:pt>
                <c:pt idx="14">
                  <c:v>822811</c:v>
                </c:pt>
                <c:pt idx="15">
                  <c:v>785519</c:v>
                </c:pt>
                <c:pt idx="16">
                  <c:v>658784</c:v>
                </c:pt>
                <c:pt idx="17">
                  <c:v>673625</c:v>
                </c:pt>
                <c:pt idx="18">
                  <c:v>664618</c:v>
                </c:pt>
                <c:pt idx="19">
                  <c:v>633469</c:v>
                </c:pt>
                <c:pt idx="20">
                  <c:v>1169773</c:v>
                </c:pt>
                <c:pt idx="21">
                  <c:v>1222178</c:v>
                </c:pt>
                <c:pt idx="22">
                  <c:v>956678</c:v>
                </c:pt>
                <c:pt idx="23">
                  <c:v>608298</c:v>
                </c:pt>
                <c:pt idx="24">
                  <c:v>939862</c:v>
                </c:pt>
                <c:pt idx="25">
                  <c:v>1040739</c:v>
                </c:pt>
                <c:pt idx="26">
                  <c:v>1241340</c:v>
                </c:pt>
                <c:pt idx="27">
                  <c:v>672331</c:v>
                </c:pt>
                <c:pt idx="28">
                  <c:v>785138</c:v>
                </c:pt>
                <c:pt idx="29">
                  <c:v>1393755</c:v>
                </c:pt>
                <c:pt idx="30">
                  <c:v>746133</c:v>
                </c:pt>
                <c:pt idx="31">
                  <c:v>1046193</c:v>
                </c:pt>
                <c:pt idx="32">
                  <c:v>1481061</c:v>
                </c:pt>
                <c:pt idx="33">
                  <c:v>901651</c:v>
                </c:pt>
                <c:pt idx="34">
                  <c:v>2795340</c:v>
                </c:pt>
                <c:pt idx="35">
                  <c:v>2410973</c:v>
                </c:pt>
                <c:pt idx="36">
                  <c:v>1782899</c:v>
                </c:pt>
                <c:pt idx="37">
                  <c:v>1543829</c:v>
                </c:pt>
                <c:pt idx="38">
                  <c:v>1157589</c:v>
                </c:pt>
                <c:pt idx="39">
                  <c:v>1255307</c:v>
                </c:pt>
                <c:pt idx="40">
                  <c:v>1118246</c:v>
                </c:pt>
                <c:pt idx="41">
                  <c:v>2540019</c:v>
                </c:pt>
                <c:pt idx="42">
                  <c:v>1146473</c:v>
                </c:pt>
                <c:pt idx="43">
                  <c:v>1288926</c:v>
                </c:pt>
                <c:pt idx="44">
                  <c:v>1426121</c:v>
                </c:pt>
                <c:pt idx="45">
                  <c:v>1137072</c:v>
                </c:pt>
                <c:pt idx="46">
                  <c:v>1176535</c:v>
                </c:pt>
                <c:pt idx="47">
                  <c:v>1074361</c:v>
                </c:pt>
                <c:pt idx="48">
                  <c:v>748178</c:v>
                </c:pt>
                <c:pt idx="49">
                  <c:v>1410735</c:v>
                </c:pt>
                <c:pt idx="50">
                  <c:v>1292305</c:v>
                </c:pt>
                <c:pt idx="51">
                  <c:v>956637</c:v>
                </c:pt>
                <c:pt idx="52">
                  <c:v>2986396</c:v>
                </c:pt>
                <c:pt idx="53">
                  <c:v>956027</c:v>
                </c:pt>
                <c:pt idx="54">
                  <c:v>1631867</c:v>
                </c:pt>
                <c:pt idx="55">
                  <c:v>1620815</c:v>
                </c:pt>
                <c:pt idx="56">
                  <c:v>3540413</c:v>
                </c:pt>
                <c:pt idx="57">
                  <c:v>1910049</c:v>
                </c:pt>
                <c:pt idx="58">
                  <c:v>1752907</c:v>
                </c:pt>
                <c:pt idx="59">
                  <c:v>1345706</c:v>
                </c:pt>
                <c:pt idx="60">
                  <c:v>1424630</c:v>
                </c:pt>
                <c:pt idx="61">
                  <c:v>1578929</c:v>
                </c:pt>
                <c:pt idx="62">
                  <c:v>1417735</c:v>
                </c:pt>
                <c:pt idx="63">
                  <c:v>1139505</c:v>
                </c:pt>
                <c:pt idx="64">
                  <c:v>1720053</c:v>
                </c:pt>
                <c:pt idx="65">
                  <c:v>914907</c:v>
                </c:pt>
                <c:pt idx="66">
                  <c:v>790852</c:v>
                </c:pt>
                <c:pt idx="67">
                  <c:v>1401230</c:v>
                </c:pt>
                <c:pt idx="68">
                  <c:v>903732</c:v>
                </c:pt>
                <c:pt idx="69">
                  <c:v>1744627</c:v>
                </c:pt>
                <c:pt idx="70">
                  <c:v>1608030</c:v>
                </c:pt>
                <c:pt idx="71">
                  <c:v>1596912</c:v>
                </c:pt>
                <c:pt idx="72">
                  <c:v>1991081</c:v>
                </c:pt>
                <c:pt idx="73">
                  <c:v>1769766</c:v>
                </c:pt>
                <c:pt idx="74">
                  <c:v>1478433</c:v>
                </c:pt>
                <c:pt idx="75">
                  <c:v>1549377</c:v>
                </c:pt>
                <c:pt idx="76">
                  <c:v>1230108</c:v>
                </c:pt>
                <c:pt idx="77">
                  <c:v>743662</c:v>
                </c:pt>
                <c:pt idx="78">
                  <c:v>1214228</c:v>
                </c:pt>
                <c:pt idx="79">
                  <c:v>1790294</c:v>
                </c:pt>
                <c:pt idx="80">
                  <c:v>946396</c:v>
                </c:pt>
                <c:pt idx="81">
                  <c:v>1299304</c:v>
                </c:pt>
                <c:pt idx="82">
                  <c:v>998971</c:v>
                </c:pt>
                <c:pt idx="83">
                  <c:v>1746025</c:v>
                </c:pt>
                <c:pt idx="84">
                  <c:v>960128</c:v>
                </c:pt>
                <c:pt idx="85">
                  <c:v>727764</c:v>
                </c:pt>
                <c:pt idx="86">
                  <c:v>1038233</c:v>
                </c:pt>
                <c:pt idx="87">
                  <c:v>960484</c:v>
                </c:pt>
                <c:pt idx="88">
                  <c:v>870170</c:v>
                </c:pt>
                <c:pt idx="89">
                  <c:v>1000394</c:v>
                </c:pt>
                <c:pt idx="90">
                  <c:v>976106</c:v>
                </c:pt>
                <c:pt idx="91">
                  <c:v>1629950</c:v>
                </c:pt>
                <c:pt idx="92">
                  <c:v>1662625</c:v>
                </c:pt>
                <c:pt idx="93">
                  <c:v>1904318</c:v>
                </c:pt>
                <c:pt idx="94">
                  <c:v>848384</c:v>
                </c:pt>
                <c:pt idx="95">
                  <c:v>1025642</c:v>
                </c:pt>
                <c:pt idx="96">
                  <c:v>6609740</c:v>
                </c:pt>
                <c:pt idx="97">
                  <c:v>3558729</c:v>
                </c:pt>
                <c:pt idx="98">
                  <c:v>1683434</c:v>
                </c:pt>
                <c:pt idx="99">
                  <c:v>1429853</c:v>
                </c:pt>
                <c:pt idx="100">
                  <c:v>1492954</c:v>
                </c:pt>
                <c:pt idx="101">
                  <c:v>1769737</c:v>
                </c:pt>
                <c:pt idx="102">
                  <c:v>2350995</c:v>
                </c:pt>
                <c:pt idx="103">
                  <c:v>2007944</c:v>
                </c:pt>
                <c:pt idx="104">
                  <c:v>7554624</c:v>
                </c:pt>
                <c:pt idx="105">
                  <c:v>1315016</c:v>
                </c:pt>
                <c:pt idx="106">
                  <c:v>1394632</c:v>
                </c:pt>
                <c:pt idx="107">
                  <c:v>1274401</c:v>
                </c:pt>
                <c:pt idx="108">
                  <c:v>1017201</c:v>
                </c:pt>
                <c:pt idx="109">
                  <c:v>935633</c:v>
                </c:pt>
                <c:pt idx="110">
                  <c:v>1578386</c:v>
                </c:pt>
                <c:pt idx="111">
                  <c:v>1234729</c:v>
                </c:pt>
                <c:pt idx="112">
                  <c:v>1284172</c:v>
                </c:pt>
                <c:pt idx="113">
                  <c:v>1153718</c:v>
                </c:pt>
                <c:pt idx="114">
                  <c:v>1231253</c:v>
                </c:pt>
                <c:pt idx="115">
                  <c:v>1788403</c:v>
                </c:pt>
                <c:pt idx="116">
                  <c:v>1723210</c:v>
                </c:pt>
                <c:pt idx="117">
                  <c:v>3203050</c:v>
                </c:pt>
                <c:pt idx="118">
                  <c:v>4474350</c:v>
                </c:pt>
                <c:pt idx="119">
                  <c:v>1521863</c:v>
                </c:pt>
                <c:pt idx="120">
                  <c:v>1204149</c:v>
                </c:pt>
                <c:pt idx="121">
                  <c:v>1879448</c:v>
                </c:pt>
                <c:pt idx="122">
                  <c:v>1193333</c:v>
                </c:pt>
                <c:pt idx="123">
                  <c:v>1453632</c:v>
                </c:pt>
                <c:pt idx="124">
                  <c:v>1057267</c:v>
                </c:pt>
                <c:pt idx="125">
                  <c:v>1038119</c:v>
                </c:pt>
                <c:pt idx="126">
                  <c:v>1152139</c:v>
                </c:pt>
                <c:pt idx="127">
                  <c:v>923330</c:v>
                </c:pt>
                <c:pt idx="128">
                  <c:v>907879</c:v>
                </c:pt>
                <c:pt idx="129">
                  <c:v>975356</c:v>
                </c:pt>
                <c:pt idx="130">
                  <c:v>775334</c:v>
                </c:pt>
                <c:pt idx="131">
                  <c:v>578641</c:v>
                </c:pt>
                <c:pt idx="132">
                  <c:v>973618</c:v>
                </c:pt>
                <c:pt idx="133">
                  <c:v>991667</c:v>
                </c:pt>
                <c:pt idx="134">
                  <c:v>1135530</c:v>
                </c:pt>
                <c:pt idx="135">
                  <c:v>917509</c:v>
                </c:pt>
                <c:pt idx="136">
                  <c:v>1246242</c:v>
                </c:pt>
                <c:pt idx="137">
                  <c:v>952784</c:v>
                </c:pt>
                <c:pt idx="138">
                  <c:v>1117713</c:v>
                </c:pt>
                <c:pt idx="139">
                  <c:v>530556</c:v>
                </c:pt>
                <c:pt idx="140">
                  <c:v>792937</c:v>
                </c:pt>
                <c:pt idx="141">
                  <c:v>662537</c:v>
                </c:pt>
                <c:pt idx="142">
                  <c:v>1031424</c:v>
                </c:pt>
                <c:pt idx="143">
                  <c:v>862610</c:v>
                </c:pt>
                <c:pt idx="144">
                  <c:v>766118</c:v>
                </c:pt>
                <c:pt idx="145">
                  <c:v>699204</c:v>
                </c:pt>
                <c:pt idx="146">
                  <c:v>1016373</c:v>
                </c:pt>
                <c:pt idx="147">
                  <c:v>719004</c:v>
                </c:pt>
                <c:pt idx="148">
                  <c:v>1351647</c:v>
                </c:pt>
                <c:pt idx="149">
                  <c:v>1319234</c:v>
                </c:pt>
                <c:pt idx="150">
                  <c:v>955111</c:v>
                </c:pt>
                <c:pt idx="151">
                  <c:v>1511744</c:v>
                </c:pt>
                <c:pt idx="152">
                  <c:v>841737</c:v>
                </c:pt>
                <c:pt idx="153">
                  <c:v>644684</c:v>
                </c:pt>
                <c:pt idx="154">
                  <c:v>503475</c:v>
                </c:pt>
                <c:pt idx="155">
                  <c:v>658814</c:v>
                </c:pt>
                <c:pt idx="156">
                  <c:v>921709</c:v>
                </c:pt>
                <c:pt idx="157">
                  <c:v>693501</c:v>
                </c:pt>
                <c:pt idx="158">
                  <c:v>959414</c:v>
                </c:pt>
                <c:pt idx="159">
                  <c:v>524305</c:v>
                </c:pt>
                <c:pt idx="160">
                  <c:v>578296</c:v>
                </c:pt>
                <c:pt idx="161">
                  <c:v>1099087</c:v>
                </c:pt>
                <c:pt idx="162">
                  <c:v>1762186</c:v>
                </c:pt>
                <c:pt idx="163">
                  <c:v>1026255</c:v>
                </c:pt>
                <c:pt idx="164">
                  <c:v>748130</c:v>
                </c:pt>
                <c:pt idx="165">
                  <c:v>682880</c:v>
                </c:pt>
                <c:pt idx="166">
                  <c:v>721332</c:v>
                </c:pt>
                <c:pt idx="167">
                  <c:v>949563</c:v>
                </c:pt>
                <c:pt idx="168">
                  <c:v>1671149</c:v>
                </c:pt>
                <c:pt idx="169">
                  <c:v>576420</c:v>
                </c:pt>
                <c:pt idx="170">
                  <c:v>797024</c:v>
                </c:pt>
                <c:pt idx="171">
                  <c:v>896308</c:v>
                </c:pt>
                <c:pt idx="172">
                  <c:v>891361</c:v>
                </c:pt>
                <c:pt idx="173">
                  <c:v>638181</c:v>
                </c:pt>
                <c:pt idx="174">
                  <c:v>1109180</c:v>
                </c:pt>
                <c:pt idx="175">
                  <c:v>617280</c:v>
                </c:pt>
                <c:pt idx="176">
                  <c:v>859408</c:v>
                </c:pt>
                <c:pt idx="177">
                  <c:v>969315</c:v>
                </c:pt>
                <c:pt idx="178">
                  <c:v>799571</c:v>
                </c:pt>
                <c:pt idx="179">
                  <c:v>708631</c:v>
                </c:pt>
                <c:pt idx="180">
                  <c:v>772479</c:v>
                </c:pt>
                <c:pt idx="181">
                  <c:v>638631</c:v>
                </c:pt>
                <c:pt idx="182">
                  <c:v>1376941</c:v>
                </c:pt>
                <c:pt idx="183">
                  <c:v>2893251</c:v>
                </c:pt>
                <c:pt idx="184">
                  <c:v>950700</c:v>
                </c:pt>
                <c:pt idx="185">
                  <c:v>1206777</c:v>
                </c:pt>
                <c:pt idx="186">
                  <c:v>834656</c:v>
                </c:pt>
                <c:pt idx="187">
                  <c:v>809906</c:v>
                </c:pt>
                <c:pt idx="188">
                  <c:v>470701</c:v>
                </c:pt>
                <c:pt idx="189">
                  <c:v>1259304</c:v>
                </c:pt>
                <c:pt idx="190">
                  <c:v>803641</c:v>
                </c:pt>
                <c:pt idx="191">
                  <c:v>776152</c:v>
                </c:pt>
                <c:pt idx="192">
                  <c:v>684264</c:v>
                </c:pt>
                <c:pt idx="193">
                  <c:v>516725</c:v>
                </c:pt>
                <c:pt idx="194">
                  <c:v>339423</c:v>
                </c:pt>
                <c:pt idx="195">
                  <c:v>648691</c:v>
                </c:pt>
                <c:pt idx="196">
                  <c:v>693423</c:v>
                </c:pt>
                <c:pt idx="197">
                  <c:v>796944</c:v>
                </c:pt>
                <c:pt idx="198">
                  <c:v>504051</c:v>
                </c:pt>
                <c:pt idx="199">
                  <c:v>441548</c:v>
                </c:pt>
                <c:pt idx="200">
                  <c:v>604482</c:v>
                </c:pt>
                <c:pt idx="201">
                  <c:v>816579</c:v>
                </c:pt>
                <c:pt idx="202">
                  <c:v>810643</c:v>
                </c:pt>
                <c:pt idx="203">
                  <c:v>649807</c:v>
                </c:pt>
                <c:pt idx="204">
                  <c:v>853616</c:v>
                </c:pt>
                <c:pt idx="205">
                  <c:v>841307</c:v>
                </c:pt>
                <c:pt idx="206">
                  <c:v>622165</c:v>
                </c:pt>
                <c:pt idx="207">
                  <c:v>1224008</c:v>
                </c:pt>
                <c:pt idx="208">
                  <c:v>628670</c:v>
                </c:pt>
                <c:pt idx="209">
                  <c:v>451096</c:v>
                </c:pt>
                <c:pt idx="210">
                  <c:v>744438</c:v>
                </c:pt>
                <c:pt idx="211">
                  <c:v>1449494</c:v>
                </c:pt>
                <c:pt idx="212">
                  <c:v>823757</c:v>
                </c:pt>
                <c:pt idx="213">
                  <c:v>590758</c:v>
                </c:pt>
                <c:pt idx="214">
                  <c:v>708528</c:v>
                </c:pt>
                <c:pt idx="215">
                  <c:v>427916</c:v>
                </c:pt>
                <c:pt idx="216">
                  <c:v>737562</c:v>
                </c:pt>
                <c:pt idx="217">
                  <c:v>749937</c:v>
                </c:pt>
                <c:pt idx="218">
                  <c:v>603048</c:v>
                </c:pt>
                <c:pt idx="219">
                  <c:v>866474</c:v>
                </c:pt>
                <c:pt idx="220">
                  <c:v>1191246</c:v>
                </c:pt>
                <c:pt idx="221">
                  <c:v>1047501</c:v>
                </c:pt>
                <c:pt idx="222">
                  <c:v>783148</c:v>
                </c:pt>
                <c:pt idx="223">
                  <c:v>1738431</c:v>
                </c:pt>
                <c:pt idx="224">
                  <c:v>887022</c:v>
                </c:pt>
                <c:pt idx="225">
                  <c:v>1641232</c:v>
                </c:pt>
                <c:pt idx="226">
                  <c:v>1013024</c:v>
                </c:pt>
                <c:pt idx="227">
                  <c:v>771203</c:v>
                </c:pt>
                <c:pt idx="228">
                  <c:v>900556</c:v>
                </c:pt>
                <c:pt idx="229">
                  <c:v>1807198</c:v>
                </c:pt>
                <c:pt idx="230">
                  <c:v>819867</c:v>
                </c:pt>
                <c:pt idx="231">
                  <c:v>845207</c:v>
                </c:pt>
                <c:pt idx="232">
                  <c:v>871616</c:v>
                </c:pt>
                <c:pt idx="233">
                  <c:v>782890</c:v>
                </c:pt>
                <c:pt idx="234">
                  <c:v>882002</c:v>
                </c:pt>
                <c:pt idx="235">
                  <c:v>1318868</c:v>
                </c:pt>
                <c:pt idx="236">
                  <c:v>842495</c:v>
                </c:pt>
                <c:pt idx="237">
                  <c:v>1053407</c:v>
                </c:pt>
                <c:pt idx="238">
                  <c:v>1110470</c:v>
                </c:pt>
                <c:pt idx="239">
                  <c:v>848818</c:v>
                </c:pt>
                <c:pt idx="240">
                  <c:v>1304063</c:v>
                </c:pt>
                <c:pt idx="241">
                  <c:v>972152</c:v>
                </c:pt>
                <c:pt idx="242">
                  <c:v>676249</c:v>
                </c:pt>
                <c:pt idx="243">
                  <c:v>725213</c:v>
                </c:pt>
                <c:pt idx="244">
                  <c:v>947807</c:v>
                </c:pt>
                <c:pt idx="245">
                  <c:v>960956</c:v>
                </c:pt>
                <c:pt idx="246">
                  <c:v>1036081</c:v>
                </c:pt>
                <c:pt idx="247">
                  <c:v>1249670</c:v>
                </c:pt>
                <c:pt idx="248">
                  <c:v>2083931</c:v>
                </c:pt>
                <c:pt idx="249">
                  <c:v>561166</c:v>
                </c:pt>
                <c:pt idx="250">
                  <c:v>305507</c:v>
                </c:pt>
                <c:pt idx="251">
                  <c:v>640370</c:v>
                </c:pt>
                <c:pt idx="252">
                  <c:v>680326</c:v>
                </c:pt>
                <c:pt idx="253">
                  <c:v>592751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1-4133-8392-D3643AE4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2540064"/>
        <c:axId val="232528544"/>
      </c:barChart>
      <c:lineChart>
        <c:grouping val="standard"/>
        <c:varyColors val="0"/>
        <c:ser>
          <c:idx val="3"/>
          <c:order val="3"/>
          <c:tx>
            <c:strRef>
              <c:f>'Stock close price vs Volume'!$G$1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903071975158034E-2"/>
                  <c:y val="-0.2182442013752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'Stock close price vs Volume'!$C$2:$C$255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'Stock close price vs Volume'!$G$2:$G$255</c:f>
              <c:numCache>
                <c:formatCode>"$"#,##0.00</c:formatCode>
                <c:ptCount val="254"/>
                <c:pt idx="0">
                  <c:v>32.21</c:v>
                </c:pt>
                <c:pt idx="1">
                  <c:v>31.89</c:v>
                </c:pt>
                <c:pt idx="2">
                  <c:v>31.51</c:v>
                </c:pt>
                <c:pt idx="3">
                  <c:v>31.69</c:v>
                </c:pt>
                <c:pt idx="4">
                  <c:v>31.45</c:v>
                </c:pt>
                <c:pt idx="5">
                  <c:v>31.87</c:v>
                </c:pt>
                <c:pt idx="6">
                  <c:v>31.82</c:v>
                </c:pt>
                <c:pt idx="7">
                  <c:v>32.03</c:v>
                </c:pt>
                <c:pt idx="8">
                  <c:v>31.99</c:v>
                </c:pt>
                <c:pt idx="9">
                  <c:v>31.94</c:v>
                </c:pt>
                <c:pt idx="10">
                  <c:v>31.6</c:v>
                </c:pt>
                <c:pt idx="11">
                  <c:v>31.42</c:v>
                </c:pt>
                <c:pt idx="12">
                  <c:v>30.62</c:v>
                </c:pt>
                <c:pt idx="13">
                  <c:v>31.13</c:v>
                </c:pt>
                <c:pt idx="14">
                  <c:v>31.46</c:v>
                </c:pt>
                <c:pt idx="15">
                  <c:v>31.75</c:v>
                </c:pt>
                <c:pt idx="16">
                  <c:v>31.47</c:v>
                </c:pt>
                <c:pt idx="17">
                  <c:v>31.56</c:v>
                </c:pt>
                <c:pt idx="18">
                  <c:v>31.8</c:v>
                </c:pt>
                <c:pt idx="19">
                  <c:v>32.17</c:v>
                </c:pt>
                <c:pt idx="20">
                  <c:v>32.020000000000003</c:v>
                </c:pt>
                <c:pt idx="21">
                  <c:v>31.59</c:v>
                </c:pt>
                <c:pt idx="22">
                  <c:v>31.81</c:v>
                </c:pt>
                <c:pt idx="23">
                  <c:v>31.93</c:v>
                </c:pt>
                <c:pt idx="24">
                  <c:v>31.43</c:v>
                </c:pt>
                <c:pt idx="25">
                  <c:v>31.27</c:v>
                </c:pt>
                <c:pt idx="26">
                  <c:v>31.44</c:v>
                </c:pt>
                <c:pt idx="27">
                  <c:v>31.8</c:v>
                </c:pt>
                <c:pt idx="28">
                  <c:v>32.11</c:v>
                </c:pt>
                <c:pt idx="29">
                  <c:v>32.36</c:v>
                </c:pt>
                <c:pt idx="30">
                  <c:v>32.15</c:v>
                </c:pt>
                <c:pt idx="31">
                  <c:v>32.049999999999997</c:v>
                </c:pt>
                <c:pt idx="32">
                  <c:v>31.94</c:v>
                </c:pt>
                <c:pt idx="33">
                  <c:v>31.71</c:v>
                </c:pt>
                <c:pt idx="34">
                  <c:v>29.24</c:v>
                </c:pt>
                <c:pt idx="35">
                  <c:v>29.1</c:v>
                </c:pt>
                <c:pt idx="36">
                  <c:v>28.97</c:v>
                </c:pt>
                <c:pt idx="37">
                  <c:v>29.3</c:v>
                </c:pt>
                <c:pt idx="38">
                  <c:v>29.39</c:v>
                </c:pt>
                <c:pt idx="39">
                  <c:v>29.3</c:v>
                </c:pt>
                <c:pt idx="40">
                  <c:v>29.3</c:v>
                </c:pt>
                <c:pt idx="41">
                  <c:v>29.85</c:v>
                </c:pt>
                <c:pt idx="42">
                  <c:v>29.15</c:v>
                </c:pt>
                <c:pt idx="43">
                  <c:v>28.57</c:v>
                </c:pt>
                <c:pt idx="44">
                  <c:v>28.04</c:v>
                </c:pt>
                <c:pt idx="45">
                  <c:v>28.21</c:v>
                </c:pt>
                <c:pt idx="46">
                  <c:v>28.16</c:v>
                </c:pt>
                <c:pt idx="47">
                  <c:v>28.48</c:v>
                </c:pt>
                <c:pt idx="48">
                  <c:v>28.47</c:v>
                </c:pt>
                <c:pt idx="49">
                  <c:v>28.02</c:v>
                </c:pt>
                <c:pt idx="50">
                  <c:v>28.4</c:v>
                </c:pt>
                <c:pt idx="51">
                  <c:v>28.01</c:v>
                </c:pt>
                <c:pt idx="52">
                  <c:v>28.05</c:v>
                </c:pt>
                <c:pt idx="53">
                  <c:v>27.87</c:v>
                </c:pt>
                <c:pt idx="54">
                  <c:v>27.35</c:v>
                </c:pt>
                <c:pt idx="55">
                  <c:v>27.29</c:v>
                </c:pt>
                <c:pt idx="56">
                  <c:v>28.13</c:v>
                </c:pt>
                <c:pt idx="57">
                  <c:v>28.54</c:v>
                </c:pt>
                <c:pt idx="58">
                  <c:v>28.96</c:v>
                </c:pt>
                <c:pt idx="59">
                  <c:v>29.18</c:v>
                </c:pt>
                <c:pt idx="60">
                  <c:v>29.28</c:v>
                </c:pt>
                <c:pt idx="61">
                  <c:v>29.41</c:v>
                </c:pt>
                <c:pt idx="62">
                  <c:v>29.33</c:v>
                </c:pt>
                <c:pt idx="63">
                  <c:v>29.03</c:v>
                </c:pt>
                <c:pt idx="64">
                  <c:v>29.05</c:v>
                </c:pt>
                <c:pt idx="65">
                  <c:v>28.95</c:v>
                </c:pt>
                <c:pt idx="66">
                  <c:v>29.08</c:v>
                </c:pt>
                <c:pt idx="67">
                  <c:v>28.77</c:v>
                </c:pt>
                <c:pt idx="68">
                  <c:v>28.69</c:v>
                </c:pt>
                <c:pt idx="69">
                  <c:v>27.55</c:v>
                </c:pt>
                <c:pt idx="70">
                  <c:v>27.07</c:v>
                </c:pt>
                <c:pt idx="71">
                  <c:v>26.73</c:v>
                </c:pt>
                <c:pt idx="72">
                  <c:v>26.47</c:v>
                </c:pt>
                <c:pt idx="73">
                  <c:v>25.99</c:v>
                </c:pt>
                <c:pt idx="74">
                  <c:v>25.91</c:v>
                </c:pt>
                <c:pt idx="75">
                  <c:v>26.27</c:v>
                </c:pt>
                <c:pt idx="76">
                  <c:v>26.45</c:v>
                </c:pt>
                <c:pt idx="77">
                  <c:v>26.85</c:v>
                </c:pt>
                <c:pt idx="78">
                  <c:v>26.74</c:v>
                </c:pt>
                <c:pt idx="79">
                  <c:v>26.34</c:v>
                </c:pt>
                <c:pt idx="80">
                  <c:v>26.76</c:v>
                </c:pt>
                <c:pt idx="81">
                  <c:v>26.77</c:v>
                </c:pt>
                <c:pt idx="82">
                  <c:v>26.35</c:v>
                </c:pt>
                <c:pt idx="83">
                  <c:v>25.94</c:v>
                </c:pt>
                <c:pt idx="84">
                  <c:v>26.12</c:v>
                </c:pt>
                <c:pt idx="85">
                  <c:v>26.28</c:v>
                </c:pt>
                <c:pt idx="86">
                  <c:v>26.62</c:v>
                </c:pt>
                <c:pt idx="87">
                  <c:v>26.56</c:v>
                </c:pt>
                <c:pt idx="88">
                  <c:v>26.6</c:v>
                </c:pt>
                <c:pt idx="89">
                  <c:v>26.76</c:v>
                </c:pt>
                <c:pt idx="90">
                  <c:v>27.02</c:v>
                </c:pt>
                <c:pt idx="91">
                  <c:v>27.62</c:v>
                </c:pt>
                <c:pt idx="92">
                  <c:v>26.69</c:v>
                </c:pt>
                <c:pt idx="93">
                  <c:v>27.04</c:v>
                </c:pt>
                <c:pt idx="94">
                  <c:v>26.63</c:v>
                </c:pt>
                <c:pt idx="95">
                  <c:v>26.61</c:v>
                </c:pt>
                <c:pt idx="96">
                  <c:v>25.01</c:v>
                </c:pt>
                <c:pt idx="97">
                  <c:v>24.55</c:v>
                </c:pt>
                <c:pt idx="98">
                  <c:v>25.44</c:v>
                </c:pt>
                <c:pt idx="99">
                  <c:v>24.68</c:v>
                </c:pt>
                <c:pt idx="100">
                  <c:v>24.48</c:v>
                </c:pt>
                <c:pt idx="101">
                  <c:v>24.18</c:v>
                </c:pt>
                <c:pt idx="102">
                  <c:v>24.1</c:v>
                </c:pt>
                <c:pt idx="103">
                  <c:v>24</c:v>
                </c:pt>
                <c:pt idx="104">
                  <c:v>24.33</c:v>
                </c:pt>
                <c:pt idx="105">
                  <c:v>24.17</c:v>
                </c:pt>
                <c:pt idx="106">
                  <c:v>24.04</c:v>
                </c:pt>
                <c:pt idx="107">
                  <c:v>24.36</c:v>
                </c:pt>
                <c:pt idx="108">
                  <c:v>24.72</c:v>
                </c:pt>
                <c:pt idx="109">
                  <c:v>24.98</c:v>
                </c:pt>
                <c:pt idx="110">
                  <c:v>24.84</c:v>
                </c:pt>
                <c:pt idx="111">
                  <c:v>25</c:v>
                </c:pt>
                <c:pt idx="112">
                  <c:v>25.25</c:v>
                </c:pt>
                <c:pt idx="113">
                  <c:v>25.34</c:v>
                </c:pt>
                <c:pt idx="114">
                  <c:v>25.81</c:v>
                </c:pt>
                <c:pt idx="115">
                  <c:v>26.39</c:v>
                </c:pt>
                <c:pt idx="116">
                  <c:v>26.61</c:v>
                </c:pt>
                <c:pt idx="117">
                  <c:v>26.72</c:v>
                </c:pt>
                <c:pt idx="118">
                  <c:v>27.15</c:v>
                </c:pt>
                <c:pt idx="119">
                  <c:v>26.54</c:v>
                </c:pt>
                <c:pt idx="120">
                  <c:v>26.74</c:v>
                </c:pt>
                <c:pt idx="121">
                  <c:v>26.25</c:v>
                </c:pt>
                <c:pt idx="122">
                  <c:v>26.37</c:v>
                </c:pt>
                <c:pt idx="123">
                  <c:v>26.3</c:v>
                </c:pt>
                <c:pt idx="124">
                  <c:v>25.66</c:v>
                </c:pt>
                <c:pt idx="125">
                  <c:v>25.55</c:v>
                </c:pt>
                <c:pt idx="126">
                  <c:v>25.48</c:v>
                </c:pt>
                <c:pt idx="127">
                  <c:v>25.75</c:v>
                </c:pt>
                <c:pt idx="128">
                  <c:v>26.1</c:v>
                </c:pt>
                <c:pt idx="129">
                  <c:v>25.78</c:v>
                </c:pt>
                <c:pt idx="130">
                  <c:v>25.95</c:v>
                </c:pt>
                <c:pt idx="131">
                  <c:v>25.83</c:v>
                </c:pt>
                <c:pt idx="132">
                  <c:v>25.84</c:v>
                </c:pt>
                <c:pt idx="133">
                  <c:v>26.3</c:v>
                </c:pt>
                <c:pt idx="134">
                  <c:v>26.25</c:v>
                </c:pt>
                <c:pt idx="135">
                  <c:v>26.25</c:v>
                </c:pt>
                <c:pt idx="136">
                  <c:v>26.65</c:v>
                </c:pt>
                <c:pt idx="137">
                  <c:v>26.68</c:v>
                </c:pt>
                <c:pt idx="138">
                  <c:v>26.69</c:v>
                </c:pt>
                <c:pt idx="139">
                  <c:v>26.59</c:v>
                </c:pt>
                <c:pt idx="140">
                  <c:v>26.82</c:v>
                </c:pt>
                <c:pt idx="141">
                  <c:v>26.48</c:v>
                </c:pt>
                <c:pt idx="142">
                  <c:v>26.68</c:v>
                </c:pt>
                <c:pt idx="143">
                  <c:v>27.24</c:v>
                </c:pt>
                <c:pt idx="144">
                  <c:v>27.41</c:v>
                </c:pt>
                <c:pt idx="145">
                  <c:v>27.23</c:v>
                </c:pt>
                <c:pt idx="146">
                  <c:v>27.66</c:v>
                </c:pt>
                <c:pt idx="147">
                  <c:v>27.41</c:v>
                </c:pt>
                <c:pt idx="148">
                  <c:v>27.53</c:v>
                </c:pt>
                <c:pt idx="149">
                  <c:v>27.24</c:v>
                </c:pt>
                <c:pt idx="150">
                  <c:v>26.92</c:v>
                </c:pt>
                <c:pt idx="151">
                  <c:v>27.03</c:v>
                </c:pt>
                <c:pt idx="152">
                  <c:v>27.19</c:v>
                </c:pt>
                <c:pt idx="153">
                  <c:v>27.39</c:v>
                </c:pt>
                <c:pt idx="154">
                  <c:v>27.45</c:v>
                </c:pt>
                <c:pt idx="155">
                  <c:v>27.2</c:v>
                </c:pt>
                <c:pt idx="156">
                  <c:v>27.73</c:v>
                </c:pt>
                <c:pt idx="157">
                  <c:v>27.94</c:v>
                </c:pt>
                <c:pt idx="158">
                  <c:v>27.81</c:v>
                </c:pt>
                <c:pt idx="159">
                  <c:v>27.85</c:v>
                </c:pt>
                <c:pt idx="160">
                  <c:v>27.54</c:v>
                </c:pt>
                <c:pt idx="161">
                  <c:v>27.72</c:v>
                </c:pt>
                <c:pt idx="162">
                  <c:v>27.94</c:v>
                </c:pt>
                <c:pt idx="163">
                  <c:v>27.77</c:v>
                </c:pt>
                <c:pt idx="164">
                  <c:v>28.12</c:v>
                </c:pt>
                <c:pt idx="165">
                  <c:v>28.27</c:v>
                </c:pt>
                <c:pt idx="166">
                  <c:v>27.79</c:v>
                </c:pt>
                <c:pt idx="167">
                  <c:v>27.85</c:v>
                </c:pt>
                <c:pt idx="168">
                  <c:v>27.68</c:v>
                </c:pt>
                <c:pt idx="169">
                  <c:v>27.87</c:v>
                </c:pt>
                <c:pt idx="170">
                  <c:v>27.96</c:v>
                </c:pt>
                <c:pt idx="171">
                  <c:v>26.91</c:v>
                </c:pt>
                <c:pt idx="172">
                  <c:v>27.14</c:v>
                </c:pt>
                <c:pt idx="173">
                  <c:v>27.19</c:v>
                </c:pt>
                <c:pt idx="174">
                  <c:v>26.98</c:v>
                </c:pt>
                <c:pt idx="175">
                  <c:v>26.85</c:v>
                </c:pt>
                <c:pt idx="176">
                  <c:v>26.53</c:v>
                </c:pt>
                <c:pt idx="177">
                  <c:v>26.95</c:v>
                </c:pt>
                <c:pt idx="178">
                  <c:v>27.02</c:v>
                </c:pt>
                <c:pt idx="179">
                  <c:v>27.19</c:v>
                </c:pt>
                <c:pt idx="180">
                  <c:v>27.27</c:v>
                </c:pt>
                <c:pt idx="181">
                  <c:v>27.23</c:v>
                </c:pt>
                <c:pt idx="182">
                  <c:v>26.88</c:v>
                </c:pt>
                <c:pt idx="183">
                  <c:v>26.29</c:v>
                </c:pt>
                <c:pt idx="184">
                  <c:v>26.14</c:v>
                </c:pt>
                <c:pt idx="185">
                  <c:v>26.44</c:v>
                </c:pt>
                <c:pt idx="186">
                  <c:v>26.27</c:v>
                </c:pt>
                <c:pt idx="187">
                  <c:v>26.6</c:v>
                </c:pt>
                <c:pt idx="188">
                  <c:v>26.69</c:v>
                </c:pt>
                <c:pt idx="189">
                  <c:v>27.23</c:v>
                </c:pt>
                <c:pt idx="190">
                  <c:v>27.04</c:v>
                </c:pt>
                <c:pt idx="191">
                  <c:v>27.21</c:v>
                </c:pt>
                <c:pt idx="192">
                  <c:v>27.31</c:v>
                </c:pt>
                <c:pt idx="193">
                  <c:v>27.16</c:v>
                </c:pt>
                <c:pt idx="194">
                  <c:v>26.91</c:v>
                </c:pt>
                <c:pt idx="195">
                  <c:v>26.86</c:v>
                </c:pt>
                <c:pt idx="196">
                  <c:v>27.36</c:v>
                </c:pt>
                <c:pt idx="197">
                  <c:v>27.36</c:v>
                </c:pt>
                <c:pt idx="198">
                  <c:v>27.18</c:v>
                </c:pt>
                <c:pt idx="199">
                  <c:v>27.24</c:v>
                </c:pt>
                <c:pt idx="200">
                  <c:v>27.75</c:v>
                </c:pt>
                <c:pt idx="201">
                  <c:v>27.52</c:v>
                </c:pt>
                <c:pt idx="202">
                  <c:v>27.25</c:v>
                </c:pt>
                <c:pt idx="203">
                  <c:v>27.07</c:v>
                </c:pt>
                <c:pt idx="204">
                  <c:v>27.16</c:v>
                </c:pt>
                <c:pt idx="205">
                  <c:v>26.73</c:v>
                </c:pt>
                <c:pt idx="206">
                  <c:v>27.15</c:v>
                </c:pt>
                <c:pt idx="207">
                  <c:v>27.64</c:v>
                </c:pt>
                <c:pt idx="208">
                  <c:v>27.67</c:v>
                </c:pt>
                <c:pt idx="209">
                  <c:v>27.67</c:v>
                </c:pt>
                <c:pt idx="210">
                  <c:v>27.46</c:v>
                </c:pt>
                <c:pt idx="211">
                  <c:v>27.2</c:v>
                </c:pt>
                <c:pt idx="212">
                  <c:v>26.93</c:v>
                </c:pt>
                <c:pt idx="213">
                  <c:v>26.64</c:v>
                </c:pt>
                <c:pt idx="214">
                  <c:v>26.53</c:v>
                </c:pt>
                <c:pt idx="215">
                  <c:v>26.63</c:v>
                </c:pt>
                <c:pt idx="216">
                  <c:v>27.21</c:v>
                </c:pt>
                <c:pt idx="217">
                  <c:v>27.13</c:v>
                </c:pt>
                <c:pt idx="218">
                  <c:v>27.17</c:v>
                </c:pt>
                <c:pt idx="219">
                  <c:v>27.22</c:v>
                </c:pt>
                <c:pt idx="220">
                  <c:v>26.69</c:v>
                </c:pt>
                <c:pt idx="221">
                  <c:v>26.46</c:v>
                </c:pt>
                <c:pt idx="222">
                  <c:v>26.38</c:v>
                </c:pt>
                <c:pt idx="223">
                  <c:v>25.89</c:v>
                </c:pt>
                <c:pt idx="224">
                  <c:v>26.2</c:v>
                </c:pt>
                <c:pt idx="225">
                  <c:v>27.99</c:v>
                </c:pt>
                <c:pt idx="226">
                  <c:v>27.79</c:v>
                </c:pt>
                <c:pt idx="227">
                  <c:v>27.65</c:v>
                </c:pt>
                <c:pt idx="228">
                  <c:v>27.97</c:v>
                </c:pt>
                <c:pt idx="229">
                  <c:v>27.96</c:v>
                </c:pt>
                <c:pt idx="230">
                  <c:v>28.68</c:v>
                </c:pt>
                <c:pt idx="231">
                  <c:v>28.44</c:v>
                </c:pt>
                <c:pt idx="232">
                  <c:v>28.59</c:v>
                </c:pt>
                <c:pt idx="233">
                  <c:v>28.57</c:v>
                </c:pt>
                <c:pt idx="234">
                  <c:v>28.99</c:v>
                </c:pt>
                <c:pt idx="235">
                  <c:v>28.76</c:v>
                </c:pt>
                <c:pt idx="236">
                  <c:v>28.87</c:v>
                </c:pt>
                <c:pt idx="237">
                  <c:v>28.83</c:v>
                </c:pt>
                <c:pt idx="238">
                  <c:v>28.57</c:v>
                </c:pt>
                <c:pt idx="239">
                  <c:v>28.6</c:v>
                </c:pt>
                <c:pt idx="240">
                  <c:v>28.44</c:v>
                </c:pt>
                <c:pt idx="241">
                  <c:v>28.28</c:v>
                </c:pt>
                <c:pt idx="242">
                  <c:v>28.1</c:v>
                </c:pt>
                <c:pt idx="243">
                  <c:v>28.02</c:v>
                </c:pt>
                <c:pt idx="244">
                  <c:v>27.79</c:v>
                </c:pt>
                <c:pt idx="245">
                  <c:v>28.06</c:v>
                </c:pt>
                <c:pt idx="246">
                  <c:v>27.92</c:v>
                </c:pt>
                <c:pt idx="247">
                  <c:v>27.5</c:v>
                </c:pt>
                <c:pt idx="248">
                  <c:v>27.17</c:v>
                </c:pt>
                <c:pt idx="249">
                  <c:v>27.41</c:v>
                </c:pt>
                <c:pt idx="250">
                  <c:v>27.56</c:v>
                </c:pt>
                <c:pt idx="251">
                  <c:v>27.44</c:v>
                </c:pt>
                <c:pt idx="252">
                  <c:v>27.23</c:v>
                </c:pt>
                <c:pt idx="253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1-4133-8392-D3643AE485F4}"/>
            </c:ext>
          </c:extLst>
        </c:ser>
        <c:ser>
          <c:idx val="0"/>
          <c:order val="0"/>
          <c:tx>
            <c:strRef>
              <c:f>'Stock close price vs Volume'!$D$1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'Stock close price vs Volume'!$C$2:$C$255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'Stock close price vs Volume'!$D$2:$D$255</c:f>
            </c:numRef>
          </c:val>
          <c:smooth val="0"/>
          <c:extLst>
            <c:ext xmlns:c16="http://schemas.microsoft.com/office/drawing/2014/chart" uri="{C3380CC4-5D6E-409C-BE32-E72D297353CC}">
              <c16:uniqueId val="{00000000-7A41-4133-8392-D3643AE485F4}"/>
            </c:ext>
          </c:extLst>
        </c:ser>
        <c:ser>
          <c:idx val="1"/>
          <c:order val="1"/>
          <c:tx>
            <c:strRef>
              <c:f>'Stock close price vs Volume'!$E$1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'Stock close price vs Volume'!$C$2:$C$255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'Stock close price vs Volume'!$E$2:$E$255</c:f>
            </c:numRef>
          </c:val>
          <c:smooth val="0"/>
          <c:extLst>
            <c:ext xmlns:c16="http://schemas.microsoft.com/office/drawing/2014/chart" uri="{C3380CC4-5D6E-409C-BE32-E72D297353CC}">
              <c16:uniqueId val="{00000001-7A41-4133-8392-D3643AE485F4}"/>
            </c:ext>
          </c:extLst>
        </c:ser>
        <c:ser>
          <c:idx val="2"/>
          <c:order val="2"/>
          <c:tx>
            <c:strRef>
              <c:f>'Stock close price vs Volume'!$F$1</c:f>
              <c:strCache>
                <c:ptCount val="1"/>
                <c:pt idx="0">
                  <c:v>Low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'Stock close price vs Volume'!$C$2:$C$255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'Stock close price vs Volume'!$F$2:$F$255</c:f>
            </c:numRef>
          </c:val>
          <c:smooth val="0"/>
          <c:extLst>
            <c:ext xmlns:c16="http://schemas.microsoft.com/office/drawing/2014/chart" uri="{C3380CC4-5D6E-409C-BE32-E72D297353CC}">
              <c16:uniqueId val="{00000002-7A41-4133-8392-D3643AE4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40864"/>
        <c:axId val="309442304"/>
      </c:lineChart>
      <c:catAx>
        <c:axId val="2325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8544"/>
        <c:crosses val="autoZero"/>
        <c:auto val="1"/>
        <c:lblAlgn val="ctr"/>
        <c:lblOffset val="100"/>
        <c:noMultiLvlLbl val="0"/>
      </c:catAx>
      <c:valAx>
        <c:axId val="2325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0064"/>
        <c:crosses val="autoZero"/>
        <c:crossBetween val="between"/>
      </c:valAx>
      <c:valAx>
        <c:axId val="309442304"/>
        <c:scaling>
          <c:orientation val="minMax"/>
          <c:min val="20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0864"/>
        <c:crosses val="max"/>
        <c:crossBetween val="between"/>
      </c:valAx>
      <c:catAx>
        <c:axId val="3094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4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'Yearly Portfolio'!$D$1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Portfolio'!$D$2:$D$255</c:f>
              <c:numCache>
                <c:formatCode>"$"#,##0.00</c:formatCode>
                <c:ptCount val="254"/>
                <c:pt idx="0">
                  <c:v>32.200000000000003</c:v>
                </c:pt>
                <c:pt idx="1">
                  <c:v>32.119999999999997</c:v>
                </c:pt>
                <c:pt idx="2">
                  <c:v>31.5</c:v>
                </c:pt>
                <c:pt idx="3">
                  <c:v>31.45</c:v>
                </c:pt>
                <c:pt idx="4">
                  <c:v>31.36</c:v>
                </c:pt>
                <c:pt idx="5">
                  <c:v>31.87</c:v>
                </c:pt>
                <c:pt idx="6">
                  <c:v>32.01</c:v>
                </c:pt>
                <c:pt idx="7">
                  <c:v>31.85</c:v>
                </c:pt>
                <c:pt idx="8">
                  <c:v>32</c:v>
                </c:pt>
                <c:pt idx="9">
                  <c:v>32.049999999999997</c:v>
                </c:pt>
                <c:pt idx="10">
                  <c:v>31.61</c:v>
                </c:pt>
                <c:pt idx="11">
                  <c:v>31.45</c:v>
                </c:pt>
                <c:pt idx="12">
                  <c:v>31.12</c:v>
                </c:pt>
                <c:pt idx="13">
                  <c:v>30.91</c:v>
                </c:pt>
                <c:pt idx="14">
                  <c:v>31.16</c:v>
                </c:pt>
                <c:pt idx="15">
                  <c:v>31.46</c:v>
                </c:pt>
                <c:pt idx="16">
                  <c:v>31.69</c:v>
                </c:pt>
                <c:pt idx="17">
                  <c:v>31.43</c:v>
                </c:pt>
                <c:pt idx="18">
                  <c:v>31.56</c:v>
                </c:pt>
                <c:pt idx="19">
                  <c:v>31.95</c:v>
                </c:pt>
                <c:pt idx="20">
                  <c:v>32.33</c:v>
                </c:pt>
                <c:pt idx="21">
                  <c:v>32.17</c:v>
                </c:pt>
                <c:pt idx="22">
                  <c:v>31.9</c:v>
                </c:pt>
                <c:pt idx="23">
                  <c:v>31.73</c:v>
                </c:pt>
                <c:pt idx="24">
                  <c:v>31.82</c:v>
                </c:pt>
                <c:pt idx="25">
                  <c:v>31.4</c:v>
                </c:pt>
                <c:pt idx="26">
                  <c:v>31.48</c:v>
                </c:pt>
                <c:pt idx="27">
                  <c:v>31.64</c:v>
                </c:pt>
                <c:pt idx="28">
                  <c:v>31.85</c:v>
                </c:pt>
                <c:pt idx="29">
                  <c:v>32.049999999999997</c:v>
                </c:pt>
                <c:pt idx="30">
                  <c:v>31.76</c:v>
                </c:pt>
                <c:pt idx="31">
                  <c:v>32.25</c:v>
                </c:pt>
                <c:pt idx="32">
                  <c:v>32.31</c:v>
                </c:pt>
                <c:pt idx="33">
                  <c:v>32.07</c:v>
                </c:pt>
                <c:pt idx="34">
                  <c:v>30.44</c:v>
                </c:pt>
                <c:pt idx="35">
                  <c:v>28.59</c:v>
                </c:pt>
                <c:pt idx="36">
                  <c:v>28.92</c:v>
                </c:pt>
                <c:pt idx="37">
                  <c:v>28.94</c:v>
                </c:pt>
                <c:pt idx="38">
                  <c:v>29.36</c:v>
                </c:pt>
                <c:pt idx="39">
                  <c:v>29.08</c:v>
                </c:pt>
                <c:pt idx="40">
                  <c:v>29.2</c:v>
                </c:pt>
                <c:pt idx="41">
                  <c:v>29.38</c:v>
                </c:pt>
                <c:pt idx="42">
                  <c:v>29.11</c:v>
                </c:pt>
                <c:pt idx="43">
                  <c:v>29.25</c:v>
                </c:pt>
                <c:pt idx="44">
                  <c:v>28.63</c:v>
                </c:pt>
                <c:pt idx="45">
                  <c:v>27.96</c:v>
                </c:pt>
                <c:pt idx="46">
                  <c:v>28.33</c:v>
                </c:pt>
                <c:pt idx="47">
                  <c:v>28.32</c:v>
                </c:pt>
                <c:pt idx="48">
                  <c:v>28.29</c:v>
                </c:pt>
                <c:pt idx="49">
                  <c:v>28.35</c:v>
                </c:pt>
                <c:pt idx="50">
                  <c:v>28.2</c:v>
                </c:pt>
                <c:pt idx="51">
                  <c:v>28.36</c:v>
                </c:pt>
                <c:pt idx="52">
                  <c:v>27.95</c:v>
                </c:pt>
                <c:pt idx="53">
                  <c:v>27.95</c:v>
                </c:pt>
                <c:pt idx="54">
                  <c:v>27.7</c:v>
                </c:pt>
                <c:pt idx="55">
                  <c:v>27.28</c:v>
                </c:pt>
                <c:pt idx="56">
                  <c:v>26.98</c:v>
                </c:pt>
                <c:pt idx="57">
                  <c:v>28.14</c:v>
                </c:pt>
                <c:pt idx="58">
                  <c:v>28.36</c:v>
                </c:pt>
                <c:pt idx="59">
                  <c:v>28.92</c:v>
                </c:pt>
                <c:pt idx="60">
                  <c:v>29.07</c:v>
                </c:pt>
                <c:pt idx="61">
                  <c:v>29.39</c:v>
                </c:pt>
                <c:pt idx="62">
                  <c:v>29.14</c:v>
                </c:pt>
                <c:pt idx="63">
                  <c:v>28.95</c:v>
                </c:pt>
                <c:pt idx="64">
                  <c:v>29.26</c:v>
                </c:pt>
                <c:pt idx="65">
                  <c:v>28.8</c:v>
                </c:pt>
                <c:pt idx="66">
                  <c:v>28.99</c:v>
                </c:pt>
                <c:pt idx="67">
                  <c:v>28.99</c:v>
                </c:pt>
                <c:pt idx="68">
                  <c:v>28.96</c:v>
                </c:pt>
                <c:pt idx="69">
                  <c:v>28.18</c:v>
                </c:pt>
                <c:pt idx="70">
                  <c:v>27.31</c:v>
                </c:pt>
                <c:pt idx="71">
                  <c:v>26.77</c:v>
                </c:pt>
                <c:pt idx="72">
                  <c:v>26.41</c:v>
                </c:pt>
                <c:pt idx="73">
                  <c:v>26.33</c:v>
                </c:pt>
                <c:pt idx="74">
                  <c:v>25.81</c:v>
                </c:pt>
                <c:pt idx="75">
                  <c:v>25.85</c:v>
                </c:pt>
                <c:pt idx="76">
                  <c:v>26.52</c:v>
                </c:pt>
                <c:pt idx="77">
                  <c:v>26.62</c:v>
                </c:pt>
                <c:pt idx="78">
                  <c:v>26.91</c:v>
                </c:pt>
                <c:pt idx="79">
                  <c:v>26.29</c:v>
                </c:pt>
                <c:pt idx="80">
                  <c:v>26.51</c:v>
                </c:pt>
                <c:pt idx="81">
                  <c:v>26.8</c:v>
                </c:pt>
                <c:pt idx="82">
                  <c:v>26.45</c:v>
                </c:pt>
                <c:pt idx="83">
                  <c:v>26.38</c:v>
                </c:pt>
                <c:pt idx="84">
                  <c:v>26.06</c:v>
                </c:pt>
                <c:pt idx="85">
                  <c:v>26.12</c:v>
                </c:pt>
                <c:pt idx="86">
                  <c:v>26.45</c:v>
                </c:pt>
                <c:pt idx="87">
                  <c:v>26.7</c:v>
                </c:pt>
                <c:pt idx="88">
                  <c:v>26.6</c:v>
                </c:pt>
                <c:pt idx="89">
                  <c:v>26.58</c:v>
                </c:pt>
                <c:pt idx="90">
                  <c:v>26.7</c:v>
                </c:pt>
                <c:pt idx="91">
                  <c:v>27.03</c:v>
                </c:pt>
                <c:pt idx="92">
                  <c:v>27.59</c:v>
                </c:pt>
                <c:pt idx="93">
                  <c:v>27</c:v>
                </c:pt>
                <c:pt idx="94">
                  <c:v>26.81</c:v>
                </c:pt>
                <c:pt idx="95">
                  <c:v>26.61</c:v>
                </c:pt>
                <c:pt idx="96">
                  <c:v>24.69</c:v>
                </c:pt>
                <c:pt idx="97">
                  <c:v>24.75</c:v>
                </c:pt>
                <c:pt idx="98">
                  <c:v>24.75</c:v>
                </c:pt>
                <c:pt idx="99">
                  <c:v>25.06</c:v>
                </c:pt>
                <c:pt idx="100">
                  <c:v>24.76</c:v>
                </c:pt>
                <c:pt idx="101">
                  <c:v>24.51</c:v>
                </c:pt>
                <c:pt idx="102">
                  <c:v>24.01</c:v>
                </c:pt>
                <c:pt idx="103">
                  <c:v>23.87</c:v>
                </c:pt>
                <c:pt idx="104">
                  <c:v>24.4</c:v>
                </c:pt>
                <c:pt idx="105">
                  <c:v>24.6</c:v>
                </c:pt>
                <c:pt idx="106">
                  <c:v>23.94</c:v>
                </c:pt>
                <c:pt idx="107">
                  <c:v>24</c:v>
                </c:pt>
                <c:pt idx="108">
                  <c:v>24.59</c:v>
                </c:pt>
                <c:pt idx="109">
                  <c:v>24.78</c:v>
                </c:pt>
                <c:pt idx="110">
                  <c:v>25.01</c:v>
                </c:pt>
                <c:pt idx="111">
                  <c:v>24.77</c:v>
                </c:pt>
                <c:pt idx="112">
                  <c:v>25.03</c:v>
                </c:pt>
                <c:pt idx="113">
                  <c:v>25.35</c:v>
                </c:pt>
                <c:pt idx="114">
                  <c:v>25.51</c:v>
                </c:pt>
                <c:pt idx="115">
                  <c:v>25.84</c:v>
                </c:pt>
                <c:pt idx="116">
                  <c:v>26.45</c:v>
                </c:pt>
                <c:pt idx="117">
                  <c:v>27.3</c:v>
                </c:pt>
                <c:pt idx="118">
                  <c:v>26.96</c:v>
                </c:pt>
                <c:pt idx="119">
                  <c:v>27.1</c:v>
                </c:pt>
                <c:pt idx="120">
                  <c:v>26.75</c:v>
                </c:pt>
                <c:pt idx="121">
                  <c:v>26.12</c:v>
                </c:pt>
                <c:pt idx="122">
                  <c:v>26</c:v>
                </c:pt>
                <c:pt idx="123">
                  <c:v>26.5</c:v>
                </c:pt>
                <c:pt idx="124">
                  <c:v>26.02</c:v>
                </c:pt>
                <c:pt idx="125">
                  <c:v>25.45</c:v>
                </c:pt>
                <c:pt idx="126">
                  <c:v>25.62</c:v>
                </c:pt>
                <c:pt idx="127">
                  <c:v>25.5</c:v>
                </c:pt>
                <c:pt idx="128">
                  <c:v>25.81</c:v>
                </c:pt>
                <c:pt idx="129">
                  <c:v>26.06</c:v>
                </c:pt>
                <c:pt idx="130">
                  <c:v>25.97</c:v>
                </c:pt>
                <c:pt idx="131">
                  <c:v>25.82</c:v>
                </c:pt>
                <c:pt idx="132">
                  <c:v>26.04</c:v>
                </c:pt>
                <c:pt idx="133">
                  <c:v>25.97</c:v>
                </c:pt>
                <c:pt idx="134">
                  <c:v>26.42</c:v>
                </c:pt>
                <c:pt idx="135">
                  <c:v>26.28</c:v>
                </c:pt>
                <c:pt idx="136">
                  <c:v>26.47</c:v>
                </c:pt>
                <c:pt idx="137">
                  <c:v>26.68</c:v>
                </c:pt>
                <c:pt idx="138">
                  <c:v>26.4</c:v>
                </c:pt>
                <c:pt idx="139">
                  <c:v>26.57</c:v>
                </c:pt>
                <c:pt idx="140">
                  <c:v>26.7</c:v>
                </c:pt>
                <c:pt idx="141">
                  <c:v>26.77</c:v>
                </c:pt>
                <c:pt idx="142">
                  <c:v>26.35</c:v>
                </c:pt>
                <c:pt idx="143">
                  <c:v>26.96</c:v>
                </c:pt>
                <c:pt idx="144">
                  <c:v>27.34</c:v>
                </c:pt>
                <c:pt idx="145">
                  <c:v>27.23</c:v>
                </c:pt>
                <c:pt idx="146">
                  <c:v>27.33</c:v>
                </c:pt>
                <c:pt idx="147">
                  <c:v>27.72</c:v>
                </c:pt>
                <c:pt idx="148">
                  <c:v>27.03</c:v>
                </c:pt>
                <c:pt idx="149">
                  <c:v>27.2</c:v>
                </c:pt>
                <c:pt idx="150">
                  <c:v>27</c:v>
                </c:pt>
                <c:pt idx="151">
                  <c:v>26.71</c:v>
                </c:pt>
                <c:pt idx="152">
                  <c:v>26.8</c:v>
                </c:pt>
                <c:pt idx="153">
                  <c:v>27.31</c:v>
                </c:pt>
                <c:pt idx="154">
                  <c:v>27.52</c:v>
                </c:pt>
                <c:pt idx="155">
                  <c:v>27.42</c:v>
                </c:pt>
                <c:pt idx="156">
                  <c:v>27.44</c:v>
                </c:pt>
                <c:pt idx="157">
                  <c:v>27.79</c:v>
                </c:pt>
                <c:pt idx="158">
                  <c:v>28</c:v>
                </c:pt>
                <c:pt idx="159">
                  <c:v>27.64</c:v>
                </c:pt>
                <c:pt idx="160">
                  <c:v>27.91</c:v>
                </c:pt>
                <c:pt idx="161">
                  <c:v>27.43</c:v>
                </c:pt>
                <c:pt idx="162">
                  <c:v>27.94</c:v>
                </c:pt>
                <c:pt idx="163">
                  <c:v>27.91</c:v>
                </c:pt>
                <c:pt idx="164">
                  <c:v>27.78</c:v>
                </c:pt>
                <c:pt idx="165">
                  <c:v>28.12</c:v>
                </c:pt>
                <c:pt idx="166">
                  <c:v>28.19</c:v>
                </c:pt>
                <c:pt idx="167">
                  <c:v>27.65</c:v>
                </c:pt>
                <c:pt idx="168">
                  <c:v>27.99</c:v>
                </c:pt>
                <c:pt idx="169">
                  <c:v>27.68</c:v>
                </c:pt>
                <c:pt idx="170">
                  <c:v>27.84</c:v>
                </c:pt>
                <c:pt idx="171">
                  <c:v>27.23</c:v>
                </c:pt>
                <c:pt idx="172">
                  <c:v>26.88</c:v>
                </c:pt>
                <c:pt idx="173">
                  <c:v>27.02</c:v>
                </c:pt>
                <c:pt idx="174">
                  <c:v>26.85</c:v>
                </c:pt>
                <c:pt idx="175">
                  <c:v>27.13</c:v>
                </c:pt>
                <c:pt idx="176">
                  <c:v>26.9</c:v>
                </c:pt>
                <c:pt idx="177">
                  <c:v>26.64</c:v>
                </c:pt>
                <c:pt idx="178">
                  <c:v>27.08</c:v>
                </c:pt>
                <c:pt idx="179">
                  <c:v>27.13</c:v>
                </c:pt>
                <c:pt idx="180">
                  <c:v>27.3</c:v>
                </c:pt>
                <c:pt idx="181">
                  <c:v>27.06</c:v>
                </c:pt>
                <c:pt idx="182">
                  <c:v>27.27</c:v>
                </c:pt>
                <c:pt idx="183">
                  <c:v>26.86</c:v>
                </c:pt>
                <c:pt idx="184">
                  <c:v>26.09</c:v>
                </c:pt>
                <c:pt idx="185">
                  <c:v>26.2</c:v>
                </c:pt>
                <c:pt idx="186">
                  <c:v>26.44</c:v>
                </c:pt>
                <c:pt idx="187">
                  <c:v>26.34</c:v>
                </c:pt>
                <c:pt idx="188">
                  <c:v>26.55</c:v>
                </c:pt>
                <c:pt idx="189">
                  <c:v>26.8</c:v>
                </c:pt>
                <c:pt idx="190">
                  <c:v>26.97</c:v>
                </c:pt>
                <c:pt idx="191">
                  <c:v>26.7</c:v>
                </c:pt>
                <c:pt idx="192">
                  <c:v>27.19</c:v>
                </c:pt>
                <c:pt idx="193">
                  <c:v>27.06</c:v>
                </c:pt>
                <c:pt idx="194">
                  <c:v>27.2</c:v>
                </c:pt>
                <c:pt idx="195">
                  <c:v>26.74</c:v>
                </c:pt>
                <c:pt idx="196">
                  <c:v>26.95</c:v>
                </c:pt>
                <c:pt idx="197">
                  <c:v>27.42</c:v>
                </c:pt>
                <c:pt idx="198">
                  <c:v>27.22</c:v>
                </c:pt>
                <c:pt idx="199">
                  <c:v>27.34</c:v>
                </c:pt>
                <c:pt idx="200">
                  <c:v>27.4</c:v>
                </c:pt>
                <c:pt idx="201">
                  <c:v>27.72</c:v>
                </c:pt>
                <c:pt idx="202">
                  <c:v>27.7</c:v>
                </c:pt>
                <c:pt idx="203">
                  <c:v>27.24</c:v>
                </c:pt>
                <c:pt idx="204">
                  <c:v>27.1</c:v>
                </c:pt>
                <c:pt idx="205">
                  <c:v>26.8</c:v>
                </c:pt>
                <c:pt idx="206">
                  <c:v>26.74</c:v>
                </c:pt>
                <c:pt idx="207">
                  <c:v>26.95</c:v>
                </c:pt>
                <c:pt idx="208">
                  <c:v>27.7</c:v>
                </c:pt>
                <c:pt idx="209">
                  <c:v>27.63</c:v>
                </c:pt>
                <c:pt idx="210">
                  <c:v>27.75</c:v>
                </c:pt>
                <c:pt idx="211">
                  <c:v>27.41</c:v>
                </c:pt>
                <c:pt idx="212">
                  <c:v>27.2</c:v>
                </c:pt>
                <c:pt idx="213">
                  <c:v>26.79</c:v>
                </c:pt>
                <c:pt idx="214">
                  <c:v>26.67</c:v>
                </c:pt>
                <c:pt idx="215">
                  <c:v>26.5</c:v>
                </c:pt>
                <c:pt idx="216">
                  <c:v>26.84</c:v>
                </c:pt>
                <c:pt idx="217">
                  <c:v>27.18</c:v>
                </c:pt>
                <c:pt idx="218">
                  <c:v>27.3</c:v>
                </c:pt>
                <c:pt idx="219">
                  <c:v>27.2</c:v>
                </c:pt>
                <c:pt idx="220">
                  <c:v>27.3</c:v>
                </c:pt>
                <c:pt idx="221">
                  <c:v>26.4</c:v>
                </c:pt>
                <c:pt idx="222">
                  <c:v>26.48</c:v>
                </c:pt>
                <c:pt idx="223">
                  <c:v>26.15</c:v>
                </c:pt>
                <c:pt idx="224">
                  <c:v>25.86</c:v>
                </c:pt>
                <c:pt idx="225">
                  <c:v>26.51</c:v>
                </c:pt>
                <c:pt idx="226">
                  <c:v>27.96</c:v>
                </c:pt>
                <c:pt idx="227">
                  <c:v>27.68</c:v>
                </c:pt>
                <c:pt idx="228">
                  <c:v>27.97</c:v>
                </c:pt>
                <c:pt idx="229">
                  <c:v>28.1</c:v>
                </c:pt>
                <c:pt idx="230">
                  <c:v>28</c:v>
                </c:pt>
                <c:pt idx="231">
                  <c:v>28.68</c:v>
                </c:pt>
                <c:pt idx="232">
                  <c:v>28.45</c:v>
                </c:pt>
                <c:pt idx="233">
                  <c:v>28.54</c:v>
                </c:pt>
                <c:pt idx="234">
                  <c:v>28.7</c:v>
                </c:pt>
                <c:pt idx="235">
                  <c:v>29.01</c:v>
                </c:pt>
                <c:pt idx="236">
                  <c:v>28.57</c:v>
                </c:pt>
                <c:pt idx="237">
                  <c:v>28.97</c:v>
                </c:pt>
                <c:pt idx="238">
                  <c:v>28.48</c:v>
                </c:pt>
                <c:pt idx="239">
                  <c:v>28.65</c:v>
                </c:pt>
                <c:pt idx="240">
                  <c:v>28.84</c:v>
                </c:pt>
                <c:pt idx="241">
                  <c:v>28.48</c:v>
                </c:pt>
                <c:pt idx="242">
                  <c:v>28.19</c:v>
                </c:pt>
                <c:pt idx="243">
                  <c:v>27.97</c:v>
                </c:pt>
                <c:pt idx="244">
                  <c:v>27.97</c:v>
                </c:pt>
                <c:pt idx="245">
                  <c:v>27.65</c:v>
                </c:pt>
                <c:pt idx="246">
                  <c:v>28.15</c:v>
                </c:pt>
                <c:pt idx="247">
                  <c:v>27.48</c:v>
                </c:pt>
                <c:pt idx="248">
                  <c:v>27.44</c:v>
                </c:pt>
                <c:pt idx="249">
                  <c:v>27.48</c:v>
                </c:pt>
                <c:pt idx="250">
                  <c:v>27.42</c:v>
                </c:pt>
                <c:pt idx="251">
                  <c:v>27.48</c:v>
                </c:pt>
                <c:pt idx="252">
                  <c:v>27.26</c:v>
                </c:pt>
                <c:pt idx="253">
                  <c:v>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F0B-9FD7-F2E34AC89374}"/>
            </c:ext>
          </c:extLst>
        </c:ser>
        <c:ser>
          <c:idx val="1"/>
          <c:order val="1"/>
          <c:tx>
            <c:strRef>
              <c:f>'Yearly Portfolio'!$E$1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Portfolio'!$E$2:$E$255</c:f>
              <c:numCache>
                <c:formatCode>"$"#,##0.00</c:formatCode>
                <c:ptCount val="254"/>
                <c:pt idx="0">
                  <c:v>32.284999999999997</c:v>
                </c:pt>
                <c:pt idx="1">
                  <c:v>32.22</c:v>
                </c:pt>
                <c:pt idx="2">
                  <c:v>31.78</c:v>
                </c:pt>
                <c:pt idx="3">
                  <c:v>31.79</c:v>
                </c:pt>
                <c:pt idx="4">
                  <c:v>31.66</c:v>
                </c:pt>
                <c:pt idx="5">
                  <c:v>32.11</c:v>
                </c:pt>
                <c:pt idx="6">
                  <c:v>32.200000000000003</c:v>
                </c:pt>
                <c:pt idx="7">
                  <c:v>32.090000000000003</c:v>
                </c:pt>
                <c:pt idx="8">
                  <c:v>32.11</c:v>
                </c:pt>
                <c:pt idx="9">
                  <c:v>32.1</c:v>
                </c:pt>
                <c:pt idx="10">
                  <c:v>31.71</c:v>
                </c:pt>
                <c:pt idx="11">
                  <c:v>31.57</c:v>
                </c:pt>
                <c:pt idx="12">
                  <c:v>31.32</c:v>
                </c:pt>
                <c:pt idx="13">
                  <c:v>31.2</c:v>
                </c:pt>
                <c:pt idx="14">
                  <c:v>31.6</c:v>
                </c:pt>
                <c:pt idx="15">
                  <c:v>31.92</c:v>
                </c:pt>
                <c:pt idx="16">
                  <c:v>31.71</c:v>
                </c:pt>
                <c:pt idx="17">
                  <c:v>31.78</c:v>
                </c:pt>
                <c:pt idx="18">
                  <c:v>31.875</c:v>
                </c:pt>
                <c:pt idx="19">
                  <c:v>32.380000000000003</c:v>
                </c:pt>
                <c:pt idx="20">
                  <c:v>32.44</c:v>
                </c:pt>
                <c:pt idx="21">
                  <c:v>32.17</c:v>
                </c:pt>
                <c:pt idx="22">
                  <c:v>32.03</c:v>
                </c:pt>
                <c:pt idx="23">
                  <c:v>32.18</c:v>
                </c:pt>
                <c:pt idx="24">
                  <c:v>31.91</c:v>
                </c:pt>
                <c:pt idx="25">
                  <c:v>31.6</c:v>
                </c:pt>
                <c:pt idx="26">
                  <c:v>31.65</c:v>
                </c:pt>
                <c:pt idx="27">
                  <c:v>31.82</c:v>
                </c:pt>
                <c:pt idx="28">
                  <c:v>32.265000000000001</c:v>
                </c:pt>
                <c:pt idx="29">
                  <c:v>32.49</c:v>
                </c:pt>
                <c:pt idx="30">
                  <c:v>32.25</c:v>
                </c:pt>
                <c:pt idx="31">
                  <c:v>32.57</c:v>
                </c:pt>
                <c:pt idx="32">
                  <c:v>32.32</c:v>
                </c:pt>
                <c:pt idx="33">
                  <c:v>32.19</c:v>
                </c:pt>
                <c:pt idx="34">
                  <c:v>30.65</c:v>
                </c:pt>
                <c:pt idx="35">
                  <c:v>29.26</c:v>
                </c:pt>
                <c:pt idx="36">
                  <c:v>29.155000000000001</c:v>
                </c:pt>
                <c:pt idx="37">
                  <c:v>29.44</c:v>
                </c:pt>
                <c:pt idx="38">
                  <c:v>29.55</c:v>
                </c:pt>
                <c:pt idx="39">
                  <c:v>29.42</c:v>
                </c:pt>
                <c:pt idx="40">
                  <c:v>29.41</c:v>
                </c:pt>
                <c:pt idx="41">
                  <c:v>29.96</c:v>
                </c:pt>
                <c:pt idx="42">
                  <c:v>29.3</c:v>
                </c:pt>
                <c:pt idx="43">
                  <c:v>29.32</c:v>
                </c:pt>
                <c:pt idx="44">
                  <c:v>28.75</c:v>
                </c:pt>
                <c:pt idx="45">
                  <c:v>28.31</c:v>
                </c:pt>
                <c:pt idx="46">
                  <c:v>28.36</c:v>
                </c:pt>
                <c:pt idx="47">
                  <c:v>28.64</c:v>
                </c:pt>
                <c:pt idx="48">
                  <c:v>28.47</c:v>
                </c:pt>
                <c:pt idx="49">
                  <c:v>28.49</c:v>
                </c:pt>
                <c:pt idx="50">
                  <c:v>28.61</c:v>
                </c:pt>
                <c:pt idx="51">
                  <c:v>28.48</c:v>
                </c:pt>
                <c:pt idx="52">
                  <c:v>28.22</c:v>
                </c:pt>
                <c:pt idx="53">
                  <c:v>28.05</c:v>
                </c:pt>
                <c:pt idx="54">
                  <c:v>27.8</c:v>
                </c:pt>
                <c:pt idx="55">
                  <c:v>27.57</c:v>
                </c:pt>
                <c:pt idx="56">
                  <c:v>28.27</c:v>
                </c:pt>
                <c:pt idx="57">
                  <c:v>28.57</c:v>
                </c:pt>
                <c:pt idx="58">
                  <c:v>29.14</c:v>
                </c:pt>
                <c:pt idx="59">
                  <c:v>29.42</c:v>
                </c:pt>
                <c:pt idx="60">
                  <c:v>29.41</c:v>
                </c:pt>
                <c:pt idx="61">
                  <c:v>29.61</c:v>
                </c:pt>
                <c:pt idx="62">
                  <c:v>29.4</c:v>
                </c:pt>
                <c:pt idx="63">
                  <c:v>29.21</c:v>
                </c:pt>
                <c:pt idx="64">
                  <c:v>29.285</c:v>
                </c:pt>
                <c:pt idx="65">
                  <c:v>29.15</c:v>
                </c:pt>
                <c:pt idx="66">
                  <c:v>29.19</c:v>
                </c:pt>
                <c:pt idx="67">
                  <c:v>29.04</c:v>
                </c:pt>
                <c:pt idx="68">
                  <c:v>29.09</c:v>
                </c:pt>
                <c:pt idx="69">
                  <c:v>28.19</c:v>
                </c:pt>
                <c:pt idx="70">
                  <c:v>27.55</c:v>
                </c:pt>
                <c:pt idx="71">
                  <c:v>26.93</c:v>
                </c:pt>
                <c:pt idx="72">
                  <c:v>26.55</c:v>
                </c:pt>
                <c:pt idx="73">
                  <c:v>26.46</c:v>
                </c:pt>
                <c:pt idx="74">
                  <c:v>26.23</c:v>
                </c:pt>
                <c:pt idx="75">
                  <c:v>26.39</c:v>
                </c:pt>
                <c:pt idx="76">
                  <c:v>26.68</c:v>
                </c:pt>
                <c:pt idx="77">
                  <c:v>26.91</c:v>
                </c:pt>
                <c:pt idx="78">
                  <c:v>27.13</c:v>
                </c:pt>
                <c:pt idx="79">
                  <c:v>26.69</c:v>
                </c:pt>
                <c:pt idx="80">
                  <c:v>26.82</c:v>
                </c:pt>
                <c:pt idx="81">
                  <c:v>26.92</c:v>
                </c:pt>
                <c:pt idx="82">
                  <c:v>26.53</c:v>
                </c:pt>
                <c:pt idx="83">
                  <c:v>26.45</c:v>
                </c:pt>
                <c:pt idx="84">
                  <c:v>26.24</c:v>
                </c:pt>
                <c:pt idx="85">
                  <c:v>26.37</c:v>
                </c:pt>
                <c:pt idx="86">
                  <c:v>26.66</c:v>
                </c:pt>
                <c:pt idx="87">
                  <c:v>26.96</c:v>
                </c:pt>
                <c:pt idx="88">
                  <c:v>26.73</c:v>
                </c:pt>
                <c:pt idx="89">
                  <c:v>26.76</c:v>
                </c:pt>
                <c:pt idx="90">
                  <c:v>27.11</c:v>
                </c:pt>
                <c:pt idx="91">
                  <c:v>27.62</c:v>
                </c:pt>
                <c:pt idx="92">
                  <c:v>27.59</c:v>
                </c:pt>
                <c:pt idx="93">
                  <c:v>27.23</c:v>
                </c:pt>
                <c:pt idx="94">
                  <c:v>27.1</c:v>
                </c:pt>
                <c:pt idx="95">
                  <c:v>26.95</c:v>
                </c:pt>
                <c:pt idx="96">
                  <c:v>25.17</c:v>
                </c:pt>
                <c:pt idx="97">
                  <c:v>24.9</c:v>
                </c:pt>
                <c:pt idx="98">
                  <c:v>25.45</c:v>
                </c:pt>
                <c:pt idx="99">
                  <c:v>25.06</c:v>
                </c:pt>
                <c:pt idx="100">
                  <c:v>24.96</c:v>
                </c:pt>
                <c:pt idx="101">
                  <c:v>24.68</c:v>
                </c:pt>
                <c:pt idx="102">
                  <c:v>24.315000000000001</c:v>
                </c:pt>
                <c:pt idx="103">
                  <c:v>24.01</c:v>
                </c:pt>
                <c:pt idx="104">
                  <c:v>24.53</c:v>
                </c:pt>
                <c:pt idx="105">
                  <c:v>24.73</c:v>
                </c:pt>
                <c:pt idx="106">
                  <c:v>24.18</c:v>
                </c:pt>
                <c:pt idx="107">
                  <c:v>24.37</c:v>
                </c:pt>
                <c:pt idx="108">
                  <c:v>24.78</c:v>
                </c:pt>
                <c:pt idx="109">
                  <c:v>24.98</c:v>
                </c:pt>
                <c:pt idx="110">
                  <c:v>25.18</c:v>
                </c:pt>
                <c:pt idx="111">
                  <c:v>25.03</c:v>
                </c:pt>
                <c:pt idx="112">
                  <c:v>25.26</c:v>
                </c:pt>
                <c:pt idx="113">
                  <c:v>25.49</c:v>
                </c:pt>
                <c:pt idx="114">
                  <c:v>25.87</c:v>
                </c:pt>
                <c:pt idx="115">
                  <c:v>26.39</c:v>
                </c:pt>
                <c:pt idx="116">
                  <c:v>26.66</c:v>
                </c:pt>
                <c:pt idx="117">
                  <c:v>27.3</c:v>
                </c:pt>
                <c:pt idx="118">
                  <c:v>27.19</c:v>
                </c:pt>
                <c:pt idx="119">
                  <c:v>27.12</c:v>
                </c:pt>
                <c:pt idx="120">
                  <c:v>26.92</c:v>
                </c:pt>
                <c:pt idx="121">
                  <c:v>26.98</c:v>
                </c:pt>
                <c:pt idx="122">
                  <c:v>26.38</c:v>
                </c:pt>
                <c:pt idx="123">
                  <c:v>26.64</c:v>
                </c:pt>
                <c:pt idx="124">
                  <c:v>26.12</c:v>
                </c:pt>
                <c:pt idx="125">
                  <c:v>25.68</c:v>
                </c:pt>
                <c:pt idx="126">
                  <c:v>25.89</c:v>
                </c:pt>
                <c:pt idx="127">
                  <c:v>25.79</c:v>
                </c:pt>
                <c:pt idx="128">
                  <c:v>26.175000000000001</c:v>
                </c:pt>
                <c:pt idx="129">
                  <c:v>26.13</c:v>
                </c:pt>
                <c:pt idx="130">
                  <c:v>26.06</c:v>
                </c:pt>
                <c:pt idx="131">
                  <c:v>25.93</c:v>
                </c:pt>
                <c:pt idx="132">
                  <c:v>26.07</c:v>
                </c:pt>
                <c:pt idx="133">
                  <c:v>26.47</c:v>
                </c:pt>
                <c:pt idx="134">
                  <c:v>26.58</c:v>
                </c:pt>
                <c:pt idx="135">
                  <c:v>26.35</c:v>
                </c:pt>
                <c:pt idx="136">
                  <c:v>26.914999999999999</c:v>
                </c:pt>
                <c:pt idx="137">
                  <c:v>26.745000000000001</c:v>
                </c:pt>
                <c:pt idx="138">
                  <c:v>26.69</c:v>
                </c:pt>
                <c:pt idx="139">
                  <c:v>26.64</c:v>
                </c:pt>
                <c:pt idx="140">
                  <c:v>26.92</c:v>
                </c:pt>
                <c:pt idx="141">
                  <c:v>26.8</c:v>
                </c:pt>
                <c:pt idx="142">
                  <c:v>26.84</c:v>
                </c:pt>
                <c:pt idx="143">
                  <c:v>27.25</c:v>
                </c:pt>
                <c:pt idx="144">
                  <c:v>27.45</c:v>
                </c:pt>
                <c:pt idx="145">
                  <c:v>27.33</c:v>
                </c:pt>
                <c:pt idx="146">
                  <c:v>27.69</c:v>
                </c:pt>
                <c:pt idx="147">
                  <c:v>27.72</c:v>
                </c:pt>
                <c:pt idx="148">
                  <c:v>27.58</c:v>
                </c:pt>
                <c:pt idx="149">
                  <c:v>27.34</c:v>
                </c:pt>
                <c:pt idx="150">
                  <c:v>27.04</c:v>
                </c:pt>
                <c:pt idx="151">
                  <c:v>27.24</c:v>
                </c:pt>
                <c:pt idx="152">
                  <c:v>27.19</c:v>
                </c:pt>
                <c:pt idx="153">
                  <c:v>27.55</c:v>
                </c:pt>
                <c:pt idx="154">
                  <c:v>27.6</c:v>
                </c:pt>
                <c:pt idx="155">
                  <c:v>27.44</c:v>
                </c:pt>
                <c:pt idx="156">
                  <c:v>27.73</c:v>
                </c:pt>
                <c:pt idx="157">
                  <c:v>27.99</c:v>
                </c:pt>
                <c:pt idx="158">
                  <c:v>28</c:v>
                </c:pt>
                <c:pt idx="159">
                  <c:v>27.97</c:v>
                </c:pt>
                <c:pt idx="160">
                  <c:v>27.99</c:v>
                </c:pt>
                <c:pt idx="161">
                  <c:v>27.72</c:v>
                </c:pt>
                <c:pt idx="162">
                  <c:v>28.22</c:v>
                </c:pt>
                <c:pt idx="163">
                  <c:v>27.95</c:v>
                </c:pt>
                <c:pt idx="164">
                  <c:v>28.16</c:v>
                </c:pt>
                <c:pt idx="165">
                  <c:v>28.42</c:v>
                </c:pt>
                <c:pt idx="166">
                  <c:v>28.24</c:v>
                </c:pt>
                <c:pt idx="167">
                  <c:v>27.87</c:v>
                </c:pt>
                <c:pt idx="168">
                  <c:v>28</c:v>
                </c:pt>
                <c:pt idx="169">
                  <c:v>27.96</c:v>
                </c:pt>
                <c:pt idx="170">
                  <c:v>28.17</c:v>
                </c:pt>
                <c:pt idx="171">
                  <c:v>27.24</c:v>
                </c:pt>
                <c:pt idx="172">
                  <c:v>27.17</c:v>
                </c:pt>
                <c:pt idx="173">
                  <c:v>27.19</c:v>
                </c:pt>
                <c:pt idx="174">
                  <c:v>27.05</c:v>
                </c:pt>
                <c:pt idx="175">
                  <c:v>27.19</c:v>
                </c:pt>
                <c:pt idx="176">
                  <c:v>26.91</c:v>
                </c:pt>
                <c:pt idx="177">
                  <c:v>27</c:v>
                </c:pt>
                <c:pt idx="178">
                  <c:v>27.16</c:v>
                </c:pt>
                <c:pt idx="179">
                  <c:v>27.195</c:v>
                </c:pt>
                <c:pt idx="180">
                  <c:v>27.42</c:v>
                </c:pt>
                <c:pt idx="181">
                  <c:v>27.23</c:v>
                </c:pt>
                <c:pt idx="182">
                  <c:v>27.28</c:v>
                </c:pt>
                <c:pt idx="183">
                  <c:v>26.87</c:v>
                </c:pt>
                <c:pt idx="184">
                  <c:v>26.21</c:v>
                </c:pt>
                <c:pt idx="185">
                  <c:v>26.52</c:v>
                </c:pt>
                <c:pt idx="186">
                  <c:v>26.52</c:v>
                </c:pt>
                <c:pt idx="187">
                  <c:v>26.63</c:v>
                </c:pt>
                <c:pt idx="188">
                  <c:v>26.8</c:v>
                </c:pt>
                <c:pt idx="189">
                  <c:v>27.29</c:v>
                </c:pt>
                <c:pt idx="190">
                  <c:v>27.19</c:v>
                </c:pt>
                <c:pt idx="191">
                  <c:v>27.21</c:v>
                </c:pt>
                <c:pt idx="192">
                  <c:v>27.4</c:v>
                </c:pt>
                <c:pt idx="193">
                  <c:v>27.34</c:v>
                </c:pt>
                <c:pt idx="194">
                  <c:v>27.29</c:v>
                </c:pt>
                <c:pt idx="195">
                  <c:v>26.89</c:v>
                </c:pt>
                <c:pt idx="196">
                  <c:v>27.48</c:v>
                </c:pt>
                <c:pt idx="197">
                  <c:v>27.72</c:v>
                </c:pt>
                <c:pt idx="198">
                  <c:v>27.33</c:v>
                </c:pt>
                <c:pt idx="199">
                  <c:v>27.39</c:v>
                </c:pt>
                <c:pt idx="200">
                  <c:v>27.75</c:v>
                </c:pt>
                <c:pt idx="201">
                  <c:v>27.87</c:v>
                </c:pt>
                <c:pt idx="202">
                  <c:v>27.7</c:v>
                </c:pt>
                <c:pt idx="203">
                  <c:v>27.3</c:v>
                </c:pt>
                <c:pt idx="204">
                  <c:v>27.29</c:v>
                </c:pt>
                <c:pt idx="205">
                  <c:v>26.9</c:v>
                </c:pt>
                <c:pt idx="206">
                  <c:v>27.34</c:v>
                </c:pt>
                <c:pt idx="207">
                  <c:v>27.88</c:v>
                </c:pt>
                <c:pt idx="208">
                  <c:v>28</c:v>
                </c:pt>
                <c:pt idx="209">
                  <c:v>27.75</c:v>
                </c:pt>
                <c:pt idx="210">
                  <c:v>27.8</c:v>
                </c:pt>
                <c:pt idx="211">
                  <c:v>27.74</c:v>
                </c:pt>
                <c:pt idx="212">
                  <c:v>27.26</c:v>
                </c:pt>
                <c:pt idx="213">
                  <c:v>26.84</c:v>
                </c:pt>
                <c:pt idx="214">
                  <c:v>26.89</c:v>
                </c:pt>
                <c:pt idx="215">
                  <c:v>26.67</c:v>
                </c:pt>
                <c:pt idx="216">
                  <c:v>27.21</c:v>
                </c:pt>
                <c:pt idx="217">
                  <c:v>27.59</c:v>
                </c:pt>
                <c:pt idx="218">
                  <c:v>27.36</c:v>
                </c:pt>
                <c:pt idx="219">
                  <c:v>27.29</c:v>
                </c:pt>
                <c:pt idx="220">
                  <c:v>27.44</c:v>
                </c:pt>
                <c:pt idx="221">
                  <c:v>26.56</c:v>
                </c:pt>
                <c:pt idx="222">
                  <c:v>26.65</c:v>
                </c:pt>
                <c:pt idx="223">
                  <c:v>26.17</c:v>
                </c:pt>
                <c:pt idx="224">
                  <c:v>26.27</c:v>
                </c:pt>
                <c:pt idx="225">
                  <c:v>28.195</c:v>
                </c:pt>
                <c:pt idx="226">
                  <c:v>28.26</c:v>
                </c:pt>
                <c:pt idx="227">
                  <c:v>27.98</c:v>
                </c:pt>
                <c:pt idx="228">
                  <c:v>28.25</c:v>
                </c:pt>
                <c:pt idx="229">
                  <c:v>28.48</c:v>
                </c:pt>
                <c:pt idx="230">
                  <c:v>28.844999999999999</c:v>
                </c:pt>
                <c:pt idx="231">
                  <c:v>28.78</c:v>
                </c:pt>
                <c:pt idx="232">
                  <c:v>28.91</c:v>
                </c:pt>
                <c:pt idx="233">
                  <c:v>28.68</c:v>
                </c:pt>
                <c:pt idx="234">
                  <c:v>29.06</c:v>
                </c:pt>
                <c:pt idx="235">
                  <c:v>29.18</c:v>
                </c:pt>
                <c:pt idx="236">
                  <c:v>29.1</c:v>
                </c:pt>
                <c:pt idx="237">
                  <c:v>29.35</c:v>
                </c:pt>
                <c:pt idx="238">
                  <c:v>28.75</c:v>
                </c:pt>
                <c:pt idx="239">
                  <c:v>28.93</c:v>
                </c:pt>
                <c:pt idx="240">
                  <c:v>28.84</c:v>
                </c:pt>
                <c:pt idx="241">
                  <c:v>28.625</c:v>
                </c:pt>
                <c:pt idx="242">
                  <c:v>28.4</c:v>
                </c:pt>
                <c:pt idx="243">
                  <c:v>28.2</c:v>
                </c:pt>
                <c:pt idx="244">
                  <c:v>28</c:v>
                </c:pt>
                <c:pt idx="245">
                  <c:v>28.25</c:v>
                </c:pt>
                <c:pt idx="246">
                  <c:v>28.19</c:v>
                </c:pt>
                <c:pt idx="247">
                  <c:v>27.65</c:v>
                </c:pt>
                <c:pt idx="248">
                  <c:v>27.6</c:v>
                </c:pt>
                <c:pt idx="249">
                  <c:v>27.55</c:v>
                </c:pt>
                <c:pt idx="250">
                  <c:v>27.68</c:v>
                </c:pt>
                <c:pt idx="251">
                  <c:v>27.53</c:v>
                </c:pt>
                <c:pt idx="252">
                  <c:v>27.33</c:v>
                </c:pt>
                <c:pt idx="253">
                  <c:v>27.23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F0B-9FD7-F2E34AC89374}"/>
            </c:ext>
          </c:extLst>
        </c:ser>
        <c:ser>
          <c:idx val="2"/>
          <c:order val="2"/>
          <c:tx>
            <c:strRef>
              <c:f>'Yearly Portfolio'!$F$1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Portfolio'!$F$2:$F$255</c:f>
              <c:numCache>
                <c:formatCode>"$"#,##0.00</c:formatCode>
                <c:ptCount val="254"/>
                <c:pt idx="0">
                  <c:v>31.99</c:v>
                </c:pt>
                <c:pt idx="1">
                  <c:v>31.88</c:v>
                </c:pt>
                <c:pt idx="2">
                  <c:v>31.35</c:v>
                </c:pt>
                <c:pt idx="3">
                  <c:v>31.35</c:v>
                </c:pt>
                <c:pt idx="4">
                  <c:v>31.3</c:v>
                </c:pt>
                <c:pt idx="5">
                  <c:v>31.7</c:v>
                </c:pt>
                <c:pt idx="6">
                  <c:v>31.67</c:v>
                </c:pt>
                <c:pt idx="7">
                  <c:v>31.69</c:v>
                </c:pt>
                <c:pt idx="8">
                  <c:v>31.78</c:v>
                </c:pt>
                <c:pt idx="9">
                  <c:v>31.9</c:v>
                </c:pt>
                <c:pt idx="10">
                  <c:v>31.5</c:v>
                </c:pt>
                <c:pt idx="11">
                  <c:v>31.28</c:v>
                </c:pt>
                <c:pt idx="12">
                  <c:v>30.46</c:v>
                </c:pt>
                <c:pt idx="13">
                  <c:v>30.85</c:v>
                </c:pt>
                <c:pt idx="14">
                  <c:v>31.03</c:v>
                </c:pt>
                <c:pt idx="15">
                  <c:v>31.43</c:v>
                </c:pt>
                <c:pt idx="16">
                  <c:v>31.35</c:v>
                </c:pt>
                <c:pt idx="17">
                  <c:v>31.33</c:v>
                </c:pt>
                <c:pt idx="18">
                  <c:v>31.5</c:v>
                </c:pt>
                <c:pt idx="19">
                  <c:v>31.8</c:v>
                </c:pt>
                <c:pt idx="20">
                  <c:v>31.97</c:v>
                </c:pt>
                <c:pt idx="21">
                  <c:v>31.54</c:v>
                </c:pt>
                <c:pt idx="22">
                  <c:v>31.71</c:v>
                </c:pt>
                <c:pt idx="23">
                  <c:v>31.69</c:v>
                </c:pt>
                <c:pt idx="24">
                  <c:v>31.43</c:v>
                </c:pt>
                <c:pt idx="25">
                  <c:v>31.135000000000002</c:v>
                </c:pt>
                <c:pt idx="26">
                  <c:v>31.25</c:v>
                </c:pt>
                <c:pt idx="27">
                  <c:v>31.51</c:v>
                </c:pt>
                <c:pt idx="28">
                  <c:v>31.74</c:v>
                </c:pt>
                <c:pt idx="29">
                  <c:v>32</c:v>
                </c:pt>
                <c:pt idx="30">
                  <c:v>31.71</c:v>
                </c:pt>
                <c:pt idx="31">
                  <c:v>31.82</c:v>
                </c:pt>
                <c:pt idx="32">
                  <c:v>31.8</c:v>
                </c:pt>
                <c:pt idx="33">
                  <c:v>31.58</c:v>
                </c:pt>
                <c:pt idx="34">
                  <c:v>28.96</c:v>
                </c:pt>
                <c:pt idx="35">
                  <c:v>28.11</c:v>
                </c:pt>
                <c:pt idx="36">
                  <c:v>28.69</c:v>
                </c:pt>
                <c:pt idx="37">
                  <c:v>28.81</c:v>
                </c:pt>
                <c:pt idx="38">
                  <c:v>29.21</c:v>
                </c:pt>
                <c:pt idx="39">
                  <c:v>29.04</c:v>
                </c:pt>
                <c:pt idx="40">
                  <c:v>28.92</c:v>
                </c:pt>
                <c:pt idx="41">
                  <c:v>29.35</c:v>
                </c:pt>
                <c:pt idx="42">
                  <c:v>28.72</c:v>
                </c:pt>
                <c:pt idx="43">
                  <c:v>28.57</c:v>
                </c:pt>
                <c:pt idx="44">
                  <c:v>28.04</c:v>
                </c:pt>
                <c:pt idx="45">
                  <c:v>27.835000000000001</c:v>
                </c:pt>
                <c:pt idx="46">
                  <c:v>27.96</c:v>
                </c:pt>
                <c:pt idx="47">
                  <c:v>28.27</c:v>
                </c:pt>
                <c:pt idx="48">
                  <c:v>28.12</c:v>
                </c:pt>
                <c:pt idx="49">
                  <c:v>28.02</c:v>
                </c:pt>
                <c:pt idx="50">
                  <c:v>28.2</c:v>
                </c:pt>
                <c:pt idx="51">
                  <c:v>27.97</c:v>
                </c:pt>
                <c:pt idx="52">
                  <c:v>27.92</c:v>
                </c:pt>
                <c:pt idx="53">
                  <c:v>27.73</c:v>
                </c:pt>
                <c:pt idx="54">
                  <c:v>27.13</c:v>
                </c:pt>
                <c:pt idx="55">
                  <c:v>27.1</c:v>
                </c:pt>
                <c:pt idx="56">
                  <c:v>26.98</c:v>
                </c:pt>
                <c:pt idx="57">
                  <c:v>28.03</c:v>
                </c:pt>
                <c:pt idx="58">
                  <c:v>28.36</c:v>
                </c:pt>
                <c:pt idx="59">
                  <c:v>28.92</c:v>
                </c:pt>
                <c:pt idx="60">
                  <c:v>28.96</c:v>
                </c:pt>
                <c:pt idx="61">
                  <c:v>29.12</c:v>
                </c:pt>
                <c:pt idx="62">
                  <c:v>29.03</c:v>
                </c:pt>
                <c:pt idx="63">
                  <c:v>28.79</c:v>
                </c:pt>
                <c:pt idx="64">
                  <c:v>28.95</c:v>
                </c:pt>
                <c:pt idx="65">
                  <c:v>28.75</c:v>
                </c:pt>
                <c:pt idx="66">
                  <c:v>28.99</c:v>
                </c:pt>
                <c:pt idx="67">
                  <c:v>28.7</c:v>
                </c:pt>
                <c:pt idx="68">
                  <c:v>28.69</c:v>
                </c:pt>
                <c:pt idx="69">
                  <c:v>27.55</c:v>
                </c:pt>
                <c:pt idx="70">
                  <c:v>27.07</c:v>
                </c:pt>
                <c:pt idx="71">
                  <c:v>26.53</c:v>
                </c:pt>
                <c:pt idx="72">
                  <c:v>26.114999999999998</c:v>
                </c:pt>
                <c:pt idx="73">
                  <c:v>25.99</c:v>
                </c:pt>
                <c:pt idx="74">
                  <c:v>25.72</c:v>
                </c:pt>
                <c:pt idx="75">
                  <c:v>25.77</c:v>
                </c:pt>
                <c:pt idx="76">
                  <c:v>26.27</c:v>
                </c:pt>
                <c:pt idx="77">
                  <c:v>26.61</c:v>
                </c:pt>
                <c:pt idx="78">
                  <c:v>26.74</c:v>
                </c:pt>
                <c:pt idx="79">
                  <c:v>26.26</c:v>
                </c:pt>
                <c:pt idx="80">
                  <c:v>26.38</c:v>
                </c:pt>
                <c:pt idx="81">
                  <c:v>26.6</c:v>
                </c:pt>
                <c:pt idx="82">
                  <c:v>26.35</c:v>
                </c:pt>
                <c:pt idx="83">
                  <c:v>25.92</c:v>
                </c:pt>
                <c:pt idx="84">
                  <c:v>26.03</c:v>
                </c:pt>
                <c:pt idx="85">
                  <c:v>26.06</c:v>
                </c:pt>
                <c:pt idx="86">
                  <c:v>26.22</c:v>
                </c:pt>
                <c:pt idx="87">
                  <c:v>26.56</c:v>
                </c:pt>
                <c:pt idx="88">
                  <c:v>26.475000000000001</c:v>
                </c:pt>
                <c:pt idx="89">
                  <c:v>26.43</c:v>
                </c:pt>
                <c:pt idx="90">
                  <c:v>26.56</c:v>
                </c:pt>
                <c:pt idx="91">
                  <c:v>27.03</c:v>
                </c:pt>
                <c:pt idx="92">
                  <c:v>26.69</c:v>
                </c:pt>
                <c:pt idx="93">
                  <c:v>26.89</c:v>
                </c:pt>
                <c:pt idx="94">
                  <c:v>26.63</c:v>
                </c:pt>
                <c:pt idx="95">
                  <c:v>26.42</c:v>
                </c:pt>
                <c:pt idx="96">
                  <c:v>23.58</c:v>
                </c:pt>
                <c:pt idx="97">
                  <c:v>24.4</c:v>
                </c:pt>
                <c:pt idx="98">
                  <c:v>24.74</c:v>
                </c:pt>
                <c:pt idx="99">
                  <c:v>24.68</c:v>
                </c:pt>
                <c:pt idx="100">
                  <c:v>24.33</c:v>
                </c:pt>
                <c:pt idx="101">
                  <c:v>24.18</c:v>
                </c:pt>
                <c:pt idx="102">
                  <c:v>23.98</c:v>
                </c:pt>
                <c:pt idx="103">
                  <c:v>23.77</c:v>
                </c:pt>
                <c:pt idx="104">
                  <c:v>23.94</c:v>
                </c:pt>
                <c:pt idx="105">
                  <c:v>24.17</c:v>
                </c:pt>
                <c:pt idx="106">
                  <c:v>23.83</c:v>
                </c:pt>
                <c:pt idx="107">
                  <c:v>24</c:v>
                </c:pt>
                <c:pt idx="108">
                  <c:v>24.48</c:v>
                </c:pt>
                <c:pt idx="109">
                  <c:v>24.58</c:v>
                </c:pt>
                <c:pt idx="110">
                  <c:v>24.57</c:v>
                </c:pt>
                <c:pt idx="111">
                  <c:v>24.57</c:v>
                </c:pt>
                <c:pt idx="112">
                  <c:v>24.89</c:v>
                </c:pt>
                <c:pt idx="113">
                  <c:v>25.21</c:v>
                </c:pt>
                <c:pt idx="114">
                  <c:v>25.385000000000002</c:v>
                </c:pt>
                <c:pt idx="115">
                  <c:v>25.78</c:v>
                </c:pt>
                <c:pt idx="116">
                  <c:v>26.39</c:v>
                </c:pt>
                <c:pt idx="117">
                  <c:v>26.65</c:v>
                </c:pt>
                <c:pt idx="118">
                  <c:v>26.86</c:v>
                </c:pt>
                <c:pt idx="119">
                  <c:v>26.52</c:v>
                </c:pt>
                <c:pt idx="120">
                  <c:v>26.58</c:v>
                </c:pt>
                <c:pt idx="121">
                  <c:v>25.84</c:v>
                </c:pt>
                <c:pt idx="122">
                  <c:v>25.96</c:v>
                </c:pt>
                <c:pt idx="123">
                  <c:v>26.3</c:v>
                </c:pt>
                <c:pt idx="124">
                  <c:v>25.66</c:v>
                </c:pt>
                <c:pt idx="125">
                  <c:v>25.38</c:v>
                </c:pt>
                <c:pt idx="126">
                  <c:v>25.48</c:v>
                </c:pt>
                <c:pt idx="127">
                  <c:v>25.46</c:v>
                </c:pt>
                <c:pt idx="128">
                  <c:v>25.7</c:v>
                </c:pt>
                <c:pt idx="129">
                  <c:v>25.78</c:v>
                </c:pt>
                <c:pt idx="130">
                  <c:v>25.86</c:v>
                </c:pt>
                <c:pt idx="131">
                  <c:v>25.61</c:v>
                </c:pt>
                <c:pt idx="132">
                  <c:v>25.6</c:v>
                </c:pt>
                <c:pt idx="133">
                  <c:v>25.95</c:v>
                </c:pt>
                <c:pt idx="134">
                  <c:v>26.19</c:v>
                </c:pt>
                <c:pt idx="135">
                  <c:v>26</c:v>
                </c:pt>
                <c:pt idx="136">
                  <c:v>26.4</c:v>
                </c:pt>
                <c:pt idx="137">
                  <c:v>26.4</c:v>
                </c:pt>
                <c:pt idx="138">
                  <c:v>26.22</c:v>
                </c:pt>
                <c:pt idx="139">
                  <c:v>26.4</c:v>
                </c:pt>
                <c:pt idx="140">
                  <c:v>26.62</c:v>
                </c:pt>
                <c:pt idx="141">
                  <c:v>26.45</c:v>
                </c:pt>
                <c:pt idx="142">
                  <c:v>26.24</c:v>
                </c:pt>
                <c:pt idx="143">
                  <c:v>26.9</c:v>
                </c:pt>
                <c:pt idx="144">
                  <c:v>27.06</c:v>
                </c:pt>
                <c:pt idx="145">
                  <c:v>27.09</c:v>
                </c:pt>
                <c:pt idx="146">
                  <c:v>27.32</c:v>
                </c:pt>
                <c:pt idx="147">
                  <c:v>27.37</c:v>
                </c:pt>
                <c:pt idx="148">
                  <c:v>26.88</c:v>
                </c:pt>
                <c:pt idx="149">
                  <c:v>27.08</c:v>
                </c:pt>
                <c:pt idx="150">
                  <c:v>26.66</c:v>
                </c:pt>
                <c:pt idx="151">
                  <c:v>26.58</c:v>
                </c:pt>
                <c:pt idx="152">
                  <c:v>26.79</c:v>
                </c:pt>
                <c:pt idx="153">
                  <c:v>27.31</c:v>
                </c:pt>
                <c:pt idx="154">
                  <c:v>27.35</c:v>
                </c:pt>
                <c:pt idx="155">
                  <c:v>27.05</c:v>
                </c:pt>
                <c:pt idx="156">
                  <c:v>27.36</c:v>
                </c:pt>
                <c:pt idx="157">
                  <c:v>27.68</c:v>
                </c:pt>
                <c:pt idx="158">
                  <c:v>27.734999999999999</c:v>
                </c:pt>
                <c:pt idx="159">
                  <c:v>27.5</c:v>
                </c:pt>
                <c:pt idx="160">
                  <c:v>27.47</c:v>
                </c:pt>
                <c:pt idx="161">
                  <c:v>27.16</c:v>
                </c:pt>
                <c:pt idx="162">
                  <c:v>27.07</c:v>
                </c:pt>
                <c:pt idx="163">
                  <c:v>27.39</c:v>
                </c:pt>
                <c:pt idx="164">
                  <c:v>27.67</c:v>
                </c:pt>
                <c:pt idx="165">
                  <c:v>28.1</c:v>
                </c:pt>
                <c:pt idx="166">
                  <c:v>27.67</c:v>
                </c:pt>
                <c:pt idx="167">
                  <c:v>27.53</c:v>
                </c:pt>
                <c:pt idx="168">
                  <c:v>27.57</c:v>
                </c:pt>
                <c:pt idx="169">
                  <c:v>27.53</c:v>
                </c:pt>
                <c:pt idx="170">
                  <c:v>27.77</c:v>
                </c:pt>
                <c:pt idx="171">
                  <c:v>26.72</c:v>
                </c:pt>
                <c:pt idx="172">
                  <c:v>26.63</c:v>
                </c:pt>
                <c:pt idx="173">
                  <c:v>26.82</c:v>
                </c:pt>
                <c:pt idx="174">
                  <c:v>26.85</c:v>
                </c:pt>
                <c:pt idx="175">
                  <c:v>26.81</c:v>
                </c:pt>
                <c:pt idx="176">
                  <c:v>26.31</c:v>
                </c:pt>
                <c:pt idx="177">
                  <c:v>26.57</c:v>
                </c:pt>
                <c:pt idx="178">
                  <c:v>26.78</c:v>
                </c:pt>
                <c:pt idx="179">
                  <c:v>26.96</c:v>
                </c:pt>
                <c:pt idx="180">
                  <c:v>27.11</c:v>
                </c:pt>
                <c:pt idx="181">
                  <c:v>26.81</c:v>
                </c:pt>
                <c:pt idx="182">
                  <c:v>26.83</c:v>
                </c:pt>
                <c:pt idx="183">
                  <c:v>26.28</c:v>
                </c:pt>
                <c:pt idx="184">
                  <c:v>25.77</c:v>
                </c:pt>
                <c:pt idx="185">
                  <c:v>26</c:v>
                </c:pt>
                <c:pt idx="186">
                  <c:v>26.01</c:v>
                </c:pt>
                <c:pt idx="187">
                  <c:v>26.14</c:v>
                </c:pt>
                <c:pt idx="188">
                  <c:v>26.49</c:v>
                </c:pt>
                <c:pt idx="189">
                  <c:v>26.74</c:v>
                </c:pt>
                <c:pt idx="190">
                  <c:v>26.77</c:v>
                </c:pt>
                <c:pt idx="191">
                  <c:v>26.57</c:v>
                </c:pt>
                <c:pt idx="192">
                  <c:v>27.11</c:v>
                </c:pt>
                <c:pt idx="193">
                  <c:v>26.82</c:v>
                </c:pt>
                <c:pt idx="194">
                  <c:v>26.9</c:v>
                </c:pt>
                <c:pt idx="195">
                  <c:v>26.57</c:v>
                </c:pt>
                <c:pt idx="196">
                  <c:v>26.9</c:v>
                </c:pt>
                <c:pt idx="197">
                  <c:v>27.24</c:v>
                </c:pt>
                <c:pt idx="198">
                  <c:v>27.06</c:v>
                </c:pt>
                <c:pt idx="199">
                  <c:v>27.14</c:v>
                </c:pt>
                <c:pt idx="200">
                  <c:v>27.34</c:v>
                </c:pt>
                <c:pt idx="201">
                  <c:v>27.52</c:v>
                </c:pt>
                <c:pt idx="202">
                  <c:v>27.17</c:v>
                </c:pt>
                <c:pt idx="203">
                  <c:v>26.93</c:v>
                </c:pt>
                <c:pt idx="204">
                  <c:v>27.07</c:v>
                </c:pt>
                <c:pt idx="205">
                  <c:v>26.6</c:v>
                </c:pt>
                <c:pt idx="206">
                  <c:v>26.65</c:v>
                </c:pt>
                <c:pt idx="207">
                  <c:v>26.765000000000001</c:v>
                </c:pt>
                <c:pt idx="208">
                  <c:v>27.63</c:v>
                </c:pt>
                <c:pt idx="209">
                  <c:v>27.5</c:v>
                </c:pt>
                <c:pt idx="210">
                  <c:v>27.36</c:v>
                </c:pt>
                <c:pt idx="211">
                  <c:v>27.2</c:v>
                </c:pt>
                <c:pt idx="212">
                  <c:v>26.74</c:v>
                </c:pt>
                <c:pt idx="213">
                  <c:v>26.53</c:v>
                </c:pt>
                <c:pt idx="214">
                  <c:v>26.41</c:v>
                </c:pt>
                <c:pt idx="215">
                  <c:v>26.45</c:v>
                </c:pt>
                <c:pt idx="216">
                  <c:v>26.67</c:v>
                </c:pt>
                <c:pt idx="217">
                  <c:v>27.01</c:v>
                </c:pt>
                <c:pt idx="218">
                  <c:v>27.01</c:v>
                </c:pt>
                <c:pt idx="219">
                  <c:v>26.98</c:v>
                </c:pt>
                <c:pt idx="220">
                  <c:v>26.45</c:v>
                </c:pt>
                <c:pt idx="221">
                  <c:v>26.07</c:v>
                </c:pt>
                <c:pt idx="222">
                  <c:v>26.24</c:v>
                </c:pt>
                <c:pt idx="223">
                  <c:v>25.61</c:v>
                </c:pt>
                <c:pt idx="224">
                  <c:v>25.79</c:v>
                </c:pt>
                <c:pt idx="225">
                  <c:v>26.43</c:v>
                </c:pt>
                <c:pt idx="226">
                  <c:v>27.6</c:v>
                </c:pt>
                <c:pt idx="227">
                  <c:v>27.49</c:v>
                </c:pt>
                <c:pt idx="228">
                  <c:v>27.8</c:v>
                </c:pt>
                <c:pt idx="229">
                  <c:v>27.96</c:v>
                </c:pt>
                <c:pt idx="230">
                  <c:v>27.96</c:v>
                </c:pt>
                <c:pt idx="231">
                  <c:v>28.43</c:v>
                </c:pt>
                <c:pt idx="232">
                  <c:v>28.42</c:v>
                </c:pt>
                <c:pt idx="233">
                  <c:v>28.35</c:v>
                </c:pt>
                <c:pt idx="234">
                  <c:v>28.52</c:v>
                </c:pt>
                <c:pt idx="235">
                  <c:v>28.73</c:v>
                </c:pt>
                <c:pt idx="236">
                  <c:v>28.51</c:v>
                </c:pt>
                <c:pt idx="237">
                  <c:v>28.83</c:v>
                </c:pt>
                <c:pt idx="238">
                  <c:v>28.29</c:v>
                </c:pt>
                <c:pt idx="239">
                  <c:v>27.76</c:v>
                </c:pt>
                <c:pt idx="240">
                  <c:v>28.44</c:v>
                </c:pt>
                <c:pt idx="241">
                  <c:v>28.28</c:v>
                </c:pt>
                <c:pt idx="242">
                  <c:v>28.06</c:v>
                </c:pt>
                <c:pt idx="243">
                  <c:v>27.92</c:v>
                </c:pt>
                <c:pt idx="244">
                  <c:v>27.7</c:v>
                </c:pt>
                <c:pt idx="245">
                  <c:v>27.61</c:v>
                </c:pt>
                <c:pt idx="246">
                  <c:v>27.79</c:v>
                </c:pt>
                <c:pt idx="247">
                  <c:v>27.3</c:v>
                </c:pt>
                <c:pt idx="248">
                  <c:v>27.04</c:v>
                </c:pt>
                <c:pt idx="249">
                  <c:v>27.25</c:v>
                </c:pt>
                <c:pt idx="250">
                  <c:v>27.36</c:v>
                </c:pt>
                <c:pt idx="251">
                  <c:v>27.26</c:v>
                </c:pt>
                <c:pt idx="252">
                  <c:v>27.03</c:v>
                </c:pt>
                <c:pt idx="25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7-4F0B-9FD7-F2E34AC89374}"/>
            </c:ext>
          </c:extLst>
        </c:ser>
        <c:ser>
          <c:idx val="3"/>
          <c:order val="3"/>
          <c:tx>
            <c:strRef>
              <c:f>'Yearly Portfolio'!$G$1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Portfolio'!$G$2:$G$255</c:f>
              <c:numCache>
                <c:formatCode>"$"#,##0.00</c:formatCode>
                <c:ptCount val="254"/>
                <c:pt idx="0">
                  <c:v>32.21</c:v>
                </c:pt>
                <c:pt idx="1">
                  <c:v>31.89</c:v>
                </c:pt>
                <c:pt idx="2">
                  <c:v>31.51</c:v>
                </c:pt>
                <c:pt idx="3">
                  <c:v>31.69</c:v>
                </c:pt>
                <c:pt idx="4">
                  <c:v>31.45</c:v>
                </c:pt>
                <c:pt idx="5">
                  <c:v>31.87</c:v>
                </c:pt>
                <c:pt idx="6">
                  <c:v>31.82</c:v>
                </c:pt>
                <c:pt idx="7">
                  <c:v>32.03</c:v>
                </c:pt>
                <c:pt idx="8">
                  <c:v>31.99</c:v>
                </c:pt>
                <c:pt idx="9">
                  <c:v>31.94</c:v>
                </c:pt>
                <c:pt idx="10">
                  <c:v>31.6</c:v>
                </c:pt>
                <c:pt idx="11">
                  <c:v>31.42</c:v>
                </c:pt>
                <c:pt idx="12">
                  <c:v>30.62</c:v>
                </c:pt>
                <c:pt idx="13">
                  <c:v>31.13</c:v>
                </c:pt>
                <c:pt idx="14">
                  <c:v>31.46</c:v>
                </c:pt>
                <c:pt idx="15">
                  <c:v>31.75</c:v>
                </c:pt>
                <c:pt idx="16">
                  <c:v>31.47</c:v>
                </c:pt>
                <c:pt idx="17">
                  <c:v>31.56</c:v>
                </c:pt>
                <c:pt idx="18">
                  <c:v>31.8</c:v>
                </c:pt>
                <c:pt idx="19">
                  <c:v>32.17</c:v>
                </c:pt>
                <c:pt idx="20">
                  <c:v>32.020000000000003</c:v>
                </c:pt>
                <c:pt idx="21">
                  <c:v>31.59</c:v>
                </c:pt>
                <c:pt idx="22">
                  <c:v>31.81</c:v>
                </c:pt>
                <c:pt idx="23">
                  <c:v>31.93</c:v>
                </c:pt>
                <c:pt idx="24">
                  <c:v>31.43</c:v>
                </c:pt>
                <c:pt idx="25">
                  <c:v>31.27</c:v>
                </c:pt>
                <c:pt idx="26">
                  <c:v>31.44</c:v>
                </c:pt>
                <c:pt idx="27">
                  <c:v>31.8</c:v>
                </c:pt>
                <c:pt idx="28">
                  <c:v>32.11</c:v>
                </c:pt>
                <c:pt idx="29">
                  <c:v>32.36</c:v>
                </c:pt>
                <c:pt idx="30">
                  <c:v>32.15</c:v>
                </c:pt>
                <c:pt idx="31">
                  <c:v>32.049999999999997</c:v>
                </c:pt>
                <c:pt idx="32">
                  <c:v>31.94</c:v>
                </c:pt>
                <c:pt idx="33">
                  <c:v>31.71</c:v>
                </c:pt>
                <c:pt idx="34">
                  <c:v>29.24</c:v>
                </c:pt>
                <c:pt idx="35">
                  <c:v>29.1</c:v>
                </c:pt>
                <c:pt idx="36">
                  <c:v>28.97</c:v>
                </c:pt>
                <c:pt idx="37">
                  <c:v>29.3</c:v>
                </c:pt>
                <c:pt idx="38">
                  <c:v>29.39</c:v>
                </c:pt>
                <c:pt idx="39">
                  <c:v>29.3</c:v>
                </c:pt>
                <c:pt idx="40">
                  <c:v>29.3</c:v>
                </c:pt>
                <c:pt idx="41">
                  <c:v>29.85</c:v>
                </c:pt>
                <c:pt idx="42">
                  <c:v>29.15</c:v>
                </c:pt>
                <c:pt idx="43">
                  <c:v>28.57</c:v>
                </c:pt>
                <c:pt idx="44">
                  <c:v>28.04</c:v>
                </c:pt>
                <c:pt idx="45">
                  <c:v>28.21</c:v>
                </c:pt>
                <c:pt idx="46">
                  <c:v>28.16</c:v>
                </c:pt>
                <c:pt idx="47">
                  <c:v>28.48</c:v>
                </c:pt>
                <c:pt idx="48">
                  <c:v>28.47</c:v>
                </c:pt>
                <c:pt idx="49">
                  <c:v>28.02</c:v>
                </c:pt>
                <c:pt idx="50">
                  <c:v>28.4</c:v>
                </c:pt>
                <c:pt idx="51">
                  <c:v>28.01</c:v>
                </c:pt>
                <c:pt idx="52">
                  <c:v>28.05</c:v>
                </c:pt>
                <c:pt idx="53">
                  <c:v>27.87</c:v>
                </c:pt>
                <c:pt idx="54">
                  <c:v>27.35</c:v>
                </c:pt>
                <c:pt idx="55">
                  <c:v>27.29</c:v>
                </c:pt>
                <c:pt idx="56">
                  <c:v>28.13</c:v>
                </c:pt>
                <c:pt idx="57">
                  <c:v>28.54</c:v>
                </c:pt>
                <c:pt idx="58">
                  <c:v>28.96</c:v>
                </c:pt>
                <c:pt idx="59">
                  <c:v>29.18</c:v>
                </c:pt>
                <c:pt idx="60">
                  <c:v>29.28</c:v>
                </c:pt>
                <c:pt idx="61">
                  <c:v>29.41</c:v>
                </c:pt>
                <c:pt idx="62">
                  <c:v>29.33</c:v>
                </c:pt>
                <c:pt idx="63">
                  <c:v>29.03</c:v>
                </c:pt>
                <c:pt idx="64">
                  <c:v>29.05</c:v>
                </c:pt>
                <c:pt idx="65">
                  <c:v>28.95</c:v>
                </c:pt>
                <c:pt idx="66">
                  <c:v>29.08</c:v>
                </c:pt>
                <c:pt idx="67">
                  <c:v>28.77</c:v>
                </c:pt>
                <c:pt idx="68">
                  <c:v>28.69</c:v>
                </c:pt>
                <c:pt idx="69">
                  <c:v>27.55</c:v>
                </c:pt>
                <c:pt idx="70">
                  <c:v>27.07</c:v>
                </c:pt>
                <c:pt idx="71">
                  <c:v>26.73</c:v>
                </c:pt>
                <c:pt idx="72">
                  <c:v>26.47</c:v>
                </c:pt>
                <c:pt idx="73">
                  <c:v>25.99</c:v>
                </c:pt>
                <c:pt idx="74">
                  <c:v>25.91</c:v>
                </c:pt>
                <c:pt idx="75">
                  <c:v>26.27</c:v>
                </c:pt>
                <c:pt idx="76">
                  <c:v>26.45</c:v>
                </c:pt>
                <c:pt idx="77">
                  <c:v>26.85</c:v>
                </c:pt>
                <c:pt idx="78">
                  <c:v>26.74</c:v>
                </c:pt>
                <c:pt idx="79">
                  <c:v>26.34</c:v>
                </c:pt>
                <c:pt idx="80">
                  <c:v>26.76</c:v>
                </c:pt>
                <c:pt idx="81">
                  <c:v>26.77</c:v>
                </c:pt>
                <c:pt idx="82">
                  <c:v>26.35</c:v>
                </c:pt>
                <c:pt idx="83">
                  <c:v>25.94</c:v>
                </c:pt>
                <c:pt idx="84">
                  <c:v>26.12</c:v>
                </c:pt>
                <c:pt idx="85">
                  <c:v>26.28</c:v>
                </c:pt>
                <c:pt idx="86">
                  <c:v>26.62</c:v>
                </c:pt>
                <c:pt idx="87">
                  <c:v>26.56</c:v>
                </c:pt>
                <c:pt idx="88">
                  <c:v>26.6</c:v>
                </c:pt>
                <c:pt idx="89">
                  <c:v>26.76</c:v>
                </c:pt>
                <c:pt idx="90">
                  <c:v>27.02</c:v>
                </c:pt>
                <c:pt idx="91">
                  <c:v>27.62</c:v>
                </c:pt>
                <c:pt idx="92">
                  <c:v>26.69</c:v>
                </c:pt>
                <c:pt idx="93">
                  <c:v>27.04</c:v>
                </c:pt>
                <c:pt idx="94">
                  <c:v>26.63</c:v>
                </c:pt>
                <c:pt idx="95">
                  <c:v>26.61</c:v>
                </c:pt>
                <c:pt idx="96">
                  <c:v>25.01</c:v>
                </c:pt>
                <c:pt idx="97">
                  <c:v>24.55</c:v>
                </c:pt>
                <c:pt idx="98">
                  <c:v>25.44</c:v>
                </c:pt>
                <c:pt idx="99">
                  <c:v>24.68</c:v>
                </c:pt>
                <c:pt idx="100">
                  <c:v>24.48</c:v>
                </c:pt>
                <c:pt idx="101">
                  <c:v>24.18</c:v>
                </c:pt>
                <c:pt idx="102">
                  <c:v>24.1</c:v>
                </c:pt>
                <c:pt idx="103">
                  <c:v>24</c:v>
                </c:pt>
                <c:pt idx="104">
                  <c:v>24.33</c:v>
                </c:pt>
                <c:pt idx="105">
                  <c:v>24.17</c:v>
                </c:pt>
                <c:pt idx="106">
                  <c:v>24.04</c:v>
                </c:pt>
                <c:pt idx="107">
                  <c:v>24.36</c:v>
                </c:pt>
                <c:pt idx="108">
                  <c:v>24.72</c:v>
                </c:pt>
                <c:pt idx="109">
                  <c:v>24.98</c:v>
                </c:pt>
                <c:pt idx="110">
                  <c:v>24.84</c:v>
                </c:pt>
                <c:pt idx="111">
                  <c:v>25</c:v>
                </c:pt>
                <c:pt idx="112">
                  <c:v>25.25</c:v>
                </c:pt>
                <c:pt idx="113">
                  <c:v>25.34</c:v>
                </c:pt>
                <c:pt idx="114">
                  <c:v>25.81</c:v>
                </c:pt>
                <c:pt idx="115">
                  <c:v>26.39</c:v>
                </c:pt>
                <c:pt idx="116">
                  <c:v>26.61</c:v>
                </c:pt>
                <c:pt idx="117">
                  <c:v>26.72</c:v>
                </c:pt>
                <c:pt idx="118">
                  <c:v>27.15</c:v>
                </c:pt>
                <c:pt idx="119">
                  <c:v>26.54</c:v>
                </c:pt>
                <c:pt idx="120">
                  <c:v>26.74</c:v>
                </c:pt>
                <c:pt idx="121">
                  <c:v>26.25</c:v>
                </c:pt>
                <c:pt idx="122">
                  <c:v>26.37</c:v>
                </c:pt>
                <c:pt idx="123">
                  <c:v>26.3</c:v>
                </c:pt>
                <c:pt idx="124">
                  <c:v>25.66</c:v>
                </c:pt>
                <c:pt idx="125">
                  <c:v>25.55</c:v>
                </c:pt>
                <c:pt idx="126">
                  <c:v>25.48</c:v>
                </c:pt>
                <c:pt idx="127">
                  <c:v>25.75</c:v>
                </c:pt>
                <c:pt idx="128">
                  <c:v>26.1</c:v>
                </c:pt>
                <c:pt idx="129">
                  <c:v>25.78</c:v>
                </c:pt>
                <c:pt idx="130">
                  <c:v>25.95</c:v>
                </c:pt>
                <c:pt idx="131">
                  <c:v>25.83</c:v>
                </c:pt>
                <c:pt idx="132">
                  <c:v>25.84</c:v>
                </c:pt>
                <c:pt idx="133">
                  <c:v>26.3</c:v>
                </c:pt>
                <c:pt idx="134">
                  <c:v>26.25</c:v>
                </c:pt>
                <c:pt idx="135">
                  <c:v>26.25</c:v>
                </c:pt>
                <c:pt idx="136">
                  <c:v>26.65</c:v>
                </c:pt>
                <c:pt idx="137">
                  <c:v>26.68</c:v>
                </c:pt>
                <c:pt idx="138">
                  <c:v>26.69</c:v>
                </c:pt>
                <c:pt idx="139">
                  <c:v>26.59</c:v>
                </c:pt>
                <c:pt idx="140">
                  <c:v>26.82</c:v>
                </c:pt>
                <c:pt idx="141">
                  <c:v>26.48</c:v>
                </c:pt>
                <c:pt idx="142">
                  <c:v>26.68</c:v>
                </c:pt>
                <c:pt idx="143">
                  <c:v>27.24</c:v>
                </c:pt>
                <c:pt idx="144">
                  <c:v>27.41</c:v>
                </c:pt>
                <c:pt idx="145">
                  <c:v>27.23</c:v>
                </c:pt>
                <c:pt idx="146">
                  <c:v>27.66</c:v>
                </c:pt>
                <c:pt idx="147">
                  <c:v>27.41</c:v>
                </c:pt>
                <c:pt idx="148">
                  <c:v>27.53</c:v>
                </c:pt>
                <c:pt idx="149">
                  <c:v>27.24</c:v>
                </c:pt>
                <c:pt idx="150">
                  <c:v>26.92</c:v>
                </c:pt>
                <c:pt idx="151">
                  <c:v>27.03</c:v>
                </c:pt>
                <c:pt idx="152">
                  <c:v>27.19</c:v>
                </c:pt>
                <c:pt idx="153">
                  <c:v>27.39</c:v>
                </c:pt>
                <c:pt idx="154">
                  <c:v>27.45</c:v>
                </c:pt>
                <c:pt idx="155">
                  <c:v>27.2</c:v>
                </c:pt>
                <c:pt idx="156">
                  <c:v>27.73</c:v>
                </c:pt>
                <c:pt idx="157">
                  <c:v>27.94</c:v>
                </c:pt>
                <c:pt idx="158">
                  <c:v>27.81</c:v>
                </c:pt>
                <c:pt idx="159">
                  <c:v>27.85</c:v>
                </c:pt>
                <c:pt idx="160">
                  <c:v>27.54</c:v>
                </c:pt>
                <c:pt idx="161">
                  <c:v>27.72</c:v>
                </c:pt>
                <c:pt idx="162">
                  <c:v>27.94</c:v>
                </c:pt>
                <c:pt idx="163">
                  <c:v>27.77</c:v>
                </c:pt>
                <c:pt idx="164">
                  <c:v>28.12</c:v>
                </c:pt>
                <c:pt idx="165">
                  <c:v>28.27</c:v>
                </c:pt>
                <c:pt idx="166">
                  <c:v>27.79</c:v>
                </c:pt>
                <c:pt idx="167">
                  <c:v>27.85</c:v>
                </c:pt>
                <c:pt idx="168">
                  <c:v>27.68</c:v>
                </c:pt>
                <c:pt idx="169">
                  <c:v>27.87</c:v>
                </c:pt>
                <c:pt idx="170">
                  <c:v>27.96</c:v>
                </c:pt>
                <c:pt idx="171">
                  <c:v>26.91</c:v>
                </c:pt>
                <c:pt idx="172">
                  <c:v>27.14</c:v>
                </c:pt>
                <c:pt idx="173">
                  <c:v>27.19</c:v>
                </c:pt>
                <c:pt idx="174">
                  <c:v>26.98</c:v>
                </c:pt>
                <c:pt idx="175">
                  <c:v>26.85</c:v>
                </c:pt>
                <c:pt idx="176">
                  <c:v>26.53</c:v>
                </c:pt>
                <c:pt idx="177">
                  <c:v>26.95</c:v>
                </c:pt>
                <c:pt idx="178">
                  <c:v>27.02</c:v>
                </c:pt>
                <c:pt idx="179">
                  <c:v>27.19</c:v>
                </c:pt>
                <c:pt idx="180">
                  <c:v>27.27</c:v>
                </c:pt>
                <c:pt idx="181">
                  <c:v>27.23</c:v>
                </c:pt>
                <c:pt idx="182">
                  <c:v>26.88</c:v>
                </c:pt>
                <c:pt idx="183">
                  <c:v>26.29</c:v>
                </c:pt>
                <c:pt idx="184">
                  <c:v>26.14</c:v>
                </c:pt>
                <c:pt idx="185">
                  <c:v>26.44</c:v>
                </c:pt>
                <c:pt idx="186">
                  <c:v>26.27</c:v>
                </c:pt>
                <c:pt idx="187">
                  <c:v>26.6</c:v>
                </c:pt>
                <c:pt idx="188">
                  <c:v>26.69</c:v>
                </c:pt>
                <c:pt idx="189">
                  <c:v>27.23</c:v>
                </c:pt>
                <c:pt idx="190">
                  <c:v>27.04</c:v>
                </c:pt>
                <c:pt idx="191">
                  <c:v>27.21</c:v>
                </c:pt>
                <c:pt idx="192">
                  <c:v>27.31</c:v>
                </c:pt>
                <c:pt idx="193">
                  <c:v>27.16</c:v>
                </c:pt>
                <c:pt idx="194">
                  <c:v>26.91</c:v>
                </c:pt>
                <c:pt idx="195">
                  <c:v>26.86</c:v>
                </c:pt>
                <c:pt idx="196">
                  <c:v>27.36</c:v>
                </c:pt>
                <c:pt idx="197">
                  <c:v>27.36</c:v>
                </c:pt>
                <c:pt idx="198">
                  <c:v>27.18</c:v>
                </c:pt>
                <c:pt idx="199">
                  <c:v>27.24</c:v>
                </c:pt>
                <c:pt idx="200">
                  <c:v>27.75</c:v>
                </c:pt>
                <c:pt idx="201">
                  <c:v>27.52</c:v>
                </c:pt>
                <c:pt idx="202">
                  <c:v>27.25</c:v>
                </c:pt>
                <c:pt idx="203">
                  <c:v>27.07</c:v>
                </c:pt>
                <c:pt idx="204">
                  <c:v>27.16</c:v>
                </c:pt>
                <c:pt idx="205">
                  <c:v>26.73</c:v>
                </c:pt>
                <c:pt idx="206">
                  <c:v>27.15</c:v>
                </c:pt>
                <c:pt idx="207">
                  <c:v>27.64</c:v>
                </c:pt>
                <c:pt idx="208">
                  <c:v>27.67</c:v>
                </c:pt>
                <c:pt idx="209">
                  <c:v>27.67</c:v>
                </c:pt>
                <c:pt idx="210">
                  <c:v>27.46</c:v>
                </c:pt>
                <c:pt idx="211">
                  <c:v>27.2</c:v>
                </c:pt>
                <c:pt idx="212">
                  <c:v>26.93</c:v>
                </c:pt>
                <c:pt idx="213">
                  <c:v>26.64</c:v>
                </c:pt>
                <c:pt idx="214">
                  <c:v>26.53</c:v>
                </c:pt>
                <c:pt idx="215">
                  <c:v>26.63</c:v>
                </c:pt>
                <c:pt idx="216">
                  <c:v>27.21</c:v>
                </c:pt>
                <c:pt idx="217">
                  <c:v>27.13</c:v>
                </c:pt>
                <c:pt idx="218">
                  <c:v>27.17</c:v>
                </c:pt>
                <c:pt idx="219">
                  <c:v>27.22</c:v>
                </c:pt>
                <c:pt idx="220">
                  <c:v>26.69</c:v>
                </c:pt>
                <c:pt idx="221">
                  <c:v>26.46</c:v>
                </c:pt>
                <c:pt idx="222">
                  <c:v>26.38</c:v>
                </c:pt>
                <c:pt idx="223">
                  <c:v>25.89</c:v>
                </c:pt>
                <c:pt idx="224">
                  <c:v>26.2</c:v>
                </c:pt>
                <c:pt idx="225">
                  <c:v>27.99</c:v>
                </c:pt>
                <c:pt idx="226">
                  <c:v>27.79</c:v>
                </c:pt>
                <c:pt idx="227">
                  <c:v>27.65</c:v>
                </c:pt>
                <c:pt idx="228">
                  <c:v>27.97</c:v>
                </c:pt>
                <c:pt idx="229">
                  <c:v>27.96</c:v>
                </c:pt>
                <c:pt idx="230">
                  <c:v>28.68</c:v>
                </c:pt>
                <c:pt idx="231">
                  <c:v>28.44</c:v>
                </c:pt>
                <c:pt idx="232">
                  <c:v>28.59</c:v>
                </c:pt>
                <c:pt idx="233">
                  <c:v>28.57</c:v>
                </c:pt>
                <c:pt idx="234">
                  <c:v>28.99</c:v>
                </c:pt>
                <c:pt idx="235">
                  <c:v>28.76</c:v>
                </c:pt>
                <c:pt idx="236">
                  <c:v>28.87</c:v>
                </c:pt>
                <c:pt idx="237">
                  <c:v>28.83</c:v>
                </c:pt>
                <c:pt idx="238">
                  <c:v>28.57</c:v>
                </c:pt>
                <c:pt idx="239">
                  <c:v>28.6</c:v>
                </c:pt>
                <c:pt idx="240">
                  <c:v>28.44</c:v>
                </c:pt>
                <c:pt idx="241">
                  <c:v>28.28</c:v>
                </c:pt>
                <c:pt idx="242">
                  <c:v>28.1</c:v>
                </c:pt>
                <c:pt idx="243">
                  <c:v>28.02</c:v>
                </c:pt>
                <c:pt idx="244">
                  <c:v>27.79</c:v>
                </c:pt>
                <c:pt idx="245">
                  <c:v>28.06</c:v>
                </c:pt>
                <c:pt idx="246">
                  <c:v>27.92</c:v>
                </c:pt>
                <c:pt idx="247">
                  <c:v>27.5</c:v>
                </c:pt>
                <c:pt idx="248">
                  <c:v>27.17</c:v>
                </c:pt>
                <c:pt idx="249">
                  <c:v>27.41</c:v>
                </c:pt>
                <c:pt idx="250">
                  <c:v>27.56</c:v>
                </c:pt>
                <c:pt idx="251">
                  <c:v>27.44</c:v>
                </c:pt>
                <c:pt idx="252">
                  <c:v>27.23</c:v>
                </c:pt>
                <c:pt idx="253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7-4F0B-9FD7-F2E34AC8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53411472"/>
        <c:axId val="1453411952"/>
      </c:stockChart>
      <c:catAx>
        <c:axId val="14534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1952"/>
        <c:crosses val="autoZero"/>
        <c:auto val="1"/>
        <c:lblAlgn val="ctr"/>
        <c:lblOffset val="100"/>
        <c:noMultiLvlLbl val="0"/>
      </c:catAx>
      <c:valAx>
        <c:axId val="14534119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1472"/>
        <c:crosses val="autoZero"/>
        <c:crossBetween val="between"/>
      </c:valAx>
      <c:spPr>
        <a:pattFill prst="pct5">
          <a:fgClr>
            <a:schemeClr val="lt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'Yearly Portfolio'!$D$1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Portfolio'!$D$2:$D$255</c:f>
              <c:numCache>
                <c:formatCode>"$"#,##0.00</c:formatCode>
                <c:ptCount val="254"/>
                <c:pt idx="0">
                  <c:v>32.200000000000003</c:v>
                </c:pt>
                <c:pt idx="1">
                  <c:v>32.119999999999997</c:v>
                </c:pt>
                <c:pt idx="2">
                  <c:v>31.5</c:v>
                </c:pt>
                <c:pt idx="3">
                  <c:v>31.45</c:v>
                </c:pt>
                <c:pt idx="4">
                  <c:v>31.36</c:v>
                </c:pt>
                <c:pt idx="5">
                  <c:v>31.87</c:v>
                </c:pt>
                <c:pt idx="6">
                  <c:v>32.01</c:v>
                </c:pt>
                <c:pt idx="7">
                  <c:v>31.85</c:v>
                </c:pt>
                <c:pt idx="8">
                  <c:v>32</c:v>
                </c:pt>
                <c:pt idx="9">
                  <c:v>32.049999999999997</c:v>
                </c:pt>
                <c:pt idx="10">
                  <c:v>31.61</c:v>
                </c:pt>
                <c:pt idx="11">
                  <c:v>31.45</c:v>
                </c:pt>
                <c:pt idx="12">
                  <c:v>31.12</c:v>
                </c:pt>
                <c:pt idx="13">
                  <c:v>30.91</c:v>
                </c:pt>
                <c:pt idx="14">
                  <c:v>31.16</c:v>
                </c:pt>
                <c:pt idx="15">
                  <c:v>31.46</c:v>
                </c:pt>
                <c:pt idx="16">
                  <c:v>31.69</c:v>
                </c:pt>
                <c:pt idx="17">
                  <c:v>31.43</c:v>
                </c:pt>
                <c:pt idx="18">
                  <c:v>31.56</c:v>
                </c:pt>
                <c:pt idx="19">
                  <c:v>31.95</c:v>
                </c:pt>
                <c:pt idx="20">
                  <c:v>32.33</c:v>
                </c:pt>
                <c:pt idx="21">
                  <c:v>32.17</c:v>
                </c:pt>
                <c:pt idx="22">
                  <c:v>31.9</c:v>
                </c:pt>
                <c:pt idx="23">
                  <c:v>31.73</c:v>
                </c:pt>
                <c:pt idx="24">
                  <c:v>31.82</c:v>
                </c:pt>
                <c:pt idx="25">
                  <c:v>31.4</c:v>
                </c:pt>
                <c:pt idx="26">
                  <c:v>31.48</c:v>
                </c:pt>
                <c:pt idx="27">
                  <c:v>31.64</c:v>
                </c:pt>
                <c:pt idx="28">
                  <c:v>31.85</c:v>
                </c:pt>
                <c:pt idx="29">
                  <c:v>32.049999999999997</c:v>
                </c:pt>
                <c:pt idx="30">
                  <c:v>31.76</c:v>
                </c:pt>
                <c:pt idx="31">
                  <c:v>32.25</c:v>
                </c:pt>
                <c:pt idx="32">
                  <c:v>32.31</c:v>
                </c:pt>
                <c:pt idx="33">
                  <c:v>32.07</c:v>
                </c:pt>
                <c:pt idx="34">
                  <c:v>30.44</c:v>
                </c:pt>
                <c:pt idx="35">
                  <c:v>28.59</c:v>
                </c:pt>
                <c:pt idx="36">
                  <c:v>28.92</c:v>
                </c:pt>
                <c:pt idx="37">
                  <c:v>28.94</c:v>
                </c:pt>
                <c:pt idx="38">
                  <c:v>29.36</c:v>
                </c:pt>
                <c:pt idx="39">
                  <c:v>29.08</c:v>
                </c:pt>
                <c:pt idx="40">
                  <c:v>29.2</c:v>
                </c:pt>
                <c:pt idx="41">
                  <c:v>29.38</c:v>
                </c:pt>
                <c:pt idx="42">
                  <c:v>29.11</c:v>
                </c:pt>
                <c:pt idx="43">
                  <c:v>29.25</c:v>
                </c:pt>
                <c:pt idx="44">
                  <c:v>28.63</c:v>
                </c:pt>
                <c:pt idx="45">
                  <c:v>27.96</c:v>
                </c:pt>
                <c:pt idx="46">
                  <c:v>28.33</c:v>
                </c:pt>
                <c:pt idx="47">
                  <c:v>28.32</c:v>
                </c:pt>
                <c:pt idx="48">
                  <c:v>28.29</c:v>
                </c:pt>
                <c:pt idx="49">
                  <c:v>28.35</c:v>
                </c:pt>
                <c:pt idx="50">
                  <c:v>28.2</c:v>
                </c:pt>
                <c:pt idx="51">
                  <c:v>28.36</c:v>
                </c:pt>
                <c:pt idx="52">
                  <c:v>27.95</c:v>
                </c:pt>
                <c:pt idx="53">
                  <c:v>27.95</c:v>
                </c:pt>
                <c:pt idx="54">
                  <c:v>27.7</c:v>
                </c:pt>
                <c:pt idx="55">
                  <c:v>27.28</c:v>
                </c:pt>
                <c:pt idx="56">
                  <c:v>26.98</c:v>
                </c:pt>
                <c:pt idx="57">
                  <c:v>28.14</c:v>
                </c:pt>
                <c:pt idx="58">
                  <c:v>28.36</c:v>
                </c:pt>
                <c:pt idx="59">
                  <c:v>28.92</c:v>
                </c:pt>
                <c:pt idx="60">
                  <c:v>29.07</c:v>
                </c:pt>
                <c:pt idx="61">
                  <c:v>29.39</c:v>
                </c:pt>
                <c:pt idx="62">
                  <c:v>29.14</c:v>
                </c:pt>
                <c:pt idx="63">
                  <c:v>28.95</c:v>
                </c:pt>
                <c:pt idx="64">
                  <c:v>29.26</c:v>
                </c:pt>
                <c:pt idx="65">
                  <c:v>28.8</c:v>
                </c:pt>
                <c:pt idx="66">
                  <c:v>28.99</c:v>
                </c:pt>
                <c:pt idx="67">
                  <c:v>28.99</c:v>
                </c:pt>
                <c:pt idx="68">
                  <c:v>28.96</c:v>
                </c:pt>
                <c:pt idx="69">
                  <c:v>28.18</c:v>
                </c:pt>
                <c:pt idx="70">
                  <c:v>27.31</c:v>
                </c:pt>
                <c:pt idx="71">
                  <c:v>26.77</c:v>
                </c:pt>
                <c:pt idx="72">
                  <c:v>26.41</c:v>
                </c:pt>
                <c:pt idx="73">
                  <c:v>26.33</c:v>
                </c:pt>
                <c:pt idx="74">
                  <c:v>25.81</c:v>
                </c:pt>
                <c:pt idx="75">
                  <c:v>25.85</c:v>
                </c:pt>
                <c:pt idx="76">
                  <c:v>26.52</c:v>
                </c:pt>
                <c:pt idx="77">
                  <c:v>26.62</c:v>
                </c:pt>
                <c:pt idx="78">
                  <c:v>26.91</c:v>
                </c:pt>
                <c:pt idx="79">
                  <c:v>26.29</c:v>
                </c:pt>
                <c:pt idx="80">
                  <c:v>26.51</c:v>
                </c:pt>
                <c:pt idx="81">
                  <c:v>26.8</c:v>
                </c:pt>
                <c:pt idx="82">
                  <c:v>26.45</c:v>
                </c:pt>
                <c:pt idx="83">
                  <c:v>26.38</c:v>
                </c:pt>
                <c:pt idx="84">
                  <c:v>26.06</c:v>
                </c:pt>
                <c:pt idx="85">
                  <c:v>26.12</c:v>
                </c:pt>
                <c:pt idx="86">
                  <c:v>26.45</c:v>
                </c:pt>
                <c:pt idx="87">
                  <c:v>26.7</c:v>
                </c:pt>
                <c:pt idx="88">
                  <c:v>26.6</c:v>
                </c:pt>
                <c:pt idx="89">
                  <c:v>26.58</c:v>
                </c:pt>
                <c:pt idx="90">
                  <c:v>26.7</c:v>
                </c:pt>
                <c:pt idx="91">
                  <c:v>27.03</c:v>
                </c:pt>
                <c:pt idx="92">
                  <c:v>27.59</c:v>
                </c:pt>
                <c:pt idx="93">
                  <c:v>27</c:v>
                </c:pt>
                <c:pt idx="94">
                  <c:v>26.81</c:v>
                </c:pt>
                <c:pt idx="95">
                  <c:v>26.61</c:v>
                </c:pt>
                <c:pt idx="96">
                  <c:v>24.69</c:v>
                </c:pt>
                <c:pt idx="97">
                  <c:v>24.75</c:v>
                </c:pt>
                <c:pt idx="98">
                  <c:v>24.75</c:v>
                </c:pt>
                <c:pt idx="99">
                  <c:v>25.06</c:v>
                </c:pt>
                <c:pt idx="100">
                  <c:v>24.76</c:v>
                </c:pt>
                <c:pt idx="101">
                  <c:v>24.51</c:v>
                </c:pt>
                <c:pt idx="102">
                  <c:v>24.01</c:v>
                </c:pt>
                <c:pt idx="103">
                  <c:v>23.87</c:v>
                </c:pt>
                <c:pt idx="104">
                  <c:v>24.4</c:v>
                </c:pt>
                <c:pt idx="105">
                  <c:v>24.6</c:v>
                </c:pt>
                <c:pt idx="106">
                  <c:v>23.94</c:v>
                </c:pt>
                <c:pt idx="107">
                  <c:v>24</c:v>
                </c:pt>
                <c:pt idx="108">
                  <c:v>24.59</c:v>
                </c:pt>
                <c:pt idx="109">
                  <c:v>24.78</c:v>
                </c:pt>
                <c:pt idx="110">
                  <c:v>25.01</c:v>
                </c:pt>
                <c:pt idx="111">
                  <c:v>24.77</c:v>
                </c:pt>
                <c:pt idx="112">
                  <c:v>25.03</c:v>
                </c:pt>
                <c:pt idx="113">
                  <c:v>25.35</c:v>
                </c:pt>
                <c:pt idx="114">
                  <c:v>25.51</c:v>
                </c:pt>
                <c:pt idx="115">
                  <c:v>25.84</c:v>
                </c:pt>
                <c:pt idx="116">
                  <c:v>26.45</c:v>
                </c:pt>
                <c:pt idx="117">
                  <c:v>27.3</c:v>
                </c:pt>
                <c:pt idx="118">
                  <c:v>26.96</c:v>
                </c:pt>
                <c:pt idx="119">
                  <c:v>27.1</c:v>
                </c:pt>
                <c:pt idx="120">
                  <c:v>26.75</c:v>
                </c:pt>
                <c:pt idx="121">
                  <c:v>26.12</c:v>
                </c:pt>
                <c:pt idx="122">
                  <c:v>26</c:v>
                </c:pt>
                <c:pt idx="123">
                  <c:v>26.5</c:v>
                </c:pt>
                <c:pt idx="124">
                  <c:v>26.02</c:v>
                </c:pt>
                <c:pt idx="125">
                  <c:v>25.45</c:v>
                </c:pt>
                <c:pt idx="126">
                  <c:v>25.62</c:v>
                </c:pt>
                <c:pt idx="127">
                  <c:v>25.5</c:v>
                </c:pt>
                <c:pt idx="128">
                  <c:v>25.81</c:v>
                </c:pt>
                <c:pt idx="129">
                  <c:v>26.06</c:v>
                </c:pt>
                <c:pt idx="130">
                  <c:v>25.97</c:v>
                </c:pt>
                <c:pt idx="131">
                  <c:v>25.82</c:v>
                </c:pt>
                <c:pt idx="132">
                  <c:v>26.04</c:v>
                </c:pt>
                <c:pt idx="133">
                  <c:v>25.97</c:v>
                </c:pt>
                <c:pt idx="134">
                  <c:v>26.42</c:v>
                </c:pt>
                <c:pt idx="135">
                  <c:v>26.28</c:v>
                </c:pt>
                <c:pt idx="136">
                  <c:v>26.47</c:v>
                </c:pt>
                <c:pt idx="137">
                  <c:v>26.68</c:v>
                </c:pt>
                <c:pt idx="138">
                  <c:v>26.4</c:v>
                </c:pt>
                <c:pt idx="139">
                  <c:v>26.57</c:v>
                </c:pt>
                <c:pt idx="140">
                  <c:v>26.7</c:v>
                </c:pt>
                <c:pt idx="141">
                  <c:v>26.77</c:v>
                </c:pt>
                <c:pt idx="142">
                  <c:v>26.35</c:v>
                </c:pt>
                <c:pt idx="143">
                  <c:v>26.96</c:v>
                </c:pt>
                <c:pt idx="144">
                  <c:v>27.34</c:v>
                </c:pt>
                <c:pt idx="145">
                  <c:v>27.23</c:v>
                </c:pt>
                <c:pt idx="146">
                  <c:v>27.33</c:v>
                </c:pt>
                <c:pt idx="147">
                  <c:v>27.72</c:v>
                </c:pt>
                <c:pt idx="148">
                  <c:v>27.03</c:v>
                </c:pt>
                <c:pt idx="149">
                  <c:v>27.2</c:v>
                </c:pt>
                <c:pt idx="150">
                  <c:v>27</c:v>
                </c:pt>
                <c:pt idx="151">
                  <c:v>26.71</c:v>
                </c:pt>
                <c:pt idx="152">
                  <c:v>26.8</c:v>
                </c:pt>
                <c:pt idx="153">
                  <c:v>27.31</c:v>
                </c:pt>
                <c:pt idx="154">
                  <c:v>27.52</c:v>
                </c:pt>
                <c:pt idx="155">
                  <c:v>27.42</c:v>
                </c:pt>
                <c:pt idx="156">
                  <c:v>27.44</c:v>
                </c:pt>
                <c:pt idx="157">
                  <c:v>27.79</c:v>
                </c:pt>
                <c:pt idx="158">
                  <c:v>28</c:v>
                </c:pt>
                <c:pt idx="159">
                  <c:v>27.64</c:v>
                </c:pt>
                <c:pt idx="160">
                  <c:v>27.91</c:v>
                </c:pt>
                <c:pt idx="161">
                  <c:v>27.43</c:v>
                </c:pt>
                <c:pt idx="162">
                  <c:v>27.94</c:v>
                </c:pt>
                <c:pt idx="163">
                  <c:v>27.91</c:v>
                </c:pt>
                <c:pt idx="164">
                  <c:v>27.78</c:v>
                </c:pt>
                <c:pt idx="165">
                  <c:v>28.12</c:v>
                </c:pt>
                <c:pt idx="166">
                  <c:v>28.19</c:v>
                </c:pt>
                <c:pt idx="167">
                  <c:v>27.65</c:v>
                </c:pt>
                <c:pt idx="168">
                  <c:v>27.99</c:v>
                </c:pt>
                <c:pt idx="169">
                  <c:v>27.68</c:v>
                </c:pt>
                <c:pt idx="170">
                  <c:v>27.84</c:v>
                </c:pt>
                <c:pt idx="171">
                  <c:v>27.23</c:v>
                </c:pt>
                <c:pt idx="172">
                  <c:v>26.88</c:v>
                </c:pt>
                <c:pt idx="173">
                  <c:v>27.02</c:v>
                </c:pt>
                <c:pt idx="174">
                  <c:v>26.85</c:v>
                </c:pt>
                <c:pt idx="175">
                  <c:v>27.13</c:v>
                </c:pt>
                <c:pt idx="176">
                  <c:v>26.9</c:v>
                </c:pt>
                <c:pt idx="177">
                  <c:v>26.64</c:v>
                </c:pt>
                <c:pt idx="178">
                  <c:v>27.08</c:v>
                </c:pt>
                <c:pt idx="179">
                  <c:v>27.13</c:v>
                </c:pt>
                <c:pt idx="180">
                  <c:v>27.3</c:v>
                </c:pt>
                <c:pt idx="181">
                  <c:v>27.06</c:v>
                </c:pt>
                <c:pt idx="182">
                  <c:v>27.27</c:v>
                </c:pt>
                <c:pt idx="183">
                  <c:v>26.86</c:v>
                </c:pt>
                <c:pt idx="184">
                  <c:v>26.09</c:v>
                </c:pt>
                <c:pt idx="185">
                  <c:v>26.2</c:v>
                </c:pt>
                <c:pt idx="186">
                  <c:v>26.44</c:v>
                </c:pt>
                <c:pt idx="187">
                  <c:v>26.34</c:v>
                </c:pt>
                <c:pt idx="188">
                  <c:v>26.55</c:v>
                </c:pt>
                <c:pt idx="189">
                  <c:v>26.8</c:v>
                </c:pt>
                <c:pt idx="190">
                  <c:v>26.97</c:v>
                </c:pt>
                <c:pt idx="191">
                  <c:v>26.7</c:v>
                </c:pt>
                <c:pt idx="192">
                  <c:v>27.19</c:v>
                </c:pt>
                <c:pt idx="193">
                  <c:v>27.06</c:v>
                </c:pt>
                <c:pt idx="194">
                  <c:v>27.2</c:v>
                </c:pt>
                <c:pt idx="195">
                  <c:v>26.74</c:v>
                </c:pt>
                <c:pt idx="196">
                  <c:v>26.95</c:v>
                </c:pt>
                <c:pt idx="197">
                  <c:v>27.42</c:v>
                </c:pt>
                <c:pt idx="198">
                  <c:v>27.22</c:v>
                </c:pt>
                <c:pt idx="199">
                  <c:v>27.34</c:v>
                </c:pt>
                <c:pt idx="200">
                  <c:v>27.4</c:v>
                </c:pt>
                <c:pt idx="201">
                  <c:v>27.72</c:v>
                </c:pt>
                <c:pt idx="202">
                  <c:v>27.7</c:v>
                </c:pt>
                <c:pt idx="203">
                  <c:v>27.24</c:v>
                </c:pt>
                <c:pt idx="204">
                  <c:v>27.1</c:v>
                </c:pt>
                <c:pt idx="205">
                  <c:v>26.8</c:v>
                </c:pt>
                <c:pt idx="206">
                  <c:v>26.74</c:v>
                </c:pt>
                <c:pt idx="207">
                  <c:v>26.95</c:v>
                </c:pt>
                <c:pt idx="208">
                  <c:v>27.7</c:v>
                </c:pt>
                <c:pt idx="209">
                  <c:v>27.63</c:v>
                </c:pt>
                <c:pt idx="210">
                  <c:v>27.75</c:v>
                </c:pt>
                <c:pt idx="211">
                  <c:v>27.41</c:v>
                </c:pt>
                <c:pt idx="212">
                  <c:v>27.2</c:v>
                </c:pt>
                <c:pt idx="213">
                  <c:v>26.79</c:v>
                </c:pt>
                <c:pt idx="214">
                  <c:v>26.67</c:v>
                </c:pt>
                <c:pt idx="215">
                  <c:v>26.5</c:v>
                </c:pt>
                <c:pt idx="216">
                  <c:v>26.84</c:v>
                </c:pt>
                <c:pt idx="217">
                  <c:v>27.18</c:v>
                </c:pt>
                <c:pt idx="218">
                  <c:v>27.3</c:v>
                </c:pt>
                <c:pt idx="219">
                  <c:v>27.2</c:v>
                </c:pt>
                <c:pt idx="220">
                  <c:v>27.3</c:v>
                </c:pt>
                <c:pt idx="221">
                  <c:v>26.4</c:v>
                </c:pt>
                <c:pt idx="222">
                  <c:v>26.48</c:v>
                </c:pt>
                <c:pt idx="223">
                  <c:v>26.15</c:v>
                </c:pt>
                <c:pt idx="224">
                  <c:v>25.86</c:v>
                </c:pt>
                <c:pt idx="225">
                  <c:v>26.51</c:v>
                </c:pt>
                <c:pt idx="226">
                  <c:v>27.96</c:v>
                </c:pt>
                <c:pt idx="227">
                  <c:v>27.68</c:v>
                </c:pt>
                <c:pt idx="228">
                  <c:v>27.97</c:v>
                </c:pt>
                <c:pt idx="229">
                  <c:v>28.1</c:v>
                </c:pt>
                <c:pt idx="230">
                  <c:v>28</c:v>
                </c:pt>
                <c:pt idx="231">
                  <c:v>28.68</c:v>
                </c:pt>
                <c:pt idx="232">
                  <c:v>28.45</c:v>
                </c:pt>
                <c:pt idx="233">
                  <c:v>28.54</c:v>
                </c:pt>
                <c:pt idx="234">
                  <c:v>28.7</c:v>
                </c:pt>
                <c:pt idx="235">
                  <c:v>29.01</c:v>
                </c:pt>
                <c:pt idx="236">
                  <c:v>28.57</c:v>
                </c:pt>
                <c:pt idx="237">
                  <c:v>28.97</c:v>
                </c:pt>
                <c:pt idx="238">
                  <c:v>28.48</c:v>
                </c:pt>
                <c:pt idx="239">
                  <c:v>28.65</c:v>
                </c:pt>
                <c:pt idx="240">
                  <c:v>28.84</c:v>
                </c:pt>
                <c:pt idx="241">
                  <c:v>28.48</c:v>
                </c:pt>
                <c:pt idx="242">
                  <c:v>28.19</c:v>
                </c:pt>
                <c:pt idx="243">
                  <c:v>27.97</c:v>
                </c:pt>
                <c:pt idx="244">
                  <c:v>27.97</c:v>
                </c:pt>
                <c:pt idx="245">
                  <c:v>27.65</c:v>
                </c:pt>
                <c:pt idx="246">
                  <c:v>28.15</c:v>
                </c:pt>
                <c:pt idx="247">
                  <c:v>27.48</c:v>
                </c:pt>
                <c:pt idx="248">
                  <c:v>27.44</c:v>
                </c:pt>
                <c:pt idx="249">
                  <c:v>27.48</c:v>
                </c:pt>
                <c:pt idx="250">
                  <c:v>27.42</c:v>
                </c:pt>
                <c:pt idx="251">
                  <c:v>27.48</c:v>
                </c:pt>
                <c:pt idx="252">
                  <c:v>27.26</c:v>
                </c:pt>
                <c:pt idx="253">
                  <c:v>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881-94DA-93352E05CA40}"/>
            </c:ext>
          </c:extLst>
        </c:ser>
        <c:ser>
          <c:idx val="1"/>
          <c:order val="1"/>
          <c:tx>
            <c:strRef>
              <c:f>'Yearly Portfolio'!$E$1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Portfolio'!$E$2:$E$255</c:f>
              <c:numCache>
                <c:formatCode>"$"#,##0.00</c:formatCode>
                <c:ptCount val="254"/>
                <c:pt idx="0">
                  <c:v>32.284999999999997</c:v>
                </c:pt>
                <c:pt idx="1">
                  <c:v>32.22</c:v>
                </c:pt>
                <c:pt idx="2">
                  <c:v>31.78</c:v>
                </c:pt>
                <c:pt idx="3">
                  <c:v>31.79</c:v>
                </c:pt>
                <c:pt idx="4">
                  <c:v>31.66</c:v>
                </c:pt>
                <c:pt idx="5">
                  <c:v>32.11</c:v>
                </c:pt>
                <c:pt idx="6">
                  <c:v>32.200000000000003</c:v>
                </c:pt>
                <c:pt idx="7">
                  <c:v>32.090000000000003</c:v>
                </c:pt>
                <c:pt idx="8">
                  <c:v>32.11</c:v>
                </c:pt>
                <c:pt idx="9">
                  <c:v>32.1</c:v>
                </c:pt>
                <c:pt idx="10">
                  <c:v>31.71</c:v>
                </c:pt>
                <c:pt idx="11">
                  <c:v>31.57</c:v>
                </c:pt>
                <c:pt idx="12">
                  <c:v>31.32</c:v>
                </c:pt>
                <c:pt idx="13">
                  <c:v>31.2</c:v>
                </c:pt>
                <c:pt idx="14">
                  <c:v>31.6</c:v>
                </c:pt>
                <c:pt idx="15">
                  <c:v>31.92</c:v>
                </c:pt>
                <c:pt idx="16">
                  <c:v>31.71</c:v>
                </c:pt>
                <c:pt idx="17">
                  <c:v>31.78</c:v>
                </c:pt>
                <c:pt idx="18">
                  <c:v>31.875</c:v>
                </c:pt>
                <c:pt idx="19">
                  <c:v>32.380000000000003</c:v>
                </c:pt>
                <c:pt idx="20">
                  <c:v>32.44</c:v>
                </c:pt>
                <c:pt idx="21">
                  <c:v>32.17</c:v>
                </c:pt>
                <c:pt idx="22">
                  <c:v>32.03</c:v>
                </c:pt>
                <c:pt idx="23">
                  <c:v>32.18</c:v>
                </c:pt>
                <c:pt idx="24">
                  <c:v>31.91</c:v>
                </c:pt>
                <c:pt idx="25">
                  <c:v>31.6</c:v>
                </c:pt>
                <c:pt idx="26">
                  <c:v>31.65</c:v>
                </c:pt>
                <c:pt idx="27">
                  <c:v>31.82</c:v>
                </c:pt>
                <c:pt idx="28">
                  <c:v>32.265000000000001</c:v>
                </c:pt>
                <c:pt idx="29">
                  <c:v>32.49</c:v>
                </c:pt>
                <c:pt idx="30">
                  <c:v>32.25</c:v>
                </c:pt>
                <c:pt idx="31">
                  <c:v>32.57</c:v>
                </c:pt>
                <c:pt idx="32">
                  <c:v>32.32</c:v>
                </c:pt>
                <c:pt idx="33">
                  <c:v>32.19</c:v>
                </c:pt>
                <c:pt idx="34">
                  <c:v>30.65</c:v>
                </c:pt>
                <c:pt idx="35">
                  <c:v>29.26</c:v>
                </c:pt>
                <c:pt idx="36">
                  <c:v>29.155000000000001</c:v>
                </c:pt>
                <c:pt idx="37">
                  <c:v>29.44</c:v>
                </c:pt>
                <c:pt idx="38">
                  <c:v>29.55</c:v>
                </c:pt>
                <c:pt idx="39">
                  <c:v>29.42</c:v>
                </c:pt>
                <c:pt idx="40">
                  <c:v>29.41</c:v>
                </c:pt>
                <c:pt idx="41">
                  <c:v>29.96</c:v>
                </c:pt>
                <c:pt idx="42">
                  <c:v>29.3</c:v>
                </c:pt>
                <c:pt idx="43">
                  <c:v>29.32</c:v>
                </c:pt>
                <c:pt idx="44">
                  <c:v>28.75</c:v>
                </c:pt>
                <c:pt idx="45">
                  <c:v>28.31</c:v>
                </c:pt>
                <c:pt idx="46">
                  <c:v>28.36</c:v>
                </c:pt>
                <c:pt idx="47">
                  <c:v>28.64</c:v>
                </c:pt>
                <c:pt idx="48">
                  <c:v>28.47</c:v>
                </c:pt>
                <c:pt idx="49">
                  <c:v>28.49</c:v>
                </c:pt>
                <c:pt idx="50">
                  <c:v>28.61</c:v>
                </c:pt>
                <c:pt idx="51">
                  <c:v>28.48</c:v>
                </c:pt>
                <c:pt idx="52">
                  <c:v>28.22</c:v>
                </c:pt>
                <c:pt idx="53">
                  <c:v>28.05</c:v>
                </c:pt>
                <c:pt idx="54">
                  <c:v>27.8</c:v>
                </c:pt>
                <c:pt idx="55">
                  <c:v>27.57</c:v>
                </c:pt>
                <c:pt idx="56">
                  <c:v>28.27</c:v>
                </c:pt>
                <c:pt idx="57">
                  <c:v>28.57</c:v>
                </c:pt>
                <c:pt idx="58">
                  <c:v>29.14</c:v>
                </c:pt>
                <c:pt idx="59">
                  <c:v>29.42</c:v>
                </c:pt>
                <c:pt idx="60">
                  <c:v>29.41</c:v>
                </c:pt>
                <c:pt idx="61">
                  <c:v>29.61</c:v>
                </c:pt>
                <c:pt idx="62">
                  <c:v>29.4</c:v>
                </c:pt>
                <c:pt idx="63">
                  <c:v>29.21</c:v>
                </c:pt>
                <c:pt idx="64">
                  <c:v>29.285</c:v>
                </c:pt>
                <c:pt idx="65">
                  <c:v>29.15</c:v>
                </c:pt>
                <c:pt idx="66">
                  <c:v>29.19</c:v>
                </c:pt>
                <c:pt idx="67">
                  <c:v>29.04</c:v>
                </c:pt>
                <c:pt idx="68">
                  <c:v>29.09</c:v>
                </c:pt>
                <c:pt idx="69">
                  <c:v>28.19</c:v>
                </c:pt>
                <c:pt idx="70">
                  <c:v>27.55</c:v>
                </c:pt>
                <c:pt idx="71">
                  <c:v>26.93</c:v>
                </c:pt>
                <c:pt idx="72">
                  <c:v>26.55</c:v>
                </c:pt>
                <c:pt idx="73">
                  <c:v>26.46</c:v>
                </c:pt>
                <c:pt idx="74">
                  <c:v>26.23</c:v>
                </c:pt>
                <c:pt idx="75">
                  <c:v>26.39</c:v>
                </c:pt>
                <c:pt idx="76">
                  <c:v>26.68</c:v>
                </c:pt>
                <c:pt idx="77">
                  <c:v>26.91</c:v>
                </c:pt>
                <c:pt idx="78">
                  <c:v>27.13</c:v>
                </c:pt>
                <c:pt idx="79">
                  <c:v>26.69</c:v>
                </c:pt>
                <c:pt idx="80">
                  <c:v>26.82</c:v>
                </c:pt>
                <c:pt idx="81">
                  <c:v>26.92</c:v>
                </c:pt>
                <c:pt idx="82">
                  <c:v>26.53</c:v>
                </c:pt>
                <c:pt idx="83">
                  <c:v>26.45</c:v>
                </c:pt>
                <c:pt idx="84">
                  <c:v>26.24</c:v>
                </c:pt>
                <c:pt idx="85">
                  <c:v>26.37</c:v>
                </c:pt>
                <c:pt idx="86">
                  <c:v>26.66</c:v>
                </c:pt>
                <c:pt idx="87">
                  <c:v>26.96</c:v>
                </c:pt>
                <c:pt idx="88">
                  <c:v>26.73</c:v>
                </c:pt>
                <c:pt idx="89">
                  <c:v>26.76</c:v>
                </c:pt>
                <c:pt idx="90">
                  <c:v>27.11</c:v>
                </c:pt>
                <c:pt idx="91">
                  <c:v>27.62</c:v>
                </c:pt>
                <c:pt idx="92">
                  <c:v>27.59</c:v>
                </c:pt>
                <c:pt idx="93">
                  <c:v>27.23</c:v>
                </c:pt>
                <c:pt idx="94">
                  <c:v>27.1</c:v>
                </c:pt>
                <c:pt idx="95">
                  <c:v>26.95</c:v>
                </c:pt>
                <c:pt idx="96">
                  <c:v>25.17</c:v>
                </c:pt>
                <c:pt idx="97">
                  <c:v>24.9</c:v>
                </c:pt>
                <c:pt idx="98">
                  <c:v>25.45</c:v>
                </c:pt>
                <c:pt idx="99">
                  <c:v>25.06</c:v>
                </c:pt>
                <c:pt idx="100">
                  <c:v>24.96</c:v>
                </c:pt>
                <c:pt idx="101">
                  <c:v>24.68</c:v>
                </c:pt>
                <c:pt idx="102">
                  <c:v>24.315000000000001</c:v>
                </c:pt>
                <c:pt idx="103">
                  <c:v>24.01</c:v>
                </c:pt>
                <c:pt idx="104">
                  <c:v>24.53</c:v>
                </c:pt>
                <c:pt idx="105">
                  <c:v>24.73</c:v>
                </c:pt>
                <c:pt idx="106">
                  <c:v>24.18</c:v>
                </c:pt>
                <c:pt idx="107">
                  <c:v>24.37</c:v>
                </c:pt>
                <c:pt idx="108">
                  <c:v>24.78</c:v>
                </c:pt>
                <c:pt idx="109">
                  <c:v>24.98</c:v>
                </c:pt>
                <c:pt idx="110">
                  <c:v>25.18</c:v>
                </c:pt>
                <c:pt idx="111">
                  <c:v>25.03</c:v>
                </c:pt>
                <c:pt idx="112">
                  <c:v>25.26</c:v>
                </c:pt>
                <c:pt idx="113">
                  <c:v>25.49</c:v>
                </c:pt>
                <c:pt idx="114">
                  <c:v>25.87</c:v>
                </c:pt>
                <c:pt idx="115">
                  <c:v>26.39</c:v>
                </c:pt>
                <c:pt idx="116">
                  <c:v>26.66</c:v>
                </c:pt>
                <c:pt idx="117">
                  <c:v>27.3</c:v>
                </c:pt>
                <c:pt idx="118">
                  <c:v>27.19</c:v>
                </c:pt>
                <c:pt idx="119">
                  <c:v>27.12</c:v>
                </c:pt>
                <c:pt idx="120">
                  <c:v>26.92</c:v>
                </c:pt>
                <c:pt idx="121">
                  <c:v>26.98</c:v>
                </c:pt>
                <c:pt idx="122">
                  <c:v>26.38</c:v>
                </c:pt>
                <c:pt idx="123">
                  <c:v>26.64</c:v>
                </c:pt>
                <c:pt idx="124">
                  <c:v>26.12</c:v>
                </c:pt>
                <c:pt idx="125">
                  <c:v>25.68</c:v>
                </c:pt>
                <c:pt idx="126">
                  <c:v>25.89</c:v>
                </c:pt>
                <c:pt idx="127">
                  <c:v>25.79</c:v>
                </c:pt>
                <c:pt idx="128">
                  <c:v>26.175000000000001</c:v>
                </c:pt>
                <c:pt idx="129">
                  <c:v>26.13</c:v>
                </c:pt>
                <c:pt idx="130">
                  <c:v>26.06</c:v>
                </c:pt>
                <c:pt idx="131">
                  <c:v>25.93</c:v>
                </c:pt>
                <c:pt idx="132">
                  <c:v>26.07</c:v>
                </c:pt>
                <c:pt idx="133">
                  <c:v>26.47</c:v>
                </c:pt>
                <c:pt idx="134">
                  <c:v>26.58</c:v>
                </c:pt>
                <c:pt idx="135">
                  <c:v>26.35</c:v>
                </c:pt>
                <c:pt idx="136">
                  <c:v>26.914999999999999</c:v>
                </c:pt>
                <c:pt idx="137">
                  <c:v>26.745000000000001</c:v>
                </c:pt>
                <c:pt idx="138">
                  <c:v>26.69</c:v>
                </c:pt>
                <c:pt idx="139">
                  <c:v>26.64</c:v>
                </c:pt>
                <c:pt idx="140">
                  <c:v>26.92</c:v>
                </c:pt>
                <c:pt idx="141">
                  <c:v>26.8</c:v>
                </c:pt>
                <c:pt idx="142">
                  <c:v>26.84</c:v>
                </c:pt>
                <c:pt idx="143">
                  <c:v>27.25</c:v>
                </c:pt>
                <c:pt idx="144">
                  <c:v>27.45</c:v>
                </c:pt>
                <c:pt idx="145">
                  <c:v>27.33</c:v>
                </c:pt>
                <c:pt idx="146">
                  <c:v>27.69</c:v>
                </c:pt>
                <c:pt idx="147">
                  <c:v>27.72</c:v>
                </c:pt>
                <c:pt idx="148">
                  <c:v>27.58</c:v>
                </c:pt>
                <c:pt idx="149">
                  <c:v>27.34</c:v>
                </c:pt>
                <c:pt idx="150">
                  <c:v>27.04</c:v>
                </c:pt>
                <c:pt idx="151">
                  <c:v>27.24</c:v>
                </c:pt>
                <c:pt idx="152">
                  <c:v>27.19</c:v>
                </c:pt>
                <c:pt idx="153">
                  <c:v>27.55</c:v>
                </c:pt>
                <c:pt idx="154">
                  <c:v>27.6</c:v>
                </c:pt>
                <c:pt idx="155">
                  <c:v>27.44</c:v>
                </c:pt>
                <c:pt idx="156">
                  <c:v>27.73</c:v>
                </c:pt>
                <c:pt idx="157">
                  <c:v>27.99</c:v>
                </c:pt>
                <c:pt idx="158">
                  <c:v>28</c:v>
                </c:pt>
                <c:pt idx="159">
                  <c:v>27.97</c:v>
                </c:pt>
                <c:pt idx="160">
                  <c:v>27.99</c:v>
                </c:pt>
                <c:pt idx="161">
                  <c:v>27.72</c:v>
                </c:pt>
                <c:pt idx="162">
                  <c:v>28.22</c:v>
                </c:pt>
                <c:pt idx="163">
                  <c:v>27.95</c:v>
                </c:pt>
                <c:pt idx="164">
                  <c:v>28.16</c:v>
                </c:pt>
                <c:pt idx="165">
                  <c:v>28.42</c:v>
                </c:pt>
                <c:pt idx="166">
                  <c:v>28.24</c:v>
                </c:pt>
                <c:pt idx="167">
                  <c:v>27.87</c:v>
                </c:pt>
                <c:pt idx="168">
                  <c:v>28</c:v>
                </c:pt>
                <c:pt idx="169">
                  <c:v>27.96</c:v>
                </c:pt>
                <c:pt idx="170">
                  <c:v>28.17</c:v>
                </c:pt>
                <c:pt idx="171">
                  <c:v>27.24</c:v>
                </c:pt>
                <c:pt idx="172">
                  <c:v>27.17</c:v>
                </c:pt>
                <c:pt idx="173">
                  <c:v>27.19</c:v>
                </c:pt>
                <c:pt idx="174">
                  <c:v>27.05</c:v>
                </c:pt>
                <c:pt idx="175">
                  <c:v>27.19</c:v>
                </c:pt>
                <c:pt idx="176">
                  <c:v>26.91</c:v>
                </c:pt>
                <c:pt idx="177">
                  <c:v>27</c:v>
                </c:pt>
                <c:pt idx="178">
                  <c:v>27.16</c:v>
                </c:pt>
                <c:pt idx="179">
                  <c:v>27.195</c:v>
                </c:pt>
                <c:pt idx="180">
                  <c:v>27.42</c:v>
                </c:pt>
                <c:pt idx="181">
                  <c:v>27.23</c:v>
                </c:pt>
                <c:pt idx="182">
                  <c:v>27.28</c:v>
                </c:pt>
                <c:pt idx="183">
                  <c:v>26.87</c:v>
                </c:pt>
                <c:pt idx="184">
                  <c:v>26.21</c:v>
                </c:pt>
                <c:pt idx="185">
                  <c:v>26.52</c:v>
                </c:pt>
                <c:pt idx="186">
                  <c:v>26.52</c:v>
                </c:pt>
                <c:pt idx="187">
                  <c:v>26.63</c:v>
                </c:pt>
                <c:pt idx="188">
                  <c:v>26.8</c:v>
                </c:pt>
                <c:pt idx="189">
                  <c:v>27.29</c:v>
                </c:pt>
                <c:pt idx="190">
                  <c:v>27.19</c:v>
                </c:pt>
                <c:pt idx="191">
                  <c:v>27.21</c:v>
                </c:pt>
                <c:pt idx="192">
                  <c:v>27.4</c:v>
                </c:pt>
                <c:pt idx="193">
                  <c:v>27.34</c:v>
                </c:pt>
                <c:pt idx="194">
                  <c:v>27.29</c:v>
                </c:pt>
                <c:pt idx="195">
                  <c:v>26.89</c:v>
                </c:pt>
                <c:pt idx="196">
                  <c:v>27.48</c:v>
                </c:pt>
                <c:pt idx="197">
                  <c:v>27.72</c:v>
                </c:pt>
                <c:pt idx="198">
                  <c:v>27.33</c:v>
                </c:pt>
                <c:pt idx="199">
                  <c:v>27.39</c:v>
                </c:pt>
                <c:pt idx="200">
                  <c:v>27.75</c:v>
                </c:pt>
                <c:pt idx="201">
                  <c:v>27.87</c:v>
                </c:pt>
                <c:pt idx="202">
                  <c:v>27.7</c:v>
                </c:pt>
                <c:pt idx="203">
                  <c:v>27.3</c:v>
                </c:pt>
                <c:pt idx="204">
                  <c:v>27.29</c:v>
                </c:pt>
                <c:pt idx="205">
                  <c:v>26.9</c:v>
                </c:pt>
                <c:pt idx="206">
                  <c:v>27.34</c:v>
                </c:pt>
                <c:pt idx="207">
                  <c:v>27.88</c:v>
                </c:pt>
                <c:pt idx="208">
                  <c:v>28</c:v>
                </c:pt>
                <c:pt idx="209">
                  <c:v>27.75</c:v>
                </c:pt>
                <c:pt idx="210">
                  <c:v>27.8</c:v>
                </c:pt>
                <c:pt idx="211">
                  <c:v>27.74</c:v>
                </c:pt>
                <c:pt idx="212">
                  <c:v>27.26</c:v>
                </c:pt>
                <c:pt idx="213">
                  <c:v>26.84</c:v>
                </c:pt>
                <c:pt idx="214">
                  <c:v>26.89</c:v>
                </c:pt>
                <c:pt idx="215">
                  <c:v>26.67</c:v>
                </c:pt>
                <c:pt idx="216">
                  <c:v>27.21</c:v>
                </c:pt>
                <c:pt idx="217">
                  <c:v>27.59</c:v>
                </c:pt>
                <c:pt idx="218">
                  <c:v>27.36</c:v>
                </c:pt>
                <c:pt idx="219">
                  <c:v>27.29</c:v>
                </c:pt>
                <c:pt idx="220">
                  <c:v>27.44</c:v>
                </c:pt>
                <c:pt idx="221">
                  <c:v>26.56</c:v>
                </c:pt>
                <c:pt idx="222">
                  <c:v>26.65</c:v>
                </c:pt>
                <c:pt idx="223">
                  <c:v>26.17</c:v>
                </c:pt>
                <c:pt idx="224">
                  <c:v>26.27</c:v>
                </c:pt>
                <c:pt idx="225">
                  <c:v>28.195</c:v>
                </c:pt>
                <c:pt idx="226">
                  <c:v>28.26</c:v>
                </c:pt>
                <c:pt idx="227">
                  <c:v>27.98</c:v>
                </c:pt>
                <c:pt idx="228">
                  <c:v>28.25</c:v>
                </c:pt>
                <c:pt idx="229">
                  <c:v>28.48</c:v>
                </c:pt>
                <c:pt idx="230">
                  <c:v>28.844999999999999</c:v>
                </c:pt>
                <c:pt idx="231">
                  <c:v>28.78</c:v>
                </c:pt>
                <c:pt idx="232">
                  <c:v>28.91</c:v>
                </c:pt>
                <c:pt idx="233">
                  <c:v>28.68</c:v>
                </c:pt>
                <c:pt idx="234">
                  <c:v>29.06</c:v>
                </c:pt>
                <c:pt idx="235">
                  <c:v>29.18</c:v>
                </c:pt>
                <c:pt idx="236">
                  <c:v>29.1</c:v>
                </c:pt>
                <c:pt idx="237">
                  <c:v>29.35</c:v>
                </c:pt>
                <c:pt idx="238">
                  <c:v>28.75</c:v>
                </c:pt>
                <c:pt idx="239">
                  <c:v>28.93</c:v>
                </c:pt>
                <c:pt idx="240">
                  <c:v>28.84</c:v>
                </c:pt>
                <c:pt idx="241">
                  <c:v>28.625</c:v>
                </c:pt>
                <c:pt idx="242">
                  <c:v>28.4</c:v>
                </c:pt>
                <c:pt idx="243">
                  <c:v>28.2</c:v>
                </c:pt>
                <c:pt idx="244">
                  <c:v>28</c:v>
                </c:pt>
                <c:pt idx="245">
                  <c:v>28.25</c:v>
                </c:pt>
                <c:pt idx="246">
                  <c:v>28.19</c:v>
                </c:pt>
                <c:pt idx="247">
                  <c:v>27.65</c:v>
                </c:pt>
                <c:pt idx="248">
                  <c:v>27.6</c:v>
                </c:pt>
                <c:pt idx="249">
                  <c:v>27.55</c:v>
                </c:pt>
                <c:pt idx="250">
                  <c:v>27.68</c:v>
                </c:pt>
                <c:pt idx="251">
                  <c:v>27.53</c:v>
                </c:pt>
                <c:pt idx="252">
                  <c:v>27.33</c:v>
                </c:pt>
                <c:pt idx="253">
                  <c:v>27.23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3-4881-94DA-93352E05CA40}"/>
            </c:ext>
          </c:extLst>
        </c:ser>
        <c:ser>
          <c:idx val="2"/>
          <c:order val="2"/>
          <c:tx>
            <c:strRef>
              <c:f>'Yearly Portfolio'!$F$1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Portfolio'!$F$2:$F$255</c:f>
              <c:numCache>
                <c:formatCode>"$"#,##0.00</c:formatCode>
                <c:ptCount val="254"/>
                <c:pt idx="0">
                  <c:v>31.99</c:v>
                </c:pt>
                <c:pt idx="1">
                  <c:v>31.88</c:v>
                </c:pt>
                <c:pt idx="2">
                  <c:v>31.35</c:v>
                </c:pt>
                <c:pt idx="3">
                  <c:v>31.35</c:v>
                </c:pt>
                <c:pt idx="4">
                  <c:v>31.3</c:v>
                </c:pt>
                <c:pt idx="5">
                  <c:v>31.7</c:v>
                </c:pt>
                <c:pt idx="6">
                  <c:v>31.67</c:v>
                </c:pt>
                <c:pt idx="7">
                  <c:v>31.69</c:v>
                </c:pt>
                <c:pt idx="8">
                  <c:v>31.78</c:v>
                </c:pt>
                <c:pt idx="9">
                  <c:v>31.9</c:v>
                </c:pt>
                <c:pt idx="10">
                  <c:v>31.5</c:v>
                </c:pt>
                <c:pt idx="11">
                  <c:v>31.28</c:v>
                </c:pt>
                <c:pt idx="12">
                  <c:v>30.46</c:v>
                </c:pt>
                <c:pt idx="13">
                  <c:v>30.85</c:v>
                </c:pt>
                <c:pt idx="14">
                  <c:v>31.03</c:v>
                </c:pt>
                <c:pt idx="15">
                  <c:v>31.43</c:v>
                </c:pt>
                <c:pt idx="16">
                  <c:v>31.35</c:v>
                </c:pt>
                <c:pt idx="17">
                  <c:v>31.33</c:v>
                </c:pt>
                <c:pt idx="18">
                  <c:v>31.5</c:v>
                </c:pt>
                <c:pt idx="19">
                  <c:v>31.8</c:v>
                </c:pt>
                <c:pt idx="20">
                  <c:v>31.97</c:v>
                </c:pt>
                <c:pt idx="21">
                  <c:v>31.54</c:v>
                </c:pt>
                <c:pt idx="22">
                  <c:v>31.71</c:v>
                </c:pt>
                <c:pt idx="23">
                  <c:v>31.69</c:v>
                </c:pt>
                <c:pt idx="24">
                  <c:v>31.43</c:v>
                </c:pt>
                <c:pt idx="25">
                  <c:v>31.135000000000002</c:v>
                </c:pt>
                <c:pt idx="26">
                  <c:v>31.25</c:v>
                </c:pt>
                <c:pt idx="27">
                  <c:v>31.51</c:v>
                </c:pt>
                <c:pt idx="28">
                  <c:v>31.74</c:v>
                </c:pt>
                <c:pt idx="29">
                  <c:v>32</c:v>
                </c:pt>
                <c:pt idx="30">
                  <c:v>31.71</c:v>
                </c:pt>
                <c:pt idx="31">
                  <c:v>31.82</c:v>
                </c:pt>
                <c:pt idx="32">
                  <c:v>31.8</c:v>
                </c:pt>
                <c:pt idx="33">
                  <c:v>31.58</c:v>
                </c:pt>
                <c:pt idx="34">
                  <c:v>28.96</c:v>
                </c:pt>
                <c:pt idx="35">
                  <c:v>28.11</c:v>
                </c:pt>
                <c:pt idx="36">
                  <c:v>28.69</c:v>
                </c:pt>
                <c:pt idx="37">
                  <c:v>28.81</c:v>
                </c:pt>
                <c:pt idx="38">
                  <c:v>29.21</c:v>
                </c:pt>
                <c:pt idx="39">
                  <c:v>29.04</c:v>
                </c:pt>
                <c:pt idx="40">
                  <c:v>28.92</c:v>
                </c:pt>
                <c:pt idx="41">
                  <c:v>29.35</c:v>
                </c:pt>
                <c:pt idx="42">
                  <c:v>28.72</c:v>
                </c:pt>
                <c:pt idx="43">
                  <c:v>28.57</c:v>
                </c:pt>
                <c:pt idx="44">
                  <c:v>28.04</c:v>
                </c:pt>
                <c:pt idx="45">
                  <c:v>27.835000000000001</c:v>
                </c:pt>
                <c:pt idx="46">
                  <c:v>27.96</c:v>
                </c:pt>
                <c:pt idx="47">
                  <c:v>28.27</c:v>
                </c:pt>
                <c:pt idx="48">
                  <c:v>28.12</c:v>
                </c:pt>
                <c:pt idx="49">
                  <c:v>28.02</c:v>
                </c:pt>
                <c:pt idx="50">
                  <c:v>28.2</c:v>
                </c:pt>
                <c:pt idx="51">
                  <c:v>27.97</c:v>
                </c:pt>
                <c:pt idx="52">
                  <c:v>27.92</c:v>
                </c:pt>
                <c:pt idx="53">
                  <c:v>27.73</c:v>
                </c:pt>
                <c:pt idx="54">
                  <c:v>27.13</c:v>
                </c:pt>
                <c:pt idx="55">
                  <c:v>27.1</c:v>
                </c:pt>
                <c:pt idx="56">
                  <c:v>26.98</c:v>
                </c:pt>
                <c:pt idx="57">
                  <c:v>28.03</c:v>
                </c:pt>
                <c:pt idx="58">
                  <c:v>28.36</c:v>
                </c:pt>
                <c:pt idx="59">
                  <c:v>28.92</c:v>
                </c:pt>
                <c:pt idx="60">
                  <c:v>28.96</c:v>
                </c:pt>
                <c:pt idx="61">
                  <c:v>29.12</c:v>
                </c:pt>
                <c:pt idx="62">
                  <c:v>29.03</c:v>
                </c:pt>
                <c:pt idx="63">
                  <c:v>28.79</c:v>
                </c:pt>
                <c:pt idx="64">
                  <c:v>28.95</c:v>
                </c:pt>
                <c:pt idx="65">
                  <c:v>28.75</c:v>
                </c:pt>
                <c:pt idx="66">
                  <c:v>28.99</c:v>
                </c:pt>
                <c:pt idx="67">
                  <c:v>28.7</c:v>
                </c:pt>
                <c:pt idx="68">
                  <c:v>28.69</c:v>
                </c:pt>
                <c:pt idx="69">
                  <c:v>27.55</c:v>
                </c:pt>
                <c:pt idx="70">
                  <c:v>27.07</c:v>
                </c:pt>
                <c:pt idx="71">
                  <c:v>26.53</c:v>
                </c:pt>
                <c:pt idx="72">
                  <c:v>26.114999999999998</c:v>
                </c:pt>
                <c:pt idx="73">
                  <c:v>25.99</c:v>
                </c:pt>
                <c:pt idx="74">
                  <c:v>25.72</c:v>
                </c:pt>
                <c:pt idx="75">
                  <c:v>25.77</c:v>
                </c:pt>
                <c:pt idx="76">
                  <c:v>26.27</c:v>
                </c:pt>
                <c:pt idx="77">
                  <c:v>26.61</c:v>
                </c:pt>
                <c:pt idx="78">
                  <c:v>26.74</c:v>
                </c:pt>
                <c:pt idx="79">
                  <c:v>26.26</c:v>
                </c:pt>
                <c:pt idx="80">
                  <c:v>26.38</c:v>
                </c:pt>
                <c:pt idx="81">
                  <c:v>26.6</c:v>
                </c:pt>
                <c:pt idx="82">
                  <c:v>26.35</c:v>
                </c:pt>
                <c:pt idx="83">
                  <c:v>25.92</c:v>
                </c:pt>
                <c:pt idx="84">
                  <c:v>26.03</c:v>
                </c:pt>
                <c:pt idx="85">
                  <c:v>26.06</c:v>
                </c:pt>
                <c:pt idx="86">
                  <c:v>26.22</c:v>
                </c:pt>
                <c:pt idx="87">
                  <c:v>26.56</c:v>
                </c:pt>
                <c:pt idx="88">
                  <c:v>26.475000000000001</c:v>
                </c:pt>
                <c:pt idx="89">
                  <c:v>26.43</c:v>
                </c:pt>
                <c:pt idx="90">
                  <c:v>26.56</c:v>
                </c:pt>
                <c:pt idx="91">
                  <c:v>27.03</c:v>
                </c:pt>
                <c:pt idx="92">
                  <c:v>26.69</c:v>
                </c:pt>
                <c:pt idx="93">
                  <c:v>26.89</c:v>
                </c:pt>
                <c:pt idx="94">
                  <c:v>26.63</c:v>
                </c:pt>
                <c:pt idx="95">
                  <c:v>26.42</c:v>
                </c:pt>
                <c:pt idx="96">
                  <c:v>23.58</c:v>
                </c:pt>
                <c:pt idx="97">
                  <c:v>24.4</c:v>
                </c:pt>
                <c:pt idx="98">
                  <c:v>24.74</c:v>
                </c:pt>
                <c:pt idx="99">
                  <c:v>24.68</c:v>
                </c:pt>
                <c:pt idx="100">
                  <c:v>24.33</c:v>
                </c:pt>
                <c:pt idx="101">
                  <c:v>24.18</c:v>
                </c:pt>
                <c:pt idx="102">
                  <c:v>23.98</c:v>
                </c:pt>
                <c:pt idx="103">
                  <c:v>23.77</c:v>
                </c:pt>
                <c:pt idx="104">
                  <c:v>23.94</c:v>
                </c:pt>
                <c:pt idx="105">
                  <c:v>24.17</c:v>
                </c:pt>
                <c:pt idx="106">
                  <c:v>23.83</c:v>
                </c:pt>
                <c:pt idx="107">
                  <c:v>24</c:v>
                </c:pt>
                <c:pt idx="108">
                  <c:v>24.48</c:v>
                </c:pt>
                <c:pt idx="109">
                  <c:v>24.58</c:v>
                </c:pt>
                <c:pt idx="110">
                  <c:v>24.57</c:v>
                </c:pt>
                <c:pt idx="111">
                  <c:v>24.57</c:v>
                </c:pt>
                <c:pt idx="112">
                  <c:v>24.89</c:v>
                </c:pt>
                <c:pt idx="113">
                  <c:v>25.21</c:v>
                </c:pt>
                <c:pt idx="114">
                  <c:v>25.385000000000002</c:v>
                </c:pt>
                <c:pt idx="115">
                  <c:v>25.78</c:v>
                </c:pt>
                <c:pt idx="116">
                  <c:v>26.39</c:v>
                </c:pt>
                <c:pt idx="117">
                  <c:v>26.65</c:v>
                </c:pt>
                <c:pt idx="118">
                  <c:v>26.86</c:v>
                </c:pt>
                <c:pt idx="119">
                  <c:v>26.52</c:v>
                </c:pt>
                <c:pt idx="120">
                  <c:v>26.58</c:v>
                </c:pt>
                <c:pt idx="121">
                  <c:v>25.84</c:v>
                </c:pt>
                <c:pt idx="122">
                  <c:v>25.96</c:v>
                </c:pt>
                <c:pt idx="123">
                  <c:v>26.3</c:v>
                </c:pt>
                <c:pt idx="124">
                  <c:v>25.66</c:v>
                </c:pt>
                <c:pt idx="125">
                  <c:v>25.38</c:v>
                </c:pt>
                <c:pt idx="126">
                  <c:v>25.48</c:v>
                </c:pt>
                <c:pt idx="127">
                  <c:v>25.46</c:v>
                </c:pt>
                <c:pt idx="128">
                  <c:v>25.7</c:v>
                </c:pt>
                <c:pt idx="129">
                  <c:v>25.78</c:v>
                </c:pt>
                <c:pt idx="130">
                  <c:v>25.86</c:v>
                </c:pt>
                <c:pt idx="131">
                  <c:v>25.61</c:v>
                </c:pt>
                <c:pt idx="132">
                  <c:v>25.6</c:v>
                </c:pt>
                <c:pt idx="133">
                  <c:v>25.95</c:v>
                </c:pt>
                <c:pt idx="134">
                  <c:v>26.19</c:v>
                </c:pt>
                <c:pt idx="135">
                  <c:v>26</c:v>
                </c:pt>
                <c:pt idx="136">
                  <c:v>26.4</c:v>
                </c:pt>
                <c:pt idx="137">
                  <c:v>26.4</c:v>
                </c:pt>
                <c:pt idx="138">
                  <c:v>26.22</c:v>
                </c:pt>
                <c:pt idx="139">
                  <c:v>26.4</c:v>
                </c:pt>
                <c:pt idx="140">
                  <c:v>26.62</c:v>
                </c:pt>
                <c:pt idx="141">
                  <c:v>26.45</c:v>
                </c:pt>
                <c:pt idx="142">
                  <c:v>26.24</c:v>
                </c:pt>
                <c:pt idx="143">
                  <c:v>26.9</c:v>
                </c:pt>
                <c:pt idx="144">
                  <c:v>27.06</c:v>
                </c:pt>
                <c:pt idx="145">
                  <c:v>27.09</c:v>
                </c:pt>
                <c:pt idx="146">
                  <c:v>27.32</c:v>
                </c:pt>
                <c:pt idx="147">
                  <c:v>27.37</c:v>
                </c:pt>
                <c:pt idx="148">
                  <c:v>26.88</c:v>
                </c:pt>
                <c:pt idx="149">
                  <c:v>27.08</c:v>
                </c:pt>
                <c:pt idx="150">
                  <c:v>26.66</c:v>
                </c:pt>
                <c:pt idx="151">
                  <c:v>26.58</c:v>
                </c:pt>
                <c:pt idx="152">
                  <c:v>26.79</c:v>
                </c:pt>
                <c:pt idx="153">
                  <c:v>27.31</c:v>
                </c:pt>
                <c:pt idx="154">
                  <c:v>27.35</c:v>
                </c:pt>
                <c:pt idx="155">
                  <c:v>27.05</c:v>
                </c:pt>
                <c:pt idx="156">
                  <c:v>27.36</c:v>
                </c:pt>
                <c:pt idx="157">
                  <c:v>27.68</c:v>
                </c:pt>
                <c:pt idx="158">
                  <c:v>27.734999999999999</c:v>
                </c:pt>
                <c:pt idx="159">
                  <c:v>27.5</c:v>
                </c:pt>
                <c:pt idx="160">
                  <c:v>27.47</c:v>
                </c:pt>
                <c:pt idx="161">
                  <c:v>27.16</c:v>
                </c:pt>
                <c:pt idx="162">
                  <c:v>27.07</c:v>
                </c:pt>
                <c:pt idx="163">
                  <c:v>27.39</c:v>
                </c:pt>
                <c:pt idx="164">
                  <c:v>27.67</c:v>
                </c:pt>
                <c:pt idx="165">
                  <c:v>28.1</c:v>
                </c:pt>
                <c:pt idx="166">
                  <c:v>27.67</c:v>
                </c:pt>
                <c:pt idx="167">
                  <c:v>27.53</c:v>
                </c:pt>
                <c:pt idx="168">
                  <c:v>27.57</c:v>
                </c:pt>
                <c:pt idx="169">
                  <c:v>27.53</c:v>
                </c:pt>
                <c:pt idx="170">
                  <c:v>27.77</c:v>
                </c:pt>
                <c:pt idx="171">
                  <c:v>26.72</c:v>
                </c:pt>
                <c:pt idx="172">
                  <c:v>26.63</c:v>
                </c:pt>
                <c:pt idx="173">
                  <c:v>26.82</c:v>
                </c:pt>
                <c:pt idx="174">
                  <c:v>26.85</c:v>
                </c:pt>
                <c:pt idx="175">
                  <c:v>26.81</c:v>
                </c:pt>
                <c:pt idx="176">
                  <c:v>26.31</c:v>
                </c:pt>
                <c:pt idx="177">
                  <c:v>26.57</c:v>
                </c:pt>
                <c:pt idx="178">
                  <c:v>26.78</c:v>
                </c:pt>
                <c:pt idx="179">
                  <c:v>26.96</c:v>
                </c:pt>
                <c:pt idx="180">
                  <c:v>27.11</c:v>
                </c:pt>
                <c:pt idx="181">
                  <c:v>26.81</c:v>
                </c:pt>
                <c:pt idx="182">
                  <c:v>26.83</c:v>
                </c:pt>
                <c:pt idx="183">
                  <c:v>26.28</c:v>
                </c:pt>
                <c:pt idx="184">
                  <c:v>25.77</c:v>
                </c:pt>
                <c:pt idx="185">
                  <c:v>26</c:v>
                </c:pt>
                <c:pt idx="186">
                  <c:v>26.01</c:v>
                </c:pt>
                <c:pt idx="187">
                  <c:v>26.14</c:v>
                </c:pt>
                <c:pt idx="188">
                  <c:v>26.49</c:v>
                </c:pt>
                <c:pt idx="189">
                  <c:v>26.74</c:v>
                </c:pt>
                <c:pt idx="190">
                  <c:v>26.77</c:v>
                </c:pt>
                <c:pt idx="191">
                  <c:v>26.57</c:v>
                </c:pt>
                <c:pt idx="192">
                  <c:v>27.11</c:v>
                </c:pt>
                <c:pt idx="193">
                  <c:v>26.82</c:v>
                </c:pt>
                <c:pt idx="194">
                  <c:v>26.9</c:v>
                </c:pt>
                <c:pt idx="195">
                  <c:v>26.57</c:v>
                </c:pt>
                <c:pt idx="196">
                  <c:v>26.9</c:v>
                </c:pt>
                <c:pt idx="197">
                  <c:v>27.24</c:v>
                </c:pt>
                <c:pt idx="198">
                  <c:v>27.06</c:v>
                </c:pt>
                <c:pt idx="199">
                  <c:v>27.14</c:v>
                </c:pt>
                <c:pt idx="200">
                  <c:v>27.34</c:v>
                </c:pt>
                <c:pt idx="201">
                  <c:v>27.52</c:v>
                </c:pt>
                <c:pt idx="202">
                  <c:v>27.17</c:v>
                </c:pt>
                <c:pt idx="203">
                  <c:v>26.93</c:v>
                </c:pt>
                <c:pt idx="204">
                  <c:v>27.07</c:v>
                </c:pt>
                <c:pt idx="205">
                  <c:v>26.6</c:v>
                </c:pt>
                <c:pt idx="206">
                  <c:v>26.65</c:v>
                </c:pt>
                <c:pt idx="207">
                  <c:v>26.765000000000001</c:v>
                </c:pt>
                <c:pt idx="208">
                  <c:v>27.63</c:v>
                </c:pt>
                <c:pt idx="209">
                  <c:v>27.5</c:v>
                </c:pt>
                <c:pt idx="210">
                  <c:v>27.36</c:v>
                </c:pt>
                <c:pt idx="211">
                  <c:v>27.2</c:v>
                </c:pt>
                <c:pt idx="212">
                  <c:v>26.74</c:v>
                </c:pt>
                <c:pt idx="213">
                  <c:v>26.53</c:v>
                </c:pt>
                <c:pt idx="214">
                  <c:v>26.41</c:v>
                </c:pt>
                <c:pt idx="215">
                  <c:v>26.45</c:v>
                </c:pt>
                <c:pt idx="216">
                  <c:v>26.67</c:v>
                </c:pt>
                <c:pt idx="217">
                  <c:v>27.01</c:v>
                </c:pt>
                <c:pt idx="218">
                  <c:v>27.01</c:v>
                </c:pt>
                <c:pt idx="219">
                  <c:v>26.98</c:v>
                </c:pt>
                <c:pt idx="220">
                  <c:v>26.45</c:v>
                </c:pt>
                <c:pt idx="221">
                  <c:v>26.07</c:v>
                </c:pt>
                <c:pt idx="222">
                  <c:v>26.24</c:v>
                </c:pt>
                <c:pt idx="223">
                  <c:v>25.61</c:v>
                </c:pt>
                <c:pt idx="224">
                  <c:v>25.79</c:v>
                </c:pt>
                <c:pt idx="225">
                  <c:v>26.43</c:v>
                </c:pt>
                <c:pt idx="226">
                  <c:v>27.6</c:v>
                </c:pt>
                <c:pt idx="227">
                  <c:v>27.49</c:v>
                </c:pt>
                <c:pt idx="228">
                  <c:v>27.8</c:v>
                </c:pt>
                <c:pt idx="229">
                  <c:v>27.96</c:v>
                </c:pt>
                <c:pt idx="230">
                  <c:v>27.96</c:v>
                </c:pt>
                <c:pt idx="231">
                  <c:v>28.43</c:v>
                </c:pt>
                <c:pt idx="232">
                  <c:v>28.42</c:v>
                </c:pt>
                <c:pt idx="233">
                  <c:v>28.35</c:v>
                </c:pt>
                <c:pt idx="234">
                  <c:v>28.52</c:v>
                </c:pt>
                <c:pt idx="235">
                  <c:v>28.73</c:v>
                </c:pt>
                <c:pt idx="236">
                  <c:v>28.51</c:v>
                </c:pt>
                <c:pt idx="237">
                  <c:v>28.83</c:v>
                </c:pt>
                <c:pt idx="238">
                  <c:v>28.29</c:v>
                </c:pt>
                <c:pt idx="239">
                  <c:v>27.76</c:v>
                </c:pt>
                <c:pt idx="240">
                  <c:v>28.44</c:v>
                </c:pt>
                <c:pt idx="241">
                  <c:v>28.28</c:v>
                </c:pt>
                <c:pt idx="242">
                  <c:v>28.06</c:v>
                </c:pt>
                <c:pt idx="243">
                  <c:v>27.92</c:v>
                </c:pt>
                <c:pt idx="244">
                  <c:v>27.7</c:v>
                </c:pt>
                <c:pt idx="245">
                  <c:v>27.61</c:v>
                </c:pt>
                <c:pt idx="246">
                  <c:v>27.79</c:v>
                </c:pt>
                <c:pt idx="247">
                  <c:v>27.3</c:v>
                </c:pt>
                <c:pt idx="248">
                  <c:v>27.04</c:v>
                </c:pt>
                <c:pt idx="249">
                  <c:v>27.25</c:v>
                </c:pt>
                <c:pt idx="250">
                  <c:v>27.36</c:v>
                </c:pt>
                <c:pt idx="251">
                  <c:v>27.26</c:v>
                </c:pt>
                <c:pt idx="252">
                  <c:v>27.03</c:v>
                </c:pt>
                <c:pt idx="25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3-4881-94DA-93352E05CA40}"/>
            </c:ext>
          </c:extLst>
        </c:ser>
        <c:ser>
          <c:idx val="3"/>
          <c:order val="3"/>
          <c:tx>
            <c:strRef>
              <c:f>'Yearly Portfolio'!$G$1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'Yearly Portfolio'!$C$2:$C$255</c:f>
              <c:strCache>
                <c:ptCount val="254"/>
                <c:pt idx="0">
                  <c:v>02/01/2024</c:v>
                </c:pt>
                <c:pt idx="1">
                  <c:v>03/01/2024</c:v>
                </c:pt>
                <c:pt idx="2">
                  <c:v>04/01/2024</c:v>
                </c:pt>
                <c:pt idx="3">
                  <c:v>05/01/2024</c:v>
                </c:pt>
                <c:pt idx="4">
                  <c:v>08/01/2024</c:v>
                </c:pt>
                <c:pt idx="5">
                  <c:v>09/01/2024</c:v>
                </c:pt>
                <c:pt idx="6">
                  <c:v>10/01/2024</c:v>
                </c:pt>
                <c:pt idx="7">
                  <c:v>11/01/2024</c:v>
                </c:pt>
                <c:pt idx="8">
                  <c:v>12/01/2024</c:v>
                </c:pt>
                <c:pt idx="9">
                  <c:v>15/01/2024</c:v>
                </c:pt>
                <c:pt idx="10">
                  <c:v>16/01/2024</c:v>
                </c:pt>
                <c:pt idx="11">
                  <c:v>17/01/2024</c:v>
                </c:pt>
                <c:pt idx="12">
                  <c:v>18/01/2024</c:v>
                </c:pt>
                <c:pt idx="13">
                  <c:v>19/01/2024</c:v>
                </c:pt>
                <c:pt idx="14">
                  <c:v>22/01/2024</c:v>
                </c:pt>
                <c:pt idx="15">
                  <c:v>23/01/2024</c:v>
                </c:pt>
                <c:pt idx="16">
                  <c:v>24/01/2024</c:v>
                </c:pt>
                <c:pt idx="17">
                  <c:v>25/01/2024</c:v>
                </c:pt>
                <c:pt idx="18">
                  <c:v>29/01/2024</c:v>
                </c:pt>
                <c:pt idx="19">
                  <c:v>30/01/2024</c:v>
                </c:pt>
                <c:pt idx="20">
                  <c:v>31/01/2024</c:v>
                </c:pt>
                <c:pt idx="21">
                  <c:v>01/02/2024</c:v>
                </c:pt>
                <c:pt idx="22">
                  <c:v>02/02/2024</c:v>
                </c:pt>
                <c:pt idx="23">
                  <c:v>05/02/2024</c:v>
                </c:pt>
                <c:pt idx="24">
                  <c:v>06/02/2024</c:v>
                </c:pt>
                <c:pt idx="25">
                  <c:v>07/02/2024</c:v>
                </c:pt>
                <c:pt idx="26">
                  <c:v>08/02/2024</c:v>
                </c:pt>
                <c:pt idx="27">
                  <c:v>09/02/2024</c:v>
                </c:pt>
                <c:pt idx="28">
                  <c:v>12/02/2024</c:v>
                </c:pt>
                <c:pt idx="29">
                  <c:v>13/02/2024</c:v>
                </c:pt>
                <c:pt idx="30">
                  <c:v>14/02/2024</c:v>
                </c:pt>
                <c:pt idx="31">
                  <c:v>15/02/2024</c:v>
                </c:pt>
                <c:pt idx="32">
                  <c:v>16/02/2024</c:v>
                </c:pt>
                <c:pt idx="33">
                  <c:v>19/02/2024</c:v>
                </c:pt>
                <c:pt idx="34">
                  <c:v>20/02/2024</c:v>
                </c:pt>
                <c:pt idx="35">
                  <c:v>21/02/2024</c:v>
                </c:pt>
                <c:pt idx="36">
                  <c:v>22/02/2024</c:v>
                </c:pt>
                <c:pt idx="37">
                  <c:v>23/02/2024</c:v>
                </c:pt>
                <c:pt idx="38">
                  <c:v>26/02/2024</c:v>
                </c:pt>
                <c:pt idx="39">
                  <c:v>27/02/2024</c:v>
                </c:pt>
                <c:pt idx="40">
                  <c:v>28/02/2024</c:v>
                </c:pt>
                <c:pt idx="41">
                  <c:v>29/02/2024</c:v>
                </c:pt>
                <c:pt idx="42">
                  <c:v>01/03/2024</c:v>
                </c:pt>
                <c:pt idx="43">
                  <c:v>04/03/2024</c:v>
                </c:pt>
                <c:pt idx="44">
                  <c:v>05/03/2024</c:v>
                </c:pt>
                <c:pt idx="45">
                  <c:v>06/03/2024</c:v>
                </c:pt>
                <c:pt idx="46">
                  <c:v>07/03/2024</c:v>
                </c:pt>
                <c:pt idx="47">
                  <c:v>08/03/2024</c:v>
                </c:pt>
                <c:pt idx="48">
                  <c:v>11/03/2024</c:v>
                </c:pt>
                <c:pt idx="49">
                  <c:v>12/03/2024</c:v>
                </c:pt>
                <c:pt idx="50">
                  <c:v>13/03/2024</c:v>
                </c:pt>
                <c:pt idx="51">
                  <c:v>14/03/2024</c:v>
                </c:pt>
                <c:pt idx="52">
                  <c:v>15/03/2024</c:v>
                </c:pt>
                <c:pt idx="53">
                  <c:v>18/03/2024</c:v>
                </c:pt>
                <c:pt idx="54">
                  <c:v>19/03/2024</c:v>
                </c:pt>
                <c:pt idx="55">
                  <c:v>20/03/2024</c:v>
                </c:pt>
                <c:pt idx="56">
                  <c:v>21/03/2024</c:v>
                </c:pt>
                <c:pt idx="57">
                  <c:v>22/03/2024</c:v>
                </c:pt>
                <c:pt idx="58">
                  <c:v>25/03/2024</c:v>
                </c:pt>
                <c:pt idx="59">
                  <c:v>26/03/2024</c:v>
                </c:pt>
                <c:pt idx="60">
                  <c:v>27/03/2024</c:v>
                </c:pt>
                <c:pt idx="61">
                  <c:v>28/03/2024</c:v>
                </c:pt>
                <c:pt idx="62">
                  <c:v>02/04/2024</c:v>
                </c:pt>
                <c:pt idx="63">
                  <c:v>03/04/2024</c:v>
                </c:pt>
                <c:pt idx="64">
                  <c:v>04/04/2024</c:v>
                </c:pt>
                <c:pt idx="65">
                  <c:v>05/04/2024</c:v>
                </c:pt>
                <c:pt idx="66">
                  <c:v>08/04/2024</c:v>
                </c:pt>
                <c:pt idx="67">
                  <c:v>09/04/2024</c:v>
                </c:pt>
                <c:pt idx="68">
                  <c:v>10/04/2024</c:v>
                </c:pt>
                <c:pt idx="69">
                  <c:v>11/04/2024</c:v>
                </c:pt>
                <c:pt idx="70">
                  <c:v>12/04/2024</c:v>
                </c:pt>
                <c:pt idx="71">
                  <c:v>15/04/2024</c:v>
                </c:pt>
                <c:pt idx="72">
                  <c:v>16/04/2024</c:v>
                </c:pt>
                <c:pt idx="73">
                  <c:v>17/04/2024</c:v>
                </c:pt>
                <c:pt idx="74">
                  <c:v>18/04/2024</c:v>
                </c:pt>
                <c:pt idx="75">
                  <c:v>19/04/2024</c:v>
                </c:pt>
                <c:pt idx="76">
                  <c:v>22/04/2024</c:v>
                </c:pt>
                <c:pt idx="77">
                  <c:v>23/04/2024</c:v>
                </c:pt>
                <c:pt idx="78">
                  <c:v>24/04/2024</c:v>
                </c:pt>
                <c:pt idx="79">
                  <c:v>26/04/2024</c:v>
                </c:pt>
                <c:pt idx="80">
                  <c:v>29/04/2024</c:v>
                </c:pt>
                <c:pt idx="81">
                  <c:v>30/04/2024</c:v>
                </c:pt>
                <c:pt idx="82">
                  <c:v>01/05/2024</c:v>
                </c:pt>
                <c:pt idx="83">
                  <c:v>02/05/2024</c:v>
                </c:pt>
                <c:pt idx="84">
                  <c:v>03/05/2024</c:v>
                </c:pt>
                <c:pt idx="85">
                  <c:v>06/05/2024</c:v>
                </c:pt>
                <c:pt idx="86">
                  <c:v>07/05/2024</c:v>
                </c:pt>
                <c:pt idx="87">
                  <c:v>08/05/2024</c:v>
                </c:pt>
                <c:pt idx="88">
                  <c:v>09/05/2024</c:v>
                </c:pt>
                <c:pt idx="89">
                  <c:v>10/05/2024</c:v>
                </c:pt>
                <c:pt idx="90">
                  <c:v>13/05/2024</c:v>
                </c:pt>
                <c:pt idx="91">
                  <c:v>14/05/2024</c:v>
                </c:pt>
                <c:pt idx="92">
                  <c:v>15/05/2024</c:v>
                </c:pt>
                <c:pt idx="93">
                  <c:v>16/05/2024</c:v>
                </c:pt>
                <c:pt idx="94">
                  <c:v>17/05/2024</c:v>
                </c:pt>
                <c:pt idx="95">
                  <c:v>20/05/2024</c:v>
                </c:pt>
                <c:pt idx="96">
                  <c:v>21/05/2024</c:v>
                </c:pt>
                <c:pt idx="97">
                  <c:v>22/05/2024</c:v>
                </c:pt>
                <c:pt idx="98">
                  <c:v>23/05/2024</c:v>
                </c:pt>
                <c:pt idx="99">
                  <c:v>24/05/2024</c:v>
                </c:pt>
                <c:pt idx="100">
                  <c:v>27/05/2024</c:v>
                </c:pt>
                <c:pt idx="101">
                  <c:v>28/05/2024</c:v>
                </c:pt>
                <c:pt idx="102">
                  <c:v>29/05/2024</c:v>
                </c:pt>
                <c:pt idx="103">
                  <c:v>30/05/2024</c:v>
                </c:pt>
                <c:pt idx="104">
                  <c:v>31/05/2024</c:v>
                </c:pt>
                <c:pt idx="105">
                  <c:v>03/06/2024</c:v>
                </c:pt>
                <c:pt idx="106">
                  <c:v>04/06/2024</c:v>
                </c:pt>
                <c:pt idx="107">
                  <c:v>05/06/2024</c:v>
                </c:pt>
                <c:pt idx="108">
                  <c:v>06/06/2024</c:v>
                </c:pt>
                <c:pt idx="109">
                  <c:v>07/06/2024</c:v>
                </c:pt>
                <c:pt idx="110">
                  <c:v>11/06/2024</c:v>
                </c:pt>
                <c:pt idx="111">
                  <c:v>12/06/2024</c:v>
                </c:pt>
                <c:pt idx="112">
                  <c:v>13/06/2024</c:v>
                </c:pt>
                <c:pt idx="113">
                  <c:v>14/06/2024</c:v>
                </c:pt>
                <c:pt idx="114">
                  <c:v>17/06/2024</c:v>
                </c:pt>
                <c:pt idx="115">
                  <c:v>18/06/2024</c:v>
                </c:pt>
                <c:pt idx="116">
                  <c:v>19/06/2024</c:v>
                </c:pt>
                <c:pt idx="117">
                  <c:v>20/06/2024</c:v>
                </c:pt>
                <c:pt idx="118">
                  <c:v>21/06/2024</c:v>
                </c:pt>
                <c:pt idx="119">
                  <c:v>24/06/2024</c:v>
                </c:pt>
                <c:pt idx="120">
                  <c:v>25/06/2024</c:v>
                </c:pt>
                <c:pt idx="121">
                  <c:v>26/06/2024</c:v>
                </c:pt>
                <c:pt idx="122">
                  <c:v>27/06/2024</c:v>
                </c:pt>
                <c:pt idx="123">
                  <c:v>28/06/2024</c:v>
                </c:pt>
                <c:pt idx="124">
                  <c:v>01/07/2024</c:v>
                </c:pt>
                <c:pt idx="125">
                  <c:v>02/07/2024</c:v>
                </c:pt>
                <c:pt idx="126">
                  <c:v>03/07/2024</c:v>
                </c:pt>
                <c:pt idx="127">
                  <c:v>04/07/2024</c:v>
                </c:pt>
                <c:pt idx="128">
                  <c:v>05/07/2024</c:v>
                </c:pt>
                <c:pt idx="129">
                  <c:v>08/07/2024</c:v>
                </c:pt>
                <c:pt idx="130">
                  <c:v>09/07/2024</c:v>
                </c:pt>
                <c:pt idx="131">
                  <c:v>10/07/2024</c:v>
                </c:pt>
                <c:pt idx="132">
                  <c:v>11/07/2024</c:v>
                </c:pt>
                <c:pt idx="133">
                  <c:v>12/07/2024</c:v>
                </c:pt>
                <c:pt idx="134">
                  <c:v>15/07/2024</c:v>
                </c:pt>
                <c:pt idx="135">
                  <c:v>16/07/2024</c:v>
                </c:pt>
                <c:pt idx="136">
                  <c:v>17/07/2024</c:v>
                </c:pt>
                <c:pt idx="137">
                  <c:v>18/07/2024</c:v>
                </c:pt>
                <c:pt idx="138">
                  <c:v>19/07/2024</c:v>
                </c:pt>
                <c:pt idx="139">
                  <c:v>22/07/2024</c:v>
                </c:pt>
                <c:pt idx="140">
                  <c:v>23/07/2024</c:v>
                </c:pt>
                <c:pt idx="141">
                  <c:v>24/07/2024</c:v>
                </c:pt>
                <c:pt idx="142">
                  <c:v>25/07/2024</c:v>
                </c:pt>
                <c:pt idx="143">
                  <c:v>26/07/2024</c:v>
                </c:pt>
                <c:pt idx="144">
                  <c:v>29/07/2024</c:v>
                </c:pt>
                <c:pt idx="145">
                  <c:v>30/07/2024</c:v>
                </c:pt>
                <c:pt idx="146">
                  <c:v>31/07/2024</c:v>
                </c:pt>
                <c:pt idx="147">
                  <c:v>01/08/2024</c:v>
                </c:pt>
                <c:pt idx="148">
                  <c:v>02/08/2024</c:v>
                </c:pt>
                <c:pt idx="149">
                  <c:v>05/08/2024</c:v>
                </c:pt>
                <c:pt idx="150">
                  <c:v>06/08/2024</c:v>
                </c:pt>
                <c:pt idx="151">
                  <c:v>07/08/2024</c:v>
                </c:pt>
                <c:pt idx="152">
                  <c:v>08/08/2024</c:v>
                </c:pt>
                <c:pt idx="153">
                  <c:v>09/08/2024</c:v>
                </c:pt>
                <c:pt idx="154">
                  <c:v>12/08/2024</c:v>
                </c:pt>
                <c:pt idx="155">
                  <c:v>13/08/2024</c:v>
                </c:pt>
                <c:pt idx="156">
                  <c:v>14/08/2024</c:v>
                </c:pt>
                <c:pt idx="157">
                  <c:v>15/08/2024</c:v>
                </c:pt>
                <c:pt idx="158">
                  <c:v>16/08/2024</c:v>
                </c:pt>
                <c:pt idx="159">
                  <c:v>19/08/2024</c:v>
                </c:pt>
                <c:pt idx="160">
                  <c:v>20/08/2024</c:v>
                </c:pt>
                <c:pt idx="161">
                  <c:v>21/08/2024</c:v>
                </c:pt>
                <c:pt idx="162">
                  <c:v>22/08/2024</c:v>
                </c:pt>
                <c:pt idx="163">
                  <c:v>23/08/2024</c:v>
                </c:pt>
                <c:pt idx="164">
                  <c:v>26/08/2024</c:v>
                </c:pt>
                <c:pt idx="165">
                  <c:v>27/08/2024</c:v>
                </c:pt>
                <c:pt idx="166">
                  <c:v>28/08/2024</c:v>
                </c:pt>
                <c:pt idx="167">
                  <c:v>29/08/2024</c:v>
                </c:pt>
                <c:pt idx="168">
                  <c:v>30/08/2024</c:v>
                </c:pt>
                <c:pt idx="169">
                  <c:v>02/09/2024</c:v>
                </c:pt>
                <c:pt idx="170">
                  <c:v>03/09/2024</c:v>
                </c:pt>
                <c:pt idx="171">
                  <c:v>04/09/2024</c:v>
                </c:pt>
                <c:pt idx="172">
                  <c:v>05/09/2024</c:v>
                </c:pt>
                <c:pt idx="173">
                  <c:v>06/09/2024</c:v>
                </c:pt>
                <c:pt idx="174">
                  <c:v>09/09/2024</c:v>
                </c:pt>
                <c:pt idx="175">
                  <c:v>10/09/2024</c:v>
                </c:pt>
                <c:pt idx="176">
                  <c:v>11/09/2024</c:v>
                </c:pt>
                <c:pt idx="177">
                  <c:v>12/09/2024</c:v>
                </c:pt>
                <c:pt idx="178">
                  <c:v>13/09/2024</c:v>
                </c:pt>
                <c:pt idx="179">
                  <c:v>16/09/2024</c:v>
                </c:pt>
                <c:pt idx="180">
                  <c:v>17/09/2024</c:v>
                </c:pt>
                <c:pt idx="181">
                  <c:v>18/09/2024</c:v>
                </c:pt>
                <c:pt idx="182">
                  <c:v>19/09/2024</c:v>
                </c:pt>
                <c:pt idx="183">
                  <c:v>20/09/2024</c:v>
                </c:pt>
                <c:pt idx="184">
                  <c:v>23/09/2024</c:v>
                </c:pt>
                <c:pt idx="185">
                  <c:v>24/09/2024</c:v>
                </c:pt>
                <c:pt idx="186">
                  <c:v>25/09/2024</c:v>
                </c:pt>
                <c:pt idx="187">
                  <c:v>26/09/2024</c:v>
                </c:pt>
                <c:pt idx="188">
                  <c:v>27/09/2024</c:v>
                </c:pt>
                <c:pt idx="189">
                  <c:v>30/09/2024</c:v>
                </c:pt>
                <c:pt idx="190">
                  <c:v>01/10/2024</c:v>
                </c:pt>
                <c:pt idx="191">
                  <c:v>02/10/2024</c:v>
                </c:pt>
                <c:pt idx="192">
                  <c:v>03/10/2024</c:v>
                </c:pt>
                <c:pt idx="193">
                  <c:v>04/10/2024</c:v>
                </c:pt>
                <c:pt idx="194">
                  <c:v>07/10/2024</c:v>
                </c:pt>
                <c:pt idx="195">
                  <c:v>08/10/2024</c:v>
                </c:pt>
                <c:pt idx="196">
                  <c:v>09/10/2024</c:v>
                </c:pt>
                <c:pt idx="197">
                  <c:v>10/10/2024</c:v>
                </c:pt>
                <c:pt idx="198">
                  <c:v>11/10/2024</c:v>
                </c:pt>
                <c:pt idx="199">
                  <c:v>14/10/2024</c:v>
                </c:pt>
                <c:pt idx="200">
                  <c:v>15/10/2024</c:v>
                </c:pt>
                <c:pt idx="201">
                  <c:v>16/10/2024</c:v>
                </c:pt>
                <c:pt idx="202">
                  <c:v>17/10/2024</c:v>
                </c:pt>
                <c:pt idx="203">
                  <c:v>18/10/2024</c:v>
                </c:pt>
                <c:pt idx="204">
                  <c:v>21/10/2024</c:v>
                </c:pt>
                <c:pt idx="205">
                  <c:v>22/10/2024</c:v>
                </c:pt>
                <c:pt idx="206">
                  <c:v>23/10/2024</c:v>
                </c:pt>
                <c:pt idx="207">
                  <c:v>24/10/2024</c:v>
                </c:pt>
                <c:pt idx="208">
                  <c:v>25/10/2024</c:v>
                </c:pt>
                <c:pt idx="209">
                  <c:v>28/10/2024</c:v>
                </c:pt>
                <c:pt idx="210">
                  <c:v>29/10/2024</c:v>
                </c:pt>
                <c:pt idx="211">
                  <c:v>30/10/2024</c:v>
                </c:pt>
                <c:pt idx="212">
                  <c:v>31/10/2024</c:v>
                </c:pt>
                <c:pt idx="213">
                  <c:v>01/11/2024</c:v>
                </c:pt>
                <c:pt idx="214">
                  <c:v>04/11/2024</c:v>
                </c:pt>
                <c:pt idx="215">
                  <c:v>05/11/2024</c:v>
                </c:pt>
                <c:pt idx="216">
                  <c:v>06/11/2024</c:v>
                </c:pt>
                <c:pt idx="217">
                  <c:v>07/11/2024</c:v>
                </c:pt>
                <c:pt idx="218">
                  <c:v>08/11/2024</c:v>
                </c:pt>
                <c:pt idx="219">
                  <c:v>11/11/2024</c:v>
                </c:pt>
                <c:pt idx="220">
                  <c:v>12/11/2024</c:v>
                </c:pt>
                <c:pt idx="221">
                  <c:v>13/11/2024</c:v>
                </c:pt>
                <c:pt idx="222">
                  <c:v>14/11/2024</c:v>
                </c:pt>
                <c:pt idx="223">
                  <c:v>15/11/2024</c:v>
                </c:pt>
                <c:pt idx="224">
                  <c:v>18/11/2024</c:v>
                </c:pt>
                <c:pt idx="225">
                  <c:v>19/11/2024</c:v>
                </c:pt>
                <c:pt idx="226">
                  <c:v>20/11/2024</c:v>
                </c:pt>
                <c:pt idx="227">
                  <c:v>21/11/2024</c:v>
                </c:pt>
                <c:pt idx="228">
                  <c:v>22/11/2024</c:v>
                </c:pt>
                <c:pt idx="229">
                  <c:v>25/11/2024</c:v>
                </c:pt>
                <c:pt idx="230">
                  <c:v>26/11/2024</c:v>
                </c:pt>
                <c:pt idx="231">
                  <c:v>27/11/2024</c:v>
                </c:pt>
                <c:pt idx="232">
                  <c:v>28/11/2024</c:v>
                </c:pt>
                <c:pt idx="233">
                  <c:v>29/11/2024</c:v>
                </c:pt>
                <c:pt idx="234">
                  <c:v>02/12/2024</c:v>
                </c:pt>
                <c:pt idx="235">
                  <c:v>03/12/2024</c:v>
                </c:pt>
                <c:pt idx="236">
                  <c:v>04/12/2024</c:v>
                </c:pt>
                <c:pt idx="237">
                  <c:v>05/12/2024</c:v>
                </c:pt>
                <c:pt idx="238">
                  <c:v>06/12/2024</c:v>
                </c:pt>
                <c:pt idx="239">
                  <c:v>09/12/2024</c:v>
                </c:pt>
                <c:pt idx="240">
                  <c:v>10/12/2024</c:v>
                </c:pt>
                <c:pt idx="241">
                  <c:v>11/12/2024</c:v>
                </c:pt>
                <c:pt idx="242">
                  <c:v>12/12/2024</c:v>
                </c:pt>
                <c:pt idx="243">
                  <c:v>13/12/2024</c:v>
                </c:pt>
                <c:pt idx="244">
                  <c:v>16/12/2024</c:v>
                </c:pt>
                <c:pt idx="245">
                  <c:v>17/12/2024</c:v>
                </c:pt>
                <c:pt idx="246">
                  <c:v>18/12/2024</c:v>
                </c:pt>
                <c:pt idx="247">
                  <c:v>19/12/2024</c:v>
                </c:pt>
                <c:pt idx="248">
                  <c:v>20/12/2024</c:v>
                </c:pt>
                <c:pt idx="249">
                  <c:v>23/12/2024</c:v>
                </c:pt>
                <c:pt idx="250">
                  <c:v>24/12/2024</c:v>
                </c:pt>
                <c:pt idx="251">
                  <c:v>27/12/2024</c:v>
                </c:pt>
                <c:pt idx="252">
                  <c:v>30/12/2024</c:v>
                </c:pt>
                <c:pt idx="253">
                  <c:v>31/12/2024</c:v>
                </c:pt>
              </c:strCache>
            </c:strRef>
          </c:cat>
          <c:val>
            <c:numRef>
              <c:f>'Yearly Portfolio'!$G$2:$G$255</c:f>
              <c:numCache>
                <c:formatCode>"$"#,##0.00</c:formatCode>
                <c:ptCount val="254"/>
                <c:pt idx="0">
                  <c:v>32.21</c:v>
                </c:pt>
                <c:pt idx="1">
                  <c:v>31.89</c:v>
                </c:pt>
                <c:pt idx="2">
                  <c:v>31.51</c:v>
                </c:pt>
                <c:pt idx="3">
                  <c:v>31.69</c:v>
                </c:pt>
                <c:pt idx="4">
                  <c:v>31.45</c:v>
                </c:pt>
                <c:pt idx="5">
                  <c:v>31.87</c:v>
                </c:pt>
                <c:pt idx="6">
                  <c:v>31.82</c:v>
                </c:pt>
                <c:pt idx="7">
                  <c:v>32.03</c:v>
                </c:pt>
                <c:pt idx="8">
                  <c:v>31.99</c:v>
                </c:pt>
                <c:pt idx="9">
                  <c:v>31.94</c:v>
                </c:pt>
                <c:pt idx="10">
                  <c:v>31.6</c:v>
                </c:pt>
                <c:pt idx="11">
                  <c:v>31.42</c:v>
                </c:pt>
                <c:pt idx="12">
                  <c:v>30.62</c:v>
                </c:pt>
                <c:pt idx="13">
                  <c:v>31.13</c:v>
                </c:pt>
                <c:pt idx="14">
                  <c:v>31.46</c:v>
                </c:pt>
                <c:pt idx="15">
                  <c:v>31.75</c:v>
                </c:pt>
                <c:pt idx="16">
                  <c:v>31.47</c:v>
                </c:pt>
                <c:pt idx="17">
                  <c:v>31.56</c:v>
                </c:pt>
                <c:pt idx="18">
                  <c:v>31.8</c:v>
                </c:pt>
                <c:pt idx="19">
                  <c:v>32.17</c:v>
                </c:pt>
                <c:pt idx="20">
                  <c:v>32.020000000000003</c:v>
                </c:pt>
                <c:pt idx="21">
                  <c:v>31.59</c:v>
                </c:pt>
                <c:pt idx="22">
                  <c:v>31.81</c:v>
                </c:pt>
                <c:pt idx="23">
                  <c:v>31.93</c:v>
                </c:pt>
                <c:pt idx="24">
                  <c:v>31.43</c:v>
                </c:pt>
                <c:pt idx="25">
                  <c:v>31.27</c:v>
                </c:pt>
                <c:pt idx="26">
                  <c:v>31.44</c:v>
                </c:pt>
                <c:pt idx="27">
                  <c:v>31.8</c:v>
                </c:pt>
                <c:pt idx="28">
                  <c:v>32.11</c:v>
                </c:pt>
                <c:pt idx="29">
                  <c:v>32.36</c:v>
                </c:pt>
                <c:pt idx="30">
                  <c:v>32.15</c:v>
                </c:pt>
                <c:pt idx="31">
                  <c:v>32.049999999999997</c:v>
                </c:pt>
                <c:pt idx="32">
                  <c:v>31.94</c:v>
                </c:pt>
                <c:pt idx="33">
                  <c:v>31.71</c:v>
                </c:pt>
                <c:pt idx="34">
                  <c:v>29.24</c:v>
                </c:pt>
                <c:pt idx="35">
                  <c:v>29.1</c:v>
                </c:pt>
                <c:pt idx="36">
                  <c:v>28.97</c:v>
                </c:pt>
                <c:pt idx="37">
                  <c:v>29.3</c:v>
                </c:pt>
                <c:pt idx="38">
                  <c:v>29.39</c:v>
                </c:pt>
                <c:pt idx="39">
                  <c:v>29.3</c:v>
                </c:pt>
                <c:pt idx="40">
                  <c:v>29.3</c:v>
                </c:pt>
                <c:pt idx="41">
                  <c:v>29.85</c:v>
                </c:pt>
                <c:pt idx="42">
                  <c:v>29.15</c:v>
                </c:pt>
                <c:pt idx="43">
                  <c:v>28.57</c:v>
                </c:pt>
                <c:pt idx="44">
                  <c:v>28.04</c:v>
                </c:pt>
                <c:pt idx="45">
                  <c:v>28.21</c:v>
                </c:pt>
                <c:pt idx="46">
                  <c:v>28.16</c:v>
                </c:pt>
                <c:pt idx="47">
                  <c:v>28.48</c:v>
                </c:pt>
                <c:pt idx="48">
                  <c:v>28.47</c:v>
                </c:pt>
                <c:pt idx="49">
                  <c:v>28.02</c:v>
                </c:pt>
                <c:pt idx="50">
                  <c:v>28.4</c:v>
                </c:pt>
                <c:pt idx="51">
                  <c:v>28.01</c:v>
                </c:pt>
                <c:pt idx="52">
                  <c:v>28.05</c:v>
                </c:pt>
                <c:pt idx="53">
                  <c:v>27.87</c:v>
                </c:pt>
                <c:pt idx="54">
                  <c:v>27.35</c:v>
                </c:pt>
                <c:pt idx="55">
                  <c:v>27.29</c:v>
                </c:pt>
                <c:pt idx="56">
                  <c:v>28.13</c:v>
                </c:pt>
                <c:pt idx="57">
                  <c:v>28.54</c:v>
                </c:pt>
                <c:pt idx="58">
                  <c:v>28.96</c:v>
                </c:pt>
                <c:pt idx="59">
                  <c:v>29.18</c:v>
                </c:pt>
                <c:pt idx="60">
                  <c:v>29.28</c:v>
                </c:pt>
                <c:pt idx="61">
                  <c:v>29.41</c:v>
                </c:pt>
                <c:pt idx="62">
                  <c:v>29.33</c:v>
                </c:pt>
                <c:pt idx="63">
                  <c:v>29.03</c:v>
                </c:pt>
                <c:pt idx="64">
                  <c:v>29.05</c:v>
                </c:pt>
                <c:pt idx="65">
                  <c:v>28.95</c:v>
                </c:pt>
                <c:pt idx="66">
                  <c:v>29.08</c:v>
                </c:pt>
                <c:pt idx="67">
                  <c:v>28.77</c:v>
                </c:pt>
                <c:pt idx="68">
                  <c:v>28.69</c:v>
                </c:pt>
                <c:pt idx="69">
                  <c:v>27.55</c:v>
                </c:pt>
                <c:pt idx="70">
                  <c:v>27.07</c:v>
                </c:pt>
                <c:pt idx="71">
                  <c:v>26.73</c:v>
                </c:pt>
                <c:pt idx="72">
                  <c:v>26.47</c:v>
                </c:pt>
                <c:pt idx="73">
                  <c:v>25.99</c:v>
                </c:pt>
                <c:pt idx="74">
                  <c:v>25.91</c:v>
                </c:pt>
                <c:pt idx="75">
                  <c:v>26.27</c:v>
                </c:pt>
                <c:pt idx="76">
                  <c:v>26.45</c:v>
                </c:pt>
                <c:pt idx="77">
                  <c:v>26.85</c:v>
                </c:pt>
                <c:pt idx="78">
                  <c:v>26.74</c:v>
                </c:pt>
                <c:pt idx="79">
                  <c:v>26.34</c:v>
                </c:pt>
                <c:pt idx="80">
                  <c:v>26.76</c:v>
                </c:pt>
                <c:pt idx="81">
                  <c:v>26.77</c:v>
                </c:pt>
                <c:pt idx="82">
                  <c:v>26.35</c:v>
                </c:pt>
                <c:pt idx="83">
                  <c:v>25.94</c:v>
                </c:pt>
                <c:pt idx="84">
                  <c:v>26.12</c:v>
                </c:pt>
                <c:pt idx="85">
                  <c:v>26.28</c:v>
                </c:pt>
                <c:pt idx="86">
                  <c:v>26.62</c:v>
                </c:pt>
                <c:pt idx="87">
                  <c:v>26.56</c:v>
                </c:pt>
                <c:pt idx="88">
                  <c:v>26.6</c:v>
                </c:pt>
                <c:pt idx="89">
                  <c:v>26.76</c:v>
                </c:pt>
                <c:pt idx="90">
                  <c:v>27.02</c:v>
                </c:pt>
                <c:pt idx="91">
                  <c:v>27.62</c:v>
                </c:pt>
                <c:pt idx="92">
                  <c:v>26.69</c:v>
                </c:pt>
                <c:pt idx="93">
                  <c:v>27.04</c:v>
                </c:pt>
                <c:pt idx="94">
                  <c:v>26.63</c:v>
                </c:pt>
                <c:pt idx="95">
                  <c:v>26.61</c:v>
                </c:pt>
                <c:pt idx="96">
                  <c:v>25.01</c:v>
                </c:pt>
                <c:pt idx="97">
                  <c:v>24.55</c:v>
                </c:pt>
                <c:pt idx="98">
                  <c:v>25.44</c:v>
                </c:pt>
                <c:pt idx="99">
                  <c:v>24.68</c:v>
                </c:pt>
                <c:pt idx="100">
                  <c:v>24.48</c:v>
                </c:pt>
                <c:pt idx="101">
                  <c:v>24.18</c:v>
                </c:pt>
                <c:pt idx="102">
                  <c:v>24.1</c:v>
                </c:pt>
                <c:pt idx="103">
                  <c:v>24</c:v>
                </c:pt>
                <c:pt idx="104">
                  <c:v>24.33</c:v>
                </c:pt>
                <c:pt idx="105">
                  <c:v>24.17</c:v>
                </c:pt>
                <c:pt idx="106">
                  <c:v>24.04</c:v>
                </c:pt>
                <c:pt idx="107">
                  <c:v>24.36</c:v>
                </c:pt>
                <c:pt idx="108">
                  <c:v>24.72</c:v>
                </c:pt>
                <c:pt idx="109">
                  <c:v>24.98</c:v>
                </c:pt>
                <c:pt idx="110">
                  <c:v>24.84</c:v>
                </c:pt>
                <c:pt idx="111">
                  <c:v>25</c:v>
                </c:pt>
                <c:pt idx="112">
                  <c:v>25.25</c:v>
                </c:pt>
                <c:pt idx="113">
                  <c:v>25.34</c:v>
                </c:pt>
                <c:pt idx="114">
                  <c:v>25.81</c:v>
                </c:pt>
                <c:pt idx="115">
                  <c:v>26.39</c:v>
                </c:pt>
                <c:pt idx="116">
                  <c:v>26.61</c:v>
                </c:pt>
                <c:pt idx="117">
                  <c:v>26.72</c:v>
                </c:pt>
                <c:pt idx="118">
                  <c:v>27.15</c:v>
                </c:pt>
                <c:pt idx="119">
                  <c:v>26.54</c:v>
                </c:pt>
                <c:pt idx="120">
                  <c:v>26.74</c:v>
                </c:pt>
                <c:pt idx="121">
                  <c:v>26.25</c:v>
                </c:pt>
                <c:pt idx="122">
                  <c:v>26.37</c:v>
                </c:pt>
                <c:pt idx="123">
                  <c:v>26.3</c:v>
                </c:pt>
                <c:pt idx="124">
                  <c:v>25.66</c:v>
                </c:pt>
                <c:pt idx="125">
                  <c:v>25.55</c:v>
                </c:pt>
                <c:pt idx="126">
                  <c:v>25.48</c:v>
                </c:pt>
                <c:pt idx="127">
                  <c:v>25.75</c:v>
                </c:pt>
                <c:pt idx="128">
                  <c:v>26.1</c:v>
                </c:pt>
                <c:pt idx="129">
                  <c:v>25.78</c:v>
                </c:pt>
                <c:pt idx="130">
                  <c:v>25.95</c:v>
                </c:pt>
                <c:pt idx="131">
                  <c:v>25.83</c:v>
                </c:pt>
                <c:pt idx="132">
                  <c:v>25.84</c:v>
                </c:pt>
                <c:pt idx="133">
                  <c:v>26.3</c:v>
                </c:pt>
                <c:pt idx="134">
                  <c:v>26.25</c:v>
                </c:pt>
                <c:pt idx="135">
                  <c:v>26.25</c:v>
                </c:pt>
                <c:pt idx="136">
                  <c:v>26.65</c:v>
                </c:pt>
                <c:pt idx="137">
                  <c:v>26.68</c:v>
                </c:pt>
                <c:pt idx="138">
                  <c:v>26.69</c:v>
                </c:pt>
                <c:pt idx="139">
                  <c:v>26.59</c:v>
                </c:pt>
                <c:pt idx="140">
                  <c:v>26.82</c:v>
                </c:pt>
                <c:pt idx="141">
                  <c:v>26.48</c:v>
                </c:pt>
                <c:pt idx="142">
                  <c:v>26.68</c:v>
                </c:pt>
                <c:pt idx="143">
                  <c:v>27.24</c:v>
                </c:pt>
                <c:pt idx="144">
                  <c:v>27.41</c:v>
                </c:pt>
                <c:pt idx="145">
                  <c:v>27.23</c:v>
                </c:pt>
                <c:pt idx="146">
                  <c:v>27.66</c:v>
                </c:pt>
                <c:pt idx="147">
                  <c:v>27.41</c:v>
                </c:pt>
                <c:pt idx="148">
                  <c:v>27.53</c:v>
                </c:pt>
                <c:pt idx="149">
                  <c:v>27.24</c:v>
                </c:pt>
                <c:pt idx="150">
                  <c:v>26.92</c:v>
                </c:pt>
                <c:pt idx="151">
                  <c:v>27.03</c:v>
                </c:pt>
                <c:pt idx="152">
                  <c:v>27.19</c:v>
                </c:pt>
                <c:pt idx="153">
                  <c:v>27.39</c:v>
                </c:pt>
                <c:pt idx="154">
                  <c:v>27.45</c:v>
                </c:pt>
                <c:pt idx="155">
                  <c:v>27.2</c:v>
                </c:pt>
                <c:pt idx="156">
                  <c:v>27.73</c:v>
                </c:pt>
                <c:pt idx="157">
                  <c:v>27.94</c:v>
                </c:pt>
                <c:pt idx="158">
                  <c:v>27.81</c:v>
                </c:pt>
                <c:pt idx="159">
                  <c:v>27.85</c:v>
                </c:pt>
                <c:pt idx="160">
                  <c:v>27.54</c:v>
                </c:pt>
                <c:pt idx="161">
                  <c:v>27.72</c:v>
                </c:pt>
                <c:pt idx="162">
                  <c:v>27.94</c:v>
                </c:pt>
                <c:pt idx="163">
                  <c:v>27.77</c:v>
                </c:pt>
                <c:pt idx="164">
                  <c:v>28.12</c:v>
                </c:pt>
                <c:pt idx="165">
                  <c:v>28.27</c:v>
                </c:pt>
                <c:pt idx="166">
                  <c:v>27.79</c:v>
                </c:pt>
                <c:pt idx="167">
                  <c:v>27.85</c:v>
                </c:pt>
                <c:pt idx="168">
                  <c:v>27.68</c:v>
                </c:pt>
                <c:pt idx="169">
                  <c:v>27.87</c:v>
                </c:pt>
                <c:pt idx="170">
                  <c:v>27.96</c:v>
                </c:pt>
                <c:pt idx="171">
                  <c:v>26.91</c:v>
                </c:pt>
                <c:pt idx="172">
                  <c:v>27.14</c:v>
                </c:pt>
                <c:pt idx="173">
                  <c:v>27.19</c:v>
                </c:pt>
                <c:pt idx="174">
                  <c:v>26.98</c:v>
                </c:pt>
                <c:pt idx="175">
                  <c:v>26.85</c:v>
                </c:pt>
                <c:pt idx="176">
                  <c:v>26.53</c:v>
                </c:pt>
                <c:pt idx="177">
                  <c:v>26.95</c:v>
                </c:pt>
                <c:pt idx="178">
                  <c:v>27.02</c:v>
                </c:pt>
                <c:pt idx="179">
                  <c:v>27.19</c:v>
                </c:pt>
                <c:pt idx="180">
                  <c:v>27.27</c:v>
                </c:pt>
                <c:pt idx="181">
                  <c:v>27.23</c:v>
                </c:pt>
                <c:pt idx="182">
                  <c:v>26.88</c:v>
                </c:pt>
                <c:pt idx="183">
                  <c:v>26.29</c:v>
                </c:pt>
                <c:pt idx="184">
                  <c:v>26.14</c:v>
                </c:pt>
                <c:pt idx="185">
                  <c:v>26.44</c:v>
                </c:pt>
                <c:pt idx="186">
                  <c:v>26.27</c:v>
                </c:pt>
                <c:pt idx="187">
                  <c:v>26.6</c:v>
                </c:pt>
                <c:pt idx="188">
                  <c:v>26.69</c:v>
                </c:pt>
                <c:pt idx="189">
                  <c:v>27.23</c:v>
                </c:pt>
                <c:pt idx="190">
                  <c:v>27.04</c:v>
                </c:pt>
                <c:pt idx="191">
                  <c:v>27.21</c:v>
                </c:pt>
                <c:pt idx="192">
                  <c:v>27.31</c:v>
                </c:pt>
                <c:pt idx="193">
                  <c:v>27.16</c:v>
                </c:pt>
                <c:pt idx="194">
                  <c:v>26.91</c:v>
                </c:pt>
                <c:pt idx="195">
                  <c:v>26.86</c:v>
                </c:pt>
                <c:pt idx="196">
                  <c:v>27.36</c:v>
                </c:pt>
                <c:pt idx="197">
                  <c:v>27.36</c:v>
                </c:pt>
                <c:pt idx="198">
                  <c:v>27.18</c:v>
                </c:pt>
                <c:pt idx="199">
                  <c:v>27.24</c:v>
                </c:pt>
                <c:pt idx="200">
                  <c:v>27.75</c:v>
                </c:pt>
                <c:pt idx="201">
                  <c:v>27.52</c:v>
                </c:pt>
                <c:pt idx="202">
                  <c:v>27.25</c:v>
                </c:pt>
                <c:pt idx="203">
                  <c:v>27.07</c:v>
                </c:pt>
                <c:pt idx="204">
                  <c:v>27.16</c:v>
                </c:pt>
                <c:pt idx="205">
                  <c:v>26.73</c:v>
                </c:pt>
                <c:pt idx="206">
                  <c:v>27.15</c:v>
                </c:pt>
                <c:pt idx="207">
                  <c:v>27.64</c:v>
                </c:pt>
                <c:pt idx="208">
                  <c:v>27.67</c:v>
                </c:pt>
                <c:pt idx="209">
                  <c:v>27.67</c:v>
                </c:pt>
                <c:pt idx="210">
                  <c:v>27.46</c:v>
                </c:pt>
                <c:pt idx="211">
                  <c:v>27.2</c:v>
                </c:pt>
                <c:pt idx="212">
                  <c:v>26.93</c:v>
                </c:pt>
                <c:pt idx="213">
                  <c:v>26.64</c:v>
                </c:pt>
                <c:pt idx="214">
                  <c:v>26.53</c:v>
                </c:pt>
                <c:pt idx="215">
                  <c:v>26.63</c:v>
                </c:pt>
                <c:pt idx="216">
                  <c:v>27.21</c:v>
                </c:pt>
                <c:pt idx="217">
                  <c:v>27.13</c:v>
                </c:pt>
                <c:pt idx="218">
                  <c:v>27.17</c:v>
                </c:pt>
                <c:pt idx="219">
                  <c:v>27.22</c:v>
                </c:pt>
                <c:pt idx="220">
                  <c:v>26.69</c:v>
                </c:pt>
                <c:pt idx="221">
                  <c:v>26.46</c:v>
                </c:pt>
                <c:pt idx="222">
                  <c:v>26.38</c:v>
                </c:pt>
                <c:pt idx="223">
                  <c:v>25.89</c:v>
                </c:pt>
                <c:pt idx="224">
                  <c:v>26.2</c:v>
                </c:pt>
                <c:pt idx="225">
                  <c:v>27.99</c:v>
                </c:pt>
                <c:pt idx="226">
                  <c:v>27.79</c:v>
                </c:pt>
                <c:pt idx="227">
                  <c:v>27.65</c:v>
                </c:pt>
                <c:pt idx="228">
                  <c:v>27.97</c:v>
                </c:pt>
                <c:pt idx="229">
                  <c:v>27.96</c:v>
                </c:pt>
                <c:pt idx="230">
                  <c:v>28.68</c:v>
                </c:pt>
                <c:pt idx="231">
                  <c:v>28.44</c:v>
                </c:pt>
                <c:pt idx="232">
                  <c:v>28.59</c:v>
                </c:pt>
                <c:pt idx="233">
                  <c:v>28.57</c:v>
                </c:pt>
                <c:pt idx="234">
                  <c:v>28.99</c:v>
                </c:pt>
                <c:pt idx="235">
                  <c:v>28.76</c:v>
                </c:pt>
                <c:pt idx="236">
                  <c:v>28.87</c:v>
                </c:pt>
                <c:pt idx="237">
                  <c:v>28.83</c:v>
                </c:pt>
                <c:pt idx="238">
                  <c:v>28.57</c:v>
                </c:pt>
                <c:pt idx="239">
                  <c:v>28.6</c:v>
                </c:pt>
                <c:pt idx="240">
                  <c:v>28.44</c:v>
                </c:pt>
                <c:pt idx="241">
                  <c:v>28.28</c:v>
                </c:pt>
                <c:pt idx="242">
                  <c:v>28.1</c:v>
                </c:pt>
                <c:pt idx="243">
                  <c:v>28.02</c:v>
                </c:pt>
                <c:pt idx="244">
                  <c:v>27.79</c:v>
                </c:pt>
                <c:pt idx="245">
                  <c:v>28.06</c:v>
                </c:pt>
                <c:pt idx="246">
                  <c:v>27.92</c:v>
                </c:pt>
                <c:pt idx="247">
                  <c:v>27.5</c:v>
                </c:pt>
                <c:pt idx="248">
                  <c:v>27.17</c:v>
                </c:pt>
                <c:pt idx="249">
                  <c:v>27.41</c:v>
                </c:pt>
                <c:pt idx="250">
                  <c:v>27.56</c:v>
                </c:pt>
                <c:pt idx="251">
                  <c:v>27.44</c:v>
                </c:pt>
                <c:pt idx="252">
                  <c:v>27.23</c:v>
                </c:pt>
                <c:pt idx="253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3-4881-94DA-93352E05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53411472"/>
        <c:axId val="1453411952"/>
      </c:stockChart>
      <c:catAx>
        <c:axId val="14534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1952"/>
        <c:crosses val="autoZero"/>
        <c:auto val="1"/>
        <c:lblAlgn val="ctr"/>
        <c:lblOffset val="100"/>
        <c:noMultiLvlLbl val="0"/>
      </c:catAx>
      <c:valAx>
        <c:axId val="14534119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1472"/>
        <c:crosses val="autoZero"/>
        <c:crossBetween val="between"/>
      </c:valAx>
      <c:spPr>
        <a:pattFill prst="pct5">
          <a:fgClr>
            <a:schemeClr val="lt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0</xdr:row>
      <xdr:rowOff>66675</xdr:rowOff>
    </xdr:from>
    <xdr:to>
      <xdr:col>27</xdr:col>
      <xdr:colOff>418134</xdr:colOff>
      <xdr:row>22</xdr:row>
      <xdr:rowOff>66151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9447B-7E22-85C8-23E7-E712D446F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9775" y="66675"/>
          <a:ext cx="7723809" cy="41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22</xdr:row>
      <xdr:rowOff>142875</xdr:rowOff>
    </xdr:from>
    <xdr:to>
      <xdr:col>27</xdr:col>
      <xdr:colOff>313396</xdr:colOff>
      <xdr:row>42</xdr:row>
      <xdr:rowOff>151923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CD729-21C8-CC05-D406-9420D8BD0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0275" y="4333875"/>
          <a:ext cx="7428571" cy="38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0</xdr:rowOff>
    </xdr:from>
    <xdr:to>
      <xdr:col>38</xdr:col>
      <xdr:colOff>408609</xdr:colOff>
      <xdr:row>27</xdr:row>
      <xdr:rowOff>113776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7C11B-A3F7-4B0B-9D83-13F1257B9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64125" y="0"/>
          <a:ext cx="7723809" cy="4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608541</xdr:colOff>
      <xdr:row>21</xdr:row>
      <xdr:rowOff>0</xdr:rowOff>
    </xdr:from>
    <xdr:to>
      <xdr:col>28</xdr:col>
      <xdr:colOff>97794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D03F3D-E1BB-1C81-E5CF-F9DDD80F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3583" y="3143250"/>
          <a:ext cx="9781544" cy="42439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47</xdr:row>
      <xdr:rowOff>0</xdr:rowOff>
    </xdr:from>
    <xdr:to>
      <xdr:col>34</xdr:col>
      <xdr:colOff>211028</xdr:colOff>
      <xdr:row>92</xdr:row>
      <xdr:rowOff>141928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CDCD09-C56B-9417-A0B2-FB6B229B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8400" y="7454900"/>
          <a:ext cx="13571428" cy="7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0</xdr:row>
      <xdr:rowOff>66675</xdr:rowOff>
    </xdr:from>
    <xdr:to>
      <xdr:col>27</xdr:col>
      <xdr:colOff>418134</xdr:colOff>
      <xdr:row>22</xdr:row>
      <xdr:rowOff>66151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5D6AF-F470-4EA2-8C13-541CD99E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9775" y="66675"/>
          <a:ext cx="7723809" cy="41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22</xdr:row>
      <xdr:rowOff>142875</xdr:rowOff>
    </xdr:from>
    <xdr:to>
      <xdr:col>27</xdr:col>
      <xdr:colOff>313396</xdr:colOff>
      <xdr:row>42</xdr:row>
      <xdr:rowOff>151923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9AE76-68DC-408F-A7A7-EB6D0B326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0275" y="4333875"/>
          <a:ext cx="7428571" cy="3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9525</xdr:rowOff>
    </xdr:from>
    <xdr:to>
      <xdr:col>36</xdr:col>
      <xdr:colOff>142875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8C134-F6E7-8DBA-E04B-245C1C924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66674</xdr:colOff>
      <xdr:row>27</xdr:row>
      <xdr:rowOff>142874</xdr:rowOff>
    </xdr:from>
    <xdr:to>
      <xdr:col>32</xdr:col>
      <xdr:colOff>463739</xdr:colOff>
      <xdr:row>57</xdr:row>
      <xdr:rowOff>76199</xdr:rowOff>
    </xdr:to>
    <xdr:pic>
      <xdr:nvPicPr>
        <xdr:cNvPr id="6" name="Picture 5" descr="A graph with red and blue lines&#10;&#10;AI-generated content may be incorrect.">
          <a:extLst>
            <a:ext uri="{FF2B5EF4-FFF2-40B4-BE49-F238E27FC236}">
              <a16:creationId xmlns:a16="http://schemas.microsoft.com/office/drawing/2014/main" id="{DC7E511B-C646-5921-AF11-DDEBED78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49" y="4543424"/>
          <a:ext cx="11369865" cy="479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36</xdr:col>
      <xdr:colOff>93562</xdr:colOff>
      <xdr:row>79</xdr:row>
      <xdr:rowOff>123384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7391E2-2FA4-D449-2B76-4014C3F7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0475" y="9420225"/>
          <a:ext cx="13504762" cy="35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80</xdr:row>
      <xdr:rowOff>66675</xdr:rowOff>
    </xdr:from>
    <xdr:to>
      <xdr:col>26</xdr:col>
      <xdr:colOff>9525</xdr:colOff>
      <xdr:row>93</xdr:row>
      <xdr:rowOff>66412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61E524-4A56-49B5-753D-CAA3388CF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57625" y="13049250"/>
          <a:ext cx="7267575" cy="21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36</xdr:col>
      <xdr:colOff>150705</xdr:colOff>
      <xdr:row>23</xdr:row>
      <xdr:rowOff>151912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E14C9E-950C-F735-B746-76FFD1B6C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0"/>
          <a:ext cx="13561905" cy="3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36</xdr:col>
      <xdr:colOff>122133</xdr:colOff>
      <xdr:row>48</xdr:row>
      <xdr:rowOff>37609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869955-B59B-529F-374D-7FB43926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5" y="3914775"/>
          <a:ext cx="13533333" cy="39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36</xdr:col>
      <xdr:colOff>150705</xdr:colOff>
      <xdr:row>70</xdr:row>
      <xdr:rowOff>161480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816C0-6C55-854B-A328-92F245E79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7962900"/>
          <a:ext cx="13561905" cy="3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36</xdr:col>
      <xdr:colOff>112609</xdr:colOff>
      <xdr:row>92</xdr:row>
      <xdr:rowOff>161480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871501-8100-EAE0-CA8C-DFD92B969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4125" y="11525250"/>
          <a:ext cx="13523809" cy="3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32</xdr:col>
      <xdr:colOff>131962</xdr:colOff>
      <xdr:row>117</xdr:row>
      <xdr:rowOff>94773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E3392F-3637-506D-4AEA-409D9EE29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34125" y="15249525"/>
          <a:ext cx="11104762" cy="38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118</xdr:row>
      <xdr:rowOff>76200</xdr:rowOff>
    </xdr:from>
    <xdr:to>
      <xdr:col>32</xdr:col>
      <xdr:colOff>160534</xdr:colOff>
      <xdr:row>139</xdr:row>
      <xdr:rowOff>151965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0079F9-DD3F-C972-5655-7732A9F32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3650" y="19211925"/>
          <a:ext cx="11123809" cy="3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48</xdr:row>
      <xdr:rowOff>0</xdr:rowOff>
    </xdr:from>
    <xdr:to>
      <xdr:col>36</xdr:col>
      <xdr:colOff>74514</xdr:colOff>
      <xdr:row>94</xdr:row>
      <xdr:rowOff>141926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CB829F-E12C-4B9D-0868-EB39297A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7800975"/>
          <a:ext cx="13485714" cy="75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35</xdr:col>
      <xdr:colOff>607924</xdr:colOff>
      <xdr:row>46</xdr:row>
      <xdr:rowOff>84780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2579E1-7276-D12C-DDF2-3D16B0B64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0"/>
          <a:ext cx="13409524" cy="75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36</xdr:col>
      <xdr:colOff>64990</xdr:colOff>
      <xdr:row>46</xdr:row>
      <xdr:rowOff>160970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83CA0-AC0C-30EF-15DF-68966992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0"/>
          <a:ext cx="13476190" cy="76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609599</xdr:colOff>
      <xdr:row>48</xdr:row>
      <xdr:rowOff>0</xdr:rowOff>
    </xdr:from>
    <xdr:to>
      <xdr:col>36</xdr:col>
      <xdr:colOff>104774</xdr:colOff>
      <xdr:row>71</xdr:row>
      <xdr:rowOff>112291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43C1BA-F740-A4CC-6EB0-5012CF17D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49" y="7800975"/>
          <a:ext cx="13515975" cy="38365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161924</xdr:rowOff>
    </xdr:from>
    <xdr:to>
      <xdr:col>36</xdr:col>
      <xdr:colOff>47625</xdr:colOff>
      <xdr:row>95</xdr:row>
      <xdr:rowOff>106043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D86ECB-EE7D-CB8A-0321-0B4544FD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11687174"/>
          <a:ext cx="13458825" cy="383031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609599</xdr:colOff>
      <xdr:row>95</xdr:row>
      <xdr:rowOff>161924</xdr:rowOff>
    </xdr:from>
    <xdr:to>
      <xdr:col>36</xdr:col>
      <xdr:colOff>66674</xdr:colOff>
      <xdr:row>129</xdr:row>
      <xdr:rowOff>107679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D45C4A-9081-1617-3693-17A7E283B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49" y="15573374"/>
          <a:ext cx="13477875" cy="54512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0</xdr:rowOff>
    </xdr:from>
    <xdr:to>
      <xdr:col>36</xdr:col>
      <xdr:colOff>112617</xdr:colOff>
      <xdr:row>24</xdr:row>
      <xdr:rowOff>75701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7A33A-D821-C7F2-FB04-161041D40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0"/>
          <a:ext cx="13466667" cy="3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36</xdr:col>
      <xdr:colOff>55467</xdr:colOff>
      <xdr:row>46</xdr:row>
      <xdr:rowOff>142432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7431A-FEE1-28D0-EB9E-C4EA186E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5375" y="4076700"/>
          <a:ext cx="13466667" cy="35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2733673</xdr:colOff>
      <xdr:row>39</xdr:row>
      <xdr:rowOff>28573</xdr:rowOff>
    </xdr:from>
    <xdr:to>
      <xdr:col>44</xdr:col>
      <xdr:colOff>285750</xdr:colOff>
      <xdr:row>76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16B1B-302B-422C-3FD6-AAB27868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0</xdr:row>
      <xdr:rowOff>0</xdr:rowOff>
    </xdr:from>
    <xdr:to>
      <xdr:col>43</xdr:col>
      <xdr:colOff>169752</xdr:colOff>
      <xdr:row>39</xdr:row>
      <xdr:rowOff>180024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714E0F-B045-F393-9B10-1646374A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4225" y="0"/>
          <a:ext cx="13580952" cy="76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42</xdr:row>
      <xdr:rowOff>0</xdr:rowOff>
    </xdr:from>
    <xdr:to>
      <xdr:col>48</xdr:col>
      <xdr:colOff>200027</xdr:colOff>
      <xdr:row>79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08769-0C65-4D16-9E5B-B4D6A54AE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0</xdr:colOff>
      <xdr:row>0</xdr:row>
      <xdr:rowOff>0</xdr:rowOff>
    </xdr:from>
    <xdr:to>
      <xdr:col>44</xdr:col>
      <xdr:colOff>122133</xdr:colOff>
      <xdr:row>39</xdr:row>
      <xdr:rowOff>170500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C2EA53-D408-3D77-B360-2E132E0A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5" y="0"/>
          <a:ext cx="13533333" cy="76000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5E3C-81B8-4A15-BF0C-2CD703F8CC76}">
  <sheetPr>
    <tabColor rgb="FFA50021"/>
  </sheetPr>
  <dimension ref="A1:N255"/>
  <sheetViews>
    <sheetView zoomScale="70" zoomScaleNormal="70" workbookViewId="0">
      <selection activeCell="H1" sqref="H1"/>
    </sheetView>
  </sheetViews>
  <sheetFormatPr defaultRowHeight="15" customHeight="1" x14ac:dyDescent="0.2"/>
  <cols>
    <col min="1" max="1" width="15.28515625" customWidth="1"/>
    <col min="2" max="2" width="28.5703125" customWidth="1"/>
    <col min="3" max="3" width="19" style="3" customWidth="1"/>
    <col min="4" max="7" width="19" style="6" customWidth="1"/>
    <col min="8" max="8" width="19" style="9" customWidth="1"/>
    <col min="9" max="9" width="28.5703125" style="6" customWidth="1"/>
    <col min="10" max="10" width="19" style="12" customWidth="1"/>
    <col min="11" max="11" width="16.5703125" bestFit="1" customWidth="1"/>
    <col min="12" max="12" width="9.140625" style="16"/>
  </cols>
  <sheetData>
    <row r="1" spans="1:14" ht="15" customHeight="1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ht="15" customHeight="1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ht="15" customHeight="1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ht="15" customHeight="1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ht="15" customHeight="1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ht="15" customHeight="1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ht="15" customHeight="1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ht="15" customHeight="1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ht="15" customHeight="1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ht="15" customHeight="1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ht="15" customHeight="1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ht="15" customHeight="1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ht="15" customHeight="1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ht="15" customHeight="1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ht="15" customHeight="1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ht="15" customHeight="1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ht="15" customHeight="1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ht="15" customHeight="1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ht="15" customHeight="1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ht="15" customHeight="1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ht="15" customHeight="1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ht="15" customHeight="1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ht="15" customHeight="1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ht="15" customHeight="1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ht="15" customHeight="1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ht="15" customHeight="1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ht="15" customHeight="1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ht="15" customHeight="1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ht="15" customHeight="1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ht="15" customHeight="1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ht="15" customHeight="1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ht="15" customHeight="1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ht="15" customHeight="1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ht="15" customHeight="1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ht="15" customHeight="1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ht="15" customHeight="1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ht="15" customHeight="1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ht="15" customHeight="1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ht="15" customHeight="1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ht="15" customHeight="1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ht="15" customHeight="1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ht="15" customHeight="1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ht="15" customHeight="1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ht="15" customHeight="1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ht="15" customHeight="1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ht="15" customHeight="1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ht="15" customHeight="1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ht="15" customHeight="1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ht="15" customHeight="1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ht="15" customHeight="1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ht="15" customHeight="1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ht="15" customHeight="1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ht="15" customHeight="1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ht="15" customHeight="1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ht="15" customHeight="1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ht="15" customHeight="1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ht="15" customHeight="1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ht="15" customHeight="1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ht="15" customHeight="1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ht="15" customHeight="1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ht="15" customHeight="1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ht="15" customHeight="1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ht="15" customHeight="1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ht="15" customHeight="1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ht="15" customHeight="1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ht="15" customHeight="1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ht="15" customHeight="1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ht="15" customHeight="1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ht="15" customHeight="1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ht="15" customHeight="1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ht="15" customHeight="1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ht="15" customHeight="1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ht="15" customHeight="1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ht="15" customHeight="1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ht="15" customHeight="1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ht="15" customHeight="1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ht="15" customHeight="1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ht="15" customHeight="1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ht="15" customHeight="1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ht="15" customHeight="1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ht="15" customHeight="1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ht="15" customHeight="1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ht="15" customHeight="1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ht="15" customHeight="1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ht="15" customHeight="1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ht="15" customHeight="1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ht="15" customHeight="1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ht="15" customHeight="1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ht="15" customHeight="1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ht="15" customHeight="1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ht="15" customHeight="1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ht="15" customHeight="1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ht="15" customHeight="1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ht="15" customHeight="1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ht="15" customHeight="1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ht="15" customHeight="1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ht="15" customHeight="1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ht="15" customHeight="1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ht="15" customHeight="1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ht="15" customHeight="1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ht="15" customHeight="1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ht="15" customHeight="1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ht="15" customHeight="1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ht="15" customHeight="1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ht="15" customHeight="1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ht="15" customHeight="1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ht="15" customHeight="1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ht="15" customHeight="1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ht="15" customHeight="1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ht="15" customHeight="1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ht="15" customHeight="1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ht="15" customHeight="1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ht="15" customHeight="1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ht="15" customHeight="1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ht="15" customHeight="1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ht="15" customHeight="1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ht="15" customHeight="1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ht="15" customHeight="1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ht="15" customHeight="1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ht="15" customHeight="1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ht="15" customHeight="1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ht="15" customHeight="1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ht="15" customHeight="1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ht="15" customHeight="1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ht="15" customHeight="1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ht="15" customHeight="1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ht="15" customHeight="1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ht="15" customHeight="1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ht="15" customHeight="1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ht="15" customHeight="1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ht="15" customHeight="1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ht="15" customHeight="1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ht="15" customHeight="1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ht="15" customHeight="1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ht="15" customHeight="1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ht="15" customHeight="1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ht="15" customHeight="1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ht="15" customHeight="1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ht="15" customHeight="1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ht="15" customHeight="1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ht="15" customHeight="1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ht="15" customHeight="1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ht="15" customHeight="1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ht="15" customHeight="1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ht="15" customHeight="1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ht="15" customHeight="1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ht="15" customHeight="1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ht="15" customHeight="1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ht="15" customHeight="1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ht="15" customHeight="1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ht="15" customHeight="1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ht="15" customHeight="1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ht="15" customHeight="1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ht="15" customHeight="1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ht="15" customHeight="1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ht="15" customHeight="1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ht="15" customHeight="1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ht="15" customHeight="1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ht="15" customHeight="1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ht="15" customHeight="1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ht="15" customHeight="1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ht="15" customHeight="1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ht="15" customHeight="1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ht="15" customHeight="1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ht="15" customHeight="1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ht="15" customHeight="1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ht="15" customHeight="1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ht="15" customHeight="1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ht="15" customHeight="1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ht="15" customHeight="1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ht="15" customHeight="1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ht="15" customHeight="1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ht="15" customHeight="1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ht="15" customHeight="1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ht="15" customHeight="1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ht="15" customHeight="1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ht="15" customHeight="1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ht="15" customHeight="1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ht="15" customHeight="1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ht="15" customHeight="1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ht="15" customHeight="1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ht="15" customHeight="1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ht="15" customHeight="1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ht="15" customHeight="1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ht="15" customHeight="1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ht="15" customHeight="1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ht="15" customHeight="1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ht="15" customHeight="1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ht="15" customHeight="1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ht="15" customHeight="1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ht="15" customHeight="1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ht="15" customHeight="1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ht="15" customHeight="1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ht="15" customHeight="1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ht="15" customHeight="1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ht="15" customHeight="1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ht="15" customHeight="1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ht="15" customHeight="1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ht="15" customHeight="1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ht="15" customHeight="1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ht="15" customHeight="1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ht="15" customHeight="1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ht="15" customHeight="1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ht="15" customHeight="1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ht="15" customHeight="1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ht="15" customHeight="1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ht="15" customHeight="1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ht="15" customHeight="1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ht="15" customHeight="1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ht="15" customHeight="1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ht="15" customHeight="1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ht="15" customHeight="1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ht="15" customHeight="1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ht="15" customHeight="1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ht="15" customHeight="1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ht="15" customHeight="1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ht="15" customHeight="1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ht="15" customHeight="1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ht="15" customHeight="1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ht="15" customHeight="1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ht="15" customHeight="1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ht="15" customHeight="1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ht="15" customHeight="1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ht="15" customHeight="1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ht="15" customHeight="1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ht="15" customHeight="1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ht="15" customHeight="1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ht="15" customHeight="1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ht="15" customHeight="1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ht="15" customHeight="1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ht="15" customHeight="1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ht="15" customHeight="1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ht="15" customHeight="1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ht="15" customHeight="1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ht="15" customHeight="1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ht="15" customHeight="1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ht="15" customHeight="1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ht="15" customHeight="1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ht="15" customHeight="1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ht="15" customHeight="1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ht="15" customHeight="1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ht="15" customHeight="1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ht="15" customHeight="1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ht="15" customHeight="1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ht="15" customHeight="1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ht="15" customHeight="1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ht="15" customHeight="1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ht="15" customHeight="1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ht="15" customHeight="1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ht="15" customHeight="1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ht="15" customHeight="1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ht="15" customHeight="1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ht="15" customHeight="1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ht="15" customHeight="1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ht="15" customHeight="1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sheetProtection sheet="1" objects="1" scenarios="1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71AD-D641-4F14-B876-5671B0B33033}">
  <sheetPr>
    <tabColor theme="9" tint="0.79998168889431442"/>
  </sheetPr>
  <dimension ref="A1:X255"/>
  <sheetViews>
    <sheetView tabSelected="1" topLeftCell="G68" zoomScale="150" zoomScaleNormal="150" workbookViewId="0">
      <selection activeCell="P48" sqref="P48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6" width="19" style="6" hidden="1" customWidth="1"/>
    <col min="7" max="7" width="19" style="6" customWidth="1"/>
    <col min="8" max="8" width="19" style="9" hidden="1" customWidth="1"/>
    <col min="9" max="9" width="28.5703125" style="6" hidden="1" customWidth="1"/>
    <col min="10" max="10" width="19" style="12" hidden="1" customWidth="1"/>
    <col min="11" max="11" width="16.5703125" hidden="1" customWidth="1"/>
    <col min="12" max="12" width="9.140625" style="16"/>
    <col min="16" max="16" width="12.42578125" style="51" customWidth="1"/>
    <col min="17" max="17" width="9.140625" style="52"/>
    <col min="18" max="18" width="9.7109375" style="47" customWidth="1"/>
    <col min="19" max="19" width="13.42578125" bestFit="1" customWidth="1"/>
    <col min="20" max="20" width="14.7109375" customWidth="1"/>
    <col min="21" max="21" width="10.7109375" bestFit="1" customWidth="1"/>
    <col min="22" max="22" width="12.7109375" customWidth="1"/>
    <col min="23" max="23" width="12.85546875" customWidth="1"/>
    <col min="24" max="24" width="13" style="16" customWidth="1"/>
  </cols>
  <sheetData>
    <row r="1" spans="1:24" ht="15" x14ac:dyDescent="0.25">
      <c r="A1" s="1" t="s">
        <v>0</v>
      </c>
      <c r="B1" s="1" t="s">
        <v>1</v>
      </c>
      <c r="C1" s="4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  <c r="P1" s="61" t="s">
        <v>2</v>
      </c>
      <c r="Q1" s="4" t="s">
        <v>282</v>
      </c>
      <c r="R1" s="50" t="s">
        <v>287</v>
      </c>
      <c r="S1" s="58" t="s">
        <v>283</v>
      </c>
      <c r="T1" s="4" t="s">
        <v>284</v>
      </c>
      <c r="U1" s="4" t="s">
        <v>285</v>
      </c>
      <c r="V1" s="4" t="s">
        <v>278</v>
      </c>
      <c r="W1" s="58" t="s">
        <v>279</v>
      </c>
      <c r="X1" s="15" t="s">
        <v>281</v>
      </c>
    </row>
    <row r="2" spans="1:24" x14ac:dyDescent="0.2">
      <c r="A2" t="s">
        <v>10</v>
      </c>
      <c r="B2" t="s">
        <v>11</v>
      </c>
      <c r="C2" s="3">
        <v>45293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  <c r="P2" s="62">
        <v>45309</v>
      </c>
      <c r="Q2" s="52" t="s">
        <v>286</v>
      </c>
      <c r="R2" s="47">
        <f t="shared" ref="R2:R11" si="0">IFERROR(INDEX(G:G, MATCH(P2, C:C, 0)), "not found")</f>
        <v>30.62</v>
      </c>
      <c r="S2" s="60">
        <f>INT(1000/R2)</f>
        <v>32</v>
      </c>
      <c r="T2" s="48">
        <f t="shared" ref="T2:T19" si="1">R2*S2</f>
        <v>979.84</v>
      </c>
      <c r="U2" s="48">
        <f>1000-T2</f>
        <v>20.159999999999968</v>
      </c>
      <c r="V2" s="48">
        <f t="shared" ref="V2:V19" si="2">T2+U2</f>
        <v>1000</v>
      </c>
      <c r="W2" s="59">
        <f t="shared" ref="W2:W19" si="3">V2-1000</f>
        <v>0</v>
      </c>
      <c r="X2" s="16">
        <f t="shared" ref="X2:X19" si="4">W2/1000</f>
        <v>0</v>
      </c>
    </row>
    <row r="3" spans="1:24" x14ac:dyDescent="0.2">
      <c r="A3" t="s">
        <v>10</v>
      </c>
      <c r="B3" t="s">
        <v>11</v>
      </c>
      <c r="C3" s="3">
        <v>45294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5">G3/$M$2</f>
        <v>31.755184473481936</v>
      </c>
      <c r="L3" s="17">
        <f t="shared" ref="L3:L66" si="6">$N$2/G3</f>
        <v>3.3239259956099089E-2</v>
      </c>
      <c r="P3" s="62">
        <v>45335</v>
      </c>
      <c r="Q3" s="52" t="s">
        <v>288</v>
      </c>
      <c r="R3" s="47">
        <f t="shared" si="0"/>
        <v>32.36</v>
      </c>
      <c r="S3" s="60">
        <v>0</v>
      </c>
      <c r="T3" s="48">
        <f t="shared" si="1"/>
        <v>0</v>
      </c>
      <c r="U3" s="48">
        <f>S2*R3+U2</f>
        <v>1055.6799999999998</v>
      </c>
      <c r="V3" s="48">
        <f t="shared" si="2"/>
        <v>1055.6799999999998</v>
      </c>
      <c r="W3" s="59">
        <f t="shared" si="3"/>
        <v>55.679999999999836</v>
      </c>
      <c r="X3" s="16">
        <f t="shared" si="4"/>
        <v>5.5679999999999834E-2</v>
      </c>
    </row>
    <row r="4" spans="1:24" x14ac:dyDescent="0.2">
      <c r="A4" t="s">
        <v>10</v>
      </c>
      <c r="B4" t="s">
        <v>11</v>
      </c>
      <c r="C4" s="3">
        <v>45295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5"/>
        <v>31.376790930053808</v>
      </c>
      <c r="L4" s="17">
        <f t="shared" si="6"/>
        <v>3.3640114249444623E-2</v>
      </c>
      <c r="P4" s="62">
        <v>45344</v>
      </c>
      <c r="Q4" s="52" t="s">
        <v>286</v>
      </c>
      <c r="R4" s="47">
        <f t="shared" si="0"/>
        <v>28.97</v>
      </c>
      <c r="S4" s="60">
        <f>INT(U3/R4)</f>
        <v>36</v>
      </c>
      <c r="T4" s="48">
        <f t="shared" si="1"/>
        <v>1042.92</v>
      </c>
      <c r="U4" s="48">
        <f>U3-T4</f>
        <v>12.759999999999764</v>
      </c>
      <c r="V4" s="48">
        <f t="shared" si="2"/>
        <v>1055.6799999999998</v>
      </c>
      <c r="W4" s="59">
        <f t="shared" si="3"/>
        <v>55.679999999999836</v>
      </c>
      <c r="X4" s="16">
        <f t="shared" si="4"/>
        <v>5.5679999999999834E-2</v>
      </c>
    </row>
    <row r="5" spans="1:24" x14ac:dyDescent="0.2">
      <c r="A5" t="s">
        <v>10</v>
      </c>
      <c r="B5" t="s">
        <v>11</v>
      </c>
      <c r="C5" s="3">
        <v>45296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5"/>
        <v>31.556029976940817</v>
      </c>
      <c r="L5" s="17">
        <f t="shared" si="6"/>
        <v>3.3449037551278003E-2</v>
      </c>
      <c r="P5" s="62">
        <v>45351</v>
      </c>
      <c r="Q5" s="52" t="s">
        <v>288</v>
      </c>
      <c r="R5" s="47">
        <f t="shared" si="0"/>
        <v>29.85</v>
      </c>
      <c r="S5" s="60">
        <v>0</v>
      </c>
      <c r="T5" s="48">
        <f t="shared" si="1"/>
        <v>0</v>
      </c>
      <c r="U5" s="48">
        <f>S4*R5+U4</f>
        <v>1087.3599999999999</v>
      </c>
      <c r="V5" s="48">
        <f t="shared" si="2"/>
        <v>1087.3599999999999</v>
      </c>
      <c r="W5" s="59">
        <f t="shared" si="3"/>
        <v>87.3599999999999</v>
      </c>
      <c r="X5" s="16">
        <f t="shared" si="4"/>
        <v>8.7359999999999896E-2</v>
      </c>
    </row>
    <row r="6" spans="1:24" x14ac:dyDescent="0.2">
      <c r="A6" t="s">
        <v>10</v>
      </c>
      <c r="B6" t="s">
        <v>11</v>
      </c>
      <c r="C6" s="3">
        <v>45299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5"/>
        <v>31.317044581091469</v>
      </c>
      <c r="L6" s="17">
        <f t="shared" si="6"/>
        <v>3.3704292527821943E-2</v>
      </c>
      <c r="P6" s="62">
        <v>45371</v>
      </c>
      <c r="Q6" s="52" t="s">
        <v>286</v>
      </c>
      <c r="R6" s="47">
        <f t="shared" si="0"/>
        <v>27.29</v>
      </c>
      <c r="S6" s="60">
        <f>INT(U5/R6)</f>
        <v>39</v>
      </c>
      <c r="T6" s="48">
        <f t="shared" si="1"/>
        <v>1064.31</v>
      </c>
      <c r="U6" s="48">
        <f>U5-T6</f>
        <v>23.049999999999955</v>
      </c>
      <c r="V6" s="48">
        <f t="shared" si="2"/>
        <v>1087.3599999999999</v>
      </c>
      <c r="W6" s="59">
        <f t="shared" si="3"/>
        <v>87.3599999999999</v>
      </c>
      <c r="X6" s="16">
        <f t="shared" si="4"/>
        <v>8.7359999999999896E-2</v>
      </c>
    </row>
    <row r="7" spans="1:24" x14ac:dyDescent="0.2">
      <c r="A7" t="s">
        <v>10</v>
      </c>
      <c r="B7" t="s">
        <v>11</v>
      </c>
      <c r="C7" s="3">
        <v>45300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5"/>
        <v>31.735269023827826</v>
      </c>
      <c r="L7" s="17">
        <f t="shared" si="6"/>
        <v>3.3260119234389707E-2</v>
      </c>
      <c r="P7" s="62">
        <v>45379</v>
      </c>
      <c r="Q7" s="52" t="s">
        <v>288</v>
      </c>
      <c r="R7" s="47">
        <f t="shared" si="0"/>
        <v>29.41</v>
      </c>
      <c r="S7" s="60">
        <v>0</v>
      </c>
      <c r="T7" s="48">
        <f t="shared" si="1"/>
        <v>0</v>
      </c>
      <c r="U7" s="48">
        <f>R7*S6+U6</f>
        <v>1170.04</v>
      </c>
      <c r="V7" s="48">
        <f t="shared" si="2"/>
        <v>1170.04</v>
      </c>
      <c r="W7" s="59">
        <f t="shared" si="3"/>
        <v>170.03999999999996</v>
      </c>
      <c r="X7" s="16">
        <f t="shared" si="4"/>
        <v>0.17003999999999997</v>
      </c>
    </row>
    <row r="8" spans="1:24" x14ac:dyDescent="0.2">
      <c r="A8" t="s">
        <v>10</v>
      </c>
      <c r="B8" t="s">
        <v>11</v>
      </c>
      <c r="C8" s="3">
        <v>45301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5"/>
        <v>31.685480399692544</v>
      </c>
      <c r="L8" s="17">
        <f t="shared" si="6"/>
        <v>3.3312382149591452E-2</v>
      </c>
      <c r="P8" s="62">
        <v>45400</v>
      </c>
      <c r="Q8" s="52" t="s">
        <v>286</v>
      </c>
      <c r="R8" s="47">
        <f t="shared" si="0"/>
        <v>25.91</v>
      </c>
      <c r="S8" s="60">
        <f>INT(U7/R8)</f>
        <v>45</v>
      </c>
      <c r="T8" s="48">
        <f t="shared" si="1"/>
        <v>1165.95</v>
      </c>
      <c r="U8" s="48">
        <f>U7-T8</f>
        <v>4.0899999999999181</v>
      </c>
      <c r="V8" s="48">
        <f t="shared" si="2"/>
        <v>1170.04</v>
      </c>
      <c r="W8" s="59">
        <f t="shared" si="3"/>
        <v>170.03999999999996</v>
      </c>
      <c r="X8" s="16">
        <f t="shared" si="4"/>
        <v>0.17003999999999997</v>
      </c>
    </row>
    <row r="9" spans="1:24" x14ac:dyDescent="0.2">
      <c r="A9" t="s">
        <v>10</v>
      </c>
      <c r="B9" t="s">
        <v>11</v>
      </c>
      <c r="C9" s="3">
        <v>45302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5"/>
        <v>31.894592621060724</v>
      </c>
      <c r="L9" s="17">
        <f t="shared" si="6"/>
        <v>3.3093974399000935E-2</v>
      </c>
      <c r="P9" s="62">
        <v>45426</v>
      </c>
      <c r="Q9" s="52" t="s">
        <v>288</v>
      </c>
      <c r="R9" s="47">
        <f t="shared" si="0"/>
        <v>27.62</v>
      </c>
      <c r="S9" s="60">
        <v>0</v>
      </c>
      <c r="T9" s="48">
        <f t="shared" si="1"/>
        <v>0</v>
      </c>
      <c r="U9" s="48">
        <f>R9*S8+U8</f>
        <v>1246.99</v>
      </c>
      <c r="V9" s="48">
        <f t="shared" si="2"/>
        <v>1246.99</v>
      </c>
      <c r="W9" s="59">
        <f t="shared" si="3"/>
        <v>246.99</v>
      </c>
      <c r="X9" s="16">
        <f t="shared" si="4"/>
        <v>0.24699000000000002</v>
      </c>
    </row>
    <row r="10" spans="1:24" x14ac:dyDescent="0.2">
      <c r="A10" t="s">
        <v>10</v>
      </c>
      <c r="B10" t="s">
        <v>11</v>
      </c>
      <c r="C10" s="3">
        <v>45303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5"/>
        <v>31.854761721752496</v>
      </c>
      <c r="L10" s="17">
        <f t="shared" si="6"/>
        <v>3.3135354798374497E-2</v>
      </c>
      <c r="P10" s="62">
        <v>45442</v>
      </c>
      <c r="Q10" s="52" t="s">
        <v>286</v>
      </c>
      <c r="R10" s="47">
        <f t="shared" si="0"/>
        <v>24</v>
      </c>
      <c r="S10" s="60">
        <f>INT(U9/R10)</f>
        <v>51</v>
      </c>
      <c r="T10" s="48">
        <f t="shared" si="1"/>
        <v>1224</v>
      </c>
      <c r="U10" s="48">
        <f>U9-T10</f>
        <v>22.990000000000009</v>
      </c>
      <c r="V10" s="48">
        <f t="shared" si="2"/>
        <v>1246.99</v>
      </c>
      <c r="W10" s="59">
        <f t="shared" si="3"/>
        <v>246.99</v>
      </c>
      <c r="X10" s="16">
        <f t="shared" si="4"/>
        <v>0.24699000000000002</v>
      </c>
    </row>
    <row r="11" spans="1:24" x14ac:dyDescent="0.2">
      <c r="A11" t="s">
        <v>10</v>
      </c>
      <c r="B11" t="s">
        <v>11</v>
      </c>
      <c r="C11" s="3">
        <v>45306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5"/>
        <v>31.804973097617218</v>
      </c>
      <c r="L11" s="17">
        <f t="shared" si="6"/>
        <v>3.3187226048841577E-2</v>
      </c>
      <c r="P11" s="62">
        <v>45464</v>
      </c>
      <c r="Q11" s="52" t="s">
        <v>288</v>
      </c>
      <c r="R11" s="47">
        <f t="shared" si="0"/>
        <v>27.15</v>
      </c>
      <c r="S11" s="60">
        <v>0</v>
      </c>
      <c r="T11" s="48">
        <f t="shared" si="1"/>
        <v>0</v>
      </c>
      <c r="U11" s="48">
        <f>S10*R11+U10</f>
        <v>1407.6399999999999</v>
      </c>
      <c r="V11" s="48">
        <f t="shared" si="2"/>
        <v>1407.6399999999999</v>
      </c>
      <c r="W11" s="59">
        <f t="shared" si="3"/>
        <v>407.63999999999987</v>
      </c>
      <c r="X11" s="16">
        <f t="shared" si="4"/>
        <v>0.40763999999999989</v>
      </c>
    </row>
    <row r="12" spans="1:24" hidden="1" x14ac:dyDescent="0.2">
      <c r="A12" t="s">
        <v>10</v>
      </c>
      <c r="B12" t="s">
        <v>11</v>
      </c>
      <c r="C12" s="3">
        <v>45307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5"/>
        <v>31.466410453497311</v>
      </c>
      <c r="L12" s="17">
        <f t="shared" si="6"/>
        <v>3.3544303797468353E-2</v>
      </c>
      <c r="P12" s="62">
        <v>45473</v>
      </c>
      <c r="Q12" s="52" t="s">
        <v>267</v>
      </c>
      <c r="R12" s="47">
        <v>0</v>
      </c>
      <c r="S12" s="60">
        <v>0</v>
      </c>
      <c r="T12" s="48">
        <f t="shared" si="1"/>
        <v>0</v>
      </c>
      <c r="U12" s="48">
        <f>U11+0*0.43</f>
        <v>1407.6399999999999</v>
      </c>
      <c r="V12" s="48">
        <f t="shared" si="2"/>
        <v>1407.6399999999999</v>
      </c>
      <c r="W12" s="59">
        <f t="shared" si="3"/>
        <v>407.63999999999987</v>
      </c>
      <c r="X12" s="16">
        <f t="shared" si="4"/>
        <v>0.40763999999999989</v>
      </c>
    </row>
    <row r="13" spans="1:24" x14ac:dyDescent="0.2">
      <c r="A13" t="s">
        <v>10</v>
      </c>
      <c r="B13" t="s">
        <v>11</v>
      </c>
      <c r="C13" s="3">
        <v>45308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5"/>
        <v>31.287171406610302</v>
      </c>
      <c r="L13" s="17">
        <f t="shared" si="6"/>
        <v>3.373647358370465E-2</v>
      </c>
      <c r="P13" s="62">
        <v>45476</v>
      </c>
      <c r="Q13" s="52" t="s">
        <v>286</v>
      </c>
      <c r="R13" s="47">
        <f t="shared" ref="R13:R19" si="7">IFERROR(INDEX(G:G, MATCH(P13, C:C, 0)), "not found")</f>
        <v>25.48</v>
      </c>
      <c r="S13" s="60">
        <f>INT(U12/R13)</f>
        <v>55</v>
      </c>
      <c r="T13" s="48">
        <f t="shared" si="1"/>
        <v>1401.4</v>
      </c>
      <c r="U13" s="48">
        <f>U12-T13</f>
        <v>6.2399999999997817</v>
      </c>
      <c r="V13" s="48">
        <f t="shared" si="2"/>
        <v>1407.6399999999999</v>
      </c>
      <c r="W13" s="59">
        <f t="shared" si="3"/>
        <v>407.63999999999987</v>
      </c>
      <c r="X13" s="16">
        <f t="shared" si="4"/>
        <v>0.40763999999999989</v>
      </c>
    </row>
    <row r="14" spans="1:24" x14ac:dyDescent="0.2">
      <c r="A14" t="s">
        <v>10</v>
      </c>
      <c r="B14" t="s">
        <v>11</v>
      </c>
      <c r="C14" s="3">
        <v>45309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5"/>
        <v>30.490553420445814</v>
      </c>
      <c r="L14" s="17">
        <f t="shared" si="6"/>
        <v>3.4617896799477466E-2</v>
      </c>
      <c r="P14" s="62">
        <v>45531</v>
      </c>
      <c r="Q14" s="52" t="s">
        <v>288</v>
      </c>
      <c r="R14" s="47">
        <f t="shared" si="7"/>
        <v>28.27</v>
      </c>
      <c r="S14" s="60">
        <v>0</v>
      </c>
      <c r="T14" s="48">
        <f t="shared" si="1"/>
        <v>0</v>
      </c>
      <c r="U14" s="48">
        <f>S13*R14+U13</f>
        <v>1561.0899999999997</v>
      </c>
      <c r="V14" s="48">
        <f t="shared" si="2"/>
        <v>1561.0899999999997</v>
      </c>
      <c r="W14" s="59">
        <f t="shared" si="3"/>
        <v>561.08999999999969</v>
      </c>
      <c r="X14" s="16">
        <f t="shared" si="4"/>
        <v>0.56108999999999964</v>
      </c>
    </row>
    <row r="15" spans="1:24" x14ac:dyDescent="0.2">
      <c r="A15" t="s">
        <v>10</v>
      </c>
      <c r="B15" t="s">
        <v>11</v>
      </c>
      <c r="C15" s="3">
        <v>45310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5"/>
        <v>30.998397386625673</v>
      </c>
      <c r="L15" s="17">
        <f t="shared" si="6"/>
        <v>3.4050754898811438E-2</v>
      </c>
      <c r="P15" s="62">
        <v>45558</v>
      </c>
      <c r="Q15" s="52" t="s">
        <v>286</v>
      </c>
      <c r="R15" s="47">
        <f t="shared" si="7"/>
        <v>26.14</v>
      </c>
      <c r="S15" s="60">
        <f>INT(U14/R15)</f>
        <v>59</v>
      </c>
      <c r="T15" s="48">
        <f t="shared" si="1"/>
        <v>1542.26</v>
      </c>
      <c r="U15" s="48">
        <f>U14-T15</f>
        <v>18.8299999999997</v>
      </c>
      <c r="V15" s="48">
        <f t="shared" si="2"/>
        <v>1561.0899999999997</v>
      </c>
      <c r="W15" s="59">
        <f t="shared" si="3"/>
        <v>561.08999999999969</v>
      </c>
      <c r="X15" s="16">
        <f t="shared" si="4"/>
        <v>0.56108999999999964</v>
      </c>
    </row>
    <row r="16" spans="1:24" x14ac:dyDescent="0.2">
      <c r="A16" t="s">
        <v>10</v>
      </c>
      <c r="B16" t="s">
        <v>11</v>
      </c>
      <c r="C16" s="3">
        <v>45313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5"/>
        <v>31.327002305918526</v>
      </c>
      <c r="L16" s="17">
        <f t="shared" si="6"/>
        <v>3.3693579148124604E-2</v>
      </c>
      <c r="P16" s="62">
        <v>45580</v>
      </c>
      <c r="Q16" s="52" t="s">
        <v>288</v>
      </c>
      <c r="R16" s="47">
        <f t="shared" si="7"/>
        <v>27.75</v>
      </c>
      <c r="S16" s="60">
        <v>0</v>
      </c>
      <c r="T16" s="48">
        <f t="shared" si="1"/>
        <v>0</v>
      </c>
      <c r="U16" s="48">
        <f>S15*R16+U15</f>
        <v>1656.0799999999997</v>
      </c>
      <c r="V16" s="48">
        <f t="shared" si="2"/>
        <v>1656.0799999999997</v>
      </c>
      <c r="W16" s="59">
        <f t="shared" si="3"/>
        <v>656.0799999999997</v>
      </c>
      <c r="X16" s="16">
        <f t="shared" si="4"/>
        <v>0.65607999999999966</v>
      </c>
    </row>
    <row r="17" spans="1:24" x14ac:dyDescent="0.2">
      <c r="A17" t="s">
        <v>10</v>
      </c>
      <c r="B17" t="s">
        <v>11</v>
      </c>
      <c r="C17" s="3">
        <v>45314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5"/>
        <v>31.615776325903152</v>
      </c>
      <c r="L17" s="17">
        <f t="shared" si="6"/>
        <v>3.3385826771653547E-2</v>
      </c>
      <c r="P17" s="62">
        <v>45611</v>
      </c>
      <c r="Q17" s="52" t="s">
        <v>286</v>
      </c>
      <c r="R17" s="47">
        <f t="shared" si="7"/>
        <v>25.89</v>
      </c>
      <c r="S17" s="60">
        <f>INT(U16/R17)</f>
        <v>63</v>
      </c>
      <c r="T17" s="48">
        <f t="shared" si="1"/>
        <v>1631.07</v>
      </c>
      <c r="U17" s="48">
        <f>U16-T17</f>
        <v>25.009999999999764</v>
      </c>
      <c r="V17" s="48">
        <f t="shared" si="2"/>
        <v>1656.0799999999997</v>
      </c>
      <c r="W17" s="59">
        <f t="shared" si="3"/>
        <v>656.0799999999997</v>
      </c>
      <c r="X17" s="16">
        <f t="shared" si="4"/>
        <v>0.65607999999999966</v>
      </c>
    </row>
    <row r="18" spans="1:24" x14ac:dyDescent="0.2">
      <c r="A18" t="s">
        <v>10</v>
      </c>
      <c r="B18" t="s">
        <v>11</v>
      </c>
      <c r="C18" s="3">
        <v>45315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5"/>
        <v>31.33696003074558</v>
      </c>
      <c r="L18" s="17">
        <f t="shared" si="6"/>
        <v>3.3682872577057515E-2</v>
      </c>
      <c r="P18" s="62">
        <v>45628</v>
      </c>
      <c r="Q18" s="52" t="s">
        <v>288</v>
      </c>
      <c r="R18" s="47">
        <f t="shared" si="7"/>
        <v>28.99</v>
      </c>
      <c r="S18" s="60">
        <v>0</v>
      </c>
      <c r="T18" s="48">
        <f t="shared" si="1"/>
        <v>0</v>
      </c>
      <c r="U18" s="48">
        <f>S17*R18+U17</f>
        <v>1851.3799999999997</v>
      </c>
      <c r="V18" s="48">
        <f t="shared" si="2"/>
        <v>1851.3799999999997</v>
      </c>
      <c r="W18" s="59">
        <f t="shared" si="3"/>
        <v>851.37999999999965</v>
      </c>
      <c r="X18" s="16">
        <f t="shared" si="4"/>
        <v>0.85137999999999969</v>
      </c>
    </row>
    <row r="19" spans="1:24" hidden="1" x14ac:dyDescent="0.2">
      <c r="A19" t="s">
        <v>10</v>
      </c>
      <c r="B19" t="s">
        <v>11</v>
      </c>
      <c r="C19" s="3">
        <v>45316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5"/>
        <v>31.426579554189082</v>
      </c>
      <c r="L19" s="17">
        <f t="shared" si="6"/>
        <v>3.3586818757921424E-2</v>
      </c>
      <c r="P19" s="51">
        <v>45657</v>
      </c>
      <c r="Q19" s="52" t="s">
        <v>267</v>
      </c>
      <c r="R19" s="47">
        <f t="shared" si="7"/>
        <v>27.01</v>
      </c>
      <c r="S19">
        <v>0</v>
      </c>
      <c r="T19" s="48">
        <f t="shared" si="1"/>
        <v>0</v>
      </c>
      <c r="U19" s="48">
        <f>U18+S19*0.63</f>
        <v>1851.3799999999997</v>
      </c>
      <c r="V19" s="48">
        <f t="shared" si="2"/>
        <v>1851.3799999999997</v>
      </c>
      <c r="W19" s="48">
        <f t="shared" si="3"/>
        <v>851.37999999999965</v>
      </c>
      <c r="X19" s="16">
        <f t="shared" si="4"/>
        <v>0.85137999999999969</v>
      </c>
    </row>
    <row r="20" spans="1:24" x14ac:dyDescent="0.2">
      <c r="A20" t="s">
        <v>10</v>
      </c>
      <c r="B20" t="s">
        <v>11</v>
      </c>
      <c r="C20" s="3">
        <v>45320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5"/>
        <v>31.665564950038434</v>
      </c>
      <c r="L20" s="17">
        <f t="shared" si="6"/>
        <v>3.3333333333333333E-2</v>
      </c>
      <c r="P20" s="53" t="s">
        <v>278</v>
      </c>
      <c r="Q20" s="54"/>
      <c r="R20" s="55"/>
      <c r="S20" s="56">
        <f t="shared" ref="S20:X20" si="8">S19</f>
        <v>0</v>
      </c>
      <c r="T20" s="56">
        <f t="shared" si="8"/>
        <v>0</v>
      </c>
      <c r="U20" s="56">
        <f t="shared" si="8"/>
        <v>1851.3799999999997</v>
      </c>
      <c r="V20" s="56">
        <f t="shared" si="8"/>
        <v>1851.3799999999997</v>
      </c>
      <c r="W20" s="56">
        <f t="shared" si="8"/>
        <v>851.37999999999965</v>
      </c>
      <c r="X20" s="57">
        <f t="shared" si="8"/>
        <v>0.85137999999999969</v>
      </c>
    </row>
    <row r="21" spans="1:24" x14ac:dyDescent="0.2">
      <c r="A21" t="s">
        <v>10</v>
      </c>
      <c r="B21" t="s">
        <v>11</v>
      </c>
      <c r="C21" s="3">
        <v>45321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5"/>
        <v>32.034000768639508</v>
      </c>
      <c r="L21" s="17">
        <f t="shared" si="6"/>
        <v>3.2949953372707494E-2</v>
      </c>
    </row>
    <row r="22" spans="1:24" x14ac:dyDescent="0.2">
      <c r="A22" t="s">
        <v>10</v>
      </c>
      <c r="B22" t="s">
        <v>11</v>
      </c>
      <c r="C22" s="3">
        <v>45322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5"/>
        <v>31.884634896233671</v>
      </c>
      <c r="L22" s="17">
        <f t="shared" si="6"/>
        <v>3.3104309806371017E-2</v>
      </c>
    </row>
    <row r="23" spans="1:24" x14ac:dyDescent="0.2">
      <c r="A23" t="s">
        <v>10</v>
      </c>
      <c r="B23" t="s">
        <v>11</v>
      </c>
      <c r="C23" s="3">
        <v>45323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5"/>
        <v>31.456452728670254</v>
      </c>
      <c r="L23" s="17">
        <f t="shared" si="6"/>
        <v>3.3554922443811336E-2</v>
      </c>
    </row>
    <row r="24" spans="1:24" x14ac:dyDescent="0.2">
      <c r="A24" t="s">
        <v>10</v>
      </c>
      <c r="B24" t="s">
        <v>11</v>
      </c>
      <c r="C24" s="3">
        <v>45324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5"/>
        <v>31.675522674865487</v>
      </c>
      <c r="L24" s="17">
        <f t="shared" si="6"/>
        <v>3.3322854448286705E-2</v>
      </c>
    </row>
    <row r="25" spans="1:24" x14ac:dyDescent="0.2">
      <c r="A25" t="s">
        <v>10</v>
      </c>
      <c r="B25" t="s">
        <v>11</v>
      </c>
      <c r="C25" s="3">
        <v>45327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5"/>
        <v>31.795015372790161</v>
      </c>
      <c r="L25" s="17">
        <f t="shared" si="6"/>
        <v>3.3197619793297842E-2</v>
      </c>
    </row>
    <row r="26" spans="1:24" x14ac:dyDescent="0.2">
      <c r="A26" t="s">
        <v>10</v>
      </c>
      <c r="B26" t="s">
        <v>11</v>
      </c>
      <c r="C26" s="3">
        <v>45328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5"/>
        <v>31.297129131437355</v>
      </c>
      <c r="L26" s="17">
        <f t="shared" si="6"/>
        <v>3.372573973910277E-2</v>
      </c>
    </row>
    <row r="27" spans="1:24" x14ac:dyDescent="0.2">
      <c r="A27" t="s">
        <v>10</v>
      </c>
      <c r="B27" t="s">
        <v>11</v>
      </c>
      <c r="C27" s="3">
        <v>45329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5"/>
        <v>31.137805534204457</v>
      </c>
      <c r="L27" s="17">
        <f t="shared" si="6"/>
        <v>3.3898305084745763E-2</v>
      </c>
    </row>
    <row r="28" spans="1:24" x14ac:dyDescent="0.2">
      <c r="A28" t="s">
        <v>10</v>
      </c>
      <c r="B28" t="s">
        <v>11</v>
      </c>
      <c r="C28" s="3">
        <v>45330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5"/>
        <v>31.307086856264412</v>
      </c>
      <c r="L28" s="17">
        <f t="shared" si="6"/>
        <v>3.3715012722646313E-2</v>
      </c>
    </row>
    <row r="29" spans="1:24" x14ac:dyDescent="0.2">
      <c r="A29" t="s">
        <v>10</v>
      </c>
      <c r="B29" t="s">
        <v>11</v>
      </c>
      <c r="C29" s="3">
        <v>45331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5"/>
        <v>31.665564950038434</v>
      </c>
      <c r="L29" s="17">
        <f t="shared" si="6"/>
        <v>3.3333333333333333E-2</v>
      </c>
    </row>
    <row r="30" spans="1:24" x14ac:dyDescent="0.2">
      <c r="A30" t="s">
        <v>10</v>
      </c>
      <c r="B30" t="s">
        <v>11</v>
      </c>
      <c r="C30" s="3">
        <v>45334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5"/>
        <v>31.97425441967717</v>
      </c>
      <c r="L30" s="17">
        <f t="shared" si="6"/>
        <v>3.3011522890065405E-2</v>
      </c>
    </row>
    <row r="31" spans="1:24" x14ac:dyDescent="0.2">
      <c r="A31" t="s">
        <v>10</v>
      </c>
      <c r="B31" t="s">
        <v>11</v>
      </c>
      <c r="C31" s="3">
        <v>45335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5"/>
        <v>32.223197540353574</v>
      </c>
      <c r="L31" s="17">
        <f t="shared" si="6"/>
        <v>3.2756489493201486E-2</v>
      </c>
    </row>
    <row r="32" spans="1:24" x14ac:dyDescent="0.2">
      <c r="A32" t="s">
        <v>10</v>
      </c>
      <c r="B32" t="s">
        <v>11</v>
      </c>
      <c r="C32" s="3">
        <v>45336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5"/>
        <v>32.014085318985394</v>
      </c>
      <c r="L32" s="17">
        <f t="shared" si="6"/>
        <v>3.297045101088647E-2</v>
      </c>
    </row>
    <row r="33" spans="1:12" x14ac:dyDescent="0.2">
      <c r="A33" t="s">
        <v>10</v>
      </c>
      <c r="B33" t="s">
        <v>11</v>
      </c>
      <c r="C33" s="3">
        <v>45337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5"/>
        <v>31.914508070714831</v>
      </c>
      <c r="L33" s="17">
        <f t="shared" si="6"/>
        <v>3.3073322932917322E-2</v>
      </c>
    </row>
    <row r="34" spans="1:12" x14ac:dyDescent="0.2">
      <c r="A34" t="s">
        <v>10</v>
      </c>
      <c r="B34" t="s">
        <v>11</v>
      </c>
      <c r="C34" s="3">
        <v>45338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5"/>
        <v>31.804973097617218</v>
      </c>
      <c r="L34" s="17">
        <f t="shared" si="6"/>
        <v>3.3187226048841577E-2</v>
      </c>
    </row>
    <row r="35" spans="1:12" x14ac:dyDescent="0.2">
      <c r="A35" t="s">
        <v>10</v>
      </c>
      <c r="B35" t="s">
        <v>11</v>
      </c>
      <c r="C35" s="3">
        <v>45341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5"/>
        <v>31.575945426594927</v>
      </c>
      <c r="L35" s="17">
        <f t="shared" si="6"/>
        <v>3.3427940712708923E-2</v>
      </c>
    </row>
    <row r="36" spans="1:12" x14ac:dyDescent="0.2">
      <c r="A36" t="s">
        <v>10</v>
      </c>
      <c r="B36" t="s">
        <v>11</v>
      </c>
      <c r="C36" s="3">
        <v>45342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5"/>
        <v>29.116387394312067</v>
      </c>
      <c r="L36" s="17">
        <f t="shared" si="6"/>
        <v>3.6251709986320116E-2</v>
      </c>
    </row>
    <row r="37" spans="1:12" x14ac:dyDescent="0.2">
      <c r="A37" t="s">
        <v>10</v>
      </c>
      <c r="B37" t="s">
        <v>11</v>
      </c>
      <c r="C37" s="3">
        <v>45343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5"/>
        <v>28.976979246733283</v>
      </c>
      <c r="L37" s="17">
        <f t="shared" si="6"/>
        <v>3.6426116838487975E-2</v>
      </c>
    </row>
    <row r="38" spans="1:12" x14ac:dyDescent="0.2">
      <c r="A38" t="s">
        <v>10</v>
      </c>
      <c r="B38" t="s">
        <v>11</v>
      </c>
      <c r="C38" s="3">
        <v>45344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5"/>
        <v>28.847528823981552</v>
      </c>
      <c r="L38" s="17">
        <f t="shared" si="6"/>
        <v>3.6589575422851225E-2</v>
      </c>
    </row>
    <row r="39" spans="1:12" x14ac:dyDescent="0.2">
      <c r="A39" t="s">
        <v>10</v>
      </c>
      <c r="B39" t="s">
        <v>11</v>
      </c>
      <c r="C39" s="3">
        <v>45345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5"/>
        <v>29.176133743274406</v>
      </c>
      <c r="L39" s="17">
        <f t="shared" si="6"/>
        <v>3.6177474402730378E-2</v>
      </c>
    </row>
    <row r="40" spans="1:12" x14ac:dyDescent="0.2">
      <c r="A40" t="s">
        <v>10</v>
      </c>
      <c r="B40" t="s">
        <v>11</v>
      </c>
      <c r="C40" s="3">
        <v>45348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5"/>
        <v>29.265753266717908</v>
      </c>
      <c r="L40" s="17">
        <f t="shared" si="6"/>
        <v>3.6066689350119092E-2</v>
      </c>
    </row>
    <row r="41" spans="1:12" x14ac:dyDescent="0.2">
      <c r="A41" t="s">
        <v>10</v>
      </c>
      <c r="B41" t="s">
        <v>11</v>
      </c>
      <c r="C41" s="3">
        <v>45349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5"/>
        <v>29.176133743274406</v>
      </c>
      <c r="L41" s="17">
        <f t="shared" si="6"/>
        <v>3.6177474402730378E-2</v>
      </c>
    </row>
    <row r="42" spans="1:12" x14ac:dyDescent="0.2">
      <c r="A42" t="s">
        <v>10</v>
      </c>
      <c r="B42" t="s">
        <v>11</v>
      </c>
      <c r="C42" s="3">
        <v>45350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5"/>
        <v>29.176133743274406</v>
      </c>
      <c r="L42" s="17">
        <f t="shared" si="6"/>
        <v>3.6177474402730378E-2</v>
      </c>
    </row>
    <row r="43" spans="1:12" x14ac:dyDescent="0.2">
      <c r="A43" t="s">
        <v>10</v>
      </c>
      <c r="B43" t="s">
        <v>11</v>
      </c>
      <c r="C43" s="3">
        <v>45351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5"/>
        <v>29.723808608762493</v>
      </c>
      <c r="L43" s="17">
        <f t="shared" si="6"/>
        <v>3.5510887772194306E-2</v>
      </c>
    </row>
    <row r="44" spans="1:12" x14ac:dyDescent="0.2">
      <c r="A44" t="s">
        <v>10</v>
      </c>
      <c r="B44" t="s">
        <v>11</v>
      </c>
      <c r="C44" s="3">
        <v>45352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5"/>
        <v>29.026767870868561</v>
      </c>
      <c r="L44" s="17">
        <f t="shared" si="6"/>
        <v>3.6363636363636369E-2</v>
      </c>
    </row>
    <row r="45" spans="1:12" x14ac:dyDescent="0.2">
      <c r="A45" t="s">
        <v>10</v>
      </c>
      <c r="B45" t="s">
        <v>11</v>
      </c>
      <c r="C45" s="3">
        <v>45355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5"/>
        <v>28.44921983089931</v>
      </c>
      <c r="L45" s="17">
        <f t="shared" si="6"/>
        <v>3.710185509275464E-2</v>
      </c>
    </row>
    <row r="46" spans="1:12" x14ac:dyDescent="0.2">
      <c r="A46" t="s">
        <v>10</v>
      </c>
      <c r="B46" t="s">
        <v>11</v>
      </c>
      <c r="C46" s="3">
        <v>45356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5"/>
        <v>27.921460415065333</v>
      </c>
      <c r="L46" s="17">
        <f t="shared" si="6"/>
        <v>3.7803138373751786E-2</v>
      </c>
    </row>
    <row r="47" spans="1:12" x14ac:dyDescent="0.2">
      <c r="A47" t="s">
        <v>10</v>
      </c>
      <c r="B47" t="s">
        <v>11</v>
      </c>
      <c r="C47" s="3">
        <v>45357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5"/>
        <v>28.090741737125288</v>
      </c>
      <c r="L47" s="17">
        <f t="shared" si="6"/>
        <v>3.7575327897908545E-2</v>
      </c>
    </row>
    <row r="48" spans="1:12" x14ac:dyDescent="0.2">
      <c r="A48" t="s">
        <v>10</v>
      </c>
      <c r="B48" t="s">
        <v>11</v>
      </c>
      <c r="C48" s="3">
        <v>45358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5"/>
        <v>28.040953112990007</v>
      </c>
      <c r="L48" s="17">
        <f t="shared" si="6"/>
        <v>3.7642045454545456E-2</v>
      </c>
    </row>
    <row r="49" spans="1:12" x14ac:dyDescent="0.2">
      <c r="A49" t="s">
        <v>10</v>
      </c>
      <c r="B49" t="s">
        <v>11</v>
      </c>
      <c r="C49" s="3">
        <v>45359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5"/>
        <v>28.359600307455803</v>
      </c>
      <c r="L49" s="17">
        <f t="shared" si="6"/>
        <v>3.7219101123595506E-2</v>
      </c>
    </row>
    <row r="50" spans="1:12" x14ac:dyDescent="0.2">
      <c r="A50" t="s">
        <v>10</v>
      </c>
      <c r="B50" t="s">
        <v>11</v>
      </c>
      <c r="C50" s="3">
        <v>45362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5"/>
        <v>28.349642582628746</v>
      </c>
      <c r="L50" s="17">
        <f t="shared" si="6"/>
        <v>3.7232174218475592E-2</v>
      </c>
    </row>
    <row r="51" spans="1:12" x14ac:dyDescent="0.2">
      <c r="A51" t="s">
        <v>10</v>
      </c>
      <c r="B51" t="s">
        <v>11</v>
      </c>
      <c r="C51" s="3">
        <v>45363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5"/>
        <v>27.901544965411222</v>
      </c>
      <c r="L51" s="17">
        <f t="shared" si="6"/>
        <v>3.783012134189865E-2</v>
      </c>
    </row>
    <row r="52" spans="1:12" x14ac:dyDescent="0.2">
      <c r="A52" t="s">
        <v>10</v>
      </c>
      <c r="B52" t="s">
        <v>11</v>
      </c>
      <c r="C52" s="3">
        <v>45364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5"/>
        <v>28.279938508839354</v>
      </c>
      <c r="L52" s="17">
        <f t="shared" si="6"/>
        <v>3.7323943661971837E-2</v>
      </c>
    </row>
    <row r="53" spans="1:12" x14ac:dyDescent="0.2">
      <c r="A53" t="s">
        <v>10</v>
      </c>
      <c r="B53" t="s">
        <v>11</v>
      </c>
      <c r="C53" s="3">
        <v>45365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5"/>
        <v>27.891587240584169</v>
      </c>
      <c r="L53" s="17">
        <f t="shared" si="6"/>
        <v>3.7843627275972867E-2</v>
      </c>
    </row>
    <row r="54" spans="1:12" x14ac:dyDescent="0.2">
      <c r="A54" t="s">
        <v>10</v>
      </c>
      <c r="B54" t="s">
        <v>11</v>
      </c>
      <c r="C54" s="3">
        <v>45366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5"/>
        <v>27.93141813989239</v>
      </c>
      <c r="L54" s="17">
        <f t="shared" si="6"/>
        <v>3.7789661319073083E-2</v>
      </c>
    </row>
    <row r="55" spans="1:12" x14ac:dyDescent="0.2">
      <c r="A55" t="s">
        <v>10</v>
      </c>
      <c r="B55" t="s">
        <v>11</v>
      </c>
      <c r="C55" s="3">
        <v>45369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5"/>
        <v>27.752179093005381</v>
      </c>
      <c r="L55" s="17">
        <f t="shared" si="6"/>
        <v>3.8033728022963759E-2</v>
      </c>
    </row>
    <row r="56" spans="1:12" x14ac:dyDescent="0.2">
      <c r="A56" t="s">
        <v>10</v>
      </c>
      <c r="B56" t="s">
        <v>11</v>
      </c>
      <c r="C56" s="3">
        <v>45370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5"/>
        <v>27.234377401998465</v>
      </c>
      <c r="L56" s="17">
        <f t="shared" si="6"/>
        <v>3.8756855575868374E-2</v>
      </c>
    </row>
    <row r="57" spans="1:12" x14ac:dyDescent="0.2">
      <c r="A57" t="s">
        <v>10</v>
      </c>
      <c r="B57" t="s">
        <v>11</v>
      </c>
      <c r="C57" s="3">
        <v>45371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5"/>
        <v>27.174631053036126</v>
      </c>
      <c r="L57" s="17">
        <f t="shared" si="6"/>
        <v>3.8842066691095641E-2</v>
      </c>
    </row>
    <row r="58" spans="1:12" x14ac:dyDescent="0.2">
      <c r="A58" t="s">
        <v>10</v>
      </c>
      <c r="B58" t="s">
        <v>11</v>
      </c>
      <c r="C58" s="3">
        <v>45372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5"/>
        <v>28.011079938508839</v>
      </c>
      <c r="L58" s="17">
        <f t="shared" si="6"/>
        <v>3.7682189832918593E-2</v>
      </c>
    </row>
    <row r="59" spans="1:12" x14ac:dyDescent="0.2">
      <c r="A59" t="s">
        <v>10</v>
      </c>
      <c r="B59" t="s">
        <v>11</v>
      </c>
      <c r="C59" s="3">
        <v>45373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5"/>
        <v>28.419346656418139</v>
      </c>
      <c r="L59" s="17">
        <f t="shared" si="6"/>
        <v>3.7140854940434481E-2</v>
      </c>
    </row>
    <row r="60" spans="1:12" x14ac:dyDescent="0.2">
      <c r="A60" t="s">
        <v>10</v>
      </c>
      <c r="B60" t="s">
        <v>11</v>
      </c>
      <c r="C60" s="3">
        <v>45376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5"/>
        <v>28.837571099154498</v>
      </c>
      <c r="L60" s="17">
        <f t="shared" si="6"/>
        <v>3.6602209944751385E-2</v>
      </c>
    </row>
    <row r="61" spans="1:12" x14ac:dyDescent="0.2">
      <c r="A61" t="s">
        <v>10</v>
      </c>
      <c r="B61" t="s">
        <v>11</v>
      </c>
      <c r="C61" s="3">
        <v>45377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5"/>
        <v>29.056641045349732</v>
      </c>
      <c r="L61" s="17">
        <f t="shared" si="6"/>
        <v>3.6326250856751202E-2</v>
      </c>
    </row>
    <row r="62" spans="1:12" x14ac:dyDescent="0.2">
      <c r="A62" t="s">
        <v>10</v>
      </c>
      <c r="B62" t="s">
        <v>11</v>
      </c>
      <c r="C62" s="3">
        <v>45378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5"/>
        <v>29.156218293620292</v>
      </c>
      <c r="L62" s="17">
        <f t="shared" si="6"/>
        <v>3.6202185792349725E-2</v>
      </c>
    </row>
    <row r="63" spans="1:12" x14ac:dyDescent="0.2">
      <c r="A63" t="s">
        <v>10</v>
      </c>
      <c r="B63" t="s">
        <v>11</v>
      </c>
      <c r="C63" s="3">
        <v>45379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5"/>
        <v>29.285668716372022</v>
      </c>
      <c r="L63" s="17">
        <f t="shared" si="6"/>
        <v>3.6042162529751787E-2</v>
      </c>
    </row>
    <row r="64" spans="1:12" x14ac:dyDescent="0.2">
      <c r="A64" t="s">
        <v>10</v>
      </c>
      <c r="B64" t="s">
        <v>11</v>
      </c>
      <c r="C64" s="3">
        <v>45384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5"/>
        <v>29.20600691775557</v>
      </c>
      <c r="L64" s="17">
        <f t="shared" si="6"/>
        <v>3.6140470508012279E-2</v>
      </c>
    </row>
    <row r="65" spans="1:12" x14ac:dyDescent="0.2">
      <c r="A65" t="s">
        <v>10</v>
      </c>
      <c r="B65" t="s">
        <v>11</v>
      </c>
      <c r="C65" s="3">
        <v>45385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5"/>
        <v>28.907275172943891</v>
      </c>
      <c r="L65" s="17">
        <f t="shared" si="6"/>
        <v>3.6513951085084394E-2</v>
      </c>
    </row>
    <row r="66" spans="1:12" x14ac:dyDescent="0.2">
      <c r="A66" t="s">
        <v>10</v>
      </c>
      <c r="B66" t="s">
        <v>11</v>
      </c>
      <c r="C66" s="3">
        <v>45386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5"/>
        <v>28.927190622598001</v>
      </c>
      <c r="L66" s="17">
        <f t="shared" si="6"/>
        <v>3.648881239242685E-2</v>
      </c>
    </row>
    <row r="67" spans="1:12" x14ac:dyDescent="0.2">
      <c r="A67" t="s">
        <v>10</v>
      </c>
      <c r="B67" t="s">
        <v>11</v>
      </c>
      <c r="C67" s="3">
        <v>45387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9">G67/$M$2</f>
        <v>28.827613374327441</v>
      </c>
      <c r="L67" s="17">
        <f t="shared" ref="L67:L130" si="10">$N$2/G67</f>
        <v>3.6614853195164082E-2</v>
      </c>
    </row>
    <row r="68" spans="1:12" x14ac:dyDescent="0.2">
      <c r="A68" t="s">
        <v>10</v>
      </c>
      <c r="B68" t="s">
        <v>11</v>
      </c>
      <c r="C68" s="3">
        <v>45390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9"/>
        <v>28.957063797079169</v>
      </c>
      <c r="L68" s="17">
        <f t="shared" si="10"/>
        <v>3.6451169188445674E-2</v>
      </c>
    </row>
    <row r="69" spans="1:12" x14ac:dyDescent="0.2">
      <c r="A69" t="s">
        <v>10</v>
      </c>
      <c r="B69" t="s">
        <v>11</v>
      </c>
      <c r="C69" s="3">
        <v>45391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9"/>
        <v>28.648374327440429</v>
      </c>
      <c r="L69" s="17">
        <f t="shared" si="10"/>
        <v>3.6843934654153636E-2</v>
      </c>
    </row>
    <row r="70" spans="1:12" x14ac:dyDescent="0.2">
      <c r="A70" t="s">
        <v>10</v>
      </c>
      <c r="B70" t="s">
        <v>11</v>
      </c>
      <c r="C70" s="3">
        <v>45392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9"/>
        <v>28.568712528823983</v>
      </c>
      <c r="L70" s="17">
        <f t="shared" si="10"/>
        <v>3.6946671314046706E-2</v>
      </c>
    </row>
    <row r="71" spans="1:12" x14ac:dyDescent="0.2">
      <c r="A71" t="s">
        <v>10</v>
      </c>
      <c r="B71" t="s">
        <v>11</v>
      </c>
      <c r="C71" s="3">
        <v>45393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9"/>
        <v>27.433531898539584</v>
      </c>
      <c r="L71" s="17">
        <f t="shared" si="10"/>
        <v>3.8475499092558985E-2</v>
      </c>
    </row>
    <row r="72" spans="1:12" x14ac:dyDescent="0.2">
      <c r="A72" t="s">
        <v>10</v>
      </c>
      <c r="B72" t="s">
        <v>11</v>
      </c>
      <c r="C72" s="3">
        <v>45394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9"/>
        <v>26.955561106840893</v>
      </c>
      <c r="L72" s="17">
        <f t="shared" si="10"/>
        <v>3.9157739194680456E-2</v>
      </c>
    </row>
    <row r="73" spans="1:12" x14ac:dyDescent="0.2">
      <c r="A73" t="s">
        <v>10</v>
      </c>
      <c r="B73" t="s">
        <v>11</v>
      </c>
      <c r="C73" s="3">
        <v>45397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9"/>
        <v>26.616998462720986</v>
      </c>
      <c r="L73" s="17">
        <f t="shared" si="10"/>
        <v>3.9655817433595211E-2</v>
      </c>
    </row>
    <row r="74" spans="1:12" x14ac:dyDescent="0.2">
      <c r="A74" t="s">
        <v>10</v>
      </c>
      <c r="B74" t="s">
        <v>11</v>
      </c>
      <c r="C74" s="3">
        <v>45398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9"/>
        <v>26.358097617217524</v>
      </c>
      <c r="L74" s="17">
        <f t="shared" si="10"/>
        <v>4.0045334340763135E-2</v>
      </c>
    </row>
    <row r="75" spans="1:12" x14ac:dyDescent="0.2">
      <c r="A75" t="s">
        <v>10</v>
      </c>
      <c r="B75" t="s">
        <v>11</v>
      </c>
      <c r="C75" s="3">
        <v>45399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9"/>
        <v>25.880126825518829</v>
      </c>
      <c r="L75" s="17">
        <f t="shared" si="10"/>
        <v>4.078491727587534E-2</v>
      </c>
    </row>
    <row r="76" spans="1:12" x14ac:dyDescent="0.2">
      <c r="A76" t="s">
        <v>10</v>
      </c>
      <c r="B76" t="s">
        <v>11</v>
      </c>
      <c r="C76" s="3">
        <v>45400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9"/>
        <v>25.800465026902383</v>
      </c>
      <c r="L76" s="17">
        <f t="shared" si="10"/>
        <v>4.0910845233500581E-2</v>
      </c>
    </row>
    <row r="77" spans="1:12" x14ac:dyDescent="0.2">
      <c r="A77" t="s">
        <v>10</v>
      </c>
      <c r="B77" t="s">
        <v>11</v>
      </c>
      <c r="C77" s="3">
        <v>45401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9"/>
        <v>26.158943120676401</v>
      </c>
      <c r="L77" s="17">
        <f t="shared" si="10"/>
        <v>4.0350209364293871E-2</v>
      </c>
    </row>
    <row r="78" spans="1:12" x14ac:dyDescent="0.2">
      <c r="A78" t="s">
        <v>10</v>
      </c>
      <c r="B78" t="s">
        <v>11</v>
      </c>
      <c r="C78" s="3">
        <v>45404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9"/>
        <v>26.338182167563414</v>
      </c>
      <c r="L78" s="17">
        <f t="shared" si="10"/>
        <v>4.0075614366729684E-2</v>
      </c>
    </row>
    <row r="79" spans="1:12" x14ac:dyDescent="0.2">
      <c r="A79" t="s">
        <v>10</v>
      </c>
      <c r="B79" t="s">
        <v>11</v>
      </c>
      <c r="C79" s="3">
        <v>45405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9"/>
        <v>26.736491160645659</v>
      </c>
      <c r="L79" s="17">
        <f t="shared" si="10"/>
        <v>3.9478584729981378E-2</v>
      </c>
    </row>
    <row r="80" spans="1:12" x14ac:dyDescent="0.2">
      <c r="A80" t="s">
        <v>10</v>
      </c>
      <c r="B80" t="s">
        <v>11</v>
      </c>
      <c r="C80" s="3">
        <v>45406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9"/>
        <v>26.626956187548039</v>
      </c>
      <c r="L80" s="17">
        <f t="shared" si="10"/>
        <v>3.9640987284966345E-2</v>
      </c>
    </row>
    <row r="81" spans="1:12" x14ac:dyDescent="0.2">
      <c r="A81" t="s">
        <v>10</v>
      </c>
      <c r="B81" t="s">
        <v>11</v>
      </c>
      <c r="C81" s="3">
        <v>45408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9"/>
        <v>26.228647194465797</v>
      </c>
      <c r="L81" s="17">
        <f t="shared" si="10"/>
        <v>4.0242976461655276E-2</v>
      </c>
    </row>
    <row r="82" spans="1:12" x14ac:dyDescent="0.2">
      <c r="A82" t="s">
        <v>10</v>
      </c>
      <c r="B82" t="s">
        <v>11</v>
      </c>
      <c r="C82" s="3">
        <v>45411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9"/>
        <v>26.646871637202153</v>
      </c>
      <c r="L82" s="17">
        <f t="shared" si="10"/>
        <v>3.9611360239162931E-2</v>
      </c>
    </row>
    <row r="83" spans="1:12" x14ac:dyDescent="0.2">
      <c r="A83" t="s">
        <v>10</v>
      </c>
      <c r="B83" t="s">
        <v>11</v>
      </c>
      <c r="C83" s="3">
        <v>45412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9"/>
        <v>26.656829362029207</v>
      </c>
      <c r="L83" s="17">
        <f t="shared" si="10"/>
        <v>3.9596563317146061E-2</v>
      </c>
    </row>
    <row r="84" spans="1:12" x14ac:dyDescent="0.2">
      <c r="A84" t="s">
        <v>10</v>
      </c>
      <c r="B84" t="s">
        <v>11</v>
      </c>
      <c r="C84" s="3">
        <v>45413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9"/>
        <v>26.238604919292854</v>
      </c>
      <c r="L84" s="17">
        <f t="shared" si="10"/>
        <v>4.0227703984819736E-2</v>
      </c>
    </row>
    <row r="85" spans="1:12" x14ac:dyDescent="0.2">
      <c r="A85" t="s">
        <v>10</v>
      </c>
      <c r="B85" t="s">
        <v>11</v>
      </c>
      <c r="C85" s="3">
        <v>45414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9"/>
        <v>25.830338201383551</v>
      </c>
      <c r="L85" s="17">
        <f t="shared" si="10"/>
        <v>4.0863531225905934E-2</v>
      </c>
    </row>
    <row r="86" spans="1:12" x14ac:dyDescent="0.2">
      <c r="A86" t="s">
        <v>10</v>
      </c>
      <c r="B86" t="s">
        <v>11</v>
      </c>
      <c r="C86" s="3">
        <v>45415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9"/>
        <v>26.009577248270563</v>
      </c>
      <c r="L86" s="17">
        <f t="shared" si="10"/>
        <v>4.0581929555895867E-2</v>
      </c>
    </row>
    <row r="87" spans="1:12" x14ac:dyDescent="0.2">
      <c r="A87" t="s">
        <v>10</v>
      </c>
      <c r="B87" t="s">
        <v>11</v>
      </c>
      <c r="C87" s="3">
        <v>45418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9"/>
        <v>26.168900845503462</v>
      </c>
      <c r="L87" s="17">
        <f t="shared" si="10"/>
        <v>4.0334855403348552E-2</v>
      </c>
    </row>
    <row r="88" spans="1:12" x14ac:dyDescent="0.2">
      <c r="A88" t="s">
        <v>10</v>
      </c>
      <c r="B88" t="s">
        <v>11</v>
      </c>
      <c r="C88" s="3">
        <v>45419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9"/>
        <v>26.507463489623369</v>
      </c>
      <c r="L88" s="17">
        <f t="shared" si="10"/>
        <v>3.9819684447783624E-2</v>
      </c>
    </row>
    <row r="89" spans="1:12" x14ac:dyDescent="0.2">
      <c r="A89" t="s">
        <v>10</v>
      </c>
      <c r="B89" t="s">
        <v>11</v>
      </c>
      <c r="C89" s="3">
        <v>45420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9"/>
        <v>26.44771714066103</v>
      </c>
      <c r="L89" s="17">
        <f t="shared" si="10"/>
        <v>3.9909638554216871E-2</v>
      </c>
    </row>
    <row r="90" spans="1:12" x14ac:dyDescent="0.2">
      <c r="A90" t="s">
        <v>10</v>
      </c>
      <c r="B90" t="s">
        <v>11</v>
      </c>
      <c r="C90" s="3">
        <v>45421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9"/>
        <v>26.487548039969255</v>
      </c>
      <c r="L90" s="17">
        <f t="shared" si="10"/>
        <v>3.9849624060150378E-2</v>
      </c>
    </row>
    <row r="91" spans="1:12" x14ac:dyDescent="0.2">
      <c r="A91" t="s">
        <v>10</v>
      </c>
      <c r="B91" t="s">
        <v>11</v>
      </c>
      <c r="C91" s="3">
        <v>45422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9"/>
        <v>26.646871637202153</v>
      </c>
      <c r="L91" s="17">
        <f t="shared" si="10"/>
        <v>3.9611360239162931E-2</v>
      </c>
    </row>
    <row r="92" spans="1:12" x14ac:dyDescent="0.2">
      <c r="A92" t="s">
        <v>10</v>
      </c>
      <c r="B92" t="s">
        <v>11</v>
      </c>
      <c r="C92" s="3">
        <v>45425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9"/>
        <v>26.905772482705611</v>
      </c>
      <c r="L92" s="17">
        <f t="shared" si="10"/>
        <v>3.9230199851961516E-2</v>
      </c>
    </row>
    <row r="93" spans="1:12" x14ac:dyDescent="0.2">
      <c r="A93" t="s">
        <v>10</v>
      </c>
      <c r="B93" t="s">
        <v>11</v>
      </c>
      <c r="C93" s="3">
        <v>45426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9"/>
        <v>27.50323597232898</v>
      </c>
      <c r="L93" s="17">
        <f t="shared" si="10"/>
        <v>3.8377986965966691E-2</v>
      </c>
    </row>
    <row r="94" spans="1:12" x14ac:dyDescent="0.2">
      <c r="A94" t="s">
        <v>10</v>
      </c>
      <c r="B94" t="s">
        <v>11</v>
      </c>
      <c r="C94" s="3">
        <v>45427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9"/>
        <v>26.577167563412761</v>
      </c>
      <c r="L94" s="17">
        <f t="shared" si="10"/>
        <v>3.9715249156987639E-2</v>
      </c>
    </row>
    <row r="95" spans="1:12" x14ac:dyDescent="0.2">
      <c r="A95" t="s">
        <v>10</v>
      </c>
      <c r="B95" t="s">
        <v>11</v>
      </c>
      <c r="C95" s="3">
        <v>45428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9"/>
        <v>26.925687932359722</v>
      </c>
      <c r="L95" s="17">
        <f t="shared" si="10"/>
        <v>3.9201183431952669E-2</v>
      </c>
    </row>
    <row r="96" spans="1:12" x14ac:dyDescent="0.2">
      <c r="A96" t="s">
        <v>10</v>
      </c>
      <c r="B96" t="s">
        <v>11</v>
      </c>
      <c r="C96" s="3">
        <v>45429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9"/>
        <v>26.517421214450422</v>
      </c>
      <c r="L96" s="17">
        <f t="shared" si="10"/>
        <v>3.9804731505820506E-2</v>
      </c>
    </row>
    <row r="97" spans="1:12" x14ac:dyDescent="0.2">
      <c r="A97" t="s">
        <v>10</v>
      </c>
      <c r="B97" t="s">
        <v>11</v>
      </c>
      <c r="C97" s="3">
        <v>45432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9"/>
        <v>26.497505764796308</v>
      </c>
      <c r="L97" s="17">
        <f t="shared" si="10"/>
        <v>3.9834648628335217E-2</v>
      </c>
    </row>
    <row r="98" spans="1:12" x14ac:dyDescent="0.2">
      <c r="A98" t="s">
        <v>10</v>
      </c>
      <c r="B98" t="s">
        <v>11</v>
      </c>
      <c r="C98" s="3">
        <v>45433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9"/>
        <v>24.904269792467336</v>
      </c>
      <c r="L98" s="17">
        <f t="shared" si="10"/>
        <v>4.2383046781287487E-2</v>
      </c>
    </row>
    <row r="99" spans="1:12" x14ac:dyDescent="0.2">
      <c r="A99" t="s">
        <v>10</v>
      </c>
      <c r="B99" t="s">
        <v>11</v>
      </c>
      <c r="C99" s="3">
        <v>45434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9"/>
        <v>24.446214450422751</v>
      </c>
      <c r="L99" s="17">
        <f t="shared" si="10"/>
        <v>4.3177189409368634E-2</v>
      </c>
    </row>
    <row r="100" spans="1:12" x14ac:dyDescent="0.2">
      <c r="A100" t="s">
        <v>10</v>
      </c>
      <c r="B100" t="s">
        <v>11</v>
      </c>
      <c r="C100" s="3">
        <v>45435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9"/>
        <v>25.332451960030745</v>
      </c>
      <c r="L100" s="17">
        <f t="shared" si="10"/>
        <v>4.1666666666666664E-2</v>
      </c>
    </row>
    <row r="101" spans="1:12" x14ac:dyDescent="0.2">
      <c r="A101" t="s">
        <v>10</v>
      </c>
      <c r="B101" t="s">
        <v>11</v>
      </c>
      <c r="C101" s="3">
        <v>45436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9"/>
        <v>24.575664873174482</v>
      </c>
      <c r="L101" s="17">
        <f t="shared" si="10"/>
        <v>4.2949756888168558E-2</v>
      </c>
    </row>
    <row r="102" spans="1:12" x14ac:dyDescent="0.2">
      <c r="A102" t="s">
        <v>10</v>
      </c>
      <c r="B102" t="s">
        <v>11</v>
      </c>
      <c r="C102" s="3">
        <v>45439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9"/>
        <v>24.376510376633359</v>
      </c>
      <c r="L102" s="17">
        <f t="shared" si="10"/>
        <v>4.3300653594771241E-2</v>
      </c>
    </row>
    <row r="103" spans="1:12" x14ac:dyDescent="0.2">
      <c r="A103" t="s">
        <v>10</v>
      </c>
      <c r="B103" t="s">
        <v>11</v>
      </c>
      <c r="C103" s="3">
        <v>45440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9"/>
        <v>24.077778631821676</v>
      </c>
      <c r="L103" s="17">
        <f t="shared" si="10"/>
        <v>4.3837882547559971E-2</v>
      </c>
    </row>
    <row r="104" spans="1:12" x14ac:dyDescent="0.2">
      <c r="A104" t="s">
        <v>10</v>
      </c>
      <c r="B104" t="s">
        <v>11</v>
      </c>
      <c r="C104" s="3">
        <v>45441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9"/>
        <v>23.998116833205227</v>
      </c>
      <c r="L104" s="17">
        <f t="shared" si="10"/>
        <v>4.3983402489626552E-2</v>
      </c>
    </row>
    <row r="105" spans="1:12" x14ac:dyDescent="0.2">
      <c r="A105" t="s">
        <v>10</v>
      </c>
      <c r="B105" t="s">
        <v>11</v>
      </c>
      <c r="C105" s="3">
        <v>45442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9"/>
        <v>23.898539584934667</v>
      </c>
      <c r="L105" s="17">
        <f t="shared" si="10"/>
        <v>4.4166666666666667E-2</v>
      </c>
    </row>
    <row r="106" spans="1:12" x14ac:dyDescent="0.2">
      <c r="A106" t="s">
        <v>10</v>
      </c>
      <c r="B106" t="s">
        <v>11</v>
      </c>
      <c r="C106" s="3">
        <v>45443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9"/>
        <v>24.227144504227514</v>
      </c>
      <c r="L106" s="17">
        <f t="shared" si="10"/>
        <v>4.3567612001644065E-2</v>
      </c>
    </row>
    <row r="107" spans="1:12" x14ac:dyDescent="0.2">
      <c r="A107" t="s">
        <v>10</v>
      </c>
      <c r="B107" t="s">
        <v>11</v>
      </c>
      <c r="C107" s="3">
        <v>45446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9"/>
        <v>24.067820906994623</v>
      </c>
      <c r="L107" s="17">
        <f t="shared" si="10"/>
        <v>4.3856019859329749E-2</v>
      </c>
    </row>
    <row r="108" spans="1:12" x14ac:dyDescent="0.2">
      <c r="A108" t="s">
        <v>10</v>
      </c>
      <c r="B108" t="s">
        <v>11</v>
      </c>
      <c r="C108" s="3">
        <v>45447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9"/>
        <v>23.938370484242888</v>
      </c>
      <c r="L108" s="17">
        <f t="shared" si="10"/>
        <v>4.409317803660566E-2</v>
      </c>
    </row>
    <row r="109" spans="1:12" x14ac:dyDescent="0.2">
      <c r="A109" t="s">
        <v>10</v>
      </c>
      <c r="B109" t="s">
        <v>11</v>
      </c>
      <c r="C109" s="3">
        <v>45448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9"/>
        <v>24.257017678708685</v>
      </c>
      <c r="L109" s="17">
        <f t="shared" si="10"/>
        <v>4.3513957307060758E-2</v>
      </c>
    </row>
    <row r="110" spans="1:12" x14ac:dyDescent="0.2">
      <c r="A110" t="s">
        <v>10</v>
      </c>
      <c r="B110" t="s">
        <v>11</v>
      </c>
      <c r="C110" s="3">
        <v>45449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9"/>
        <v>24.615495772482703</v>
      </c>
      <c r="L110" s="17">
        <f t="shared" si="10"/>
        <v>4.2880258899676379E-2</v>
      </c>
    </row>
    <row r="111" spans="1:12" x14ac:dyDescent="0.2">
      <c r="A111" t="s">
        <v>10</v>
      </c>
      <c r="B111" t="s">
        <v>11</v>
      </c>
      <c r="C111" s="3">
        <v>45450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9"/>
        <v>24.874396617986164</v>
      </c>
      <c r="L111" s="17">
        <f t="shared" si="10"/>
        <v>4.2433947157726179E-2</v>
      </c>
    </row>
    <row r="112" spans="1:12" x14ac:dyDescent="0.2">
      <c r="A112" t="s">
        <v>10</v>
      </c>
      <c r="B112" t="s">
        <v>11</v>
      </c>
      <c r="C112" s="3">
        <v>45454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9"/>
        <v>24.73498847040738</v>
      </c>
      <c r="L112" s="17">
        <f t="shared" si="10"/>
        <v>4.2673107890499197E-2</v>
      </c>
    </row>
    <row r="113" spans="1:12" x14ac:dyDescent="0.2">
      <c r="A113" t="s">
        <v>10</v>
      </c>
      <c r="B113" t="s">
        <v>11</v>
      </c>
      <c r="C113" s="3">
        <v>45455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9"/>
        <v>24.894312067640278</v>
      </c>
      <c r="L113" s="17">
        <f t="shared" si="10"/>
        <v>4.24E-2</v>
      </c>
    </row>
    <row r="114" spans="1:12" x14ac:dyDescent="0.2">
      <c r="A114" t="s">
        <v>10</v>
      </c>
      <c r="B114" t="s">
        <v>11</v>
      </c>
      <c r="C114" s="3">
        <v>45456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9"/>
        <v>25.143255188316679</v>
      </c>
      <c r="L114" s="17">
        <f t="shared" si="10"/>
        <v>4.1980198019801983E-2</v>
      </c>
    </row>
    <row r="115" spans="1:12" x14ac:dyDescent="0.2">
      <c r="A115" t="s">
        <v>10</v>
      </c>
      <c r="B115" t="s">
        <v>11</v>
      </c>
      <c r="C115" s="3">
        <v>45457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9"/>
        <v>25.232874711760186</v>
      </c>
      <c r="L115" s="17">
        <f t="shared" si="10"/>
        <v>4.1831097079715863E-2</v>
      </c>
    </row>
    <row r="116" spans="1:12" x14ac:dyDescent="0.2">
      <c r="A116" t="s">
        <v>10</v>
      </c>
      <c r="B116" t="s">
        <v>11</v>
      </c>
      <c r="C116" s="3">
        <v>45460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9"/>
        <v>25.70088777863182</v>
      </c>
      <c r="L116" s="17">
        <f t="shared" si="10"/>
        <v>4.1069352963967458E-2</v>
      </c>
    </row>
    <row r="117" spans="1:12" x14ac:dyDescent="0.2">
      <c r="A117" t="s">
        <v>10</v>
      </c>
      <c r="B117" t="s">
        <v>11</v>
      </c>
      <c r="C117" s="3">
        <v>45461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9"/>
        <v>26.278435818601078</v>
      </c>
      <c r="L117" s="17">
        <f t="shared" si="10"/>
        <v>4.0166729821902239E-2</v>
      </c>
    </row>
    <row r="118" spans="1:12" x14ac:dyDescent="0.2">
      <c r="A118" t="s">
        <v>10</v>
      </c>
      <c r="B118" t="s">
        <v>11</v>
      </c>
      <c r="C118" s="3">
        <v>45462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9"/>
        <v>26.497505764796308</v>
      </c>
      <c r="L118" s="17">
        <f t="shared" si="10"/>
        <v>3.9834648628335217E-2</v>
      </c>
    </row>
    <row r="119" spans="1:12" x14ac:dyDescent="0.2">
      <c r="A119" t="s">
        <v>10</v>
      </c>
      <c r="B119" t="s">
        <v>11</v>
      </c>
      <c r="C119" s="3">
        <v>45463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9"/>
        <v>26.607040737893925</v>
      </c>
      <c r="L119" s="17">
        <f t="shared" si="10"/>
        <v>3.9670658682634731E-2</v>
      </c>
    </row>
    <row r="120" spans="1:12" x14ac:dyDescent="0.2">
      <c r="A120" t="s">
        <v>10</v>
      </c>
      <c r="B120" t="s">
        <v>11</v>
      </c>
      <c r="C120" s="3">
        <v>45464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9"/>
        <v>27.035222905457339</v>
      </c>
      <c r="L120" s="17">
        <f t="shared" si="10"/>
        <v>3.904235727440148E-2</v>
      </c>
    </row>
    <row r="121" spans="1:12" x14ac:dyDescent="0.2">
      <c r="A121" t="s">
        <v>10</v>
      </c>
      <c r="B121" t="s">
        <v>11</v>
      </c>
      <c r="C121" s="3">
        <v>45467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9"/>
        <v>26.427801691006916</v>
      </c>
      <c r="L121" s="17">
        <f t="shared" si="10"/>
        <v>3.9939713639789001E-2</v>
      </c>
    </row>
    <row r="122" spans="1:12" x14ac:dyDescent="0.2">
      <c r="A122" t="s">
        <v>10</v>
      </c>
      <c r="B122" t="s">
        <v>11</v>
      </c>
      <c r="C122" s="3">
        <v>45468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9"/>
        <v>26.626956187548039</v>
      </c>
      <c r="L122" s="17">
        <f t="shared" si="10"/>
        <v>3.9640987284966345E-2</v>
      </c>
    </row>
    <row r="123" spans="1:12" x14ac:dyDescent="0.2">
      <c r="A123" t="s">
        <v>10</v>
      </c>
      <c r="B123" t="s">
        <v>11</v>
      </c>
      <c r="C123" s="3">
        <v>45469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9"/>
        <v>26.139027671022291</v>
      </c>
      <c r="L123" s="17">
        <f t="shared" si="10"/>
        <v>4.0380952380952385E-2</v>
      </c>
    </row>
    <row r="124" spans="1:12" x14ac:dyDescent="0.2">
      <c r="A124" t="s">
        <v>10</v>
      </c>
      <c r="B124" t="s">
        <v>11</v>
      </c>
      <c r="C124" s="3">
        <v>45470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9"/>
        <v>26.258520368946964</v>
      </c>
      <c r="L124" s="17">
        <f t="shared" si="10"/>
        <v>4.0197193780811526E-2</v>
      </c>
    </row>
    <row r="125" spans="1:12" x14ac:dyDescent="0.2">
      <c r="A125" t="s">
        <v>10</v>
      </c>
      <c r="B125" t="s">
        <v>11</v>
      </c>
      <c r="C125" s="3">
        <v>45471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9"/>
        <v>26.188816295157572</v>
      </c>
      <c r="L125" s="17">
        <f t="shared" si="10"/>
        <v>4.0304182509505702E-2</v>
      </c>
    </row>
    <row r="126" spans="1:12" x14ac:dyDescent="0.2">
      <c r="A126" t="s">
        <v>10</v>
      </c>
      <c r="B126" t="s">
        <v>11</v>
      </c>
      <c r="C126" s="3">
        <v>45474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9"/>
        <v>25.551521906225979</v>
      </c>
      <c r="L126" s="17">
        <f t="shared" si="10"/>
        <v>4.1309431021044431E-2</v>
      </c>
    </row>
    <row r="127" spans="1:12" x14ac:dyDescent="0.2">
      <c r="A127" t="s">
        <v>10</v>
      </c>
      <c r="B127" t="s">
        <v>11</v>
      </c>
      <c r="C127" s="3">
        <v>45475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9"/>
        <v>25.441986933128362</v>
      </c>
      <c r="L127" s="17">
        <f t="shared" si="10"/>
        <v>4.1487279843444226E-2</v>
      </c>
    </row>
    <row r="128" spans="1:12" x14ac:dyDescent="0.2">
      <c r="A128" t="s">
        <v>10</v>
      </c>
      <c r="B128" t="s">
        <v>11</v>
      </c>
      <c r="C128" s="3">
        <v>45476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9"/>
        <v>25.37228285933897</v>
      </c>
      <c r="L128" s="17">
        <f t="shared" si="10"/>
        <v>4.1601255886970175E-2</v>
      </c>
    </row>
    <row r="129" spans="1:12" x14ac:dyDescent="0.2">
      <c r="A129" t="s">
        <v>10</v>
      </c>
      <c r="B129" t="s">
        <v>11</v>
      </c>
      <c r="C129" s="3">
        <v>45477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9"/>
        <v>25.641141429669485</v>
      </c>
      <c r="L129" s="17">
        <f t="shared" si="10"/>
        <v>4.1165048543689325E-2</v>
      </c>
    </row>
    <row r="130" spans="1:12" x14ac:dyDescent="0.2">
      <c r="A130" t="s">
        <v>10</v>
      </c>
      <c r="B130" t="s">
        <v>11</v>
      </c>
      <c r="C130" s="3">
        <v>45478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9"/>
        <v>25.989661798616449</v>
      </c>
      <c r="L130" s="17">
        <f t="shared" si="10"/>
        <v>4.0613026819923369E-2</v>
      </c>
    </row>
    <row r="131" spans="1:12" x14ac:dyDescent="0.2">
      <c r="A131" t="s">
        <v>10</v>
      </c>
      <c r="B131" t="s">
        <v>11</v>
      </c>
      <c r="C131" s="3">
        <v>45481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11">G131/$M$2</f>
        <v>25.671014604150656</v>
      </c>
      <c r="L131" s="17">
        <f t="shared" ref="L131:L194" si="12">$N$2/G131</f>
        <v>4.1117145073700546E-2</v>
      </c>
    </row>
    <row r="132" spans="1:12" x14ac:dyDescent="0.2">
      <c r="A132" t="s">
        <v>10</v>
      </c>
      <c r="B132" t="s">
        <v>11</v>
      </c>
      <c r="C132" s="3">
        <v>45482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11"/>
        <v>25.840295926210608</v>
      </c>
      <c r="L132" s="17">
        <f t="shared" si="12"/>
        <v>4.0847784200385359E-2</v>
      </c>
    </row>
    <row r="133" spans="1:12" x14ac:dyDescent="0.2">
      <c r="A133" t="s">
        <v>10</v>
      </c>
      <c r="B133" t="s">
        <v>11</v>
      </c>
      <c r="C133" s="3">
        <v>45483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11"/>
        <v>25.720803228285931</v>
      </c>
      <c r="L133" s="17">
        <f t="shared" si="12"/>
        <v>4.1037553232675189E-2</v>
      </c>
    </row>
    <row r="134" spans="1:12" x14ac:dyDescent="0.2">
      <c r="A134" t="s">
        <v>10</v>
      </c>
      <c r="B134" t="s">
        <v>11</v>
      </c>
      <c r="C134" s="3">
        <v>45484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11"/>
        <v>25.730760953112991</v>
      </c>
      <c r="L134" s="17">
        <f t="shared" si="12"/>
        <v>4.1021671826625389E-2</v>
      </c>
    </row>
    <row r="135" spans="1:12" x14ac:dyDescent="0.2">
      <c r="A135" t="s">
        <v>10</v>
      </c>
      <c r="B135" t="s">
        <v>11</v>
      </c>
      <c r="C135" s="3">
        <v>45485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11"/>
        <v>26.188816295157572</v>
      </c>
      <c r="L135" s="17">
        <f t="shared" si="12"/>
        <v>4.0304182509505702E-2</v>
      </c>
    </row>
    <row r="136" spans="1:12" x14ac:dyDescent="0.2">
      <c r="A136" t="s">
        <v>10</v>
      </c>
      <c r="B136" t="s">
        <v>11</v>
      </c>
      <c r="C136" s="3">
        <v>45488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11"/>
        <v>26.139027671022291</v>
      </c>
      <c r="L136" s="17">
        <f t="shared" si="12"/>
        <v>4.0380952380952385E-2</v>
      </c>
    </row>
    <row r="137" spans="1:12" x14ac:dyDescent="0.2">
      <c r="A137" t="s">
        <v>10</v>
      </c>
      <c r="B137" t="s">
        <v>11</v>
      </c>
      <c r="C137" s="3">
        <v>45489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11"/>
        <v>26.139027671022291</v>
      </c>
      <c r="L137" s="17">
        <f t="shared" si="12"/>
        <v>4.0380952380952385E-2</v>
      </c>
    </row>
    <row r="138" spans="1:12" x14ac:dyDescent="0.2">
      <c r="A138" t="s">
        <v>10</v>
      </c>
      <c r="B138" t="s">
        <v>11</v>
      </c>
      <c r="C138" s="3">
        <v>45490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11"/>
        <v>26.537336664104533</v>
      </c>
      <c r="L138" s="17">
        <f t="shared" si="12"/>
        <v>3.9774859287054411E-2</v>
      </c>
    </row>
    <row r="139" spans="1:12" x14ac:dyDescent="0.2">
      <c r="A139" t="s">
        <v>10</v>
      </c>
      <c r="B139" t="s">
        <v>11</v>
      </c>
      <c r="C139" s="3">
        <v>45491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11"/>
        <v>26.567209838585704</v>
      </c>
      <c r="L139" s="17">
        <f t="shared" si="12"/>
        <v>3.9730134932533738E-2</v>
      </c>
    </row>
    <row r="140" spans="1:12" x14ac:dyDescent="0.2">
      <c r="A140" t="s">
        <v>10</v>
      </c>
      <c r="B140" t="s">
        <v>11</v>
      </c>
      <c r="C140" s="3">
        <v>45492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11"/>
        <v>26.577167563412761</v>
      </c>
      <c r="L140" s="17">
        <f t="shared" si="12"/>
        <v>3.9715249156987639E-2</v>
      </c>
    </row>
    <row r="141" spans="1:12" x14ac:dyDescent="0.2">
      <c r="A141" t="s">
        <v>10</v>
      </c>
      <c r="B141" t="s">
        <v>11</v>
      </c>
      <c r="C141" s="3">
        <v>45495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11"/>
        <v>26.477590315142198</v>
      </c>
      <c r="L141" s="17">
        <f t="shared" si="12"/>
        <v>3.9864610755923284E-2</v>
      </c>
    </row>
    <row r="142" spans="1:12" x14ac:dyDescent="0.2">
      <c r="A142" t="s">
        <v>10</v>
      </c>
      <c r="B142" t="s">
        <v>11</v>
      </c>
      <c r="C142" s="3">
        <v>45496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11"/>
        <v>26.706617986164488</v>
      </c>
      <c r="L142" s="17">
        <f t="shared" si="12"/>
        <v>3.95227442207308E-2</v>
      </c>
    </row>
    <row r="143" spans="1:12" x14ac:dyDescent="0.2">
      <c r="A143" t="s">
        <v>10</v>
      </c>
      <c r="B143" t="s">
        <v>11</v>
      </c>
      <c r="C143" s="3">
        <v>45497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11"/>
        <v>26.368055342044581</v>
      </c>
      <c r="L143" s="17">
        <f t="shared" si="12"/>
        <v>4.0030211480362538E-2</v>
      </c>
    </row>
    <row r="144" spans="1:12" x14ac:dyDescent="0.2">
      <c r="A144" t="s">
        <v>10</v>
      </c>
      <c r="B144" t="s">
        <v>11</v>
      </c>
      <c r="C144" s="3">
        <v>45498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11"/>
        <v>26.567209838585704</v>
      </c>
      <c r="L144" s="17">
        <f t="shared" si="12"/>
        <v>3.9730134932533738E-2</v>
      </c>
    </row>
    <row r="145" spans="1:12" x14ac:dyDescent="0.2">
      <c r="A145" t="s">
        <v>10</v>
      </c>
      <c r="B145" t="s">
        <v>11</v>
      </c>
      <c r="C145" s="3">
        <v>45499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11"/>
        <v>27.124842428900845</v>
      </c>
      <c r="L145" s="17">
        <f t="shared" si="12"/>
        <v>3.8913362701908961E-2</v>
      </c>
    </row>
    <row r="146" spans="1:12" x14ac:dyDescent="0.2">
      <c r="A146" t="s">
        <v>10</v>
      </c>
      <c r="B146" t="s">
        <v>11</v>
      </c>
      <c r="C146" s="3">
        <v>45502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11"/>
        <v>27.2941237509608</v>
      </c>
      <c r="L146" s="17">
        <f t="shared" si="12"/>
        <v>3.867201751185699E-2</v>
      </c>
    </row>
    <row r="147" spans="1:12" x14ac:dyDescent="0.2">
      <c r="A147" t="s">
        <v>10</v>
      </c>
      <c r="B147" t="s">
        <v>11</v>
      </c>
      <c r="C147" s="3">
        <v>45503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11"/>
        <v>27.114884704073791</v>
      </c>
      <c r="L147" s="17">
        <f t="shared" si="12"/>
        <v>3.8927653323540215E-2</v>
      </c>
    </row>
    <row r="148" spans="1:12" x14ac:dyDescent="0.2">
      <c r="A148" t="s">
        <v>10</v>
      </c>
      <c r="B148" t="s">
        <v>11</v>
      </c>
      <c r="C148" s="3">
        <v>45504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11"/>
        <v>27.543066871637201</v>
      </c>
      <c r="L148" s="17">
        <f t="shared" si="12"/>
        <v>3.8322487346348522E-2</v>
      </c>
    </row>
    <row r="149" spans="1:12" x14ac:dyDescent="0.2">
      <c r="A149" t="s">
        <v>10</v>
      </c>
      <c r="B149" t="s">
        <v>11</v>
      </c>
      <c r="C149" s="3">
        <v>45505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11"/>
        <v>27.2941237509608</v>
      </c>
      <c r="L149" s="17">
        <f t="shared" si="12"/>
        <v>3.867201751185699E-2</v>
      </c>
    </row>
    <row r="150" spans="1:12" x14ac:dyDescent="0.2">
      <c r="A150" t="s">
        <v>10</v>
      </c>
      <c r="B150" t="s">
        <v>11</v>
      </c>
      <c r="C150" s="3">
        <v>45506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11"/>
        <v>27.413616448885474</v>
      </c>
      <c r="L150" s="17">
        <f t="shared" si="12"/>
        <v>3.8503450780966217E-2</v>
      </c>
    </row>
    <row r="151" spans="1:12" x14ac:dyDescent="0.2">
      <c r="A151" t="s">
        <v>10</v>
      </c>
      <c r="B151" t="s">
        <v>11</v>
      </c>
      <c r="C151" s="3">
        <v>45509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11"/>
        <v>27.124842428900845</v>
      </c>
      <c r="L151" s="17">
        <f t="shared" si="12"/>
        <v>3.8913362701908961E-2</v>
      </c>
    </row>
    <row r="152" spans="1:12" x14ac:dyDescent="0.2">
      <c r="A152" t="s">
        <v>10</v>
      </c>
      <c r="B152" t="s">
        <v>11</v>
      </c>
      <c r="C152" s="3">
        <v>45510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11"/>
        <v>26.806195234435052</v>
      </c>
      <c r="L152" s="17">
        <f t="shared" si="12"/>
        <v>3.9375928677563149E-2</v>
      </c>
    </row>
    <row r="153" spans="1:12" x14ac:dyDescent="0.2">
      <c r="A153" t="s">
        <v>10</v>
      </c>
      <c r="B153" t="s">
        <v>11</v>
      </c>
      <c r="C153" s="3">
        <v>45511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11"/>
        <v>26.915730207532668</v>
      </c>
      <c r="L153" s="17">
        <f t="shared" si="12"/>
        <v>3.9215686274509803E-2</v>
      </c>
    </row>
    <row r="154" spans="1:12" x14ac:dyDescent="0.2">
      <c r="A154" t="s">
        <v>10</v>
      </c>
      <c r="B154" t="s">
        <v>11</v>
      </c>
      <c r="C154" s="3">
        <v>45512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11"/>
        <v>27.075053804765567</v>
      </c>
      <c r="L154" s="17">
        <f t="shared" si="12"/>
        <v>3.8984920926811328E-2</v>
      </c>
    </row>
    <row r="155" spans="1:12" x14ac:dyDescent="0.2">
      <c r="A155" t="s">
        <v>10</v>
      </c>
      <c r="B155" t="s">
        <v>11</v>
      </c>
      <c r="C155" s="3">
        <v>45513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11"/>
        <v>27.274208301306686</v>
      </c>
      <c r="L155" s="17">
        <f t="shared" si="12"/>
        <v>3.8700255567725446E-2</v>
      </c>
    </row>
    <row r="156" spans="1:12" x14ac:dyDescent="0.2">
      <c r="A156" t="s">
        <v>10</v>
      </c>
      <c r="B156" t="s">
        <v>11</v>
      </c>
      <c r="C156" s="3">
        <v>45516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11"/>
        <v>27.333954650269025</v>
      </c>
      <c r="L156" s="17">
        <f t="shared" si="12"/>
        <v>3.8615664845173044E-2</v>
      </c>
    </row>
    <row r="157" spans="1:12" x14ac:dyDescent="0.2">
      <c r="A157" t="s">
        <v>10</v>
      </c>
      <c r="B157" t="s">
        <v>11</v>
      </c>
      <c r="C157" s="3">
        <v>45517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11"/>
        <v>27.08501152959262</v>
      </c>
      <c r="L157" s="17">
        <f t="shared" si="12"/>
        <v>3.8970588235294118E-2</v>
      </c>
    </row>
    <row r="158" spans="1:12" x14ac:dyDescent="0.2">
      <c r="A158" t="s">
        <v>10</v>
      </c>
      <c r="B158" t="s">
        <v>11</v>
      </c>
      <c r="C158" s="3">
        <v>45518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11"/>
        <v>27.612770945426597</v>
      </c>
      <c r="L158" s="17">
        <f t="shared" si="12"/>
        <v>3.8225748287053732E-2</v>
      </c>
    </row>
    <row r="159" spans="1:12" x14ac:dyDescent="0.2">
      <c r="A159" t="s">
        <v>10</v>
      </c>
      <c r="B159" t="s">
        <v>11</v>
      </c>
      <c r="C159" s="3">
        <v>45519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11"/>
        <v>27.821883166794773</v>
      </c>
      <c r="L159" s="17">
        <f t="shared" si="12"/>
        <v>3.7938439513242661E-2</v>
      </c>
    </row>
    <row r="160" spans="1:12" x14ac:dyDescent="0.2">
      <c r="A160" t="s">
        <v>10</v>
      </c>
      <c r="B160" t="s">
        <v>11</v>
      </c>
      <c r="C160" s="3">
        <v>45520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11"/>
        <v>27.692432744043042</v>
      </c>
      <c r="L160" s="17">
        <f t="shared" si="12"/>
        <v>3.8115785688601224E-2</v>
      </c>
    </row>
    <row r="161" spans="1:12" x14ac:dyDescent="0.2">
      <c r="A161" t="s">
        <v>10</v>
      </c>
      <c r="B161" t="s">
        <v>11</v>
      </c>
      <c r="C161" s="3">
        <v>45523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11"/>
        <v>27.732263643351271</v>
      </c>
      <c r="L161" s="17">
        <f t="shared" si="12"/>
        <v>3.8061041292639139E-2</v>
      </c>
    </row>
    <row r="162" spans="1:12" x14ac:dyDescent="0.2">
      <c r="A162" t="s">
        <v>10</v>
      </c>
      <c r="B162" t="s">
        <v>11</v>
      </c>
      <c r="C162" s="3">
        <v>45524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11"/>
        <v>27.423574173712527</v>
      </c>
      <c r="L162" s="17">
        <f t="shared" si="12"/>
        <v>3.8489469862018885E-2</v>
      </c>
    </row>
    <row r="163" spans="1:12" x14ac:dyDescent="0.2">
      <c r="A163" t="s">
        <v>10</v>
      </c>
      <c r="B163" t="s">
        <v>11</v>
      </c>
      <c r="C163" s="3">
        <v>45525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11"/>
        <v>27.602813220599536</v>
      </c>
      <c r="L163" s="17">
        <f t="shared" si="12"/>
        <v>3.823953823953824E-2</v>
      </c>
    </row>
    <row r="164" spans="1:12" x14ac:dyDescent="0.2">
      <c r="A164" t="s">
        <v>10</v>
      </c>
      <c r="B164" t="s">
        <v>11</v>
      </c>
      <c r="C164" s="3">
        <v>45526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11"/>
        <v>27.821883166794773</v>
      </c>
      <c r="L164" s="17">
        <f t="shared" si="12"/>
        <v>3.7938439513242661E-2</v>
      </c>
    </row>
    <row r="165" spans="1:12" x14ac:dyDescent="0.2">
      <c r="A165" t="s">
        <v>10</v>
      </c>
      <c r="B165" t="s">
        <v>11</v>
      </c>
      <c r="C165" s="3">
        <v>45527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11"/>
        <v>27.652601844734818</v>
      </c>
      <c r="L165" s="17">
        <f t="shared" si="12"/>
        <v>3.8170687792581925E-2</v>
      </c>
    </row>
    <row r="166" spans="1:12" x14ac:dyDescent="0.2">
      <c r="A166" t="s">
        <v>10</v>
      </c>
      <c r="B166" t="s">
        <v>11</v>
      </c>
      <c r="C166" s="3">
        <v>45530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11"/>
        <v>28.001122213681786</v>
      </c>
      <c r="L166" s="17">
        <f t="shared" si="12"/>
        <v>3.7695590327169272E-2</v>
      </c>
    </row>
    <row r="167" spans="1:12" x14ac:dyDescent="0.2">
      <c r="A167" t="s">
        <v>10</v>
      </c>
      <c r="B167" t="s">
        <v>11</v>
      </c>
      <c r="C167" s="3">
        <v>45531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11"/>
        <v>28.150488086087623</v>
      </c>
      <c r="L167" s="17">
        <f t="shared" si="12"/>
        <v>3.7495578351609479E-2</v>
      </c>
    </row>
    <row r="168" spans="1:12" x14ac:dyDescent="0.2">
      <c r="A168" t="s">
        <v>10</v>
      </c>
      <c r="B168" t="s">
        <v>11</v>
      </c>
      <c r="C168" s="3">
        <v>45532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11"/>
        <v>27.672517294388932</v>
      </c>
      <c r="L168" s="17">
        <f t="shared" si="12"/>
        <v>3.8143216984526808E-2</v>
      </c>
    </row>
    <row r="169" spans="1:12" x14ac:dyDescent="0.2">
      <c r="A169" t="s">
        <v>10</v>
      </c>
      <c r="B169" t="s">
        <v>11</v>
      </c>
      <c r="C169" s="3">
        <v>45533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11"/>
        <v>27.732263643351271</v>
      </c>
      <c r="L169" s="17">
        <f t="shared" si="12"/>
        <v>3.8061041292639139E-2</v>
      </c>
    </row>
    <row r="170" spans="1:12" x14ac:dyDescent="0.2">
      <c r="A170" t="s">
        <v>10</v>
      </c>
      <c r="B170" t="s">
        <v>11</v>
      </c>
      <c r="C170" s="3">
        <v>45534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11"/>
        <v>27.562982321291315</v>
      </c>
      <c r="L170" s="17">
        <f t="shared" si="12"/>
        <v>3.8294797687861273E-2</v>
      </c>
    </row>
    <row r="171" spans="1:12" x14ac:dyDescent="0.2">
      <c r="A171" t="s">
        <v>10</v>
      </c>
      <c r="B171" t="s">
        <v>11</v>
      </c>
      <c r="C171" s="3">
        <v>45537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11"/>
        <v>27.752179093005381</v>
      </c>
      <c r="L171" s="17">
        <f t="shared" si="12"/>
        <v>3.8033728022963759E-2</v>
      </c>
    </row>
    <row r="172" spans="1:12" x14ac:dyDescent="0.2">
      <c r="A172" t="s">
        <v>10</v>
      </c>
      <c r="B172" t="s">
        <v>11</v>
      </c>
      <c r="C172" s="3">
        <v>45538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11"/>
        <v>27.841798616448887</v>
      </c>
      <c r="L172" s="17">
        <f t="shared" si="12"/>
        <v>3.7911301859799712E-2</v>
      </c>
    </row>
    <row r="173" spans="1:12" x14ac:dyDescent="0.2">
      <c r="A173" t="s">
        <v>10</v>
      </c>
      <c r="B173" t="s">
        <v>11</v>
      </c>
      <c r="C173" s="3">
        <v>45539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11"/>
        <v>26.796237509607995</v>
      </c>
      <c r="L173" s="17">
        <f t="shared" si="12"/>
        <v>3.9390561129691568E-2</v>
      </c>
    </row>
    <row r="174" spans="1:12" x14ac:dyDescent="0.2">
      <c r="A174" t="s">
        <v>10</v>
      </c>
      <c r="B174" t="s">
        <v>11</v>
      </c>
      <c r="C174" s="3">
        <v>45540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11"/>
        <v>27.025265180630285</v>
      </c>
      <c r="L174" s="17">
        <f t="shared" si="12"/>
        <v>3.9056742815033164E-2</v>
      </c>
    </row>
    <row r="175" spans="1:12" x14ac:dyDescent="0.2">
      <c r="A175" t="s">
        <v>10</v>
      </c>
      <c r="B175" t="s">
        <v>11</v>
      </c>
      <c r="C175" s="3">
        <v>45541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11"/>
        <v>27.075053804765567</v>
      </c>
      <c r="L175" s="17">
        <f t="shared" si="12"/>
        <v>3.8984920926811328E-2</v>
      </c>
    </row>
    <row r="176" spans="1:12" x14ac:dyDescent="0.2">
      <c r="A176" t="s">
        <v>10</v>
      </c>
      <c r="B176" t="s">
        <v>11</v>
      </c>
      <c r="C176" s="3">
        <v>45544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11"/>
        <v>26.865941583397387</v>
      </c>
      <c r="L176" s="17">
        <f t="shared" si="12"/>
        <v>3.9288361749444035E-2</v>
      </c>
    </row>
    <row r="177" spans="1:12" x14ac:dyDescent="0.2">
      <c r="A177" t="s">
        <v>10</v>
      </c>
      <c r="B177" t="s">
        <v>11</v>
      </c>
      <c r="C177" s="3">
        <v>45545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11"/>
        <v>26.736491160645659</v>
      </c>
      <c r="L177" s="17">
        <f t="shared" si="12"/>
        <v>3.9478584729981378E-2</v>
      </c>
    </row>
    <row r="178" spans="1:12" x14ac:dyDescent="0.2">
      <c r="A178" t="s">
        <v>10</v>
      </c>
      <c r="B178" t="s">
        <v>11</v>
      </c>
      <c r="C178" s="3">
        <v>45546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11"/>
        <v>26.417843966179863</v>
      </c>
      <c r="L178" s="17">
        <f t="shared" si="12"/>
        <v>3.9954768186958159E-2</v>
      </c>
    </row>
    <row r="179" spans="1:12" x14ac:dyDescent="0.2">
      <c r="A179" t="s">
        <v>10</v>
      </c>
      <c r="B179" t="s">
        <v>11</v>
      </c>
      <c r="C179" s="3">
        <v>45547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11"/>
        <v>26.836068408916219</v>
      </c>
      <c r="L179" s="17">
        <f t="shared" si="12"/>
        <v>3.9332096474953622E-2</v>
      </c>
    </row>
    <row r="180" spans="1:12" x14ac:dyDescent="0.2">
      <c r="A180" t="s">
        <v>10</v>
      </c>
      <c r="B180" t="s">
        <v>11</v>
      </c>
      <c r="C180" s="3">
        <v>45548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11"/>
        <v>26.905772482705611</v>
      </c>
      <c r="L180" s="17">
        <f t="shared" si="12"/>
        <v>3.9230199851961516E-2</v>
      </c>
    </row>
    <row r="181" spans="1:12" x14ac:dyDescent="0.2">
      <c r="A181" t="s">
        <v>10</v>
      </c>
      <c r="B181" t="s">
        <v>11</v>
      </c>
      <c r="C181" s="3">
        <v>45551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11"/>
        <v>27.075053804765567</v>
      </c>
      <c r="L181" s="17">
        <f t="shared" si="12"/>
        <v>3.8984920926811328E-2</v>
      </c>
    </row>
    <row r="182" spans="1:12" x14ac:dyDescent="0.2">
      <c r="A182" t="s">
        <v>10</v>
      </c>
      <c r="B182" t="s">
        <v>11</v>
      </c>
      <c r="C182" s="3">
        <v>45552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11"/>
        <v>27.154715603382012</v>
      </c>
      <c r="L182" s="17">
        <f t="shared" si="12"/>
        <v>3.8870553722038875E-2</v>
      </c>
    </row>
    <row r="183" spans="1:12" x14ac:dyDescent="0.2">
      <c r="A183" t="s">
        <v>10</v>
      </c>
      <c r="B183" t="s">
        <v>11</v>
      </c>
      <c r="C183" s="3">
        <v>45553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11"/>
        <v>27.114884704073791</v>
      </c>
      <c r="L183" s="17">
        <f t="shared" si="12"/>
        <v>3.8927653323540215E-2</v>
      </c>
    </row>
    <row r="184" spans="1:12" x14ac:dyDescent="0.2">
      <c r="A184" t="s">
        <v>10</v>
      </c>
      <c r="B184" t="s">
        <v>11</v>
      </c>
      <c r="C184" s="3">
        <v>45554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11"/>
        <v>26.766364335126823</v>
      </c>
      <c r="L184" s="17">
        <f t="shared" si="12"/>
        <v>3.9434523809523815E-2</v>
      </c>
    </row>
    <row r="185" spans="1:12" x14ac:dyDescent="0.2">
      <c r="A185" t="s">
        <v>10</v>
      </c>
      <c r="B185" t="s">
        <v>11</v>
      </c>
      <c r="C185" s="3">
        <v>45555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11"/>
        <v>26.178858570330515</v>
      </c>
      <c r="L185" s="17">
        <f t="shared" si="12"/>
        <v>4.0319513122860404E-2</v>
      </c>
    </row>
    <row r="186" spans="1:12" x14ac:dyDescent="0.2">
      <c r="A186" t="s">
        <v>10</v>
      </c>
      <c r="B186" t="s">
        <v>11</v>
      </c>
      <c r="C186" s="3">
        <v>45558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11"/>
        <v>26.029492697924674</v>
      </c>
      <c r="L186" s="17">
        <f t="shared" si="12"/>
        <v>4.0550879877582248E-2</v>
      </c>
    </row>
    <row r="187" spans="1:12" x14ac:dyDescent="0.2">
      <c r="A187" t="s">
        <v>10</v>
      </c>
      <c r="B187" t="s">
        <v>11</v>
      </c>
      <c r="C187" s="3">
        <v>45559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11"/>
        <v>26.328224442736357</v>
      </c>
      <c r="L187" s="17">
        <f t="shared" si="12"/>
        <v>4.0090771558245086E-2</v>
      </c>
    </row>
    <row r="188" spans="1:12" x14ac:dyDescent="0.2">
      <c r="A188" t="s">
        <v>10</v>
      </c>
      <c r="B188" t="s">
        <v>11</v>
      </c>
      <c r="C188" s="3">
        <v>45560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11"/>
        <v>26.158943120676401</v>
      </c>
      <c r="L188" s="17">
        <f t="shared" si="12"/>
        <v>4.0350209364293871E-2</v>
      </c>
    </row>
    <row r="189" spans="1:12" x14ac:dyDescent="0.2">
      <c r="A189" t="s">
        <v>10</v>
      </c>
      <c r="B189" t="s">
        <v>11</v>
      </c>
      <c r="C189" s="3">
        <v>45561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11"/>
        <v>26.487548039969255</v>
      </c>
      <c r="L189" s="17">
        <f t="shared" si="12"/>
        <v>3.9849624060150378E-2</v>
      </c>
    </row>
    <row r="190" spans="1:12" x14ac:dyDescent="0.2">
      <c r="A190" t="s">
        <v>10</v>
      </c>
      <c r="B190" t="s">
        <v>11</v>
      </c>
      <c r="C190" s="3">
        <v>45562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11"/>
        <v>26.577167563412761</v>
      </c>
      <c r="L190" s="17">
        <f t="shared" si="12"/>
        <v>3.9715249156987639E-2</v>
      </c>
    </row>
    <row r="191" spans="1:12" x14ac:dyDescent="0.2">
      <c r="A191" t="s">
        <v>10</v>
      </c>
      <c r="B191" t="s">
        <v>11</v>
      </c>
      <c r="C191" s="3">
        <v>45565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11"/>
        <v>27.114884704073791</v>
      </c>
      <c r="L191" s="17">
        <f t="shared" si="12"/>
        <v>3.8927653323540215E-2</v>
      </c>
    </row>
    <row r="192" spans="1:12" x14ac:dyDescent="0.2">
      <c r="A192" t="s">
        <v>10</v>
      </c>
      <c r="B192" t="s">
        <v>11</v>
      </c>
      <c r="C192" s="3">
        <v>45566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11"/>
        <v>26.925687932359722</v>
      </c>
      <c r="L192" s="17">
        <f t="shared" si="12"/>
        <v>3.9201183431952669E-2</v>
      </c>
    </row>
    <row r="193" spans="1:12" x14ac:dyDescent="0.2">
      <c r="A193" t="s">
        <v>10</v>
      </c>
      <c r="B193" t="s">
        <v>11</v>
      </c>
      <c r="C193" s="3">
        <v>45567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11"/>
        <v>27.094969254419677</v>
      </c>
      <c r="L193" s="17">
        <f t="shared" si="12"/>
        <v>3.8956266078647557E-2</v>
      </c>
    </row>
    <row r="194" spans="1:12" x14ac:dyDescent="0.2">
      <c r="A194" t="s">
        <v>10</v>
      </c>
      <c r="B194" t="s">
        <v>11</v>
      </c>
      <c r="C194" s="3">
        <v>45568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11"/>
        <v>27.194546502690237</v>
      </c>
      <c r="L194" s="17">
        <f t="shared" si="12"/>
        <v>3.881362138410839E-2</v>
      </c>
    </row>
    <row r="195" spans="1:12" x14ac:dyDescent="0.2">
      <c r="A195" t="s">
        <v>10</v>
      </c>
      <c r="B195" t="s">
        <v>11</v>
      </c>
      <c r="C195" s="3">
        <v>45569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13">G195/$M$2</f>
        <v>27.045180630284396</v>
      </c>
      <c r="L195" s="17">
        <f t="shared" ref="L195:L255" si="14">$N$2/G195</f>
        <v>3.9027982326951399E-2</v>
      </c>
    </row>
    <row r="196" spans="1:12" x14ac:dyDescent="0.2">
      <c r="A196" t="s">
        <v>10</v>
      </c>
      <c r="B196" t="s">
        <v>11</v>
      </c>
      <c r="C196" s="3">
        <v>45572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13"/>
        <v>26.796237509607995</v>
      </c>
      <c r="L196" s="17">
        <f t="shared" si="14"/>
        <v>3.9390561129691568E-2</v>
      </c>
    </row>
    <row r="197" spans="1:12" x14ac:dyDescent="0.2">
      <c r="A197" t="s">
        <v>10</v>
      </c>
      <c r="B197" t="s">
        <v>11</v>
      </c>
      <c r="C197" s="3">
        <v>45573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13"/>
        <v>26.746448885472713</v>
      </c>
      <c r="L197" s="17">
        <f t="shared" si="14"/>
        <v>3.9463886820551006E-2</v>
      </c>
    </row>
    <row r="198" spans="1:12" x14ac:dyDescent="0.2">
      <c r="A198" t="s">
        <v>10</v>
      </c>
      <c r="B198" t="s">
        <v>11</v>
      </c>
      <c r="C198" s="3">
        <v>45574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13"/>
        <v>27.244335126825519</v>
      </c>
      <c r="L198" s="17">
        <f t="shared" si="14"/>
        <v>3.8742690058479537E-2</v>
      </c>
    </row>
    <row r="199" spans="1:12" x14ac:dyDescent="0.2">
      <c r="A199" t="s">
        <v>10</v>
      </c>
      <c r="B199" t="s">
        <v>11</v>
      </c>
      <c r="C199" s="3">
        <v>45575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13"/>
        <v>27.244335126825519</v>
      </c>
      <c r="L199" s="17">
        <f t="shared" si="14"/>
        <v>3.8742690058479537E-2</v>
      </c>
    </row>
    <row r="200" spans="1:12" x14ac:dyDescent="0.2">
      <c r="A200" t="s">
        <v>10</v>
      </c>
      <c r="B200" t="s">
        <v>11</v>
      </c>
      <c r="C200" s="3">
        <v>45576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13"/>
        <v>27.06509607993851</v>
      </c>
      <c r="L200" s="17">
        <f t="shared" si="14"/>
        <v>3.8999264164827081E-2</v>
      </c>
    </row>
    <row r="201" spans="1:12" x14ac:dyDescent="0.2">
      <c r="A201" t="s">
        <v>10</v>
      </c>
      <c r="B201" t="s">
        <v>11</v>
      </c>
      <c r="C201" s="3">
        <v>45579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13"/>
        <v>27.124842428900845</v>
      </c>
      <c r="L201" s="17">
        <f t="shared" si="14"/>
        <v>3.8913362701908961E-2</v>
      </c>
    </row>
    <row r="202" spans="1:12" x14ac:dyDescent="0.2">
      <c r="A202" t="s">
        <v>10</v>
      </c>
      <c r="B202" t="s">
        <v>11</v>
      </c>
      <c r="C202" s="3">
        <v>45580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13"/>
        <v>27.632686395080707</v>
      </c>
      <c r="L202" s="17">
        <f t="shared" si="14"/>
        <v>3.8198198198198204E-2</v>
      </c>
    </row>
    <row r="203" spans="1:12" x14ac:dyDescent="0.2">
      <c r="A203" t="s">
        <v>10</v>
      </c>
      <c r="B203" t="s">
        <v>11</v>
      </c>
      <c r="C203" s="3">
        <v>45581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13"/>
        <v>27.403658724058417</v>
      </c>
      <c r="L203" s="17">
        <f t="shared" si="14"/>
        <v>3.8517441860465122E-2</v>
      </c>
    </row>
    <row r="204" spans="1:12" x14ac:dyDescent="0.2">
      <c r="A204" t="s">
        <v>10</v>
      </c>
      <c r="B204" t="s">
        <v>11</v>
      </c>
      <c r="C204" s="3">
        <v>45582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13"/>
        <v>27.134800153727902</v>
      </c>
      <c r="L204" s="17">
        <f t="shared" si="14"/>
        <v>3.8899082568807343E-2</v>
      </c>
    </row>
    <row r="205" spans="1:12" x14ac:dyDescent="0.2">
      <c r="A205" t="s">
        <v>10</v>
      </c>
      <c r="B205" t="s">
        <v>11</v>
      </c>
      <c r="C205" s="3">
        <v>45583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13"/>
        <v>26.955561106840893</v>
      </c>
      <c r="L205" s="17">
        <f t="shared" si="14"/>
        <v>3.9157739194680456E-2</v>
      </c>
    </row>
    <row r="206" spans="1:12" x14ac:dyDescent="0.2">
      <c r="A206" t="s">
        <v>10</v>
      </c>
      <c r="B206" t="s">
        <v>11</v>
      </c>
      <c r="C206" s="3">
        <v>45586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13"/>
        <v>27.045180630284396</v>
      </c>
      <c r="L206" s="17">
        <f t="shared" si="14"/>
        <v>3.9027982326951399E-2</v>
      </c>
    </row>
    <row r="207" spans="1:12" x14ac:dyDescent="0.2">
      <c r="A207" t="s">
        <v>10</v>
      </c>
      <c r="B207" t="s">
        <v>11</v>
      </c>
      <c r="C207" s="3">
        <v>45587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13"/>
        <v>26.616998462720986</v>
      </c>
      <c r="L207" s="17">
        <f t="shared" si="14"/>
        <v>3.9655817433595211E-2</v>
      </c>
    </row>
    <row r="208" spans="1:12" x14ac:dyDescent="0.2">
      <c r="A208" t="s">
        <v>10</v>
      </c>
      <c r="B208" t="s">
        <v>11</v>
      </c>
      <c r="C208" s="3">
        <v>45588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13"/>
        <v>27.035222905457339</v>
      </c>
      <c r="L208" s="17">
        <f t="shared" si="14"/>
        <v>3.904235727440148E-2</v>
      </c>
    </row>
    <row r="209" spans="1:12" x14ac:dyDescent="0.2">
      <c r="A209" t="s">
        <v>10</v>
      </c>
      <c r="B209" t="s">
        <v>11</v>
      </c>
      <c r="C209" s="3">
        <v>45589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13"/>
        <v>27.523151421983091</v>
      </c>
      <c r="L209" s="17">
        <f t="shared" si="14"/>
        <v>3.8350217076700437E-2</v>
      </c>
    </row>
    <row r="210" spans="1:12" x14ac:dyDescent="0.2">
      <c r="A210" t="s">
        <v>10</v>
      </c>
      <c r="B210" t="s">
        <v>11</v>
      </c>
      <c r="C210" s="3">
        <v>45590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13"/>
        <v>27.553024596464262</v>
      </c>
      <c r="L210" s="17">
        <f t="shared" si="14"/>
        <v>3.8308637513552582E-2</v>
      </c>
    </row>
    <row r="211" spans="1:12" x14ac:dyDescent="0.2">
      <c r="A211" t="s">
        <v>10</v>
      </c>
      <c r="B211" t="s">
        <v>11</v>
      </c>
      <c r="C211" s="3">
        <v>45593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13"/>
        <v>27.553024596464262</v>
      </c>
      <c r="L211" s="17">
        <f t="shared" si="14"/>
        <v>3.8308637513552582E-2</v>
      </c>
    </row>
    <row r="212" spans="1:12" x14ac:dyDescent="0.2">
      <c r="A212" t="s">
        <v>10</v>
      </c>
      <c r="B212" t="s">
        <v>11</v>
      </c>
      <c r="C212" s="3">
        <v>45594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13"/>
        <v>27.343912375096082</v>
      </c>
      <c r="L212" s="17">
        <f t="shared" si="14"/>
        <v>3.8601602330662781E-2</v>
      </c>
    </row>
    <row r="213" spans="1:12" x14ac:dyDescent="0.2">
      <c r="A213" t="s">
        <v>10</v>
      </c>
      <c r="B213" t="s">
        <v>11</v>
      </c>
      <c r="C213" s="3">
        <v>45595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13"/>
        <v>27.08501152959262</v>
      </c>
      <c r="L213" s="17">
        <f t="shared" si="14"/>
        <v>3.8970588235294118E-2</v>
      </c>
    </row>
    <row r="214" spans="1:12" x14ac:dyDescent="0.2">
      <c r="A214" t="s">
        <v>10</v>
      </c>
      <c r="B214" t="s">
        <v>11</v>
      </c>
      <c r="C214" s="3">
        <v>45596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13"/>
        <v>26.816152959262105</v>
      </c>
      <c r="L214" s="17">
        <f t="shared" si="14"/>
        <v>3.9361307092461939E-2</v>
      </c>
    </row>
    <row r="215" spans="1:12" x14ac:dyDescent="0.2">
      <c r="A215" t="s">
        <v>10</v>
      </c>
      <c r="B215" t="s">
        <v>11</v>
      </c>
      <c r="C215" s="3">
        <v>45597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13"/>
        <v>26.527378939277479</v>
      </c>
      <c r="L215" s="17">
        <f t="shared" si="14"/>
        <v>3.9789789789789788E-2</v>
      </c>
    </row>
    <row r="216" spans="1:12" x14ac:dyDescent="0.2">
      <c r="A216" t="s">
        <v>10</v>
      </c>
      <c r="B216" t="s">
        <v>11</v>
      </c>
      <c r="C216" s="3">
        <v>45600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13"/>
        <v>26.417843966179863</v>
      </c>
      <c r="L216" s="17">
        <f t="shared" si="14"/>
        <v>3.9954768186958159E-2</v>
      </c>
    </row>
    <row r="217" spans="1:12" x14ac:dyDescent="0.2">
      <c r="A217" t="s">
        <v>10</v>
      </c>
      <c r="B217" t="s">
        <v>11</v>
      </c>
      <c r="C217" s="3">
        <v>45601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13"/>
        <v>26.517421214450422</v>
      </c>
      <c r="L217" s="17">
        <f t="shared" si="14"/>
        <v>3.9804731505820506E-2</v>
      </c>
    </row>
    <row r="218" spans="1:12" x14ac:dyDescent="0.2">
      <c r="A218" t="s">
        <v>10</v>
      </c>
      <c r="B218" t="s">
        <v>11</v>
      </c>
      <c r="C218" s="3">
        <v>45602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13"/>
        <v>27.094969254419677</v>
      </c>
      <c r="L218" s="17">
        <f t="shared" si="14"/>
        <v>3.8956266078647557E-2</v>
      </c>
    </row>
    <row r="219" spans="1:12" x14ac:dyDescent="0.2">
      <c r="A219" t="s">
        <v>10</v>
      </c>
      <c r="B219" t="s">
        <v>11</v>
      </c>
      <c r="C219" s="3">
        <v>45603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13"/>
        <v>27.015307455803228</v>
      </c>
      <c r="L219" s="17">
        <f t="shared" si="14"/>
        <v>3.9071138960560269E-2</v>
      </c>
    </row>
    <row r="220" spans="1:12" x14ac:dyDescent="0.2">
      <c r="A220" t="s">
        <v>10</v>
      </c>
      <c r="B220" t="s">
        <v>11</v>
      </c>
      <c r="C220" s="3">
        <v>45604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13"/>
        <v>27.055138355111456</v>
      </c>
      <c r="L220" s="17">
        <f t="shared" si="14"/>
        <v>3.9013617960986381E-2</v>
      </c>
    </row>
    <row r="221" spans="1:12" x14ac:dyDescent="0.2">
      <c r="A221" t="s">
        <v>10</v>
      </c>
      <c r="B221" t="s">
        <v>11</v>
      </c>
      <c r="C221" s="3">
        <v>45607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13"/>
        <v>27.104926979246731</v>
      </c>
      <c r="L221" s="17">
        <f t="shared" si="14"/>
        <v>3.8941954445260843E-2</v>
      </c>
    </row>
    <row r="222" spans="1:12" x14ac:dyDescent="0.2">
      <c r="A222" t="s">
        <v>10</v>
      </c>
      <c r="B222" t="s">
        <v>11</v>
      </c>
      <c r="C222" s="3">
        <v>45608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13"/>
        <v>26.577167563412761</v>
      </c>
      <c r="L222" s="17">
        <f t="shared" si="14"/>
        <v>3.9715249156987639E-2</v>
      </c>
    </row>
    <row r="223" spans="1:12" x14ac:dyDescent="0.2">
      <c r="A223" t="s">
        <v>10</v>
      </c>
      <c r="B223" t="s">
        <v>11</v>
      </c>
      <c r="C223" s="3">
        <v>45609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13"/>
        <v>26.348139892390471</v>
      </c>
      <c r="L223" s="17">
        <f t="shared" si="14"/>
        <v>4.0060468631897203E-2</v>
      </c>
    </row>
    <row r="224" spans="1:12" x14ac:dyDescent="0.2">
      <c r="A224" t="s">
        <v>10</v>
      </c>
      <c r="B224" t="s">
        <v>11</v>
      </c>
      <c r="C224" s="3">
        <v>45610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13"/>
        <v>26.268478093774018</v>
      </c>
      <c r="L224" s="17">
        <f t="shared" si="14"/>
        <v>4.0181956027293408E-2</v>
      </c>
    </row>
    <row r="225" spans="1:12" x14ac:dyDescent="0.2">
      <c r="A225" t="s">
        <v>10</v>
      </c>
      <c r="B225" t="s">
        <v>11</v>
      </c>
      <c r="C225" s="3">
        <v>45611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13"/>
        <v>25.780549577248273</v>
      </c>
      <c r="L225" s="17">
        <f t="shared" si="14"/>
        <v>4.0942448821938975E-2</v>
      </c>
    </row>
    <row r="226" spans="1:12" x14ac:dyDescent="0.2">
      <c r="A226" t="s">
        <v>10</v>
      </c>
      <c r="B226" t="s">
        <v>11</v>
      </c>
      <c r="C226" s="3">
        <v>45614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13"/>
        <v>26.089239046887009</v>
      </c>
      <c r="L226" s="17">
        <f t="shared" si="14"/>
        <v>4.0458015267175573E-2</v>
      </c>
    </row>
    <row r="227" spans="1:12" x14ac:dyDescent="0.2">
      <c r="A227" t="s">
        <v>10</v>
      </c>
      <c r="B227" t="s">
        <v>11</v>
      </c>
      <c r="C227" s="3">
        <v>45615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13"/>
        <v>27.871671790930051</v>
      </c>
      <c r="L227" s="17">
        <f t="shared" si="14"/>
        <v>3.7870668095748489E-2</v>
      </c>
    </row>
    <row r="228" spans="1:12" x14ac:dyDescent="0.2">
      <c r="A228" t="s">
        <v>10</v>
      </c>
      <c r="B228" t="s">
        <v>11</v>
      </c>
      <c r="C228" s="3">
        <v>45616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13"/>
        <v>27.672517294388932</v>
      </c>
      <c r="L228" s="17">
        <f t="shared" si="14"/>
        <v>3.8143216984526808E-2</v>
      </c>
    </row>
    <row r="229" spans="1:12" x14ac:dyDescent="0.2">
      <c r="A229" t="s">
        <v>10</v>
      </c>
      <c r="B229" t="s">
        <v>11</v>
      </c>
      <c r="C229" s="3">
        <v>45617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13"/>
        <v>27.533109146810144</v>
      </c>
      <c r="L229" s="17">
        <f t="shared" si="14"/>
        <v>3.8336347197106692E-2</v>
      </c>
    </row>
    <row r="230" spans="1:12" x14ac:dyDescent="0.2">
      <c r="A230" t="s">
        <v>10</v>
      </c>
      <c r="B230" t="s">
        <v>11</v>
      </c>
      <c r="C230" s="3">
        <v>45618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13"/>
        <v>27.851756341275941</v>
      </c>
      <c r="L230" s="17">
        <f t="shared" si="14"/>
        <v>3.7897747586700038E-2</v>
      </c>
    </row>
    <row r="231" spans="1:12" x14ac:dyDescent="0.2">
      <c r="A231" t="s">
        <v>10</v>
      </c>
      <c r="B231" t="s">
        <v>11</v>
      </c>
      <c r="C231" s="3">
        <v>45621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13"/>
        <v>27.841798616448887</v>
      </c>
      <c r="L231" s="17">
        <f t="shared" si="14"/>
        <v>3.7911301859799712E-2</v>
      </c>
    </row>
    <row r="232" spans="1:12" x14ac:dyDescent="0.2">
      <c r="A232" t="s">
        <v>10</v>
      </c>
      <c r="B232" t="s">
        <v>11</v>
      </c>
      <c r="C232" s="3">
        <v>45622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13"/>
        <v>28.558754803996926</v>
      </c>
      <c r="L232" s="17">
        <f t="shared" si="14"/>
        <v>3.6959553695955369E-2</v>
      </c>
    </row>
    <row r="233" spans="1:12" x14ac:dyDescent="0.2">
      <c r="A233" t="s">
        <v>10</v>
      </c>
      <c r="B233" t="s">
        <v>11</v>
      </c>
      <c r="C233" s="3">
        <v>45623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13"/>
        <v>28.319769408147579</v>
      </c>
      <c r="L233" s="17">
        <f t="shared" si="14"/>
        <v>3.7271448663853728E-2</v>
      </c>
    </row>
    <row r="234" spans="1:12" x14ac:dyDescent="0.2">
      <c r="A234" t="s">
        <v>10</v>
      </c>
      <c r="B234" t="s">
        <v>11</v>
      </c>
      <c r="C234" s="3">
        <v>45624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13"/>
        <v>28.46913528055342</v>
      </c>
      <c r="L234" s="17">
        <f t="shared" si="14"/>
        <v>3.7075900664568034E-2</v>
      </c>
    </row>
    <row r="235" spans="1:12" x14ac:dyDescent="0.2">
      <c r="A235" t="s">
        <v>10</v>
      </c>
      <c r="B235" t="s">
        <v>11</v>
      </c>
      <c r="C235" s="3">
        <v>45625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13"/>
        <v>28.44921983089931</v>
      </c>
      <c r="L235" s="17">
        <f t="shared" si="14"/>
        <v>3.710185509275464E-2</v>
      </c>
    </row>
    <row r="236" spans="1:12" x14ac:dyDescent="0.2">
      <c r="A236" t="s">
        <v>10</v>
      </c>
      <c r="B236" t="s">
        <v>11</v>
      </c>
      <c r="C236" s="3">
        <v>45628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13"/>
        <v>28.867444273635662</v>
      </c>
      <c r="L236" s="17">
        <f t="shared" si="14"/>
        <v>3.6564332528458095E-2</v>
      </c>
    </row>
    <row r="237" spans="1:12" x14ac:dyDescent="0.2">
      <c r="A237" t="s">
        <v>10</v>
      </c>
      <c r="B237" t="s">
        <v>11</v>
      </c>
      <c r="C237" s="3">
        <v>45629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13"/>
        <v>28.638416602613376</v>
      </c>
      <c r="L237" s="17">
        <f t="shared" si="14"/>
        <v>3.68567454798331E-2</v>
      </c>
    </row>
    <row r="238" spans="1:12" x14ac:dyDescent="0.2">
      <c r="A238" t="s">
        <v>10</v>
      </c>
      <c r="B238" t="s">
        <v>11</v>
      </c>
      <c r="C238" s="3">
        <v>45630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13"/>
        <v>28.747951575710992</v>
      </c>
      <c r="L238" s="17">
        <f t="shared" si="14"/>
        <v>3.6716314513335645E-2</v>
      </c>
    </row>
    <row r="239" spans="1:12" x14ac:dyDescent="0.2">
      <c r="A239" t="s">
        <v>10</v>
      </c>
      <c r="B239" t="s">
        <v>11</v>
      </c>
      <c r="C239" s="3">
        <v>45631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13"/>
        <v>28.708120676402764</v>
      </c>
      <c r="L239" s="17">
        <f t="shared" si="14"/>
        <v>3.6767256330211592E-2</v>
      </c>
    </row>
    <row r="240" spans="1:12" x14ac:dyDescent="0.2">
      <c r="A240" t="s">
        <v>10</v>
      </c>
      <c r="B240" t="s">
        <v>11</v>
      </c>
      <c r="C240" s="3">
        <v>45632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13"/>
        <v>28.44921983089931</v>
      </c>
      <c r="L240" s="17">
        <f t="shared" si="14"/>
        <v>3.710185509275464E-2</v>
      </c>
    </row>
    <row r="241" spans="1:12" x14ac:dyDescent="0.2">
      <c r="A241" t="s">
        <v>10</v>
      </c>
      <c r="B241" t="s">
        <v>11</v>
      </c>
      <c r="C241" s="3">
        <v>45635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13"/>
        <v>28.479093005380477</v>
      </c>
      <c r="L241" s="17">
        <f t="shared" si="14"/>
        <v>3.7062937062937062E-2</v>
      </c>
    </row>
    <row r="242" spans="1:12" x14ac:dyDescent="0.2">
      <c r="A242" t="s">
        <v>10</v>
      </c>
      <c r="B242" t="s">
        <v>11</v>
      </c>
      <c r="C242" s="3">
        <v>45636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13"/>
        <v>28.319769408147579</v>
      </c>
      <c r="L242" s="17">
        <f t="shared" si="14"/>
        <v>3.7271448663853728E-2</v>
      </c>
    </row>
    <row r="243" spans="1:12" x14ac:dyDescent="0.2">
      <c r="A243" t="s">
        <v>10</v>
      </c>
      <c r="B243" t="s">
        <v>11</v>
      </c>
      <c r="C243" s="3">
        <v>45637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13"/>
        <v>28.160445810914684</v>
      </c>
      <c r="L243" s="17">
        <f t="shared" si="14"/>
        <v>3.7482319660537486E-2</v>
      </c>
    </row>
    <row r="244" spans="1:12" x14ac:dyDescent="0.2">
      <c r="A244" t="s">
        <v>10</v>
      </c>
      <c r="B244" t="s">
        <v>11</v>
      </c>
      <c r="C244" s="3">
        <v>45638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13"/>
        <v>27.981206764027672</v>
      </c>
      <c r="L244" s="17">
        <f t="shared" si="14"/>
        <v>3.7722419928825621E-2</v>
      </c>
    </row>
    <row r="245" spans="1:12" x14ac:dyDescent="0.2">
      <c r="A245" t="s">
        <v>10</v>
      </c>
      <c r="B245" t="s">
        <v>11</v>
      </c>
      <c r="C245" s="3">
        <v>45639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13"/>
        <v>27.901544965411222</v>
      </c>
      <c r="L245" s="17">
        <f t="shared" si="14"/>
        <v>3.783012134189865E-2</v>
      </c>
    </row>
    <row r="246" spans="1:12" x14ac:dyDescent="0.2">
      <c r="A246" t="s">
        <v>10</v>
      </c>
      <c r="B246" t="s">
        <v>11</v>
      </c>
      <c r="C246" s="3">
        <v>45642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13"/>
        <v>27.672517294388932</v>
      </c>
      <c r="L246" s="17">
        <f t="shared" si="14"/>
        <v>3.8143216984526808E-2</v>
      </c>
    </row>
    <row r="247" spans="1:12" x14ac:dyDescent="0.2">
      <c r="A247" t="s">
        <v>10</v>
      </c>
      <c r="B247" t="s">
        <v>11</v>
      </c>
      <c r="C247" s="3">
        <v>45643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13"/>
        <v>27.941375864719447</v>
      </c>
      <c r="L247" s="17">
        <f t="shared" si="14"/>
        <v>3.7776193870277981E-2</v>
      </c>
    </row>
    <row r="248" spans="1:12" x14ac:dyDescent="0.2">
      <c r="A248" t="s">
        <v>10</v>
      </c>
      <c r="B248" t="s">
        <v>11</v>
      </c>
      <c r="C248" s="3">
        <v>45644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13"/>
        <v>27.801967717140663</v>
      </c>
      <c r="L248" s="17">
        <f t="shared" si="14"/>
        <v>3.7965616045845273E-2</v>
      </c>
    </row>
    <row r="249" spans="1:12" x14ac:dyDescent="0.2">
      <c r="A249" t="s">
        <v>10</v>
      </c>
      <c r="B249" t="s">
        <v>11</v>
      </c>
      <c r="C249" s="3">
        <v>45645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13"/>
        <v>27.383743274404303</v>
      </c>
      <c r="L249" s="17">
        <f t="shared" si="14"/>
        <v>3.8545454545454549E-2</v>
      </c>
    </row>
    <row r="250" spans="1:12" x14ac:dyDescent="0.2">
      <c r="A250" t="s">
        <v>10</v>
      </c>
      <c r="B250" t="s">
        <v>11</v>
      </c>
      <c r="C250" s="3">
        <v>45646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13"/>
        <v>27.055138355111456</v>
      </c>
      <c r="L250" s="17">
        <f t="shared" si="14"/>
        <v>3.9013617960986381E-2</v>
      </c>
    </row>
    <row r="251" spans="1:12" x14ac:dyDescent="0.2">
      <c r="A251" t="s">
        <v>10</v>
      </c>
      <c r="B251" t="s">
        <v>11</v>
      </c>
      <c r="C251" s="3">
        <v>45649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13"/>
        <v>27.2941237509608</v>
      </c>
      <c r="L251" s="17">
        <f t="shared" si="14"/>
        <v>3.867201751185699E-2</v>
      </c>
    </row>
    <row r="252" spans="1:12" x14ac:dyDescent="0.2">
      <c r="A252" t="s">
        <v>10</v>
      </c>
      <c r="B252" t="s">
        <v>11</v>
      </c>
      <c r="C252" s="3">
        <v>45650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13"/>
        <v>27.443489623366641</v>
      </c>
      <c r="L252" s="17">
        <f t="shared" si="14"/>
        <v>3.8461538461538464E-2</v>
      </c>
    </row>
    <row r="253" spans="1:12" x14ac:dyDescent="0.2">
      <c r="A253" t="s">
        <v>10</v>
      </c>
      <c r="B253" t="s">
        <v>11</v>
      </c>
      <c r="C253" s="3">
        <v>45653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13"/>
        <v>27.323996925441968</v>
      </c>
      <c r="L253" s="17">
        <f t="shared" si="14"/>
        <v>3.8629737609329445E-2</v>
      </c>
    </row>
    <row r="254" spans="1:12" x14ac:dyDescent="0.2">
      <c r="A254" t="s">
        <v>10</v>
      </c>
      <c r="B254" t="s">
        <v>11</v>
      </c>
      <c r="C254" s="3">
        <v>45656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13"/>
        <v>27.114884704073791</v>
      </c>
      <c r="L254" s="17">
        <f t="shared" si="14"/>
        <v>3.8927653323540215E-2</v>
      </c>
    </row>
    <row r="255" spans="1:12" x14ac:dyDescent="0.2">
      <c r="A255" t="s">
        <v>10</v>
      </c>
      <c r="B255" t="s">
        <v>11</v>
      </c>
      <c r="C255" s="3">
        <v>45657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13"/>
        <v>26.895814757878558</v>
      </c>
      <c r="L255" s="17">
        <f t="shared" si="14"/>
        <v>3.9244724176231024E-2</v>
      </c>
    </row>
  </sheetData>
  <sortState xmlns:xlrd2="http://schemas.microsoft.com/office/spreadsheetml/2017/richdata2" ref="P2:X18">
    <sortCondition ref="P2:P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CE90-E5F5-4AFF-928F-754AC532ACB1}">
  <sheetPr>
    <tabColor theme="9" tint="0.79998168889431442"/>
  </sheetPr>
  <dimension ref="A1:N255"/>
  <sheetViews>
    <sheetView topLeftCell="C1" workbookViewId="0">
      <selection activeCell="K1" sqref="K1"/>
    </sheetView>
  </sheetViews>
  <sheetFormatPr defaultRowHeight="15" customHeight="1" x14ac:dyDescent="0.2"/>
  <cols>
    <col min="1" max="1" width="15.28515625" customWidth="1"/>
    <col min="2" max="2" width="28.5703125" customWidth="1"/>
    <col min="3" max="3" width="19" style="3" customWidth="1"/>
    <col min="4" max="7" width="19" style="6" customWidth="1"/>
    <col min="8" max="8" width="19" style="9" customWidth="1"/>
    <col min="9" max="9" width="28.5703125" style="6" customWidth="1"/>
    <col min="10" max="10" width="19" style="12" customWidth="1"/>
    <col min="11" max="11" width="16.5703125" bestFit="1" customWidth="1"/>
    <col min="12" max="12" width="9.140625" style="16"/>
  </cols>
  <sheetData>
    <row r="1" spans="1:14" ht="15" customHeight="1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ht="15" customHeight="1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ht="15" customHeight="1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ht="15" customHeight="1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ht="15" customHeight="1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ht="15" customHeight="1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ht="15" customHeight="1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ht="15" customHeight="1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ht="15" customHeight="1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ht="15" customHeight="1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ht="15" customHeight="1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ht="15" customHeight="1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ht="15" customHeight="1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ht="15" customHeight="1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ht="15" customHeight="1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ht="15" customHeight="1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ht="15" customHeight="1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ht="15" customHeight="1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ht="15" customHeight="1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ht="15" customHeight="1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ht="15" customHeight="1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ht="15" customHeight="1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ht="15" customHeight="1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ht="15" customHeight="1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ht="15" customHeight="1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ht="15" customHeight="1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ht="15" customHeight="1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ht="15" customHeight="1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ht="15" customHeight="1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ht="15" customHeight="1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ht="15" customHeight="1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ht="15" customHeight="1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ht="15" customHeight="1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ht="15" customHeight="1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ht="15" customHeight="1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ht="15" customHeight="1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ht="15" customHeight="1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ht="15" customHeight="1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ht="15" customHeight="1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ht="15" customHeight="1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ht="15" customHeight="1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ht="15" customHeight="1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ht="15" customHeight="1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ht="15" customHeight="1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ht="15" customHeight="1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ht="15" customHeight="1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ht="15" customHeight="1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ht="15" customHeight="1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ht="15" customHeight="1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ht="15" customHeight="1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ht="15" customHeight="1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ht="15" customHeight="1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ht="15" customHeight="1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ht="15" customHeight="1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ht="15" customHeight="1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ht="15" customHeight="1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ht="15" customHeight="1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ht="15" customHeight="1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ht="15" customHeight="1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ht="15" customHeight="1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ht="15" customHeight="1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ht="15" customHeight="1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ht="15" customHeight="1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ht="15" customHeight="1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ht="15" customHeight="1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ht="15" customHeight="1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ht="15" customHeight="1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ht="15" customHeight="1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ht="15" customHeight="1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ht="15" customHeight="1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ht="15" customHeight="1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ht="15" customHeight="1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ht="15" customHeight="1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ht="15" customHeight="1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ht="15" customHeight="1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ht="15" customHeight="1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ht="15" customHeight="1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ht="15" customHeight="1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ht="15" customHeight="1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ht="15" customHeight="1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ht="15" customHeight="1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ht="15" customHeight="1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ht="15" customHeight="1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ht="15" customHeight="1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ht="15" customHeight="1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ht="15" customHeight="1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ht="15" customHeight="1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ht="15" customHeight="1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ht="15" customHeight="1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ht="15" customHeight="1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ht="15" customHeight="1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ht="15" customHeight="1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ht="15" customHeight="1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ht="15" customHeight="1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ht="15" customHeight="1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ht="15" customHeight="1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ht="15" customHeight="1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ht="15" customHeight="1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ht="15" customHeight="1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ht="15" customHeight="1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ht="15" customHeight="1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ht="15" customHeight="1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ht="15" customHeight="1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ht="15" customHeight="1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ht="15" customHeight="1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ht="15" customHeight="1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ht="15" customHeight="1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ht="15" customHeight="1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ht="15" customHeight="1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ht="15" customHeight="1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ht="15" customHeight="1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ht="15" customHeight="1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ht="15" customHeight="1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ht="15" customHeight="1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ht="15" customHeight="1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ht="15" customHeight="1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ht="15" customHeight="1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ht="15" customHeight="1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ht="15" customHeight="1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ht="15" customHeight="1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ht="15" customHeight="1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ht="15" customHeight="1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ht="15" customHeight="1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ht="15" customHeight="1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ht="15" customHeight="1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ht="15" customHeight="1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ht="15" customHeight="1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ht="15" customHeight="1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ht="15" customHeight="1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ht="15" customHeight="1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ht="15" customHeight="1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ht="15" customHeight="1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ht="15" customHeight="1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ht="15" customHeight="1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ht="15" customHeight="1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ht="15" customHeight="1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ht="15" customHeight="1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ht="15" customHeight="1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ht="15" customHeight="1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ht="15" customHeight="1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ht="15" customHeight="1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ht="15" customHeight="1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ht="15" customHeight="1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ht="15" customHeight="1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ht="15" customHeight="1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ht="15" customHeight="1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ht="15" customHeight="1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ht="15" customHeight="1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ht="15" customHeight="1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ht="15" customHeight="1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ht="15" customHeight="1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ht="15" customHeight="1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ht="15" customHeight="1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ht="15" customHeight="1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ht="15" customHeight="1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ht="15" customHeight="1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ht="15" customHeight="1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ht="15" customHeight="1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ht="15" customHeight="1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ht="15" customHeight="1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ht="15" customHeight="1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ht="15" customHeight="1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ht="15" customHeight="1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ht="15" customHeight="1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ht="15" customHeight="1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ht="15" customHeight="1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ht="15" customHeight="1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ht="15" customHeight="1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ht="15" customHeight="1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ht="15" customHeight="1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ht="15" customHeight="1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ht="15" customHeight="1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ht="15" customHeight="1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ht="15" customHeight="1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ht="15" customHeight="1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ht="15" customHeight="1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ht="15" customHeight="1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ht="15" customHeight="1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ht="15" customHeight="1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ht="15" customHeight="1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ht="15" customHeight="1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ht="15" customHeight="1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ht="15" customHeight="1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ht="15" customHeight="1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ht="15" customHeight="1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ht="15" customHeight="1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ht="15" customHeight="1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ht="15" customHeight="1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ht="15" customHeight="1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ht="15" customHeight="1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ht="15" customHeight="1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ht="15" customHeight="1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ht="15" customHeight="1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ht="15" customHeight="1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ht="15" customHeight="1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ht="15" customHeight="1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ht="15" customHeight="1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ht="15" customHeight="1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ht="15" customHeight="1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ht="15" customHeight="1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ht="15" customHeight="1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ht="15" customHeight="1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ht="15" customHeight="1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ht="15" customHeight="1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ht="15" customHeight="1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ht="15" customHeight="1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ht="15" customHeight="1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ht="15" customHeight="1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ht="15" customHeight="1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ht="15" customHeight="1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ht="15" customHeight="1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ht="15" customHeight="1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ht="15" customHeight="1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ht="15" customHeight="1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ht="15" customHeight="1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ht="15" customHeight="1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ht="15" customHeight="1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ht="15" customHeight="1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ht="15" customHeight="1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ht="15" customHeight="1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ht="15" customHeight="1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ht="15" customHeight="1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ht="15" customHeight="1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ht="15" customHeight="1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ht="15" customHeight="1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ht="15" customHeight="1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ht="15" customHeight="1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ht="15" customHeight="1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ht="15" customHeight="1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ht="15" customHeight="1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ht="15" customHeight="1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ht="15" customHeight="1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ht="15" customHeight="1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ht="15" customHeight="1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ht="15" customHeight="1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ht="15" customHeight="1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ht="15" customHeight="1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ht="15" customHeight="1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ht="15" customHeight="1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ht="15" customHeight="1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ht="15" customHeight="1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ht="15" customHeight="1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ht="15" customHeight="1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ht="15" customHeight="1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ht="15" customHeight="1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ht="15" customHeight="1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ht="15" customHeight="1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ht="15" customHeight="1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ht="15" customHeight="1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ht="15" customHeight="1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ht="15" customHeight="1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ht="15" customHeight="1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ht="15" customHeight="1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ht="15" customHeight="1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ht="15" customHeight="1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4B4D-F183-4917-A42C-9C311B90EFAB}">
  <sheetPr>
    <tabColor theme="9" tint="0.59999389629810485"/>
  </sheetPr>
  <dimension ref="A1:N255"/>
  <sheetViews>
    <sheetView topLeftCell="C1" workbookViewId="0">
      <selection activeCell="AD88" sqref="AD88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6" width="19" style="6" hidden="1" customWidth="1"/>
    <col min="7" max="7" width="19" style="6" customWidth="1"/>
    <col min="8" max="8" width="19" style="9" customWidth="1"/>
    <col min="9" max="9" width="28.5703125" style="6" hidden="1" customWidth="1"/>
    <col min="10" max="10" width="19" style="12" hidden="1" customWidth="1"/>
    <col min="11" max="11" width="16.5703125" hidden="1" customWidth="1"/>
    <col min="12" max="12" width="0" style="16" hidden="1" customWidth="1"/>
    <col min="13" max="14" width="0" hidden="1" customWidth="1"/>
  </cols>
  <sheetData>
    <row r="1" spans="1:14" ht="15" x14ac:dyDescent="0.25">
      <c r="A1" s="1" t="s">
        <v>0</v>
      </c>
      <c r="B1" s="1" t="s">
        <v>1</v>
      </c>
      <c r="C1" s="36" t="s">
        <v>2</v>
      </c>
      <c r="D1" s="4" t="s">
        <v>3</v>
      </c>
      <c r="E1" s="4" t="s">
        <v>4</v>
      </c>
      <c r="F1" s="4" t="s">
        <v>5</v>
      </c>
      <c r="G1" s="38" t="s">
        <v>6</v>
      </c>
      <c r="H1" s="40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x14ac:dyDescent="0.2">
      <c r="A2" t="s">
        <v>10</v>
      </c>
      <c r="B2" t="s">
        <v>11</v>
      </c>
      <c r="C2" s="37" t="s">
        <v>265</v>
      </c>
      <c r="D2" s="5">
        <v>32.200000000000003</v>
      </c>
      <c r="E2" s="5">
        <v>32.284999999999997</v>
      </c>
      <c r="F2" s="5">
        <v>31.99</v>
      </c>
      <c r="G2" s="39">
        <v>32.21</v>
      </c>
      <c r="H2" s="41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x14ac:dyDescent="0.2">
      <c r="A3" t="s">
        <v>10</v>
      </c>
      <c r="B3" t="s">
        <v>11</v>
      </c>
      <c r="C3" s="37" t="s">
        <v>264</v>
      </c>
      <c r="D3" s="5">
        <v>32.119999999999997</v>
      </c>
      <c r="E3" s="5">
        <v>32.22</v>
      </c>
      <c r="F3" s="5">
        <v>31.88</v>
      </c>
      <c r="G3" s="39">
        <v>31.89</v>
      </c>
      <c r="H3" s="41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x14ac:dyDescent="0.2">
      <c r="A4" t="s">
        <v>10</v>
      </c>
      <c r="B4" t="s">
        <v>11</v>
      </c>
      <c r="C4" s="37" t="s">
        <v>263</v>
      </c>
      <c r="D4" s="5">
        <v>31.5</v>
      </c>
      <c r="E4" s="5">
        <v>31.78</v>
      </c>
      <c r="F4" s="5">
        <v>31.35</v>
      </c>
      <c r="G4" s="39">
        <v>31.51</v>
      </c>
      <c r="H4" s="41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x14ac:dyDescent="0.2">
      <c r="A5" t="s">
        <v>10</v>
      </c>
      <c r="B5" t="s">
        <v>11</v>
      </c>
      <c r="C5" s="37" t="s">
        <v>262</v>
      </c>
      <c r="D5" s="5">
        <v>31.45</v>
      </c>
      <c r="E5" s="5">
        <v>31.79</v>
      </c>
      <c r="F5" s="5">
        <v>31.35</v>
      </c>
      <c r="G5" s="39">
        <v>31.69</v>
      </c>
      <c r="H5" s="41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x14ac:dyDescent="0.2">
      <c r="A6" t="s">
        <v>10</v>
      </c>
      <c r="B6" t="s">
        <v>11</v>
      </c>
      <c r="C6" s="37" t="s">
        <v>261</v>
      </c>
      <c r="D6" s="5">
        <v>31.36</v>
      </c>
      <c r="E6" s="5">
        <v>31.66</v>
      </c>
      <c r="F6" s="5">
        <v>31.3</v>
      </c>
      <c r="G6" s="39">
        <v>31.45</v>
      </c>
      <c r="H6" s="41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x14ac:dyDescent="0.2">
      <c r="A7" t="s">
        <v>10</v>
      </c>
      <c r="B7" t="s">
        <v>11</v>
      </c>
      <c r="C7" s="37" t="s">
        <v>260</v>
      </c>
      <c r="D7" s="5">
        <v>31.87</v>
      </c>
      <c r="E7" s="5">
        <v>32.11</v>
      </c>
      <c r="F7" s="5">
        <v>31.7</v>
      </c>
      <c r="G7" s="39">
        <v>31.87</v>
      </c>
      <c r="H7" s="41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x14ac:dyDescent="0.2">
      <c r="A8" t="s">
        <v>10</v>
      </c>
      <c r="B8" t="s">
        <v>11</v>
      </c>
      <c r="C8" s="37" t="s">
        <v>259</v>
      </c>
      <c r="D8" s="5">
        <v>32.01</v>
      </c>
      <c r="E8" s="5">
        <v>32.200000000000003</v>
      </c>
      <c r="F8" s="5">
        <v>31.67</v>
      </c>
      <c r="G8" s="39">
        <v>31.82</v>
      </c>
      <c r="H8" s="41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x14ac:dyDescent="0.2">
      <c r="A9" t="s">
        <v>10</v>
      </c>
      <c r="B9" t="s">
        <v>11</v>
      </c>
      <c r="C9" s="37" t="s">
        <v>258</v>
      </c>
      <c r="D9" s="5">
        <v>31.85</v>
      </c>
      <c r="E9" s="5">
        <v>32.090000000000003</v>
      </c>
      <c r="F9" s="5">
        <v>31.69</v>
      </c>
      <c r="G9" s="39">
        <v>32.03</v>
      </c>
      <c r="H9" s="41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x14ac:dyDescent="0.2">
      <c r="A10" t="s">
        <v>10</v>
      </c>
      <c r="B10" t="s">
        <v>11</v>
      </c>
      <c r="C10" s="37" t="s">
        <v>257</v>
      </c>
      <c r="D10" s="5">
        <v>32</v>
      </c>
      <c r="E10" s="5">
        <v>32.11</v>
      </c>
      <c r="F10" s="5">
        <v>31.78</v>
      </c>
      <c r="G10" s="39">
        <v>31.99</v>
      </c>
      <c r="H10" s="41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x14ac:dyDescent="0.2">
      <c r="A11" t="s">
        <v>10</v>
      </c>
      <c r="B11" t="s">
        <v>11</v>
      </c>
      <c r="C11" s="37" t="s">
        <v>256</v>
      </c>
      <c r="D11" s="5">
        <v>32.049999999999997</v>
      </c>
      <c r="E11" s="5">
        <v>32.1</v>
      </c>
      <c r="F11" s="5">
        <v>31.9</v>
      </c>
      <c r="G11" s="39">
        <v>31.94</v>
      </c>
      <c r="H11" s="41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x14ac:dyDescent="0.2">
      <c r="A12" t="s">
        <v>10</v>
      </c>
      <c r="B12" t="s">
        <v>11</v>
      </c>
      <c r="C12" s="37" t="s">
        <v>255</v>
      </c>
      <c r="D12" s="5">
        <v>31.61</v>
      </c>
      <c r="E12" s="5">
        <v>31.71</v>
      </c>
      <c r="F12" s="5">
        <v>31.5</v>
      </c>
      <c r="G12" s="39">
        <v>31.6</v>
      </c>
      <c r="H12" s="41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x14ac:dyDescent="0.2">
      <c r="A13" t="s">
        <v>10</v>
      </c>
      <c r="B13" t="s">
        <v>11</v>
      </c>
      <c r="C13" s="37" t="s">
        <v>254</v>
      </c>
      <c r="D13" s="5">
        <v>31.45</v>
      </c>
      <c r="E13" s="5">
        <v>31.57</v>
      </c>
      <c r="F13" s="5">
        <v>31.28</v>
      </c>
      <c r="G13" s="39">
        <v>31.42</v>
      </c>
      <c r="H13" s="41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x14ac:dyDescent="0.2">
      <c r="A14" t="s">
        <v>10</v>
      </c>
      <c r="B14" t="s">
        <v>11</v>
      </c>
      <c r="C14" s="37" t="s">
        <v>253</v>
      </c>
      <c r="D14" s="5">
        <v>31.12</v>
      </c>
      <c r="E14" s="5">
        <v>31.32</v>
      </c>
      <c r="F14" s="5">
        <v>30.46</v>
      </c>
      <c r="G14" s="39">
        <v>30.62</v>
      </c>
      <c r="H14" s="41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x14ac:dyDescent="0.2">
      <c r="A15" t="s">
        <v>10</v>
      </c>
      <c r="B15" t="s">
        <v>11</v>
      </c>
      <c r="C15" s="37" t="s">
        <v>252</v>
      </c>
      <c r="D15" s="5">
        <v>30.91</v>
      </c>
      <c r="E15" s="5">
        <v>31.2</v>
      </c>
      <c r="F15" s="5">
        <v>30.85</v>
      </c>
      <c r="G15" s="39">
        <v>31.13</v>
      </c>
      <c r="H15" s="41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x14ac:dyDescent="0.2">
      <c r="A16" t="s">
        <v>10</v>
      </c>
      <c r="B16" t="s">
        <v>11</v>
      </c>
      <c r="C16" s="37" t="s">
        <v>251</v>
      </c>
      <c r="D16" s="5">
        <v>31.16</v>
      </c>
      <c r="E16" s="5">
        <v>31.6</v>
      </c>
      <c r="F16" s="5">
        <v>31.03</v>
      </c>
      <c r="G16" s="39">
        <v>31.46</v>
      </c>
      <c r="H16" s="41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x14ac:dyDescent="0.2">
      <c r="A17" t="s">
        <v>10</v>
      </c>
      <c r="B17" t="s">
        <v>11</v>
      </c>
      <c r="C17" s="37" t="s">
        <v>250</v>
      </c>
      <c r="D17" s="5">
        <v>31.46</v>
      </c>
      <c r="E17" s="5">
        <v>31.92</v>
      </c>
      <c r="F17" s="5">
        <v>31.43</v>
      </c>
      <c r="G17" s="39">
        <v>31.75</v>
      </c>
      <c r="H17" s="41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x14ac:dyDescent="0.2">
      <c r="A18" t="s">
        <v>10</v>
      </c>
      <c r="B18" t="s">
        <v>11</v>
      </c>
      <c r="C18" s="37" t="s">
        <v>249</v>
      </c>
      <c r="D18" s="5">
        <v>31.69</v>
      </c>
      <c r="E18" s="5">
        <v>31.71</v>
      </c>
      <c r="F18" s="5">
        <v>31.35</v>
      </c>
      <c r="G18" s="39">
        <v>31.47</v>
      </c>
      <c r="H18" s="41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x14ac:dyDescent="0.2">
      <c r="A19" t="s">
        <v>10</v>
      </c>
      <c r="B19" t="s">
        <v>11</v>
      </c>
      <c r="C19" s="37" t="s">
        <v>248</v>
      </c>
      <c r="D19" s="5">
        <v>31.43</v>
      </c>
      <c r="E19" s="5">
        <v>31.78</v>
      </c>
      <c r="F19" s="5">
        <v>31.33</v>
      </c>
      <c r="G19" s="39">
        <v>31.56</v>
      </c>
      <c r="H19" s="41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x14ac:dyDescent="0.2">
      <c r="A20" t="s">
        <v>10</v>
      </c>
      <c r="B20" t="s">
        <v>11</v>
      </c>
      <c r="C20" s="37" t="s">
        <v>247</v>
      </c>
      <c r="D20" s="5">
        <v>31.56</v>
      </c>
      <c r="E20" s="5">
        <v>31.875</v>
      </c>
      <c r="F20" s="5">
        <v>31.5</v>
      </c>
      <c r="G20" s="39">
        <v>31.8</v>
      </c>
      <c r="H20" s="41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x14ac:dyDescent="0.2">
      <c r="A21" t="s">
        <v>10</v>
      </c>
      <c r="B21" t="s">
        <v>11</v>
      </c>
      <c r="C21" s="37" t="s">
        <v>246</v>
      </c>
      <c r="D21" s="5">
        <v>31.95</v>
      </c>
      <c r="E21" s="5">
        <v>32.380000000000003</v>
      </c>
      <c r="F21" s="5">
        <v>31.8</v>
      </c>
      <c r="G21" s="39">
        <v>32.17</v>
      </c>
      <c r="H21" s="41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x14ac:dyDescent="0.2">
      <c r="A22" t="s">
        <v>10</v>
      </c>
      <c r="B22" t="s">
        <v>11</v>
      </c>
      <c r="C22" s="37" t="s">
        <v>245</v>
      </c>
      <c r="D22" s="5">
        <v>32.33</v>
      </c>
      <c r="E22" s="5">
        <v>32.44</v>
      </c>
      <c r="F22" s="5">
        <v>31.97</v>
      </c>
      <c r="G22" s="39">
        <v>32.020000000000003</v>
      </c>
      <c r="H22" s="41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x14ac:dyDescent="0.2">
      <c r="A23" t="s">
        <v>10</v>
      </c>
      <c r="B23" t="s">
        <v>11</v>
      </c>
      <c r="C23" s="37" t="s">
        <v>244</v>
      </c>
      <c r="D23" s="5">
        <v>32.17</v>
      </c>
      <c r="E23" s="5">
        <v>32.17</v>
      </c>
      <c r="F23" s="5">
        <v>31.54</v>
      </c>
      <c r="G23" s="39">
        <v>31.59</v>
      </c>
      <c r="H23" s="41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x14ac:dyDescent="0.2">
      <c r="A24" t="s">
        <v>10</v>
      </c>
      <c r="B24" t="s">
        <v>11</v>
      </c>
      <c r="C24" s="37" t="s">
        <v>243</v>
      </c>
      <c r="D24" s="5">
        <v>31.9</v>
      </c>
      <c r="E24" s="5">
        <v>32.03</v>
      </c>
      <c r="F24" s="5">
        <v>31.71</v>
      </c>
      <c r="G24" s="39">
        <v>31.81</v>
      </c>
      <c r="H24" s="41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x14ac:dyDescent="0.2">
      <c r="A25" t="s">
        <v>10</v>
      </c>
      <c r="B25" t="s">
        <v>11</v>
      </c>
      <c r="C25" s="37" t="s">
        <v>242</v>
      </c>
      <c r="D25" s="5">
        <v>31.73</v>
      </c>
      <c r="E25" s="5">
        <v>32.18</v>
      </c>
      <c r="F25" s="5">
        <v>31.69</v>
      </c>
      <c r="G25" s="39">
        <v>31.93</v>
      </c>
      <c r="H25" s="41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x14ac:dyDescent="0.2">
      <c r="A26" t="s">
        <v>10</v>
      </c>
      <c r="B26" t="s">
        <v>11</v>
      </c>
      <c r="C26" s="37" t="s">
        <v>241</v>
      </c>
      <c r="D26" s="5">
        <v>31.82</v>
      </c>
      <c r="E26" s="5">
        <v>31.91</v>
      </c>
      <c r="F26" s="5">
        <v>31.43</v>
      </c>
      <c r="G26" s="39">
        <v>31.43</v>
      </c>
      <c r="H26" s="41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x14ac:dyDescent="0.2">
      <c r="A27" t="s">
        <v>10</v>
      </c>
      <c r="B27" t="s">
        <v>11</v>
      </c>
      <c r="C27" s="37" t="s">
        <v>240</v>
      </c>
      <c r="D27" s="5">
        <v>31.4</v>
      </c>
      <c r="E27" s="5">
        <v>31.6</v>
      </c>
      <c r="F27" s="5">
        <v>31.135000000000002</v>
      </c>
      <c r="G27" s="39">
        <v>31.27</v>
      </c>
      <c r="H27" s="41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x14ac:dyDescent="0.2">
      <c r="A28" t="s">
        <v>10</v>
      </c>
      <c r="B28" t="s">
        <v>11</v>
      </c>
      <c r="C28" s="37" t="s">
        <v>239</v>
      </c>
      <c r="D28" s="5">
        <v>31.48</v>
      </c>
      <c r="E28" s="5">
        <v>31.65</v>
      </c>
      <c r="F28" s="5">
        <v>31.25</v>
      </c>
      <c r="G28" s="39">
        <v>31.44</v>
      </c>
      <c r="H28" s="41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x14ac:dyDescent="0.2">
      <c r="A29" t="s">
        <v>10</v>
      </c>
      <c r="B29" t="s">
        <v>11</v>
      </c>
      <c r="C29" s="37" t="s">
        <v>238</v>
      </c>
      <c r="D29" s="5">
        <v>31.64</v>
      </c>
      <c r="E29" s="5">
        <v>31.82</v>
      </c>
      <c r="F29" s="5">
        <v>31.51</v>
      </c>
      <c r="G29" s="39">
        <v>31.8</v>
      </c>
      <c r="H29" s="41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x14ac:dyDescent="0.2">
      <c r="A30" t="s">
        <v>10</v>
      </c>
      <c r="B30" t="s">
        <v>11</v>
      </c>
      <c r="C30" s="37" t="s">
        <v>237</v>
      </c>
      <c r="D30" s="5">
        <v>31.85</v>
      </c>
      <c r="E30" s="5">
        <v>32.265000000000001</v>
      </c>
      <c r="F30" s="5">
        <v>31.74</v>
      </c>
      <c r="G30" s="39">
        <v>32.11</v>
      </c>
      <c r="H30" s="41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x14ac:dyDescent="0.2">
      <c r="A31" t="s">
        <v>10</v>
      </c>
      <c r="B31" t="s">
        <v>11</v>
      </c>
      <c r="C31" s="37" t="s">
        <v>236</v>
      </c>
      <c r="D31" s="5">
        <v>32.049999999999997</v>
      </c>
      <c r="E31" s="5">
        <v>32.49</v>
      </c>
      <c r="F31" s="5">
        <v>32</v>
      </c>
      <c r="G31" s="39">
        <v>32.36</v>
      </c>
      <c r="H31" s="41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x14ac:dyDescent="0.2">
      <c r="A32" t="s">
        <v>10</v>
      </c>
      <c r="B32" t="s">
        <v>11</v>
      </c>
      <c r="C32" s="37" t="s">
        <v>235</v>
      </c>
      <c r="D32" s="5">
        <v>31.76</v>
      </c>
      <c r="E32" s="5">
        <v>32.25</v>
      </c>
      <c r="F32" s="5">
        <v>31.71</v>
      </c>
      <c r="G32" s="39">
        <v>32.15</v>
      </c>
      <c r="H32" s="41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x14ac:dyDescent="0.2">
      <c r="A33" t="s">
        <v>10</v>
      </c>
      <c r="B33" t="s">
        <v>11</v>
      </c>
      <c r="C33" s="37" t="s">
        <v>234</v>
      </c>
      <c r="D33" s="5">
        <v>32.25</v>
      </c>
      <c r="E33" s="5">
        <v>32.57</v>
      </c>
      <c r="F33" s="5">
        <v>31.82</v>
      </c>
      <c r="G33" s="39">
        <v>32.049999999999997</v>
      </c>
      <c r="H33" s="41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x14ac:dyDescent="0.2">
      <c r="A34" t="s">
        <v>10</v>
      </c>
      <c r="B34" t="s">
        <v>11</v>
      </c>
      <c r="C34" s="37" t="s">
        <v>233</v>
      </c>
      <c r="D34" s="5">
        <v>32.31</v>
      </c>
      <c r="E34" s="5">
        <v>32.32</v>
      </c>
      <c r="F34" s="5">
        <v>31.8</v>
      </c>
      <c r="G34" s="39">
        <v>31.94</v>
      </c>
      <c r="H34" s="41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x14ac:dyDescent="0.2">
      <c r="A35" t="s">
        <v>10</v>
      </c>
      <c r="B35" t="s">
        <v>11</v>
      </c>
      <c r="C35" s="37" t="s">
        <v>232</v>
      </c>
      <c r="D35" s="5">
        <v>32.07</v>
      </c>
      <c r="E35" s="5">
        <v>32.19</v>
      </c>
      <c r="F35" s="5">
        <v>31.58</v>
      </c>
      <c r="G35" s="39">
        <v>31.71</v>
      </c>
      <c r="H35" s="41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x14ac:dyDescent="0.2">
      <c r="A36" t="s">
        <v>10</v>
      </c>
      <c r="B36" t="s">
        <v>11</v>
      </c>
      <c r="C36" s="37" t="s">
        <v>231</v>
      </c>
      <c r="D36" s="5">
        <v>30.44</v>
      </c>
      <c r="E36" s="5">
        <v>30.65</v>
      </c>
      <c r="F36" s="5">
        <v>28.96</v>
      </c>
      <c r="G36" s="39">
        <v>29.24</v>
      </c>
      <c r="H36" s="41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x14ac:dyDescent="0.2">
      <c r="A37" t="s">
        <v>10</v>
      </c>
      <c r="B37" t="s">
        <v>11</v>
      </c>
      <c r="C37" s="37" t="s">
        <v>230</v>
      </c>
      <c r="D37" s="5">
        <v>28.59</v>
      </c>
      <c r="E37" s="5">
        <v>29.26</v>
      </c>
      <c r="F37" s="5">
        <v>28.11</v>
      </c>
      <c r="G37" s="39">
        <v>29.1</v>
      </c>
      <c r="H37" s="41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x14ac:dyDescent="0.2">
      <c r="A38" t="s">
        <v>10</v>
      </c>
      <c r="B38" t="s">
        <v>11</v>
      </c>
      <c r="C38" s="37" t="s">
        <v>229</v>
      </c>
      <c r="D38" s="5">
        <v>28.92</v>
      </c>
      <c r="E38" s="5">
        <v>29.155000000000001</v>
      </c>
      <c r="F38" s="5">
        <v>28.69</v>
      </c>
      <c r="G38" s="39">
        <v>28.97</v>
      </c>
      <c r="H38" s="41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x14ac:dyDescent="0.2">
      <c r="A39" t="s">
        <v>10</v>
      </c>
      <c r="B39" t="s">
        <v>11</v>
      </c>
      <c r="C39" s="37" t="s">
        <v>228</v>
      </c>
      <c r="D39" s="5">
        <v>28.94</v>
      </c>
      <c r="E39" s="5">
        <v>29.44</v>
      </c>
      <c r="F39" s="5">
        <v>28.81</v>
      </c>
      <c r="G39" s="39">
        <v>29.3</v>
      </c>
      <c r="H39" s="41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x14ac:dyDescent="0.2">
      <c r="A40" t="s">
        <v>10</v>
      </c>
      <c r="B40" t="s">
        <v>11</v>
      </c>
      <c r="C40" s="37" t="s">
        <v>227</v>
      </c>
      <c r="D40" s="5">
        <v>29.36</v>
      </c>
      <c r="E40" s="5">
        <v>29.55</v>
      </c>
      <c r="F40" s="5">
        <v>29.21</v>
      </c>
      <c r="G40" s="39">
        <v>29.39</v>
      </c>
      <c r="H40" s="41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x14ac:dyDescent="0.2">
      <c r="A41" t="s">
        <v>10</v>
      </c>
      <c r="B41" t="s">
        <v>11</v>
      </c>
      <c r="C41" s="37" t="s">
        <v>226</v>
      </c>
      <c r="D41" s="5">
        <v>29.08</v>
      </c>
      <c r="E41" s="5">
        <v>29.42</v>
      </c>
      <c r="F41" s="5">
        <v>29.04</v>
      </c>
      <c r="G41" s="39">
        <v>29.3</v>
      </c>
      <c r="H41" s="41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x14ac:dyDescent="0.2">
      <c r="A42" t="s">
        <v>10</v>
      </c>
      <c r="B42" t="s">
        <v>11</v>
      </c>
      <c r="C42" s="37" t="s">
        <v>225</v>
      </c>
      <c r="D42" s="5">
        <v>29.2</v>
      </c>
      <c r="E42" s="5">
        <v>29.41</v>
      </c>
      <c r="F42" s="5">
        <v>28.92</v>
      </c>
      <c r="G42" s="39">
        <v>29.3</v>
      </c>
      <c r="H42" s="41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x14ac:dyDescent="0.2">
      <c r="A43" t="s">
        <v>10</v>
      </c>
      <c r="B43" t="s">
        <v>11</v>
      </c>
      <c r="C43" s="37" t="s">
        <v>224</v>
      </c>
      <c r="D43" s="5">
        <v>29.38</v>
      </c>
      <c r="E43" s="5">
        <v>29.96</v>
      </c>
      <c r="F43" s="5">
        <v>29.35</v>
      </c>
      <c r="G43" s="39">
        <v>29.85</v>
      </c>
      <c r="H43" s="41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x14ac:dyDescent="0.2">
      <c r="A44" t="s">
        <v>10</v>
      </c>
      <c r="B44" t="s">
        <v>11</v>
      </c>
      <c r="C44" s="37" t="s">
        <v>223</v>
      </c>
      <c r="D44" s="5">
        <v>29.11</v>
      </c>
      <c r="E44" s="5">
        <v>29.3</v>
      </c>
      <c r="F44" s="5">
        <v>28.72</v>
      </c>
      <c r="G44" s="39">
        <v>29.15</v>
      </c>
      <c r="H44" s="41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x14ac:dyDescent="0.2">
      <c r="A45" t="s">
        <v>10</v>
      </c>
      <c r="B45" t="s">
        <v>11</v>
      </c>
      <c r="C45" s="37" t="s">
        <v>222</v>
      </c>
      <c r="D45" s="5">
        <v>29.25</v>
      </c>
      <c r="E45" s="5">
        <v>29.32</v>
      </c>
      <c r="F45" s="5">
        <v>28.57</v>
      </c>
      <c r="G45" s="39">
        <v>28.57</v>
      </c>
      <c r="H45" s="41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x14ac:dyDescent="0.2">
      <c r="A46" t="s">
        <v>10</v>
      </c>
      <c r="B46" t="s">
        <v>11</v>
      </c>
      <c r="C46" s="37" t="s">
        <v>221</v>
      </c>
      <c r="D46" s="5">
        <v>28.63</v>
      </c>
      <c r="E46" s="5">
        <v>28.75</v>
      </c>
      <c r="F46" s="5">
        <v>28.04</v>
      </c>
      <c r="G46" s="39">
        <v>28.04</v>
      </c>
      <c r="H46" s="41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x14ac:dyDescent="0.2">
      <c r="A47" t="s">
        <v>10</v>
      </c>
      <c r="B47" t="s">
        <v>11</v>
      </c>
      <c r="C47" s="37" t="s">
        <v>220</v>
      </c>
      <c r="D47" s="5">
        <v>27.96</v>
      </c>
      <c r="E47" s="5">
        <v>28.31</v>
      </c>
      <c r="F47" s="5">
        <v>27.835000000000001</v>
      </c>
      <c r="G47" s="39">
        <v>28.21</v>
      </c>
      <c r="H47" s="41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x14ac:dyDescent="0.2">
      <c r="A48" t="s">
        <v>10</v>
      </c>
      <c r="B48" t="s">
        <v>11</v>
      </c>
      <c r="C48" s="37" t="s">
        <v>219</v>
      </c>
      <c r="D48" s="5">
        <v>28.33</v>
      </c>
      <c r="E48" s="5">
        <v>28.36</v>
      </c>
      <c r="F48" s="5">
        <v>27.96</v>
      </c>
      <c r="G48" s="39">
        <v>28.16</v>
      </c>
      <c r="H48" s="41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x14ac:dyDescent="0.2">
      <c r="A49" t="s">
        <v>10</v>
      </c>
      <c r="B49" t="s">
        <v>11</v>
      </c>
      <c r="C49" s="37" t="s">
        <v>218</v>
      </c>
      <c r="D49" s="5">
        <v>28.32</v>
      </c>
      <c r="E49" s="5">
        <v>28.64</v>
      </c>
      <c r="F49" s="5">
        <v>28.27</v>
      </c>
      <c r="G49" s="39">
        <v>28.48</v>
      </c>
      <c r="H49" s="41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x14ac:dyDescent="0.2">
      <c r="A50" t="s">
        <v>10</v>
      </c>
      <c r="B50" t="s">
        <v>11</v>
      </c>
      <c r="C50" s="37" t="s">
        <v>217</v>
      </c>
      <c r="D50" s="5">
        <v>28.29</v>
      </c>
      <c r="E50" s="5">
        <v>28.47</v>
      </c>
      <c r="F50" s="5">
        <v>28.12</v>
      </c>
      <c r="G50" s="39">
        <v>28.47</v>
      </c>
      <c r="H50" s="41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x14ac:dyDescent="0.2">
      <c r="A51" t="s">
        <v>10</v>
      </c>
      <c r="B51" t="s">
        <v>11</v>
      </c>
      <c r="C51" s="37" t="s">
        <v>216</v>
      </c>
      <c r="D51" s="5">
        <v>28.35</v>
      </c>
      <c r="E51" s="5">
        <v>28.49</v>
      </c>
      <c r="F51" s="5">
        <v>28.02</v>
      </c>
      <c r="G51" s="39">
        <v>28.02</v>
      </c>
      <c r="H51" s="41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x14ac:dyDescent="0.2">
      <c r="A52" t="s">
        <v>10</v>
      </c>
      <c r="B52" t="s">
        <v>11</v>
      </c>
      <c r="C52" s="37" t="s">
        <v>215</v>
      </c>
      <c r="D52" s="5">
        <v>28.2</v>
      </c>
      <c r="E52" s="5">
        <v>28.61</v>
      </c>
      <c r="F52" s="5">
        <v>28.2</v>
      </c>
      <c r="G52" s="39">
        <v>28.4</v>
      </c>
      <c r="H52" s="41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x14ac:dyDescent="0.2">
      <c r="A53" t="s">
        <v>10</v>
      </c>
      <c r="B53" t="s">
        <v>11</v>
      </c>
      <c r="C53" s="37" t="s">
        <v>214</v>
      </c>
      <c r="D53" s="5">
        <v>28.36</v>
      </c>
      <c r="E53" s="5">
        <v>28.48</v>
      </c>
      <c r="F53" s="5">
        <v>27.97</v>
      </c>
      <c r="G53" s="39">
        <v>28.01</v>
      </c>
      <c r="H53" s="41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x14ac:dyDescent="0.2">
      <c r="A54" t="s">
        <v>10</v>
      </c>
      <c r="B54" t="s">
        <v>11</v>
      </c>
      <c r="C54" s="37" t="s">
        <v>213</v>
      </c>
      <c r="D54" s="5">
        <v>27.95</v>
      </c>
      <c r="E54" s="5">
        <v>28.22</v>
      </c>
      <c r="F54" s="5">
        <v>27.92</v>
      </c>
      <c r="G54" s="39">
        <v>28.05</v>
      </c>
      <c r="H54" s="41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x14ac:dyDescent="0.2">
      <c r="A55" t="s">
        <v>10</v>
      </c>
      <c r="B55" t="s">
        <v>11</v>
      </c>
      <c r="C55" s="37" t="s">
        <v>212</v>
      </c>
      <c r="D55" s="5">
        <v>27.95</v>
      </c>
      <c r="E55" s="5">
        <v>28.05</v>
      </c>
      <c r="F55" s="5">
        <v>27.73</v>
      </c>
      <c r="G55" s="39">
        <v>27.87</v>
      </c>
      <c r="H55" s="41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x14ac:dyDescent="0.2">
      <c r="A56" t="s">
        <v>10</v>
      </c>
      <c r="B56" t="s">
        <v>11</v>
      </c>
      <c r="C56" s="37" t="s">
        <v>211</v>
      </c>
      <c r="D56" s="5">
        <v>27.7</v>
      </c>
      <c r="E56" s="5">
        <v>27.8</v>
      </c>
      <c r="F56" s="5">
        <v>27.13</v>
      </c>
      <c r="G56" s="39">
        <v>27.35</v>
      </c>
      <c r="H56" s="41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x14ac:dyDescent="0.2">
      <c r="A57" t="s">
        <v>10</v>
      </c>
      <c r="B57" t="s">
        <v>11</v>
      </c>
      <c r="C57" s="37" t="s">
        <v>210</v>
      </c>
      <c r="D57" s="5">
        <v>27.28</v>
      </c>
      <c r="E57" s="5">
        <v>27.57</v>
      </c>
      <c r="F57" s="5">
        <v>27.1</v>
      </c>
      <c r="G57" s="39">
        <v>27.29</v>
      </c>
      <c r="H57" s="41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x14ac:dyDescent="0.2">
      <c r="A58" t="s">
        <v>10</v>
      </c>
      <c r="B58" t="s">
        <v>11</v>
      </c>
      <c r="C58" s="37" t="s">
        <v>209</v>
      </c>
      <c r="D58" s="5">
        <v>26.98</v>
      </c>
      <c r="E58" s="5">
        <v>28.27</v>
      </c>
      <c r="F58" s="5">
        <v>26.98</v>
      </c>
      <c r="G58" s="39">
        <v>28.13</v>
      </c>
      <c r="H58" s="41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x14ac:dyDescent="0.2">
      <c r="A59" t="s">
        <v>10</v>
      </c>
      <c r="B59" t="s">
        <v>11</v>
      </c>
      <c r="C59" s="37" t="s">
        <v>208</v>
      </c>
      <c r="D59" s="5">
        <v>28.14</v>
      </c>
      <c r="E59" s="5">
        <v>28.57</v>
      </c>
      <c r="F59" s="5">
        <v>28.03</v>
      </c>
      <c r="G59" s="39">
        <v>28.54</v>
      </c>
      <c r="H59" s="41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x14ac:dyDescent="0.2">
      <c r="A60" t="s">
        <v>10</v>
      </c>
      <c r="B60" t="s">
        <v>11</v>
      </c>
      <c r="C60" s="37" t="s">
        <v>207</v>
      </c>
      <c r="D60" s="5">
        <v>28.36</v>
      </c>
      <c r="E60" s="5">
        <v>29.14</v>
      </c>
      <c r="F60" s="5">
        <v>28.36</v>
      </c>
      <c r="G60" s="39">
        <v>28.96</v>
      </c>
      <c r="H60" s="41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x14ac:dyDescent="0.2">
      <c r="A61" t="s">
        <v>10</v>
      </c>
      <c r="B61" t="s">
        <v>11</v>
      </c>
      <c r="C61" s="37" t="s">
        <v>206</v>
      </c>
      <c r="D61" s="5">
        <v>28.92</v>
      </c>
      <c r="E61" s="5">
        <v>29.42</v>
      </c>
      <c r="F61" s="5">
        <v>28.92</v>
      </c>
      <c r="G61" s="39">
        <v>29.18</v>
      </c>
      <c r="H61" s="41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x14ac:dyDescent="0.2">
      <c r="A62" t="s">
        <v>10</v>
      </c>
      <c r="B62" t="s">
        <v>11</v>
      </c>
      <c r="C62" s="37" t="s">
        <v>205</v>
      </c>
      <c r="D62" s="5">
        <v>29.07</v>
      </c>
      <c r="E62" s="5">
        <v>29.41</v>
      </c>
      <c r="F62" s="5">
        <v>28.96</v>
      </c>
      <c r="G62" s="39">
        <v>29.28</v>
      </c>
      <c r="H62" s="41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x14ac:dyDescent="0.2">
      <c r="A63" t="s">
        <v>10</v>
      </c>
      <c r="B63" t="s">
        <v>11</v>
      </c>
      <c r="C63" s="37" t="s">
        <v>204</v>
      </c>
      <c r="D63" s="5">
        <v>29.39</v>
      </c>
      <c r="E63" s="5">
        <v>29.61</v>
      </c>
      <c r="F63" s="5">
        <v>29.12</v>
      </c>
      <c r="G63" s="39">
        <v>29.41</v>
      </c>
      <c r="H63" s="41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x14ac:dyDescent="0.2">
      <c r="A64" t="s">
        <v>10</v>
      </c>
      <c r="B64" t="s">
        <v>11</v>
      </c>
      <c r="C64" s="37" t="s">
        <v>203</v>
      </c>
      <c r="D64" s="5">
        <v>29.14</v>
      </c>
      <c r="E64" s="5">
        <v>29.4</v>
      </c>
      <c r="F64" s="5">
        <v>29.03</v>
      </c>
      <c r="G64" s="39">
        <v>29.33</v>
      </c>
      <c r="H64" s="41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x14ac:dyDescent="0.2">
      <c r="A65" t="s">
        <v>10</v>
      </c>
      <c r="B65" t="s">
        <v>11</v>
      </c>
      <c r="C65" s="37" t="s">
        <v>202</v>
      </c>
      <c r="D65" s="5">
        <v>28.95</v>
      </c>
      <c r="E65" s="5">
        <v>29.21</v>
      </c>
      <c r="F65" s="5">
        <v>28.79</v>
      </c>
      <c r="G65" s="39">
        <v>29.03</v>
      </c>
      <c r="H65" s="41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x14ac:dyDescent="0.2">
      <c r="A66" t="s">
        <v>10</v>
      </c>
      <c r="B66" t="s">
        <v>11</v>
      </c>
      <c r="C66" s="37" t="s">
        <v>201</v>
      </c>
      <c r="D66" s="5">
        <v>29.26</v>
      </c>
      <c r="E66" s="5">
        <v>29.285</v>
      </c>
      <c r="F66" s="5">
        <v>28.95</v>
      </c>
      <c r="G66" s="39">
        <v>29.05</v>
      </c>
      <c r="H66" s="41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x14ac:dyDescent="0.2">
      <c r="A67" t="s">
        <v>10</v>
      </c>
      <c r="B67" t="s">
        <v>11</v>
      </c>
      <c r="C67" s="37" t="s">
        <v>200</v>
      </c>
      <c r="D67" s="5">
        <v>28.8</v>
      </c>
      <c r="E67" s="5">
        <v>29.15</v>
      </c>
      <c r="F67" s="5">
        <v>28.75</v>
      </c>
      <c r="G67" s="39">
        <v>28.95</v>
      </c>
      <c r="H67" s="41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x14ac:dyDescent="0.2">
      <c r="A68" t="s">
        <v>10</v>
      </c>
      <c r="B68" t="s">
        <v>11</v>
      </c>
      <c r="C68" s="37" t="s">
        <v>199</v>
      </c>
      <c r="D68" s="5">
        <v>28.99</v>
      </c>
      <c r="E68" s="5">
        <v>29.19</v>
      </c>
      <c r="F68" s="5">
        <v>28.99</v>
      </c>
      <c r="G68" s="39">
        <v>29.08</v>
      </c>
      <c r="H68" s="41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x14ac:dyDescent="0.2">
      <c r="A69" t="s">
        <v>10</v>
      </c>
      <c r="B69" t="s">
        <v>11</v>
      </c>
      <c r="C69" s="37" t="s">
        <v>198</v>
      </c>
      <c r="D69" s="5">
        <v>28.99</v>
      </c>
      <c r="E69" s="5">
        <v>29.04</v>
      </c>
      <c r="F69" s="5">
        <v>28.7</v>
      </c>
      <c r="G69" s="39">
        <v>28.77</v>
      </c>
      <c r="H69" s="41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x14ac:dyDescent="0.2">
      <c r="A70" t="s">
        <v>10</v>
      </c>
      <c r="B70" t="s">
        <v>11</v>
      </c>
      <c r="C70" s="37" t="s">
        <v>197</v>
      </c>
      <c r="D70" s="5">
        <v>28.96</v>
      </c>
      <c r="E70" s="5">
        <v>29.09</v>
      </c>
      <c r="F70" s="5">
        <v>28.69</v>
      </c>
      <c r="G70" s="39">
        <v>28.69</v>
      </c>
      <c r="H70" s="41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x14ac:dyDescent="0.2">
      <c r="A71" t="s">
        <v>10</v>
      </c>
      <c r="B71" t="s">
        <v>11</v>
      </c>
      <c r="C71" s="37" t="s">
        <v>196</v>
      </c>
      <c r="D71" s="5">
        <v>28.18</v>
      </c>
      <c r="E71" s="5">
        <v>28.19</v>
      </c>
      <c r="F71" s="5">
        <v>27.55</v>
      </c>
      <c r="G71" s="39">
        <v>27.55</v>
      </c>
      <c r="H71" s="41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x14ac:dyDescent="0.2">
      <c r="A72" t="s">
        <v>10</v>
      </c>
      <c r="B72" t="s">
        <v>11</v>
      </c>
      <c r="C72" s="37" t="s">
        <v>195</v>
      </c>
      <c r="D72" s="5">
        <v>27.31</v>
      </c>
      <c r="E72" s="5">
        <v>27.55</v>
      </c>
      <c r="F72" s="5">
        <v>27.07</v>
      </c>
      <c r="G72" s="39">
        <v>27.07</v>
      </c>
      <c r="H72" s="41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x14ac:dyDescent="0.2">
      <c r="A73" t="s">
        <v>10</v>
      </c>
      <c r="B73" t="s">
        <v>11</v>
      </c>
      <c r="C73" s="37" t="s">
        <v>194</v>
      </c>
      <c r="D73" s="5">
        <v>26.77</v>
      </c>
      <c r="E73" s="5">
        <v>26.93</v>
      </c>
      <c r="F73" s="5">
        <v>26.53</v>
      </c>
      <c r="G73" s="39">
        <v>26.73</v>
      </c>
      <c r="H73" s="41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x14ac:dyDescent="0.2">
      <c r="A74" t="s">
        <v>10</v>
      </c>
      <c r="B74" t="s">
        <v>11</v>
      </c>
      <c r="C74" s="37" t="s">
        <v>193</v>
      </c>
      <c r="D74" s="5">
        <v>26.41</v>
      </c>
      <c r="E74" s="5">
        <v>26.55</v>
      </c>
      <c r="F74" s="5">
        <v>26.114999999999998</v>
      </c>
      <c r="G74" s="39">
        <v>26.47</v>
      </c>
      <c r="H74" s="41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x14ac:dyDescent="0.2">
      <c r="A75" t="s">
        <v>10</v>
      </c>
      <c r="B75" t="s">
        <v>11</v>
      </c>
      <c r="C75" s="37" t="s">
        <v>192</v>
      </c>
      <c r="D75" s="5">
        <v>26.33</v>
      </c>
      <c r="E75" s="5">
        <v>26.46</v>
      </c>
      <c r="F75" s="5">
        <v>25.99</v>
      </c>
      <c r="G75" s="39">
        <v>25.99</v>
      </c>
      <c r="H75" s="41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x14ac:dyDescent="0.2">
      <c r="A76" t="s">
        <v>10</v>
      </c>
      <c r="B76" t="s">
        <v>11</v>
      </c>
      <c r="C76" s="37" t="s">
        <v>191</v>
      </c>
      <c r="D76" s="5">
        <v>25.81</v>
      </c>
      <c r="E76" s="5">
        <v>26.23</v>
      </c>
      <c r="F76" s="5">
        <v>25.72</v>
      </c>
      <c r="G76" s="39">
        <v>25.91</v>
      </c>
      <c r="H76" s="41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x14ac:dyDescent="0.2">
      <c r="A77" t="s">
        <v>10</v>
      </c>
      <c r="B77" t="s">
        <v>11</v>
      </c>
      <c r="C77" s="37" t="s">
        <v>190</v>
      </c>
      <c r="D77" s="5">
        <v>25.85</v>
      </c>
      <c r="E77" s="5">
        <v>26.39</v>
      </c>
      <c r="F77" s="5">
        <v>25.77</v>
      </c>
      <c r="G77" s="39">
        <v>26.27</v>
      </c>
      <c r="H77" s="41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x14ac:dyDescent="0.2">
      <c r="A78" t="s">
        <v>10</v>
      </c>
      <c r="B78" t="s">
        <v>11</v>
      </c>
      <c r="C78" s="37" t="s">
        <v>189</v>
      </c>
      <c r="D78" s="5">
        <v>26.52</v>
      </c>
      <c r="E78" s="5">
        <v>26.68</v>
      </c>
      <c r="F78" s="5">
        <v>26.27</v>
      </c>
      <c r="G78" s="39">
        <v>26.45</v>
      </c>
      <c r="H78" s="41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x14ac:dyDescent="0.2">
      <c r="A79" t="s">
        <v>10</v>
      </c>
      <c r="B79" t="s">
        <v>11</v>
      </c>
      <c r="C79" s="37" t="s">
        <v>188</v>
      </c>
      <c r="D79" s="5">
        <v>26.62</v>
      </c>
      <c r="E79" s="5">
        <v>26.91</v>
      </c>
      <c r="F79" s="5">
        <v>26.61</v>
      </c>
      <c r="G79" s="39">
        <v>26.85</v>
      </c>
      <c r="H79" s="41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x14ac:dyDescent="0.2">
      <c r="A80" t="s">
        <v>10</v>
      </c>
      <c r="B80" t="s">
        <v>11</v>
      </c>
      <c r="C80" s="37" t="s">
        <v>187</v>
      </c>
      <c r="D80" s="5">
        <v>26.91</v>
      </c>
      <c r="E80" s="5">
        <v>27.13</v>
      </c>
      <c r="F80" s="5">
        <v>26.74</v>
      </c>
      <c r="G80" s="39">
        <v>26.74</v>
      </c>
      <c r="H80" s="41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x14ac:dyDescent="0.2">
      <c r="A81" t="s">
        <v>10</v>
      </c>
      <c r="B81" t="s">
        <v>11</v>
      </c>
      <c r="C81" s="37" t="s">
        <v>186</v>
      </c>
      <c r="D81" s="5">
        <v>26.29</v>
      </c>
      <c r="E81" s="5">
        <v>26.69</v>
      </c>
      <c r="F81" s="5">
        <v>26.26</v>
      </c>
      <c r="G81" s="39">
        <v>26.34</v>
      </c>
      <c r="H81" s="41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x14ac:dyDescent="0.2">
      <c r="A82" t="s">
        <v>10</v>
      </c>
      <c r="B82" t="s">
        <v>11</v>
      </c>
      <c r="C82" s="37" t="s">
        <v>185</v>
      </c>
      <c r="D82" s="5">
        <v>26.51</v>
      </c>
      <c r="E82" s="5">
        <v>26.82</v>
      </c>
      <c r="F82" s="5">
        <v>26.38</v>
      </c>
      <c r="G82" s="39">
        <v>26.76</v>
      </c>
      <c r="H82" s="41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x14ac:dyDescent="0.2">
      <c r="A83" t="s">
        <v>10</v>
      </c>
      <c r="B83" t="s">
        <v>11</v>
      </c>
      <c r="C83" s="37" t="s">
        <v>184</v>
      </c>
      <c r="D83" s="5">
        <v>26.8</v>
      </c>
      <c r="E83" s="5">
        <v>26.92</v>
      </c>
      <c r="F83" s="5">
        <v>26.6</v>
      </c>
      <c r="G83" s="39">
        <v>26.77</v>
      </c>
      <c r="H83" s="41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x14ac:dyDescent="0.2">
      <c r="A84" t="s">
        <v>10</v>
      </c>
      <c r="B84" t="s">
        <v>11</v>
      </c>
      <c r="C84" s="37" t="s">
        <v>183</v>
      </c>
      <c r="D84" s="5">
        <v>26.45</v>
      </c>
      <c r="E84" s="5">
        <v>26.53</v>
      </c>
      <c r="F84" s="5">
        <v>26.35</v>
      </c>
      <c r="G84" s="39">
        <v>26.35</v>
      </c>
      <c r="H84" s="41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x14ac:dyDescent="0.2">
      <c r="A85" t="s">
        <v>10</v>
      </c>
      <c r="B85" t="s">
        <v>11</v>
      </c>
      <c r="C85" s="37" t="s">
        <v>182</v>
      </c>
      <c r="D85" s="5">
        <v>26.38</v>
      </c>
      <c r="E85" s="5">
        <v>26.45</v>
      </c>
      <c r="F85" s="5">
        <v>25.92</v>
      </c>
      <c r="G85" s="39">
        <v>25.94</v>
      </c>
      <c r="H85" s="41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x14ac:dyDescent="0.2">
      <c r="A86" t="s">
        <v>10</v>
      </c>
      <c r="B86" t="s">
        <v>11</v>
      </c>
      <c r="C86" s="37" t="s">
        <v>181</v>
      </c>
      <c r="D86" s="5">
        <v>26.06</v>
      </c>
      <c r="E86" s="5">
        <v>26.24</v>
      </c>
      <c r="F86" s="5">
        <v>26.03</v>
      </c>
      <c r="G86" s="39">
        <v>26.12</v>
      </c>
      <c r="H86" s="41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x14ac:dyDescent="0.2">
      <c r="A87" t="s">
        <v>10</v>
      </c>
      <c r="B87" t="s">
        <v>11</v>
      </c>
      <c r="C87" s="37" t="s">
        <v>180</v>
      </c>
      <c r="D87" s="5">
        <v>26.12</v>
      </c>
      <c r="E87" s="5">
        <v>26.37</v>
      </c>
      <c r="F87" s="5">
        <v>26.06</v>
      </c>
      <c r="G87" s="39">
        <v>26.28</v>
      </c>
      <c r="H87" s="41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x14ac:dyDescent="0.2">
      <c r="A88" t="s">
        <v>10</v>
      </c>
      <c r="B88" t="s">
        <v>11</v>
      </c>
      <c r="C88" s="37" t="s">
        <v>179</v>
      </c>
      <c r="D88" s="5">
        <v>26.45</v>
      </c>
      <c r="E88" s="5">
        <v>26.66</v>
      </c>
      <c r="F88" s="5">
        <v>26.22</v>
      </c>
      <c r="G88" s="39">
        <v>26.62</v>
      </c>
      <c r="H88" s="41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x14ac:dyDescent="0.2">
      <c r="A89" t="s">
        <v>10</v>
      </c>
      <c r="B89" t="s">
        <v>11</v>
      </c>
      <c r="C89" s="37" t="s">
        <v>178</v>
      </c>
      <c r="D89" s="5">
        <v>26.7</v>
      </c>
      <c r="E89" s="5">
        <v>26.96</v>
      </c>
      <c r="F89" s="5">
        <v>26.56</v>
      </c>
      <c r="G89" s="39">
        <v>26.56</v>
      </c>
      <c r="H89" s="41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x14ac:dyDescent="0.2">
      <c r="A90" t="s">
        <v>10</v>
      </c>
      <c r="B90" t="s">
        <v>11</v>
      </c>
      <c r="C90" s="37" t="s">
        <v>177</v>
      </c>
      <c r="D90" s="5">
        <v>26.6</v>
      </c>
      <c r="E90" s="5">
        <v>26.73</v>
      </c>
      <c r="F90" s="5">
        <v>26.475000000000001</v>
      </c>
      <c r="G90" s="39">
        <v>26.6</v>
      </c>
      <c r="H90" s="41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x14ac:dyDescent="0.2">
      <c r="A91" t="s">
        <v>10</v>
      </c>
      <c r="B91" t="s">
        <v>11</v>
      </c>
      <c r="C91" s="37" t="s">
        <v>176</v>
      </c>
      <c r="D91" s="5">
        <v>26.58</v>
      </c>
      <c r="E91" s="5">
        <v>26.76</v>
      </c>
      <c r="F91" s="5">
        <v>26.43</v>
      </c>
      <c r="G91" s="39">
        <v>26.76</v>
      </c>
      <c r="H91" s="41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x14ac:dyDescent="0.2">
      <c r="A92" t="s">
        <v>10</v>
      </c>
      <c r="B92" t="s">
        <v>11</v>
      </c>
      <c r="C92" s="37" t="s">
        <v>175</v>
      </c>
      <c r="D92" s="5">
        <v>26.7</v>
      </c>
      <c r="E92" s="5">
        <v>27.11</v>
      </c>
      <c r="F92" s="5">
        <v>26.56</v>
      </c>
      <c r="G92" s="39">
        <v>27.02</v>
      </c>
      <c r="H92" s="41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x14ac:dyDescent="0.2">
      <c r="A93" t="s">
        <v>10</v>
      </c>
      <c r="B93" t="s">
        <v>11</v>
      </c>
      <c r="C93" s="37" t="s">
        <v>174</v>
      </c>
      <c r="D93" s="5">
        <v>27.03</v>
      </c>
      <c r="E93" s="5">
        <v>27.62</v>
      </c>
      <c r="F93" s="5">
        <v>27.03</v>
      </c>
      <c r="G93" s="39">
        <v>27.62</v>
      </c>
      <c r="H93" s="41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x14ac:dyDescent="0.2">
      <c r="A94" t="s">
        <v>10</v>
      </c>
      <c r="B94" t="s">
        <v>11</v>
      </c>
      <c r="C94" s="37" t="s">
        <v>173</v>
      </c>
      <c r="D94" s="5">
        <v>27.59</v>
      </c>
      <c r="E94" s="5">
        <v>27.59</v>
      </c>
      <c r="F94" s="5">
        <v>26.69</v>
      </c>
      <c r="G94" s="39">
        <v>26.69</v>
      </c>
      <c r="H94" s="41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x14ac:dyDescent="0.2">
      <c r="A95" t="s">
        <v>10</v>
      </c>
      <c r="B95" t="s">
        <v>11</v>
      </c>
      <c r="C95" s="37" t="s">
        <v>172</v>
      </c>
      <c r="D95" s="5">
        <v>27</v>
      </c>
      <c r="E95" s="5">
        <v>27.23</v>
      </c>
      <c r="F95" s="5">
        <v>26.89</v>
      </c>
      <c r="G95" s="39">
        <v>27.04</v>
      </c>
      <c r="H95" s="41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x14ac:dyDescent="0.2">
      <c r="A96" t="s">
        <v>10</v>
      </c>
      <c r="B96" t="s">
        <v>11</v>
      </c>
      <c r="C96" s="37" t="s">
        <v>171</v>
      </c>
      <c r="D96" s="5">
        <v>26.81</v>
      </c>
      <c r="E96" s="5">
        <v>27.1</v>
      </c>
      <c r="F96" s="5">
        <v>26.63</v>
      </c>
      <c r="G96" s="39">
        <v>26.63</v>
      </c>
      <c r="H96" s="41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x14ac:dyDescent="0.2">
      <c r="A97" t="s">
        <v>10</v>
      </c>
      <c r="B97" t="s">
        <v>11</v>
      </c>
      <c r="C97" s="37" t="s">
        <v>170</v>
      </c>
      <c r="D97" s="5">
        <v>26.61</v>
      </c>
      <c r="E97" s="5">
        <v>26.95</v>
      </c>
      <c r="F97" s="5">
        <v>26.42</v>
      </c>
      <c r="G97" s="39">
        <v>26.61</v>
      </c>
      <c r="H97" s="41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x14ac:dyDescent="0.2">
      <c r="A98" t="s">
        <v>10</v>
      </c>
      <c r="B98" t="s">
        <v>11</v>
      </c>
      <c r="C98" s="37" t="s">
        <v>169</v>
      </c>
      <c r="D98" s="5">
        <v>24.69</v>
      </c>
      <c r="E98" s="5">
        <v>25.17</v>
      </c>
      <c r="F98" s="5">
        <v>23.58</v>
      </c>
      <c r="G98" s="39">
        <v>25.01</v>
      </c>
      <c r="H98" s="41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x14ac:dyDescent="0.2">
      <c r="A99" t="s">
        <v>10</v>
      </c>
      <c r="B99" t="s">
        <v>11</v>
      </c>
      <c r="C99" s="37" t="s">
        <v>168</v>
      </c>
      <c r="D99" s="5">
        <v>24.75</v>
      </c>
      <c r="E99" s="5">
        <v>24.9</v>
      </c>
      <c r="F99" s="5">
        <v>24.4</v>
      </c>
      <c r="G99" s="39">
        <v>24.55</v>
      </c>
      <c r="H99" s="41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x14ac:dyDescent="0.2">
      <c r="A100" t="s">
        <v>10</v>
      </c>
      <c r="B100" t="s">
        <v>11</v>
      </c>
      <c r="C100" s="37" t="s">
        <v>167</v>
      </c>
      <c r="D100" s="5">
        <v>24.75</v>
      </c>
      <c r="E100" s="5">
        <v>25.45</v>
      </c>
      <c r="F100" s="5">
        <v>24.74</v>
      </c>
      <c r="G100" s="39">
        <v>25.44</v>
      </c>
      <c r="H100" s="41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x14ac:dyDescent="0.2">
      <c r="A101" t="s">
        <v>10</v>
      </c>
      <c r="B101" t="s">
        <v>11</v>
      </c>
      <c r="C101" s="37" t="s">
        <v>166</v>
      </c>
      <c r="D101" s="5">
        <v>25.06</v>
      </c>
      <c r="E101" s="5">
        <v>25.06</v>
      </c>
      <c r="F101" s="5">
        <v>24.68</v>
      </c>
      <c r="G101" s="39">
        <v>24.68</v>
      </c>
      <c r="H101" s="41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x14ac:dyDescent="0.2">
      <c r="A102" t="s">
        <v>10</v>
      </c>
      <c r="B102" t="s">
        <v>11</v>
      </c>
      <c r="C102" s="37" t="s">
        <v>165</v>
      </c>
      <c r="D102" s="5">
        <v>24.76</v>
      </c>
      <c r="E102" s="5">
        <v>24.96</v>
      </c>
      <c r="F102" s="5">
        <v>24.33</v>
      </c>
      <c r="G102" s="39">
        <v>24.48</v>
      </c>
      <c r="H102" s="41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x14ac:dyDescent="0.2">
      <c r="A103" t="s">
        <v>10</v>
      </c>
      <c r="B103" t="s">
        <v>11</v>
      </c>
      <c r="C103" s="37" t="s">
        <v>164</v>
      </c>
      <c r="D103" s="5">
        <v>24.51</v>
      </c>
      <c r="E103" s="5">
        <v>24.68</v>
      </c>
      <c r="F103" s="5">
        <v>24.18</v>
      </c>
      <c r="G103" s="39">
        <v>24.18</v>
      </c>
      <c r="H103" s="41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x14ac:dyDescent="0.2">
      <c r="A104" t="s">
        <v>10</v>
      </c>
      <c r="B104" t="s">
        <v>11</v>
      </c>
      <c r="C104" s="37" t="s">
        <v>163</v>
      </c>
      <c r="D104" s="5">
        <v>24.01</v>
      </c>
      <c r="E104" s="5">
        <v>24.315000000000001</v>
      </c>
      <c r="F104" s="5">
        <v>23.98</v>
      </c>
      <c r="G104" s="39">
        <v>24.1</v>
      </c>
      <c r="H104" s="41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x14ac:dyDescent="0.2">
      <c r="A105" t="s">
        <v>10</v>
      </c>
      <c r="B105" t="s">
        <v>11</v>
      </c>
      <c r="C105" s="37" t="s">
        <v>162</v>
      </c>
      <c r="D105" s="5">
        <v>23.87</v>
      </c>
      <c r="E105" s="5">
        <v>24.01</v>
      </c>
      <c r="F105" s="5">
        <v>23.77</v>
      </c>
      <c r="G105" s="39">
        <v>24</v>
      </c>
      <c r="H105" s="41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x14ac:dyDescent="0.2">
      <c r="A106" t="s">
        <v>10</v>
      </c>
      <c r="B106" t="s">
        <v>11</v>
      </c>
      <c r="C106" s="37" t="s">
        <v>161</v>
      </c>
      <c r="D106" s="5">
        <v>24.4</v>
      </c>
      <c r="E106" s="5">
        <v>24.53</v>
      </c>
      <c r="F106" s="5">
        <v>23.94</v>
      </c>
      <c r="G106" s="39">
        <v>24.33</v>
      </c>
      <c r="H106" s="41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x14ac:dyDescent="0.2">
      <c r="A107" t="s">
        <v>10</v>
      </c>
      <c r="B107" t="s">
        <v>11</v>
      </c>
      <c r="C107" s="37" t="s">
        <v>160</v>
      </c>
      <c r="D107" s="5">
        <v>24.6</v>
      </c>
      <c r="E107" s="5">
        <v>24.73</v>
      </c>
      <c r="F107" s="5">
        <v>24.17</v>
      </c>
      <c r="G107" s="39">
        <v>24.17</v>
      </c>
      <c r="H107" s="41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x14ac:dyDescent="0.2">
      <c r="A108" t="s">
        <v>10</v>
      </c>
      <c r="B108" t="s">
        <v>11</v>
      </c>
      <c r="C108" s="37" t="s">
        <v>159</v>
      </c>
      <c r="D108" s="5">
        <v>23.94</v>
      </c>
      <c r="E108" s="5">
        <v>24.18</v>
      </c>
      <c r="F108" s="5">
        <v>23.83</v>
      </c>
      <c r="G108" s="39">
        <v>24.04</v>
      </c>
      <c r="H108" s="41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x14ac:dyDescent="0.2">
      <c r="A109" t="s">
        <v>10</v>
      </c>
      <c r="B109" t="s">
        <v>11</v>
      </c>
      <c r="C109" s="37" t="s">
        <v>158</v>
      </c>
      <c r="D109" s="5">
        <v>24</v>
      </c>
      <c r="E109" s="5">
        <v>24.37</v>
      </c>
      <c r="F109" s="5">
        <v>24</v>
      </c>
      <c r="G109" s="39">
        <v>24.36</v>
      </c>
      <c r="H109" s="41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x14ac:dyDescent="0.2">
      <c r="A110" t="s">
        <v>10</v>
      </c>
      <c r="B110" t="s">
        <v>11</v>
      </c>
      <c r="C110" s="37" t="s">
        <v>157</v>
      </c>
      <c r="D110" s="5">
        <v>24.59</v>
      </c>
      <c r="E110" s="5">
        <v>24.78</v>
      </c>
      <c r="F110" s="5">
        <v>24.48</v>
      </c>
      <c r="G110" s="39">
        <v>24.72</v>
      </c>
      <c r="H110" s="41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x14ac:dyDescent="0.2">
      <c r="A111" t="s">
        <v>10</v>
      </c>
      <c r="B111" t="s">
        <v>11</v>
      </c>
      <c r="C111" s="37" t="s">
        <v>156</v>
      </c>
      <c r="D111" s="5">
        <v>24.78</v>
      </c>
      <c r="E111" s="5">
        <v>24.98</v>
      </c>
      <c r="F111" s="5">
        <v>24.58</v>
      </c>
      <c r="G111" s="39">
        <v>24.98</v>
      </c>
      <c r="H111" s="41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x14ac:dyDescent="0.2">
      <c r="A112" t="s">
        <v>10</v>
      </c>
      <c r="B112" t="s">
        <v>11</v>
      </c>
      <c r="C112" s="37" t="s">
        <v>155</v>
      </c>
      <c r="D112" s="5">
        <v>25.01</v>
      </c>
      <c r="E112" s="5">
        <v>25.18</v>
      </c>
      <c r="F112" s="5">
        <v>24.57</v>
      </c>
      <c r="G112" s="39">
        <v>24.84</v>
      </c>
      <c r="H112" s="41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x14ac:dyDescent="0.2">
      <c r="A113" t="s">
        <v>10</v>
      </c>
      <c r="B113" t="s">
        <v>11</v>
      </c>
      <c r="C113" s="37" t="s">
        <v>154</v>
      </c>
      <c r="D113" s="5">
        <v>24.77</v>
      </c>
      <c r="E113" s="5">
        <v>25.03</v>
      </c>
      <c r="F113" s="5">
        <v>24.57</v>
      </c>
      <c r="G113" s="39">
        <v>25</v>
      </c>
      <c r="H113" s="41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x14ac:dyDescent="0.2">
      <c r="A114" t="s">
        <v>10</v>
      </c>
      <c r="B114" t="s">
        <v>11</v>
      </c>
      <c r="C114" s="37" t="s">
        <v>153</v>
      </c>
      <c r="D114" s="5">
        <v>25.03</v>
      </c>
      <c r="E114" s="5">
        <v>25.26</v>
      </c>
      <c r="F114" s="5">
        <v>24.89</v>
      </c>
      <c r="G114" s="39">
        <v>25.25</v>
      </c>
      <c r="H114" s="41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x14ac:dyDescent="0.2">
      <c r="A115" t="s">
        <v>10</v>
      </c>
      <c r="B115" t="s">
        <v>11</v>
      </c>
      <c r="C115" s="37" t="s">
        <v>152</v>
      </c>
      <c r="D115" s="5">
        <v>25.35</v>
      </c>
      <c r="E115" s="5">
        <v>25.49</v>
      </c>
      <c r="F115" s="5">
        <v>25.21</v>
      </c>
      <c r="G115" s="39">
        <v>25.34</v>
      </c>
      <c r="H115" s="41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x14ac:dyDescent="0.2">
      <c r="A116" t="s">
        <v>10</v>
      </c>
      <c r="B116" t="s">
        <v>11</v>
      </c>
      <c r="C116" s="37" t="s">
        <v>151</v>
      </c>
      <c r="D116" s="5">
        <v>25.51</v>
      </c>
      <c r="E116" s="5">
        <v>25.87</v>
      </c>
      <c r="F116" s="5">
        <v>25.385000000000002</v>
      </c>
      <c r="G116" s="39">
        <v>25.81</v>
      </c>
      <c r="H116" s="41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x14ac:dyDescent="0.2">
      <c r="A117" t="s">
        <v>10</v>
      </c>
      <c r="B117" t="s">
        <v>11</v>
      </c>
      <c r="C117" s="37" t="s">
        <v>150</v>
      </c>
      <c r="D117" s="5">
        <v>25.84</v>
      </c>
      <c r="E117" s="5">
        <v>26.39</v>
      </c>
      <c r="F117" s="5">
        <v>25.78</v>
      </c>
      <c r="G117" s="39">
        <v>26.39</v>
      </c>
      <c r="H117" s="41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x14ac:dyDescent="0.2">
      <c r="A118" t="s">
        <v>10</v>
      </c>
      <c r="B118" t="s">
        <v>11</v>
      </c>
      <c r="C118" s="37" t="s">
        <v>149</v>
      </c>
      <c r="D118" s="5">
        <v>26.45</v>
      </c>
      <c r="E118" s="5">
        <v>26.66</v>
      </c>
      <c r="F118" s="5">
        <v>26.39</v>
      </c>
      <c r="G118" s="39">
        <v>26.61</v>
      </c>
      <c r="H118" s="41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x14ac:dyDescent="0.2">
      <c r="A119" t="s">
        <v>10</v>
      </c>
      <c r="B119" t="s">
        <v>11</v>
      </c>
      <c r="C119" s="37" t="s">
        <v>148</v>
      </c>
      <c r="D119" s="5">
        <v>27.3</v>
      </c>
      <c r="E119" s="5">
        <v>27.3</v>
      </c>
      <c r="F119" s="5">
        <v>26.65</v>
      </c>
      <c r="G119" s="39">
        <v>26.72</v>
      </c>
      <c r="H119" s="41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x14ac:dyDescent="0.2">
      <c r="A120" t="s">
        <v>10</v>
      </c>
      <c r="B120" t="s">
        <v>11</v>
      </c>
      <c r="C120" s="37" t="s">
        <v>147</v>
      </c>
      <c r="D120" s="5">
        <v>26.96</v>
      </c>
      <c r="E120" s="5">
        <v>27.19</v>
      </c>
      <c r="F120" s="5">
        <v>26.86</v>
      </c>
      <c r="G120" s="39">
        <v>27.15</v>
      </c>
      <c r="H120" s="41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x14ac:dyDescent="0.2">
      <c r="A121" t="s">
        <v>10</v>
      </c>
      <c r="B121" t="s">
        <v>11</v>
      </c>
      <c r="C121" s="37" t="s">
        <v>146</v>
      </c>
      <c r="D121" s="5">
        <v>27.1</v>
      </c>
      <c r="E121" s="5">
        <v>27.12</v>
      </c>
      <c r="F121" s="5">
        <v>26.52</v>
      </c>
      <c r="G121" s="39">
        <v>26.54</v>
      </c>
      <c r="H121" s="41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x14ac:dyDescent="0.2">
      <c r="A122" t="s">
        <v>10</v>
      </c>
      <c r="B122" t="s">
        <v>11</v>
      </c>
      <c r="C122" s="37" t="s">
        <v>145</v>
      </c>
      <c r="D122" s="5">
        <v>26.75</v>
      </c>
      <c r="E122" s="5">
        <v>26.92</v>
      </c>
      <c r="F122" s="5">
        <v>26.58</v>
      </c>
      <c r="G122" s="39">
        <v>26.74</v>
      </c>
      <c r="H122" s="41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x14ac:dyDescent="0.2">
      <c r="A123" t="s">
        <v>10</v>
      </c>
      <c r="B123" t="s">
        <v>11</v>
      </c>
      <c r="C123" s="37" t="s">
        <v>144</v>
      </c>
      <c r="D123" s="5">
        <v>26.12</v>
      </c>
      <c r="E123" s="5">
        <v>26.98</v>
      </c>
      <c r="F123" s="5">
        <v>25.84</v>
      </c>
      <c r="G123" s="39">
        <v>26.25</v>
      </c>
      <c r="H123" s="41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x14ac:dyDescent="0.2">
      <c r="A124" t="s">
        <v>10</v>
      </c>
      <c r="B124" t="s">
        <v>11</v>
      </c>
      <c r="C124" s="37" t="s">
        <v>143</v>
      </c>
      <c r="D124" s="5">
        <v>26</v>
      </c>
      <c r="E124" s="5">
        <v>26.38</v>
      </c>
      <c r="F124" s="5">
        <v>25.96</v>
      </c>
      <c r="G124" s="39">
        <v>26.37</v>
      </c>
      <c r="H124" s="41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x14ac:dyDescent="0.2">
      <c r="A125" t="s">
        <v>10</v>
      </c>
      <c r="B125" t="s">
        <v>11</v>
      </c>
      <c r="C125" s="37" t="s">
        <v>142</v>
      </c>
      <c r="D125" s="5">
        <v>26.5</v>
      </c>
      <c r="E125" s="5">
        <v>26.64</v>
      </c>
      <c r="F125" s="5">
        <v>26.3</v>
      </c>
      <c r="G125" s="39">
        <v>26.3</v>
      </c>
      <c r="H125" s="41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x14ac:dyDescent="0.2">
      <c r="A126" t="s">
        <v>10</v>
      </c>
      <c r="B126" t="s">
        <v>11</v>
      </c>
      <c r="C126" s="37" t="s">
        <v>141</v>
      </c>
      <c r="D126" s="5">
        <v>26.02</v>
      </c>
      <c r="E126" s="5">
        <v>26.12</v>
      </c>
      <c r="F126" s="5">
        <v>25.66</v>
      </c>
      <c r="G126" s="39">
        <v>25.66</v>
      </c>
      <c r="H126" s="41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x14ac:dyDescent="0.2">
      <c r="A127" t="s">
        <v>10</v>
      </c>
      <c r="B127" t="s">
        <v>11</v>
      </c>
      <c r="C127" s="37" t="s">
        <v>140</v>
      </c>
      <c r="D127" s="5">
        <v>25.45</v>
      </c>
      <c r="E127" s="5">
        <v>25.68</v>
      </c>
      <c r="F127" s="5">
        <v>25.38</v>
      </c>
      <c r="G127" s="39">
        <v>25.55</v>
      </c>
      <c r="H127" s="41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x14ac:dyDescent="0.2">
      <c r="A128" t="s">
        <v>10</v>
      </c>
      <c r="B128" t="s">
        <v>11</v>
      </c>
      <c r="C128" s="37" t="s">
        <v>139</v>
      </c>
      <c r="D128" s="5">
        <v>25.62</v>
      </c>
      <c r="E128" s="5">
        <v>25.89</v>
      </c>
      <c r="F128" s="5">
        <v>25.48</v>
      </c>
      <c r="G128" s="39">
        <v>25.48</v>
      </c>
      <c r="H128" s="41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x14ac:dyDescent="0.2">
      <c r="A129" t="s">
        <v>10</v>
      </c>
      <c r="B129" t="s">
        <v>11</v>
      </c>
      <c r="C129" s="37" t="s">
        <v>138</v>
      </c>
      <c r="D129" s="5">
        <v>25.5</v>
      </c>
      <c r="E129" s="5">
        <v>25.79</v>
      </c>
      <c r="F129" s="5">
        <v>25.46</v>
      </c>
      <c r="G129" s="39">
        <v>25.75</v>
      </c>
      <c r="H129" s="41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x14ac:dyDescent="0.2">
      <c r="A130" t="s">
        <v>10</v>
      </c>
      <c r="B130" t="s">
        <v>11</v>
      </c>
      <c r="C130" s="37" t="s">
        <v>137</v>
      </c>
      <c r="D130" s="5">
        <v>25.81</v>
      </c>
      <c r="E130" s="5">
        <v>26.175000000000001</v>
      </c>
      <c r="F130" s="5">
        <v>25.7</v>
      </c>
      <c r="G130" s="39">
        <v>26.1</v>
      </c>
      <c r="H130" s="41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x14ac:dyDescent="0.2">
      <c r="A131" t="s">
        <v>10</v>
      </c>
      <c r="B131" t="s">
        <v>11</v>
      </c>
      <c r="C131" s="37" t="s">
        <v>136</v>
      </c>
      <c r="D131" s="5">
        <v>26.06</v>
      </c>
      <c r="E131" s="5">
        <v>26.13</v>
      </c>
      <c r="F131" s="5">
        <v>25.78</v>
      </c>
      <c r="G131" s="39">
        <v>25.78</v>
      </c>
      <c r="H131" s="41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x14ac:dyDescent="0.2">
      <c r="A132" t="s">
        <v>10</v>
      </c>
      <c r="B132" t="s">
        <v>11</v>
      </c>
      <c r="C132" s="37" t="s">
        <v>135</v>
      </c>
      <c r="D132" s="5">
        <v>25.97</v>
      </c>
      <c r="E132" s="5">
        <v>26.06</v>
      </c>
      <c r="F132" s="5">
        <v>25.86</v>
      </c>
      <c r="G132" s="39">
        <v>25.95</v>
      </c>
      <c r="H132" s="41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x14ac:dyDescent="0.2">
      <c r="A133" t="s">
        <v>10</v>
      </c>
      <c r="B133" t="s">
        <v>11</v>
      </c>
      <c r="C133" s="37" t="s">
        <v>134</v>
      </c>
      <c r="D133" s="5">
        <v>25.82</v>
      </c>
      <c r="E133" s="5">
        <v>25.93</v>
      </c>
      <c r="F133" s="5">
        <v>25.61</v>
      </c>
      <c r="G133" s="39">
        <v>25.83</v>
      </c>
      <c r="H133" s="41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x14ac:dyDescent="0.2">
      <c r="A134" t="s">
        <v>10</v>
      </c>
      <c r="B134" t="s">
        <v>11</v>
      </c>
      <c r="C134" s="37" t="s">
        <v>133</v>
      </c>
      <c r="D134" s="5">
        <v>26.04</v>
      </c>
      <c r="E134" s="5">
        <v>26.07</v>
      </c>
      <c r="F134" s="5">
        <v>25.6</v>
      </c>
      <c r="G134" s="39">
        <v>25.84</v>
      </c>
      <c r="H134" s="41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x14ac:dyDescent="0.2">
      <c r="A135" t="s">
        <v>10</v>
      </c>
      <c r="B135" t="s">
        <v>11</v>
      </c>
      <c r="C135" s="37" t="s">
        <v>132</v>
      </c>
      <c r="D135" s="5">
        <v>25.97</v>
      </c>
      <c r="E135" s="5">
        <v>26.47</v>
      </c>
      <c r="F135" s="5">
        <v>25.95</v>
      </c>
      <c r="G135" s="39">
        <v>26.3</v>
      </c>
      <c r="H135" s="41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x14ac:dyDescent="0.2">
      <c r="A136" t="s">
        <v>10</v>
      </c>
      <c r="B136" t="s">
        <v>11</v>
      </c>
      <c r="C136" s="37" t="s">
        <v>131</v>
      </c>
      <c r="D136" s="5">
        <v>26.42</v>
      </c>
      <c r="E136" s="5">
        <v>26.58</v>
      </c>
      <c r="F136" s="5">
        <v>26.19</v>
      </c>
      <c r="G136" s="39">
        <v>26.25</v>
      </c>
      <c r="H136" s="41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x14ac:dyDescent="0.2">
      <c r="A137" t="s">
        <v>10</v>
      </c>
      <c r="B137" t="s">
        <v>11</v>
      </c>
      <c r="C137" s="37" t="s">
        <v>130</v>
      </c>
      <c r="D137" s="5">
        <v>26.28</v>
      </c>
      <c r="E137" s="5">
        <v>26.35</v>
      </c>
      <c r="F137" s="5">
        <v>26</v>
      </c>
      <c r="G137" s="39">
        <v>26.25</v>
      </c>
      <c r="H137" s="41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x14ac:dyDescent="0.2">
      <c r="A138" t="s">
        <v>10</v>
      </c>
      <c r="B138" t="s">
        <v>11</v>
      </c>
      <c r="C138" s="37" t="s">
        <v>129</v>
      </c>
      <c r="D138" s="5">
        <v>26.47</v>
      </c>
      <c r="E138" s="5">
        <v>26.914999999999999</v>
      </c>
      <c r="F138" s="5">
        <v>26.4</v>
      </c>
      <c r="G138" s="39">
        <v>26.65</v>
      </c>
      <c r="H138" s="41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x14ac:dyDescent="0.2">
      <c r="A139" t="s">
        <v>10</v>
      </c>
      <c r="B139" t="s">
        <v>11</v>
      </c>
      <c r="C139" s="37" t="s">
        <v>128</v>
      </c>
      <c r="D139" s="5">
        <v>26.68</v>
      </c>
      <c r="E139" s="5">
        <v>26.745000000000001</v>
      </c>
      <c r="F139" s="5">
        <v>26.4</v>
      </c>
      <c r="G139" s="39">
        <v>26.68</v>
      </c>
      <c r="H139" s="41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x14ac:dyDescent="0.2">
      <c r="A140" t="s">
        <v>10</v>
      </c>
      <c r="B140" t="s">
        <v>11</v>
      </c>
      <c r="C140" s="37" t="s">
        <v>127</v>
      </c>
      <c r="D140" s="5">
        <v>26.4</v>
      </c>
      <c r="E140" s="5">
        <v>26.69</v>
      </c>
      <c r="F140" s="5">
        <v>26.22</v>
      </c>
      <c r="G140" s="39">
        <v>26.69</v>
      </c>
      <c r="H140" s="41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x14ac:dyDescent="0.2">
      <c r="A141" t="s">
        <v>10</v>
      </c>
      <c r="B141" t="s">
        <v>11</v>
      </c>
      <c r="C141" s="37" t="s">
        <v>126</v>
      </c>
      <c r="D141" s="5">
        <v>26.57</v>
      </c>
      <c r="E141" s="5">
        <v>26.64</v>
      </c>
      <c r="F141" s="5">
        <v>26.4</v>
      </c>
      <c r="G141" s="39">
        <v>26.59</v>
      </c>
      <c r="H141" s="41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x14ac:dyDescent="0.2">
      <c r="A142" t="s">
        <v>10</v>
      </c>
      <c r="B142" t="s">
        <v>11</v>
      </c>
      <c r="C142" s="37" t="s">
        <v>125</v>
      </c>
      <c r="D142" s="5">
        <v>26.7</v>
      </c>
      <c r="E142" s="5">
        <v>26.92</v>
      </c>
      <c r="F142" s="5">
        <v>26.62</v>
      </c>
      <c r="G142" s="39">
        <v>26.82</v>
      </c>
      <c r="H142" s="41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x14ac:dyDescent="0.2">
      <c r="A143" t="s">
        <v>10</v>
      </c>
      <c r="B143" t="s">
        <v>11</v>
      </c>
      <c r="C143" s="37" t="s">
        <v>124</v>
      </c>
      <c r="D143" s="5">
        <v>26.77</v>
      </c>
      <c r="E143" s="5">
        <v>26.8</v>
      </c>
      <c r="F143" s="5">
        <v>26.45</v>
      </c>
      <c r="G143" s="39">
        <v>26.48</v>
      </c>
      <c r="H143" s="41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x14ac:dyDescent="0.2">
      <c r="A144" t="s">
        <v>10</v>
      </c>
      <c r="B144" t="s">
        <v>11</v>
      </c>
      <c r="C144" s="37" t="s">
        <v>123</v>
      </c>
      <c r="D144" s="5">
        <v>26.35</v>
      </c>
      <c r="E144" s="5">
        <v>26.84</v>
      </c>
      <c r="F144" s="5">
        <v>26.24</v>
      </c>
      <c r="G144" s="39">
        <v>26.68</v>
      </c>
      <c r="H144" s="41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x14ac:dyDescent="0.2">
      <c r="A145" t="s">
        <v>10</v>
      </c>
      <c r="B145" t="s">
        <v>11</v>
      </c>
      <c r="C145" s="37" t="s">
        <v>122</v>
      </c>
      <c r="D145" s="5">
        <v>26.96</v>
      </c>
      <c r="E145" s="5">
        <v>27.25</v>
      </c>
      <c r="F145" s="5">
        <v>26.9</v>
      </c>
      <c r="G145" s="39">
        <v>27.24</v>
      </c>
      <c r="H145" s="41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x14ac:dyDescent="0.2">
      <c r="A146" t="s">
        <v>10</v>
      </c>
      <c r="B146" t="s">
        <v>11</v>
      </c>
      <c r="C146" s="37" t="s">
        <v>121</v>
      </c>
      <c r="D146" s="5">
        <v>27.34</v>
      </c>
      <c r="E146" s="5">
        <v>27.45</v>
      </c>
      <c r="F146" s="5">
        <v>27.06</v>
      </c>
      <c r="G146" s="39">
        <v>27.41</v>
      </c>
      <c r="H146" s="41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x14ac:dyDescent="0.2">
      <c r="A147" t="s">
        <v>10</v>
      </c>
      <c r="B147" t="s">
        <v>11</v>
      </c>
      <c r="C147" s="37" t="s">
        <v>120</v>
      </c>
      <c r="D147" s="5">
        <v>27.23</v>
      </c>
      <c r="E147" s="5">
        <v>27.33</v>
      </c>
      <c r="F147" s="5">
        <v>27.09</v>
      </c>
      <c r="G147" s="39">
        <v>27.23</v>
      </c>
      <c r="H147" s="41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x14ac:dyDescent="0.2">
      <c r="A148" t="s">
        <v>10</v>
      </c>
      <c r="B148" t="s">
        <v>11</v>
      </c>
      <c r="C148" s="37" t="s">
        <v>119</v>
      </c>
      <c r="D148" s="5">
        <v>27.33</v>
      </c>
      <c r="E148" s="5">
        <v>27.69</v>
      </c>
      <c r="F148" s="5">
        <v>27.32</v>
      </c>
      <c r="G148" s="39">
        <v>27.66</v>
      </c>
      <c r="H148" s="41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x14ac:dyDescent="0.2">
      <c r="A149" t="s">
        <v>10</v>
      </c>
      <c r="B149" t="s">
        <v>11</v>
      </c>
      <c r="C149" s="37" t="s">
        <v>118</v>
      </c>
      <c r="D149" s="5">
        <v>27.72</v>
      </c>
      <c r="E149" s="5">
        <v>27.72</v>
      </c>
      <c r="F149" s="5">
        <v>27.37</v>
      </c>
      <c r="G149" s="39">
        <v>27.41</v>
      </c>
      <c r="H149" s="41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x14ac:dyDescent="0.2">
      <c r="A150" t="s">
        <v>10</v>
      </c>
      <c r="B150" t="s">
        <v>11</v>
      </c>
      <c r="C150" s="37" t="s">
        <v>117</v>
      </c>
      <c r="D150" s="5">
        <v>27.03</v>
      </c>
      <c r="E150" s="5">
        <v>27.58</v>
      </c>
      <c r="F150" s="5">
        <v>26.88</v>
      </c>
      <c r="G150" s="39">
        <v>27.53</v>
      </c>
      <c r="H150" s="41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x14ac:dyDescent="0.2">
      <c r="A151" t="s">
        <v>10</v>
      </c>
      <c r="B151" t="s">
        <v>11</v>
      </c>
      <c r="C151" s="37" t="s">
        <v>116</v>
      </c>
      <c r="D151" s="5">
        <v>27.2</v>
      </c>
      <c r="E151" s="5">
        <v>27.34</v>
      </c>
      <c r="F151" s="5">
        <v>27.08</v>
      </c>
      <c r="G151" s="39">
        <v>27.24</v>
      </c>
      <c r="H151" s="41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x14ac:dyDescent="0.2">
      <c r="A152" t="s">
        <v>10</v>
      </c>
      <c r="B152" t="s">
        <v>11</v>
      </c>
      <c r="C152" s="37" t="s">
        <v>115</v>
      </c>
      <c r="D152" s="5">
        <v>27</v>
      </c>
      <c r="E152" s="5">
        <v>27.04</v>
      </c>
      <c r="F152" s="5">
        <v>26.66</v>
      </c>
      <c r="G152" s="39">
        <v>26.92</v>
      </c>
      <c r="H152" s="41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x14ac:dyDescent="0.2">
      <c r="A153" t="s">
        <v>10</v>
      </c>
      <c r="B153" t="s">
        <v>11</v>
      </c>
      <c r="C153" s="37" t="s">
        <v>114</v>
      </c>
      <c r="D153" s="5">
        <v>26.71</v>
      </c>
      <c r="E153" s="5">
        <v>27.24</v>
      </c>
      <c r="F153" s="5">
        <v>26.58</v>
      </c>
      <c r="G153" s="39">
        <v>27.03</v>
      </c>
      <c r="H153" s="41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x14ac:dyDescent="0.2">
      <c r="A154" t="s">
        <v>10</v>
      </c>
      <c r="B154" t="s">
        <v>11</v>
      </c>
      <c r="C154" s="37" t="s">
        <v>113</v>
      </c>
      <c r="D154" s="5">
        <v>26.8</v>
      </c>
      <c r="E154" s="5">
        <v>27.19</v>
      </c>
      <c r="F154" s="5">
        <v>26.79</v>
      </c>
      <c r="G154" s="39">
        <v>27.19</v>
      </c>
      <c r="H154" s="41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x14ac:dyDescent="0.2">
      <c r="A155" t="s">
        <v>10</v>
      </c>
      <c r="B155" t="s">
        <v>11</v>
      </c>
      <c r="C155" s="37" t="s">
        <v>112</v>
      </c>
      <c r="D155" s="5">
        <v>27.31</v>
      </c>
      <c r="E155" s="5">
        <v>27.55</v>
      </c>
      <c r="F155" s="5">
        <v>27.31</v>
      </c>
      <c r="G155" s="39">
        <v>27.39</v>
      </c>
      <c r="H155" s="41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x14ac:dyDescent="0.2">
      <c r="A156" t="s">
        <v>10</v>
      </c>
      <c r="B156" t="s">
        <v>11</v>
      </c>
      <c r="C156" s="37" t="s">
        <v>111</v>
      </c>
      <c r="D156" s="5">
        <v>27.52</v>
      </c>
      <c r="E156" s="5">
        <v>27.6</v>
      </c>
      <c r="F156" s="5">
        <v>27.35</v>
      </c>
      <c r="G156" s="39">
        <v>27.45</v>
      </c>
      <c r="H156" s="41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x14ac:dyDescent="0.2">
      <c r="A157" t="s">
        <v>10</v>
      </c>
      <c r="B157" t="s">
        <v>11</v>
      </c>
      <c r="C157" s="37" t="s">
        <v>110</v>
      </c>
      <c r="D157" s="5">
        <v>27.42</v>
      </c>
      <c r="E157" s="5">
        <v>27.44</v>
      </c>
      <c r="F157" s="5">
        <v>27.05</v>
      </c>
      <c r="G157" s="39">
        <v>27.2</v>
      </c>
      <c r="H157" s="41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x14ac:dyDescent="0.2">
      <c r="A158" t="s">
        <v>10</v>
      </c>
      <c r="B158" t="s">
        <v>11</v>
      </c>
      <c r="C158" s="37" t="s">
        <v>109</v>
      </c>
      <c r="D158" s="5">
        <v>27.44</v>
      </c>
      <c r="E158" s="5">
        <v>27.73</v>
      </c>
      <c r="F158" s="5">
        <v>27.36</v>
      </c>
      <c r="G158" s="39">
        <v>27.73</v>
      </c>
      <c r="H158" s="41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x14ac:dyDescent="0.2">
      <c r="A159" t="s">
        <v>10</v>
      </c>
      <c r="B159" t="s">
        <v>11</v>
      </c>
      <c r="C159" s="37" t="s">
        <v>108</v>
      </c>
      <c r="D159" s="5">
        <v>27.79</v>
      </c>
      <c r="E159" s="5">
        <v>27.99</v>
      </c>
      <c r="F159" s="5">
        <v>27.68</v>
      </c>
      <c r="G159" s="39">
        <v>27.94</v>
      </c>
      <c r="H159" s="41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x14ac:dyDescent="0.2">
      <c r="A160" t="s">
        <v>10</v>
      </c>
      <c r="B160" t="s">
        <v>11</v>
      </c>
      <c r="C160" s="37" t="s">
        <v>107</v>
      </c>
      <c r="D160" s="5">
        <v>28</v>
      </c>
      <c r="E160" s="5">
        <v>28</v>
      </c>
      <c r="F160" s="5">
        <v>27.734999999999999</v>
      </c>
      <c r="G160" s="39">
        <v>27.81</v>
      </c>
      <c r="H160" s="41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x14ac:dyDescent="0.2">
      <c r="A161" t="s">
        <v>10</v>
      </c>
      <c r="B161" t="s">
        <v>11</v>
      </c>
      <c r="C161" s="37" t="s">
        <v>106</v>
      </c>
      <c r="D161" s="5">
        <v>27.64</v>
      </c>
      <c r="E161" s="5">
        <v>27.97</v>
      </c>
      <c r="F161" s="5">
        <v>27.5</v>
      </c>
      <c r="G161" s="39">
        <v>27.85</v>
      </c>
      <c r="H161" s="41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x14ac:dyDescent="0.2">
      <c r="A162" t="s">
        <v>10</v>
      </c>
      <c r="B162" t="s">
        <v>11</v>
      </c>
      <c r="C162" s="37" t="s">
        <v>105</v>
      </c>
      <c r="D162" s="5">
        <v>27.91</v>
      </c>
      <c r="E162" s="5">
        <v>27.99</v>
      </c>
      <c r="F162" s="5">
        <v>27.47</v>
      </c>
      <c r="G162" s="39">
        <v>27.54</v>
      </c>
      <c r="H162" s="41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x14ac:dyDescent="0.2">
      <c r="A163" t="s">
        <v>10</v>
      </c>
      <c r="B163" t="s">
        <v>11</v>
      </c>
      <c r="C163" s="37" t="s">
        <v>104</v>
      </c>
      <c r="D163" s="5">
        <v>27.43</v>
      </c>
      <c r="E163" s="5">
        <v>27.72</v>
      </c>
      <c r="F163" s="5">
        <v>27.16</v>
      </c>
      <c r="G163" s="39">
        <v>27.72</v>
      </c>
      <c r="H163" s="41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x14ac:dyDescent="0.2">
      <c r="A164" t="s">
        <v>10</v>
      </c>
      <c r="B164" t="s">
        <v>11</v>
      </c>
      <c r="C164" s="37" t="s">
        <v>103</v>
      </c>
      <c r="D164" s="5">
        <v>27.94</v>
      </c>
      <c r="E164" s="5">
        <v>28.22</v>
      </c>
      <c r="F164" s="5">
        <v>27.07</v>
      </c>
      <c r="G164" s="39">
        <v>27.94</v>
      </c>
      <c r="H164" s="41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x14ac:dyDescent="0.2">
      <c r="A165" t="s">
        <v>10</v>
      </c>
      <c r="B165" t="s">
        <v>11</v>
      </c>
      <c r="C165" s="37" t="s">
        <v>102</v>
      </c>
      <c r="D165" s="5">
        <v>27.91</v>
      </c>
      <c r="E165" s="5">
        <v>27.95</v>
      </c>
      <c r="F165" s="5">
        <v>27.39</v>
      </c>
      <c r="G165" s="39">
        <v>27.77</v>
      </c>
      <c r="H165" s="41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x14ac:dyDescent="0.2">
      <c r="A166" t="s">
        <v>10</v>
      </c>
      <c r="B166" t="s">
        <v>11</v>
      </c>
      <c r="C166" s="37" t="s">
        <v>101</v>
      </c>
      <c r="D166" s="5">
        <v>27.78</v>
      </c>
      <c r="E166" s="5">
        <v>28.16</v>
      </c>
      <c r="F166" s="5">
        <v>27.67</v>
      </c>
      <c r="G166" s="39">
        <v>28.12</v>
      </c>
      <c r="H166" s="41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x14ac:dyDescent="0.2">
      <c r="A167" t="s">
        <v>10</v>
      </c>
      <c r="B167" t="s">
        <v>11</v>
      </c>
      <c r="C167" s="37" t="s">
        <v>100</v>
      </c>
      <c r="D167" s="5">
        <v>28.12</v>
      </c>
      <c r="E167" s="5">
        <v>28.42</v>
      </c>
      <c r="F167" s="5">
        <v>28.1</v>
      </c>
      <c r="G167" s="39">
        <v>28.27</v>
      </c>
      <c r="H167" s="41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x14ac:dyDescent="0.2">
      <c r="A168" t="s">
        <v>10</v>
      </c>
      <c r="B168" t="s">
        <v>11</v>
      </c>
      <c r="C168" s="37" t="s">
        <v>99</v>
      </c>
      <c r="D168" s="5">
        <v>28.19</v>
      </c>
      <c r="E168" s="5">
        <v>28.24</v>
      </c>
      <c r="F168" s="5">
        <v>27.67</v>
      </c>
      <c r="G168" s="39">
        <v>27.79</v>
      </c>
      <c r="H168" s="41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x14ac:dyDescent="0.2">
      <c r="A169" t="s">
        <v>10</v>
      </c>
      <c r="B169" t="s">
        <v>11</v>
      </c>
      <c r="C169" s="37" t="s">
        <v>98</v>
      </c>
      <c r="D169" s="5">
        <v>27.65</v>
      </c>
      <c r="E169" s="5">
        <v>27.87</v>
      </c>
      <c r="F169" s="5">
        <v>27.53</v>
      </c>
      <c r="G169" s="39">
        <v>27.85</v>
      </c>
      <c r="H169" s="41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x14ac:dyDescent="0.2">
      <c r="A170" t="s">
        <v>10</v>
      </c>
      <c r="B170" t="s">
        <v>11</v>
      </c>
      <c r="C170" s="37" t="s">
        <v>97</v>
      </c>
      <c r="D170" s="5">
        <v>27.99</v>
      </c>
      <c r="E170" s="5">
        <v>28</v>
      </c>
      <c r="F170" s="5">
        <v>27.57</v>
      </c>
      <c r="G170" s="39">
        <v>27.68</v>
      </c>
      <c r="H170" s="41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x14ac:dyDescent="0.2">
      <c r="A171" t="s">
        <v>10</v>
      </c>
      <c r="B171" t="s">
        <v>11</v>
      </c>
      <c r="C171" s="37" t="s">
        <v>96</v>
      </c>
      <c r="D171" s="5">
        <v>27.68</v>
      </c>
      <c r="E171" s="5">
        <v>27.96</v>
      </c>
      <c r="F171" s="5">
        <v>27.53</v>
      </c>
      <c r="G171" s="39">
        <v>27.87</v>
      </c>
      <c r="H171" s="41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x14ac:dyDescent="0.2">
      <c r="A172" t="s">
        <v>10</v>
      </c>
      <c r="B172" t="s">
        <v>11</v>
      </c>
      <c r="C172" s="37" t="s">
        <v>95</v>
      </c>
      <c r="D172" s="5">
        <v>27.84</v>
      </c>
      <c r="E172" s="5">
        <v>28.17</v>
      </c>
      <c r="F172" s="5">
        <v>27.77</v>
      </c>
      <c r="G172" s="39">
        <v>27.96</v>
      </c>
      <c r="H172" s="41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x14ac:dyDescent="0.2">
      <c r="A173" t="s">
        <v>10</v>
      </c>
      <c r="B173" t="s">
        <v>11</v>
      </c>
      <c r="C173" s="37" t="s">
        <v>94</v>
      </c>
      <c r="D173" s="5">
        <v>27.23</v>
      </c>
      <c r="E173" s="5">
        <v>27.24</v>
      </c>
      <c r="F173" s="5">
        <v>26.72</v>
      </c>
      <c r="G173" s="39">
        <v>26.91</v>
      </c>
      <c r="H173" s="41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x14ac:dyDescent="0.2">
      <c r="A174" t="s">
        <v>10</v>
      </c>
      <c r="B174" t="s">
        <v>11</v>
      </c>
      <c r="C174" s="37" t="s">
        <v>93</v>
      </c>
      <c r="D174" s="5">
        <v>26.88</v>
      </c>
      <c r="E174" s="5">
        <v>27.17</v>
      </c>
      <c r="F174" s="5">
        <v>26.63</v>
      </c>
      <c r="G174" s="39">
        <v>27.14</v>
      </c>
      <c r="H174" s="41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x14ac:dyDescent="0.2">
      <c r="A175" t="s">
        <v>10</v>
      </c>
      <c r="B175" t="s">
        <v>11</v>
      </c>
      <c r="C175" s="37" t="s">
        <v>92</v>
      </c>
      <c r="D175" s="5">
        <v>27.02</v>
      </c>
      <c r="E175" s="5">
        <v>27.19</v>
      </c>
      <c r="F175" s="5">
        <v>26.82</v>
      </c>
      <c r="G175" s="39">
        <v>27.19</v>
      </c>
      <c r="H175" s="41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x14ac:dyDescent="0.2">
      <c r="A176" t="s">
        <v>10</v>
      </c>
      <c r="B176" t="s">
        <v>11</v>
      </c>
      <c r="C176" s="37" t="s">
        <v>91</v>
      </c>
      <c r="D176" s="5">
        <v>26.85</v>
      </c>
      <c r="E176" s="5">
        <v>27.05</v>
      </c>
      <c r="F176" s="5">
        <v>26.85</v>
      </c>
      <c r="G176" s="39">
        <v>26.98</v>
      </c>
      <c r="H176" s="41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x14ac:dyDescent="0.2">
      <c r="A177" t="s">
        <v>10</v>
      </c>
      <c r="B177" t="s">
        <v>11</v>
      </c>
      <c r="C177" s="37" t="s">
        <v>90</v>
      </c>
      <c r="D177" s="5">
        <v>27.13</v>
      </c>
      <c r="E177" s="5">
        <v>27.19</v>
      </c>
      <c r="F177" s="5">
        <v>26.81</v>
      </c>
      <c r="G177" s="39">
        <v>26.85</v>
      </c>
      <c r="H177" s="41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x14ac:dyDescent="0.2">
      <c r="A178" t="s">
        <v>10</v>
      </c>
      <c r="B178" t="s">
        <v>11</v>
      </c>
      <c r="C178" s="37" t="s">
        <v>89</v>
      </c>
      <c r="D178" s="5">
        <v>26.9</v>
      </c>
      <c r="E178" s="5">
        <v>26.91</v>
      </c>
      <c r="F178" s="5">
        <v>26.31</v>
      </c>
      <c r="G178" s="39">
        <v>26.53</v>
      </c>
      <c r="H178" s="41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x14ac:dyDescent="0.2">
      <c r="A179" t="s">
        <v>10</v>
      </c>
      <c r="B179" t="s">
        <v>11</v>
      </c>
      <c r="C179" s="37" t="s">
        <v>88</v>
      </c>
      <c r="D179" s="5">
        <v>26.64</v>
      </c>
      <c r="E179" s="5">
        <v>27</v>
      </c>
      <c r="F179" s="5">
        <v>26.57</v>
      </c>
      <c r="G179" s="39">
        <v>26.95</v>
      </c>
      <c r="H179" s="41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x14ac:dyDescent="0.2">
      <c r="A180" t="s">
        <v>10</v>
      </c>
      <c r="B180" t="s">
        <v>11</v>
      </c>
      <c r="C180" s="37" t="s">
        <v>87</v>
      </c>
      <c r="D180" s="5">
        <v>27.08</v>
      </c>
      <c r="E180" s="5">
        <v>27.16</v>
      </c>
      <c r="F180" s="5">
        <v>26.78</v>
      </c>
      <c r="G180" s="39">
        <v>27.02</v>
      </c>
      <c r="H180" s="41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x14ac:dyDescent="0.2">
      <c r="A181" t="s">
        <v>10</v>
      </c>
      <c r="B181" t="s">
        <v>11</v>
      </c>
      <c r="C181" s="37" t="s">
        <v>86</v>
      </c>
      <c r="D181" s="5">
        <v>27.13</v>
      </c>
      <c r="E181" s="5">
        <v>27.195</v>
      </c>
      <c r="F181" s="5">
        <v>26.96</v>
      </c>
      <c r="G181" s="39">
        <v>27.19</v>
      </c>
      <c r="H181" s="41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x14ac:dyDescent="0.2">
      <c r="A182" t="s">
        <v>10</v>
      </c>
      <c r="B182" t="s">
        <v>11</v>
      </c>
      <c r="C182" s="37" t="s">
        <v>85</v>
      </c>
      <c r="D182" s="5">
        <v>27.3</v>
      </c>
      <c r="E182" s="5">
        <v>27.42</v>
      </c>
      <c r="F182" s="5">
        <v>27.11</v>
      </c>
      <c r="G182" s="39">
        <v>27.27</v>
      </c>
      <c r="H182" s="41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x14ac:dyDescent="0.2">
      <c r="A183" t="s">
        <v>10</v>
      </c>
      <c r="B183" t="s">
        <v>11</v>
      </c>
      <c r="C183" s="37" t="s">
        <v>84</v>
      </c>
      <c r="D183" s="5">
        <v>27.06</v>
      </c>
      <c r="E183" s="5">
        <v>27.23</v>
      </c>
      <c r="F183" s="5">
        <v>26.81</v>
      </c>
      <c r="G183" s="39">
        <v>27.23</v>
      </c>
      <c r="H183" s="41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x14ac:dyDescent="0.2">
      <c r="A184" t="s">
        <v>10</v>
      </c>
      <c r="B184" t="s">
        <v>11</v>
      </c>
      <c r="C184" s="37" t="s">
        <v>83</v>
      </c>
      <c r="D184" s="5">
        <v>27.27</v>
      </c>
      <c r="E184" s="5">
        <v>27.28</v>
      </c>
      <c r="F184" s="5">
        <v>26.83</v>
      </c>
      <c r="G184" s="39">
        <v>26.88</v>
      </c>
      <c r="H184" s="41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x14ac:dyDescent="0.2">
      <c r="A185" t="s">
        <v>10</v>
      </c>
      <c r="B185" t="s">
        <v>11</v>
      </c>
      <c r="C185" s="37" t="s">
        <v>82</v>
      </c>
      <c r="D185" s="5">
        <v>26.86</v>
      </c>
      <c r="E185" s="5">
        <v>26.87</v>
      </c>
      <c r="F185" s="5">
        <v>26.28</v>
      </c>
      <c r="G185" s="39">
        <v>26.29</v>
      </c>
      <c r="H185" s="41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x14ac:dyDescent="0.2">
      <c r="A186" t="s">
        <v>10</v>
      </c>
      <c r="B186" t="s">
        <v>11</v>
      </c>
      <c r="C186" s="37" t="s">
        <v>81</v>
      </c>
      <c r="D186" s="5">
        <v>26.09</v>
      </c>
      <c r="E186" s="5">
        <v>26.21</v>
      </c>
      <c r="F186" s="5">
        <v>25.77</v>
      </c>
      <c r="G186" s="39">
        <v>26.14</v>
      </c>
      <c r="H186" s="41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x14ac:dyDescent="0.2">
      <c r="A187" t="s">
        <v>10</v>
      </c>
      <c r="B187" t="s">
        <v>11</v>
      </c>
      <c r="C187" s="37" t="s">
        <v>80</v>
      </c>
      <c r="D187" s="5">
        <v>26.2</v>
      </c>
      <c r="E187" s="5">
        <v>26.52</v>
      </c>
      <c r="F187" s="5">
        <v>26</v>
      </c>
      <c r="G187" s="39">
        <v>26.44</v>
      </c>
      <c r="H187" s="41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x14ac:dyDescent="0.2">
      <c r="A188" t="s">
        <v>10</v>
      </c>
      <c r="B188" t="s">
        <v>11</v>
      </c>
      <c r="C188" s="37" t="s">
        <v>79</v>
      </c>
      <c r="D188" s="5">
        <v>26.44</v>
      </c>
      <c r="E188" s="5">
        <v>26.52</v>
      </c>
      <c r="F188" s="5">
        <v>26.01</v>
      </c>
      <c r="G188" s="39">
        <v>26.27</v>
      </c>
      <c r="H188" s="41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x14ac:dyDescent="0.2">
      <c r="A189" t="s">
        <v>10</v>
      </c>
      <c r="B189" t="s">
        <v>11</v>
      </c>
      <c r="C189" s="37" t="s">
        <v>78</v>
      </c>
      <c r="D189" s="5">
        <v>26.34</v>
      </c>
      <c r="E189" s="5">
        <v>26.63</v>
      </c>
      <c r="F189" s="5">
        <v>26.14</v>
      </c>
      <c r="G189" s="39">
        <v>26.6</v>
      </c>
      <c r="H189" s="41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x14ac:dyDescent="0.2">
      <c r="A190" t="s">
        <v>10</v>
      </c>
      <c r="B190" t="s">
        <v>11</v>
      </c>
      <c r="C190" s="37" t="s">
        <v>77</v>
      </c>
      <c r="D190" s="5">
        <v>26.55</v>
      </c>
      <c r="E190" s="5">
        <v>26.8</v>
      </c>
      <c r="F190" s="5">
        <v>26.49</v>
      </c>
      <c r="G190" s="39">
        <v>26.69</v>
      </c>
      <c r="H190" s="41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x14ac:dyDescent="0.2">
      <c r="A191" t="s">
        <v>10</v>
      </c>
      <c r="B191" t="s">
        <v>11</v>
      </c>
      <c r="C191" s="37" t="s">
        <v>76</v>
      </c>
      <c r="D191" s="5">
        <v>26.8</v>
      </c>
      <c r="E191" s="5">
        <v>27.29</v>
      </c>
      <c r="F191" s="5">
        <v>26.74</v>
      </c>
      <c r="G191" s="39">
        <v>27.23</v>
      </c>
      <c r="H191" s="41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x14ac:dyDescent="0.2">
      <c r="A192" t="s">
        <v>10</v>
      </c>
      <c r="B192" t="s">
        <v>11</v>
      </c>
      <c r="C192" s="37" t="s">
        <v>75</v>
      </c>
      <c r="D192" s="5">
        <v>26.97</v>
      </c>
      <c r="E192" s="5">
        <v>27.19</v>
      </c>
      <c r="F192" s="5">
        <v>26.77</v>
      </c>
      <c r="G192" s="39">
        <v>27.04</v>
      </c>
      <c r="H192" s="41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x14ac:dyDescent="0.2">
      <c r="A193" t="s">
        <v>10</v>
      </c>
      <c r="B193" t="s">
        <v>11</v>
      </c>
      <c r="C193" s="37" t="s">
        <v>74</v>
      </c>
      <c r="D193" s="5">
        <v>26.7</v>
      </c>
      <c r="E193" s="5">
        <v>27.21</v>
      </c>
      <c r="F193" s="5">
        <v>26.57</v>
      </c>
      <c r="G193" s="39">
        <v>27.21</v>
      </c>
      <c r="H193" s="41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x14ac:dyDescent="0.2">
      <c r="A194" t="s">
        <v>10</v>
      </c>
      <c r="B194" t="s">
        <v>11</v>
      </c>
      <c r="C194" s="37" t="s">
        <v>73</v>
      </c>
      <c r="D194" s="5">
        <v>27.19</v>
      </c>
      <c r="E194" s="5">
        <v>27.4</v>
      </c>
      <c r="F194" s="5">
        <v>27.11</v>
      </c>
      <c r="G194" s="39">
        <v>27.31</v>
      </c>
      <c r="H194" s="41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x14ac:dyDescent="0.2">
      <c r="A195" t="s">
        <v>10</v>
      </c>
      <c r="B195" t="s">
        <v>11</v>
      </c>
      <c r="C195" s="37" t="s">
        <v>72</v>
      </c>
      <c r="D195" s="5">
        <v>27.06</v>
      </c>
      <c r="E195" s="5">
        <v>27.34</v>
      </c>
      <c r="F195" s="5">
        <v>26.82</v>
      </c>
      <c r="G195" s="39">
        <v>27.16</v>
      </c>
      <c r="H195" s="41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x14ac:dyDescent="0.2">
      <c r="A196" t="s">
        <v>10</v>
      </c>
      <c r="B196" t="s">
        <v>11</v>
      </c>
      <c r="C196" s="37" t="s">
        <v>71</v>
      </c>
      <c r="D196" s="5">
        <v>27.2</v>
      </c>
      <c r="E196" s="5">
        <v>27.29</v>
      </c>
      <c r="F196" s="5">
        <v>26.9</v>
      </c>
      <c r="G196" s="39">
        <v>26.91</v>
      </c>
      <c r="H196" s="41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x14ac:dyDescent="0.2">
      <c r="A197" t="s">
        <v>10</v>
      </c>
      <c r="B197" t="s">
        <v>11</v>
      </c>
      <c r="C197" s="37" t="s">
        <v>70</v>
      </c>
      <c r="D197" s="5">
        <v>26.74</v>
      </c>
      <c r="E197" s="5">
        <v>26.89</v>
      </c>
      <c r="F197" s="5">
        <v>26.57</v>
      </c>
      <c r="G197" s="39">
        <v>26.86</v>
      </c>
      <c r="H197" s="41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x14ac:dyDescent="0.2">
      <c r="A198" t="s">
        <v>10</v>
      </c>
      <c r="B198" t="s">
        <v>11</v>
      </c>
      <c r="C198" s="37" t="s">
        <v>69</v>
      </c>
      <c r="D198" s="5">
        <v>26.95</v>
      </c>
      <c r="E198" s="5">
        <v>27.48</v>
      </c>
      <c r="F198" s="5">
        <v>26.9</v>
      </c>
      <c r="G198" s="39">
        <v>27.36</v>
      </c>
      <c r="H198" s="41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x14ac:dyDescent="0.2">
      <c r="A199" t="s">
        <v>10</v>
      </c>
      <c r="B199" t="s">
        <v>11</v>
      </c>
      <c r="C199" s="37" t="s">
        <v>68</v>
      </c>
      <c r="D199" s="5">
        <v>27.42</v>
      </c>
      <c r="E199" s="5">
        <v>27.72</v>
      </c>
      <c r="F199" s="5">
        <v>27.24</v>
      </c>
      <c r="G199" s="39">
        <v>27.36</v>
      </c>
      <c r="H199" s="41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x14ac:dyDescent="0.2">
      <c r="A200" t="s">
        <v>10</v>
      </c>
      <c r="B200" t="s">
        <v>11</v>
      </c>
      <c r="C200" s="37" t="s">
        <v>67</v>
      </c>
      <c r="D200" s="5">
        <v>27.22</v>
      </c>
      <c r="E200" s="5">
        <v>27.33</v>
      </c>
      <c r="F200" s="5">
        <v>27.06</v>
      </c>
      <c r="G200" s="39">
        <v>27.18</v>
      </c>
      <c r="H200" s="41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x14ac:dyDescent="0.2">
      <c r="A201" t="s">
        <v>10</v>
      </c>
      <c r="B201" t="s">
        <v>11</v>
      </c>
      <c r="C201" s="37" t="s">
        <v>66</v>
      </c>
      <c r="D201" s="5">
        <v>27.34</v>
      </c>
      <c r="E201" s="5">
        <v>27.39</v>
      </c>
      <c r="F201" s="5">
        <v>27.14</v>
      </c>
      <c r="G201" s="39">
        <v>27.24</v>
      </c>
      <c r="H201" s="41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x14ac:dyDescent="0.2">
      <c r="A202" t="s">
        <v>10</v>
      </c>
      <c r="B202" t="s">
        <v>11</v>
      </c>
      <c r="C202" s="37" t="s">
        <v>65</v>
      </c>
      <c r="D202" s="5">
        <v>27.4</v>
      </c>
      <c r="E202" s="5">
        <v>27.75</v>
      </c>
      <c r="F202" s="5">
        <v>27.34</v>
      </c>
      <c r="G202" s="39">
        <v>27.75</v>
      </c>
      <c r="H202" s="41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x14ac:dyDescent="0.2">
      <c r="A203" t="s">
        <v>10</v>
      </c>
      <c r="B203" t="s">
        <v>11</v>
      </c>
      <c r="C203" s="37" t="s">
        <v>64</v>
      </c>
      <c r="D203" s="5">
        <v>27.72</v>
      </c>
      <c r="E203" s="5">
        <v>27.87</v>
      </c>
      <c r="F203" s="5">
        <v>27.52</v>
      </c>
      <c r="G203" s="39">
        <v>27.52</v>
      </c>
      <c r="H203" s="41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x14ac:dyDescent="0.2">
      <c r="A204" t="s">
        <v>10</v>
      </c>
      <c r="B204" t="s">
        <v>11</v>
      </c>
      <c r="C204" s="37" t="s">
        <v>63</v>
      </c>
      <c r="D204" s="5">
        <v>27.7</v>
      </c>
      <c r="E204" s="5">
        <v>27.7</v>
      </c>
      <c r="F204" s="5">
        <v>27.17</v>
      </c>
      <c r="G204" s="39">
        <v>27.25</v>
      </c>
      <c r="H204" s="41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x14ac:dyDescent="0.2">
      <c r="A205" t="s">
        <v>10</v>
      </c>
      <c r="B205" t="s">
        <v>11</v>
      </c>
      <c r="C205" s="37" t="s">
        <v>62</v>
      </c>
      <c r="D205" s="5">
        <v>27.24</v>
      </c>
      <c r="E205" s="5">
        <v>27.3</v>
      </c>
      <c r="F205" s="5">
        <v>26.93</v>
      </c>
      <c r="G205" s="39">
        <v>27.07</v>
      </c>
      <c r="H205" s="41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x14ac:dyDescent="0.2">
      <c r="A206" t="s">
        <v>10</v>
      </c>
      <c r="B206" t="s">
        <v>11</v>
      </c>
      <c r="C206" s="37" t="s">
        <v>61</v>
      </c>
      <c r="D206" s="5">
        <v>27.1</v>
      </c>
      <c r="E206" s="5">
        <v>27.29</v>
      </c>
      <c r="F206" s="5">
        <v>27.07</v>
      </c>
      <c r="G206" s="39">
        <v>27.16</v>
      </c>
      <c r="H206" s="41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x14ac:dyDescent="0.2">
      <c r="A207" t="s">
        <v>10</v>
      </c>
      <c r="B207" t="s">
        <v>11</v>
      </c>
      <c r="C207" s="37" t="s">
        <v>60</v>
      </c>
      <c r="D207" s="5">
        <v>26.8</v>
      </c>
      <c r="E207" s="5">
        <v>26.9</v>
      </c>
      <c r="F207" s="5">
        <v>26.6</v>
      </c>
      <c r="G207" s="39">
        <v>26.73</v>
      </c>
      <c r="H207" s="41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x14ac:dyDescent="0.2">
      <c r="A208" t="s">
        <v>10</v>
      </c>
      <c r="B208" t="s">
        <v>11</v>
      </c>
      <c r="C208" s="37" t="s">
        <v>59</v>
      </c>
      <c r="D208" s="5">
        <v>26.74</v>
      </c>
      <c r="E208" s="5">
        <v>27.34</v>
      </c>
      <c r="F208" s="5">
        <v>26.65</v>
      </c>
      <c r="G208" s="39">
        <v>27.15</v>
      </c>
      <c r="H208" s="41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x14ac:dyDescent="0.2">
      <c r="A209" t="s">
        <v>10</v>
      </c>
      <c r="B209" t="s">
        <v>11</v>
      </c>
      <c r="C209" s="37" t="s">
        <v>58</v>
      </c>
      <c r="D209" s="5">
        <v>26.95</v>
      </c>
      <c r="E209" s="5">
        <v>27.88</v>
      </c>
      <c r="F209" s="5">
        <v>26.765000000000001</v>
      </c>
      <c r="G209" s="39">
        <v>27.64</v>
      </c>
      <c r="H209" s="41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x14ac:dyDescent="0.2">
      <c r="A210" t="s">
        <v>10</v>
      </c>
      <c r="B210" t="s">
        <v>11</v>
      </c>
      <c r="C210" s="37" t="s">
        <v>57</v>
      </c>
      <c r="D210" s="5">
        <v>27.7</v>
      </c>
      <c r="E210" s="5">
        <v>28</v>
      </c>
      <c r="F210" s="5">
        <v>27.63</v>
      </c>
      <c r="G210" s="39">
        <v>27.67</v>
      </c>
      <c r="H210" s="41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x14ac:dyDescent="0.2">
      <c r="A211" t="s">
        <v>10</v>
      </c>
      <c r="B211" t="s">
        <v>11</v>
      </c>
      <c r="C211" s="37" t="s">
        <v>56</v>
      </c>
      <c r="D211" s="5">
        <v>27.63</v>
      </c>
      <c r="E211" s="5">
        <v>27.75</v>
      </c>
      <c r="F211" s="5">
        <v>27.5</v>
      </c>
      <c r="G211" s="39">
        <v>27.67</v>
      </c>
      <c r="H211" s="41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x14ac:dyDescent="0.2">
      <c r="A212" t="s">
        <v>10</v>
      </c>
      <c r="B212" t="s">
        <v>11</v>
      </c>
      <c r="C212" s="37" t="s">
        <v>55</v>
      </c>
      <c r="D212" s="5">
        <v>27.75</v>
      </c>
      <c r="E212" s="5">
        <v>27.8</v>
      </c>
      <c r="F212" s="5">
        <v>27.36</v>
      </c>
      <c r="G212" s="39">
        <v>27.46</v>
      </c>
      <c r="H212" s="41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x14ac:dyDescent="0.2">
      <c r="A213" t="s">
        <v>10</v>
      </c>
      <c r="B213" t="s">
        <v>11</v>
      </c>
      <c r="C213" s="37" t="s">
        <v>54</v>
      </c>
      <c r="D213" s="5">
        <v>27.41</v>
      </c>
      <c r="E213" s="5">
        <v>27.74</v>
      </c>
      <c r="F213" s="5">
        <v>27.2</v>
      </c>
      <c r="G213" s="39">
        <v>27.2</v>
      </c>
      <c r="H213" s="41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x14ac:dyDescent="0.2">
      <c r="A214" t="s">
        <v>10</v>
      </c>
      <c r="B214" t="s">
        <v>11</v>
      </c>
      <c r="C214" s="37" t="s">
        <v>53</v>
      </c>
      <c r="D214" s="5">
        <v>27.2</v>
      </c>
      <c r="E214" s="5">
        <v>27.26</v>
      </c>
      <c r="F214" s="5">
        <v>26.74</v>
      </c>
      <c r="G214" s="39">
        <v>26.93</v>
      </c>
      <c r="H214" s="41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x14ac:dyDescent="0.2">
      <c r="A215" t="s">
        <v>10</v>
      </c>
      <c r="B215" t="s">
        <v>11</v>
      </c>
      <c r="C215" s="37" t="s">
        <v>52</v>
      </c>
      <c r="D215" s="5">
        <v>26.79</v>
      </c>
      <c r="E215" s="5">
        <v>26.84</v>
      </c>
      <c r="F215" s="5">
        <v>26.53</v>
      </c>
      <c r="G215" s="39">
        <v>26.64</v>
      </c>
      <c r="H215" s="41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x14ac:dyDescent="0.2">
      <c r="A216" t="s">
        <v>10</v>
      </c>
      <c r="B216" t="s">
        <v>11</v>
      </c>
      <c r="C216" s="37" t="s">
        <v>51</v>
      </c>
      <c r="D216" s="5">
        <v>26.67</v>
      </c>
      <c r="E216" s="5">
        <v>26.89</v>
      </c>
      <c r="F216" s="5">
        <v>26.41</v>
      </c>
      <c r="G216" s="39">
        <v>26.53</v>
      </c>
      <c r="H216" s="41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x14ac:dyDescent="0.2">
      <c r="A217" t="s">
        <v>10</v>
      </c>
      <c r="B217" t="s">
        <v>11</v>
      </c>
      <c r="C217" s="37" t="s">
        <v>50</v>
      </c>
      <c r="D217" s="5">
        <v>26.5</v>
      </c>
      <c r="E217" s="5">
        <v>26.67</v>
      </c>
      <c r="F217" s="5">
        <v>26.45</v>
      </c>
      <c r="G217" s="39">
        <v>26.63</v>
      </c>
      <c r="H217" s="41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x14ac:dyDescent="0.2">
      <c r="A218" t="s">
        <v>10</v>
      </c>
      <c r="B218" t="s">
        <v>11</v>
      </c>
      <c r="C218" s="37" t="s">
        <v>49</v>
      </c>
      <c r="D218" s="5">
        <v>26.84</v>
      </c>
      <c r="E218" s="5">
        <v>27.21</v>
      </c>
      <c r="F218" s="5">
        <v>26.67</v>
      </c>
      <c r="G218" s="39">
        <v>27.21</v>
      </c>
      <c r="H218" s="41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x14ac:dyDescent="0.2">
      <c r="A219" t="s">
        <v>10</v>
      </c>
      <c r="B219" t="s">
        <v>11</v>
      </c>
      <c r="C219" s="37" t="s">
        <v>48</v>
      </c>
      <c r="D219" s="5">
        <v>27.18</v>
      </c>
      <c r="E219" s="5">
        <v>27.59</v>
      </c>
      <c r="F219" s="5">
        <v>27.01</v>
      </c>
      <c r="G219" s="39">
        <v>27.13</v>
      </c>
      <c r="H219" s="41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x14ac:dyDescent="0.2">
      <c r="A220" t="s">
        <v>10</v>
      </c>
      <c r="B220" t="s">
        <v>11</v>
      </c>
      <c r="C220" s="37" t="s">
        <v>47</v>
      </c>
      <c r="D220" s="5">
        <v>27.3</v>
      </c>
      <c r="E220" s="5">
        <v>27.36</v>
      </c>
      <c r="F220" s="5">
        <v>27.01</v>
      </c>
      <c r="G220" s="39">
        <v>27.17</v>
      </c>
      <c r="H220" s="41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x14ac:dyDescent="0.2">
      <c r="A221" t="s">
        <v>10</v>
      </c>
      <c r="B221" t="s">
        <v>11</v>
      </c>
      <c r="C221" s="37" t="s">
        <v>46</v>
      </c>
      <c r="D221" s="5">
        <v>27.2</v>
      </c>
      <c r="E221" s="5">
        <v>27.29</v>
      </c>
      <c r="F221" s="5">
        <v>26.98</v>
      </c>
      <c r="G221" s="39">
        <v>27.22</v>
      </c>
      <c r="H221" s="41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x14ac:dyDescent="0.2">
      <c r="A222" t="s">
        <v>10</v>
      </c>
      <c r="B222" t="s">
        <v>11</v>
      </c>
      <c r="C222" s="37" t="s">
        <v>45</v>
      </c>
      <c r="D222" s="5">
        <v>27.3</v>
      </c>
      <c r="E222" s="5">
        <v>27.44</v>
      </c>
      <c r="F222" s="5">
        <v>26.45</v>
      </c>
      <c r="G222" s="39">
        <v>26.69</v>
      </c>
      <c r="H222" s="41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x14ac:dyDescent="0.2">
      <c r="A223" t="s">
        <v>10</v>
      </c>
      <c r="B223" t="s">
        <v>11</v>
      </c>
      <c r="C223" s="37" t="s">
        <v>44</v>
      </c>
      <c r="D223" s="5">
        <v>26.4</v>
      </c>
      <c r="E223" s="5">
        <v>26.56</v>
      </c>
      <c r="F223" s="5">
        <v>26.07</v>
      </c>
      <c r="G223" s="39">
        <v>26.46</v>
      </c>
      <c r="H223" s="41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x14ac:dyDescent="0.2">
      <c r="A224" t="s">
        <v>10</v>
      </c>
      <c r="B224" t="s">
        <v>11</v>
      </c>
      <c r="C224" s="37" t="s">
        <v>43</v>
      </c>
      <c r="D224" s="5">
        <v>26.48</v>
      </c>
      <c r="E224" s="5">
        <v>26.65</v>
      </c>
      <c r="F224" s="5">
        <v>26.24</v>
      </c>
      <c r="G224" s="39">
        <v>26.38</v>
      </c>
      <c r="H224" s="41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x14ac:dyDescent="0.2">
      <c r="A225" t="s">
        <v>10</v>
      </c>
      <c r="B225" t="s">
        <v>11</v>
      </c>
      <c r="C225" s="37" t="s">
        <v>42</v>
      </c>
      <c r="D225" s="5">
        <v>26.15</v>
      </c>
      <c r="E225" s="5">
        <v>26.17</v>
      </c>
      <c r="F225" s="5">
        <v>25.61</v>
      </c>
      <c r="G225" s="39">
        <v>25.89</v>
      </c>
      <c r="H225" s="41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x14ac:dyDescent="0.2">
      <c r="A226" t="s">
        <v>10</v>
      </c>
      <c r="B226" t="s">
        <v>11</v>
      </c>
      <c r="C226" s="37" t="s">
        <v>41</v>
      </c>
      <c r="D226" s="5">
        <v>25.86</v>
      </c>
      <c r="E226" s="5">
        <v>26.27</v>
      </c>
      <c r="F226" s="5">
        <v>25.79</v>
      </c>
      <c r="G226" s="39">
        <v>26.2</v>
      </c>
      <c r="H226" s="41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x14ac:dyDescent="0.2">
      <c r="A227" t="s">
        <v>10</v>
      </c>
      <c r="B227" t="s">
        <v>11</v>
      </c>
      <c r="C227" s="37" t="s">
        <v>40</v>
      </c>
      <c r="D227" s="5">
        <v>26.51</v>
      </c>
      <c r="E227" s="5">
        <v>28.195</v>
      </c>
      <c r="F227" s="5">
        <v>26.43</v>
      </c>
      <c r="G227" s="39">
        <v>27.99</v>
      </c>
      <c r="H227" s="41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x14ac:dyDescent="0.2">
      <c r="A228" t="s">
        <v>10</v>
      </c>
      <c r="B228" t="s">
        <v>11</v>
      </c>
      <c r="C228" s="37" t="s">
        <v>39</v>
      </c>
      <c r="D228" s="5">
        <v>27.96</v>
      </c>
      <c r="E228" s="5">
        <v>28.26</v>
      </c>
      <c r="F228" s="5">
        <v>27.6</v>
      </c>
      <c r="G228" s="39">
        <v>27.79</v>
      </c>
      <c r="H228" s="41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x14ac:dyDescent="0.2">
      <c r="A229" t="s">
        <v>10</v>
      </c>
      <c r="B229" t="s">
        <v>11</v>
      </c>
      <c r="C229" s="37" t="s">
        <v>38</v>
      </c>
      <c r="D229" s="5">
        <v>27.68</v>
      </c>
      <c r="E229" s="5">
        <v>27.98</v>
      </c>
      <c r="F229" s="5">
        <v>27.49</v>
      </c>
      <c r="G229" s="39">
        <v>27.65</v>
      </c>
      <c r="H229" s="41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x14ac:dyDescent="0.2">
      <c r="A230" t="s">
        <v>10</v>
      </c>
      <c r="B230" t="s">
        <v>11</v>
      </c>
      <c r="C230" s="37" t="s">
        <v>37</v>
      </c>
      <c r="D230" s="5">
        <v>27.97</v>
      </c>
      <c r="E230" s="5">
        <v>28.25</v>
      </c>
      <c r="F230" s="5">
        <v>27.8</v>
      </c>
      <c r="G230" s="39">
        <v>27.97</v>
      </c>
      <c r="H230" s="41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x14ac:dyDescent="0.2">
      <c r="A231" t="s">
        <v>10</v>
      </c>
      <c r="B231" t="s">
        <v>11</v>
      </c>
      <c r="C231" s="37" t="s">
        <v>36</v>
      </c>
      <c r="D231" s="5">
        <v>28.1</v>
      </c>
      <c r="E231" s="5">
        <v>28.48</v>
      </c>
      <c r="F231" s="5">
        <v>27.96</v>
      </c>
      <c r="G231" s="39">
        <v>27.96</v>
      </c>
      <c r="H231" s="41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x14ac:dyDescent="0.2">
      <c r="A232" t="s">
        <v>10</v>
      </c>
      <c r="B232" t="s">
        <v>11</v>
      </c>
      <c r="C232" s="37" t="s">
        <v>35</v>
      </c>
      <c r="D232" s="5">
        <v>28</v>
      </c>
      <c r="E232" s="5">
        <v>28.844999999999999</v>
      </c>
      <c r="F232" s="5">
        <v>27.96</v>
      </c>
      <c r="G232" s="39">
        <v>28.68</v>
      </c>
      <c r="H232" s="41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x14ac:dyDescent="0.2">
      <c r="A233" t="s">
        <v>10</v>
      </c>
      <c r="B233" t="s">
        <v>11</v>
      </c>
      <c r="C233" s="37" t="s">
        <v>34</v>
      </c>
      <c r="D233" s="5">
        <v>28.68</v>
      </c>
      <c r="E233" s="5">
        <v>28.78</v>
      </c>
      <c r="F233" s="5">
        <v>28.43</v>
      </c>
      <c r="G233" s="39">
        <v>28.44</v>
      </c>
      <c r="H233" s="41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x14ac:dyDescent="0.2">
      <c r="A234" t="s">
        <v>10</v>
      </c>
      <c r="B234" t="s">
        <v>11</v>
      </c>
      <c r="C234" s="37" t="s">
        <v>33</v>
      </c>
      <c r="D234" s="5">
        <v>28.45</v>
      </c>
      <c r="E234" s="5">
        <v>28.91</v>
      </c>
      <c r="F234" s="5">
        <v>28.42</v>
      </c>
      <c r="G234" s="39">
        <v>28.59</v>
      </c>
      <c r="H234" s="41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x14ac:dyDescent="0.2">
      <c r="A235" t="s">
        <v>10</v>
      </c>
      <c r="B235" t="s">
        <v>11</v>
      </c>
      <c r="C235" s="37" t="s">
        <v>32</v>
      </c>
      <c r="D235" s="5">
        <v>28.54</v>
      </c>
      <c r="E235" s="5">
        <v>28.68</v>
      </c>
      <c r="F235" s="5">
        <v>28.35</v>
      </c>
      <c r="G235" s="39">
        <v>28.57</v>
      </c>
      <c r="H235" s="41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x14ac:dyDescent="0.2">
      <c r="A236" t="s">
        <v>10</v>
      </c>
      <c r="B236" t="s">
        <v>11</v>
      </c>
      <c r="C236" s="37" t="s">
        <v>31</v>
      </c>
      <c r="D236" s="5">
        <v>28.7</v>
      </c>
      <c r="E236" s="5">
        <v>29.06</v>
      </c>
      <c r="F236" s="5">
        <v>28.52</v>
      </c>
      <c r="G236" s="39">
        <v>28.99</v>
      </c>
      <c r="H236" s="41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x14ac:dyDescent="0.2">
      <c r="A237" t="s">
        <v>10</v>
      </c>
      <c r="B237" t="s">
        <v>11</v>
      </c>
      <c r="C237" s="37" t="s">
        <v>30</v>
      </c>
      <c r="D237" s="5">
        <v>29.01</v>
      </c>
      <c r="E237" s="5">
        <v>29.18</v>
      </c>
      <c r="F237" s="5">
        <v>28.73</v>
      </c>
      <c r="G237" s="39">
        <v>28.76</v>
      </c>
      <c r="H237" s="41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x14ac:dyDescent="0.2">
      <c r="A238" t="s">
        <v>10</v>
      </c>
      <c r="B238" t="s">
        <v>11</v>
      </c>
      <c r="C238" s="37" t="s">
        <v>29</v>
      </c>
      <c r="D238" s="5">
        <v>28.57</v>
      </c>
      <c r="E238" s="5">
        <v>29.1</v>
      </c>
      <c r="F238" s="5">
        <v>28.51</v>
      </c>
      <c r="G238" s="39">
        <v>28.87</v>
      </c>
      <c r="H238" s="41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x14ac:dyDescent="0.2">
      <c r="A239" t="s">
        <v>10</v>
      </c>
      <c r="B239" t="s">
        <v>11</v>
      </c>
      <c r="C239" s="37" t="s">
        <v>28</v>
      </c>
      <c r="D239" s="5">
        <v>28.97</v>
      </c>
      <c r="E239" s="5">
        <v>29.35</v>
      </c>
      <c r="F239" s="5">
        <v>28.83</v>
      </c>
      <c r="G239" s="39">
        <v>28.83</v>
      </c>
      <c r="H239" s="41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x14ac:dyDescent="0.2">
      <c r="A240" t="s">
        <v>10</v>
      </c>
      <c r="B240" t="s">
        <v>11</v>
      </c>
      <c r="C240" s="37" t="s">
        <v>27</v>
      </c>
      <c r="D240" s="5">
        <v>28.48</v>
      </c>
      <c r="E240" s="5">
        <v>28.75</v>
      </c>
      <c r="F240" s="5">
        <v>28.29</v>
      </c>
      <c r="G240" s="39">
        <v>28.57</v>
      </c>
      <c r="H240" s="41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x14ac:dyDescent="0.2">
      <c r="A241" t="s">
        <v>10</v>
      </c>
      <c r="B241" t="s">
        <v>11</v>
      </c>
      <c r="C241" s="37" t="s">
        <v>26</v>
      </c>
      <c r="D241" s="5">
        <v>28.65</v>
      </c>
      <c r="E241" s="5">
        <v>28.93</v>
      </c>
      <c r="F241" s="5">
        <v>27.76</v>
      </c>
      <c r="G241" s="39">
        <v>28.6</v>
      </c>
      <c r="H241" s="41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x14ac:dyDescent="0.2">
      <c r="A242" t="s">
        <v>10</v>
      </c>
      <c r="B242" t="s">
        <v>11</v>
      </c>
      <c r="C242" s="37" t="s">
        <v>25</v>
      </c>
      <c r="D242" s="5">
        <v>28.84</v>
      </c>
      <c r="E242" s="5">
        <v>28.84</v>
      </c>
      <c r="F242" s="5">
        <v>28.44</v>
      </c>
      <c r="G242" s="39">
        <v>28.44</v>
      </c>
      <c r="H242" s="41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x14ac:dyDescent="0.2">
      <c r="A243" t="s">
        <v>10</v>
      </c>
      <c r="B243" t="s">
        <v>11</v>
      </c>
      <c r="C243" s="37" t="s">
        <v>24</v>
      </c>
      <c r="D243" s="5">
        <v>28.48</v>
      </c>
      <c r="E243" s="5">
        <v>28.625</v>
      </c>
      <c r="F243" s="5">
        <v>28.28</v>
      </c>
      <c r="G243" s="39">
        <v>28.28</v>
      </c>
      <c r="H243" s="41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x14ac:dyDescent="0.2">
      <c r="A244" t="s">
        <v>10</v>
      </c>
      <c r="B244" t="s">
        <v>11</v>
      </c>
      <c r="C244" s="37" t="s">
        <v>23</v>
      </c>
      <c r="D244" s="5">
        <v>28.19</v>
      </c>
      <c r="E244" s="5">
        <v>28.4</v>
      </c>
      <c r="F244" s="5">
        <v>28.06</v>
      </c>
      <c r="G244" s="39">
        <v>28.1</v>
      </c>
      <c r="H244" s="41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x14ac:dyDescent="0.2">
      <c r="A245" t="s">
        <v>10</v>
      </c>
      <c r="B245" t="s">
        <v>11</v>
      </c>
      <c r="C245" s="37" t="s">
        <v>22</v>
      </c>
      <c r="D245" s="5">
        <v>27.97</v>
      </c>
      <c r="E245" s="5">
        <v>28.2</v>
      </c>
      <c r="F245" s="5">
        <v>27.92</v>
      </c>
      <c r="G245" s="39">
        <v>28.02</v>
      </c>
      <c r="H245" s="41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x14ac:dyDescent="0.2">
      <c r="A246" t="s">
        <v>10</v>
      </c>
      <c r="B246" t="s">
        <v>11</v>
      </c>
      <c r="C246" s="37" t="s">
        <v>21</v>
      </c>
      <c r="D246" s="5">
        <v>27.97</v>
      </c>
      <c r="E246" s="5">
        <v>28</v>
      </c>
      <c r="F246" s="5">
        <v>27.7</v>
      </c>
      <c r="G246" s="39">
        <v>27.79</v>
      </c>
      <c r="H246" s="41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x14ac:dyDescent="0.2">
      <c r="A247" t="s">
        <v>10</v>
      </c>
      <c r="B247" t="s">
        <v>11</v>
      </c>
      <c r="C247" s="37" t="s">
        <v>20</v>
      </c>
      <c r="D247" s="5">
        <v>27.65</v>
      </c>
      <c r="E247" s="5">
        <v>28.25</v>
      </c>
      <c r="F247" s="5">
        <v>27.61</v>
      </c>
      <c r="G247" s="39">
        <v>28.06</v>
      </c>
      <c r="H247" s="41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x14ac:dyDescent="0.2">
      <c r="A248" t="s">
        <v>10</v>
      </c>
      <c r="B248" t="s">
        <v>11</v>
      </c>
      <c r="C248" s="37" t="s">
        <v>19</v>
      </c>
      <c r="D248" s="5">
        <v>28.15</v>
      </c>
      <c r="E248" s="5">
        <v>28.19</v>
      </c>
      <c r="F248" s="5">
        <v>27.79</v>
      </c>
      <c r="G248" s="39">
        <v>27.92</v>
      </c>
      <c r="H248" s="41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x14ac:dyDescent="0.2">
      <c r="A249" t="s">
        <v>10</v>
      </c>
      <c r="B249" t="s">
        <v>11</v>
      </c>
      <c r="C249" s="37" t="s">
        <v>18</v>
      </c>
      <c r="D249" s="5">
        <v>27.48</v>
      </c>
      <c r="E249" s="5">
        <v>27.65</v>
      </c>
      <c r="F249" s="5">
        <v>27.3</v>
      </c>
      <c r="G249" s="39">
        <v>27.5</v>
      </c>
      <c r="H249" s="41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x14ac:dyDescent="0.2">
      <c r="A250" t="s">
        <v>10</v>
      </c>
      <c r="B250" t="s">
        <v>11</v>
      </c>
      <c r="C250" s="37" t="s">
        <v>17</v>
      </c>
      <c r="D250" s="5">
        <v>27.44</v>
      </c>
      <c r="E250" s="5">
        <v>27.6</v>
      </c>
      <c r="F250" s="5">
        <v>27.04</v>
      </c>
      <c r="G250" s="39">
        <v>27.17</v>
      </c>
      <c r="H250" s="41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x14ac:dyDescent="0.2">
      <c r="A251" t="s">
        <v>10</v>
      </c>
      <c r="B251" t="s">
        <v>11</v>
      </c>
      <c r="C251" s="37" t="s">
        <v>16</v>
      </c>
      <c r="D251" s="5">
        <v>27.48</v>
      </c>
      <c r="E251" s="5">
        <v>27.55</v>
      </c>
      <c r="F251" s="5">
        <v>27.25</v>
      </c>
      <c r="G251" s="39">
        <v>27.41</v>
      </c>
      <c r="H251" s="41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x14ac:dyDescent="0.2">
      <c r="A252" t="s">
        <v>10</v>
      </c>
      <c r="B252" t="s">
        <v>11</v>
      </c>
      <c r="C252" s="37" t="s">
        <v>15</v>
      </c>
      <c r="D252" s="5">
        <v>27.42</v>
      </c>
      <c r="E252" s="5">
        <v>27.68</v>
      </c>
      <c r="F252" s="5">
        <v>27.36</v>
      </c>
      <c r="G252" s="39">
        <v>27.56</v>
      </c>
      <c r="H252" s="41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x14ac:dyDescent="0.2">
      <c r="A253" t="s">
        <v>10</v>
      </c>
      <c r="B253" t="s">
        <v>11</v>
      </c>
      <c r="C253" s="37" t="s">
        <v>14</v>
      </c>
      <c r="D253" s="5">
        <v>27.48</v>
      </c>
      <c r="E253" s="5">
        <v>27.53</v>
      </c>
      <c r="F253" s="5">
        <v>27.26</v>
      </c>
      <c r="G253" s="39">
        <v>27.44</v>
      </c>
      <c r="H253" s="41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x14ac:dyDescent="0.2">
      <c r="A254" t="s">
        <v>10</v>
      </c>
      <c r="B254" t="s">
        <v>11</v>
      </c>
      <c r="C254" s="37" t="s">
        <v>13</v>
      </c>
      <c r="D254" s="5">
        <v>27.26</v>
      </c>
      <c r="E254" s="5">
        <v>27.33</v>
      </c>
      <c r="F254" s="5">
        <v>27.03</v>
      </c>
      <c r="G254" s="39">
        <v>27.23</v>
      </c>
      <c r="H254" s="41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x14ac:dyDescent="0.2">
      <c r="A255" t="s">
        <v>10</v>
      </c>
      <c r="B255" t="s">
        <v>11</v>
      </c>
      <c r="C255" s="37" t="s">
        <v>12</v>
      </c>
      <c r="D255" s="5">
        <v>27.02</v>
      </c>
      <c r="E255" s="5">
        <v>27.23</v>
      </c>
      <c r="F255" s="5">
        <v>26.9</v>
      </c>
      <c r="G255" s="39">
        <v>27.01</v>
      </c>
      <c r="H255" s="41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B51-959D-410D-BE7D-43711BE35CB4}">
  <sheetPr>
    <tabColor theme="9" tint="0.39997558519241921"/>
  </sheetPr>
  <dimension ref="A1:N255"/>
  <sheetViews>
    <sheetView topLeftCell="C31" workbookViewId="0">
      <selection activeCell="V246" sqref="V246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7" width="19" style="6" customWidth="1"/>
    <col min="8" max="8" width="19" style="9" hidden="1" customWidth="1"/>
    <col min="9" max="9" width="28.5703125" style="6" hidden="1" customWidth="1"/>
    <col min="10" max="10" width="19" style="12" hidden="1" customWidth="1"/>
    <col min="11" max="11" width="16.5703125" hidden="1" customWidth="1"/>
    <col min="12" max="12" width="0" style="16" hidden="1" customWidth="1"/>
    <col min="13" max="14" width="0" hidden="1" customWidth="1"/>
  </cols>
  <sheetData>
    <row r="1" spans="1:14" ht="15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F031-5C62-441F-81A8-47B4574B6172}">
  <sheetPr>
    <tabColor theme="9" tint="-0.249977111117893"/>
  </sheetPr>
  <dimension ref="A1:N255"/>
  <sheetViews>
    <sheetView topLeftCell="C1" workbookViewId="0">
      <selection activeCell="O1" sqref="O1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7" width="19" style="6" hidden="1" customWidth="1"/>
    <col min="8" max="8" width="19" style="9" hidden="1" customWidth="1"/>
    <col min="9" max="9" width="28.5703125" style="6" customWidth="1"/>
    <col min="10" max="10" width="19" style="12" customWidth="1"/>
    <col min="11" max="11" width="16.5703125" hidden="1" customWidth="1"/>
    <col min="12" max="12" width="0" style="16" hidden="1" customWidth="1"/>
    <col min="13" max="14" width="0" hidden="1" customWidth="1"/>
  </cols>
  <sheetData>
    <row r="1" spans="1:14" ht="15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786F-FFC6-44C3-8BDF-A07972EA3E2A}">
  <sheetPr>
    <tabColor theme="9" tint="-0.499984740745262"/>
  </sheetPr>
  <dimension ref="A1:N255"/>
  <sheetViews>
    <sheetView topLeftCell="C9" workbookViewId="0">
      <selection activeCell="O97" sqref="O97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6" width="19" style="6" hidden="1" customWidth="1"/>
    <col min="7" max="7" width="19" style="6" customWidth="1"/>
    <col min="8" max="8" width="19" style="9" hidden="1" customWidth="1"/>
    <col min="9" max="9" width="28.5703125" style="6" hidden="1" customWidth="1"/>
    <col min="10" max="10" width="19" style="12" hidden="1" customWidth="1"/>
    <col min="11" max="11" width="16.5703125" hidden="1" customWidth="1"/>
    <col min="12" max="12" width="9.140625" style="16"/>
    <col min="13" max="14" width="0" hidden="1" customWidth="1"/>
  </cols>
  <sheetData>
    <row r="1" spans="1:14" ht="15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  <c r="N3" s="42"/>
    </row>
    <row r="4" spans="1:14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7CBA-36F2-4347-9CDA-1C0FAEC21542}">
  <sheetPr>
    <tabColor theme="9" tint="-0.249977111117893"/>
  </sheetPr>
  <dimension ref="A1:N255"/>
  <sheetViews>
    <sheetView topLeftCell="C1" workbookViewId="0">
      <selection activeCell="K2" sqref="K2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7" width="19" style="6" hidden="1" customWidth="1"/>
    <col min="8" max="8" width="19" style="9" customWidth="1"/>
    <col min="9" max="9" width="28.5703125" style="6" hidden="1" customWidth="1"/>
    <col min="10" max="10" width="19" style="12" customWidth="1"/>
    <col min="11" max="11" width="16.5703125" bestFit="1" customWidth="1"/>
    <col min="12" max="12" width="0" style="16" hidden="1" customWidth="1"/>
    <col min="13" max="14" width="0" hidden="1" customWidth="1"/>
  </cols>
  <sheetData>
    <row r="1" spans="1:14" ht="15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</row>
    <row r="2" spans="1:14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32.073831667947736</v>
      </c>
      <c r="L2" s="17">
        <f>$N$2/G2</f>
        <v>3.2909034461347408E-2</v>
      </c>
      <c r="M2" s="18">
        <f>26.02/25.91</f>
        <v>1.004245465071401</v>
      </c>
      <c r="N2" s="13">
        <f>(63+43)/100</f>
        <v>1.06</v>
      </c>
    </row>
    <row r="3" spans="1:14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31.755184473481936</v>
      </c>
      <c r="L3" s="17">
        <f t="shared" ref="L3:L66" si="1">$N$2/G3</f>
        <v>3.3239259956099089E-2</v>
      </c>
    </row>
    <row r="4" spans="1:14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31.376790930053808</v>
      </c>
      <c r="L4" s="17">
        <f t="shared" si="1"/>
        <v>3.3640114249444623E-2</v>
      </c>
    </row>
    <row r="5" spans="1:14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31.556029976940817</v>
      </c>
      <c r="L5" s="17">
        <f t="shared" si="1"/>
        <v>3.3449037551278003E-2</v>
      </c>
    </row>
    <row r="6" spans="1:14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31.317044581091469</v>
      </c>
      <c r="L6" s="17">
        <f t="shared" si="1"/>
        <v>3.3704292527821943E-2</v>
      </c>
    </row>
    <row r="7" spans="1:14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31.735269023827826</v>
      </c>
      <c r="L7" s="17">
        <f t="shared" si="1"/>
        <v>3.3260119234389707E-2</v>
      </c>
    </row>
    <row r="8" spans="1:14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31.685480399692544</v>
      </c>
      <c r="L8" s="17">
        <f t="shared" si="1"/>
        <v>3.3312382149591452E-2</v>
      </c>
    </row>
    <row r="9" spans="1:14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31.894592621060724</v>
      </c>
      <c r="L9" s="17">
        <f t="shared" si="1"/>
        <v>3.3093974399000935E-2</v>
      </c>
    </row>
    <row r="10" spans="1:14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31.854761721752496</v>
      </c>
      <c r="L10" s="17">
        <f t="shared" si="1"/>
        <v>3.3135354798374497E-2</v>
      </c>
    </row>
    <row r="11" spans="1:14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31.804973097617218</v>
      </c>
      <c r="L11" s="17">
        <f t="shared" si="1"/>
        <v>3.3187226048841577E-2</v>
      </c>
    </row>
    <row r="12" spans="1:14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31.466410453497311</v>
      </c>
      <c r="L12" s="17">
        <f t="shared" si="1"/>
        <v>3.3544303797468353E-2</v>
      </c>
    </row>
    <row r="13" spans="1:14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31.287171406610302</v>
      </c>
      <c r="L13" s="17">
        <f t="shared" si="1"/>
        <v>3.373647358370465E-2</v>
      </c>
    </row>
    <row r="14" spans="1:14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30.490553420445814</v>
      </c>
      <c r="L14" s="17">
        <f t="shared" si="1"/>
        <v>3.4617896799477466E-2</v>
      </c>
    </row>
    <row r="15" spans="1:14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30.998397386625673</v>
      </c>
      <c r="L15" s="17">
        <f t="shared" si="1"/>
        <v>3.4050754898811438E-2</v>
      </c>
    </row>
    <row r="16" spans="1:14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31.327002305918526</v>
      </c>
      <c r="L16" s="17">
        <f t="shared" si="1"/>
        <v>3.3693579148124604E-2</v>
      </c>
    </row>
    <row r="17" spans="1:12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31.615776325903152</v>
      </c>
      <c r="L17" s="17">
        <f t="shared" si="1"/>
        <v>3.3385826771653547E-2</v>
      </c>
    </row>
    <row r="18" spans="1:12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31.33696003074558</v>
      </c>
      <c r="L18" s="17">
        <f t="shared" si="1"/>
        <v>3.3682872577057515E-2</v>
      </c>
    </row>
    <row r="19" spans="1:12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31.426579554189082</v>
      </c>
      <c r="L19" s="17">
        <f t="shared" si="1"/>
        <v>3.3586818757921424E-2</v>
      </c>
    </row>
    <row r="20" spans="1:12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31.665564950038434</v>
      </c>
      <c r="L20" s="17">
        <f t="shared" si="1"/>
        <v>3.3333333333333333E-2</v>
      </c>
    </row>
    <row r="21" spans="1:12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32.034000768639508</v>
      </c>
      <c r="L21" s="17">
        <f t="shared" si="1"/>
        <v>3.2949953372707494E-2</v>
      </c>
    </row>
    <row r="22" spans="1:12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31.884634896233671</v>
      </c>
      <c r="L22" s="17">
        <f t="shared" si="1"/>
        <v>3.3104309806371017E-2</v>
      </c>
    </row>
    <row r="23" spans="1:12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31.456452728670254</v>
      </c>
      <c r="L23" s="17">
        <f t="shared" si="1"/>
        <v>3.3554922443811336E-2</v>
      </c>
    </row>
    <row r="24" spans="1:12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31.675522674865487</v>
      </c>
      <c r="L24" s="17">
        <f t="shared" si="1"/>
        <v>3.3322854448286705E-2</v>
      </c>
    </row>
    <row r="25" spans="1:12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31.795015372790161</v>
      </c>
      <c r="L25" s="17">
        <f t="shared" si="1"/>
        <v>3.3197619793297842E-2</v>
      </c>
    </row>
    <row r="26" spans="1:12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31.297129131437355</v>
      </c>
      <c r="L26" s="17">
        <f t="shared" si="1"/>
        <v>3.372573973910277E-2</v>
      </c>
    </row>
    <row r="27" spans="1:12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31.137805534204457</v>
      </c>
      <c r="L27" s="17">
        <f t="shared" si="1"/>
        <v>3.3898305084745763E-2</v>
      </c>
    </row>
    <row r="28" spans="1:12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31.307086856264412</v>
      </c>
      <c r="L28" s="17">
        <f t="shared" si="1"/>
        <v>3.3715012722646313E-2</v>
      </c>
    </row>
    <row r="29" spans="1:12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31.665564950038434</v>
      </c>
      <c r="L29" s="17">
        <f t="shared" si="1"/>
        <v>3.3333333333333333E-2</v>
      </c>
    </row>
    <row r="30" spans="1:12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31.97425441967717</v>
      </c>
      <c r="L30" s="17">
        <f t="shared" si="1"/>
        <v>3.3011522890065405E-2</v>
      </c>
    </row>
    <row r="31" spans="1:12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32.223197540353574</v>
      </c>
      <c r="L31" s="17">
        <f t="shared" si="1"/>
        <v>3.2756489493201486E-2</v>
      </c>
    </row>
    <row r="32" spans="1:12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32.014085318985394</v>
      </c>
      <c r="L32" s="17">
        <f t="shared" si="1"/>
        <v>3.297045101088647E-2</v>
      </c>
    </row>
    <row r="33" spans="1:12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31.914508070714831</v>
      </c>
      <c r="L33" s="17">
        <f t="shared" si="1"/>
        <v>3.3073322932917322E-2</v>
      </c>
    </row>
    <row r="34" spans="1:12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31.804973097617218</v>
      </c>
      <c r="L34" s="17">
        <f t="shared" si="1"/>
        <v>3.3187226048841577E-2</v>
      </c>
    </row>
    <row r="35" spans="1:12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31.575945426594927</v>
      </c>
      <c r="L35" s="17">
        <f t="shared" si="1"/>
        <v>3.3427940712708923E-2</v>
      </c>
    </row>
    <row r="36" spans="1:12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29.116387394312067</v>
      </c>
      <c r="L36" s="17">
        <f t="shared" si="1"/>
        <v>3.6251709986320116E-2</v>
      </c>
    </row>
    <row r="37" spans="1:12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28.976979246733283</v>
      </c>
      <c r="L37" s="17">
        <f t="shared" si="1"/>
        <v>3.6426116838487975E-2</v>
      </c>
    </row>
    <row r="38" spans="1:12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28.847528823981552</v>
      </c>
      <c r="L38" s="17">
        <f t="shared" si="1"/>
        <v>3.6589575422851225E-2</v>
      </c>
    </row>
    <row r="39" spans="1:12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29.176133743274406</v>
      </c>
      <c r="L39" s="17">
        <f t="shared" si="1"/>
        <v>3.6177474402730378E-2</v>
      </c>
    </row>
    <row r="40" spans="1:12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29.265753266717908</v>
      </c>
      <c r="L40" s="17">
        <f t="shared" si="1"/>
        <v>3.6066689350119092E-2</v>
      </c>
    </row>
    <row r="41" spans="1:12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29.176133743274406</v>
      </c>
      <c r="L41" s="17">
        <f t="shared" si="1"/>
        <v>3.6177474402730378E-2</v>
      </c>
    </row>
    <row r="42" spans="1:12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29.176133743274406</v>
      </c>
      <c r="L42" s="17">
        <f t="shared" si="1"/>
        <v>3.6177474402730378E-2</v>
      </c>
    </row>
    <row r="43" spans="1:12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29.723808608762493</v>
      </c>
      <c r="L43" s="17">
        <f t="shared" si="1"/>
        <v>3.5510887772194306E-2</v>
      </c>
    </row>
    <row r="44" spans="1:12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29.026767870868561</v>
      </c>
      <c r="L44" s="17">
        <f t="shared" si="1"/>
        <v>3.6363636363636369E-2</v>
      </c>
    </row>
    <row r="45" spans="1:12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28.44921983089931</v>
      </c>
      <c r="L45" s="17">
        <f t="shared" si="1"/>
        <v>3.710185509275464E-2</v>
      </c>
    </row>
    <row r="46" spans="1:12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27.921460415065333</v>
      </c>
      <c r="L46" s="17">
        <f t="shared" si="1"/>
        <v>3.7803138373751786E-2</v>
      </c>
    </row>
    <row r="47" spans="1:12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28.090741737125288</v>
      </c>
      <c r="L47" s="17">
        <f t="shared" si="1"/>
        <v>3.7575327897908545E-2</v>
      </c>
    </row>
    <row r="48" spans="1:12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28.040953112990007</v>
      </c>
      <c r="L48" s="17">
        <f t="shared" si="1"/>
        <v>3.7642045454545456E-2</v>
      </c>
    </row>
    <row r="49" spans="1:12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28.359600307455803</v>
      </c>
      <c r="L49" s="17">
        <f t="shared" si="1"/>
        <v>3.7219101123595506E-2</v>
      </c>
    </row>
    <row r="50" spans="1:12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28.349642582628746</v>
      </c>
      <c r="L50" s="17">
        <f t="shared" si="1"/>
        <v>3.7232174218475592E-2</v>
      </c>
    </row>
    <row r="51" spans="1:12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27.901544965411222</v>
      </c>
      <c r="L51" s="17">
        <f t="shared" si="1"/>
        <v>3.783012134189865E-2</v>
      </c>
    </row>
    <row r="52" spans="1:12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28.279938508839354</v>
      </c>
      <c r="L52" s="17">
        <f t="shared" si="1"/>
        <v>3.7323943661971837E-2</v>
      </c>
    </row>
    <row r="53" spans="1:12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27.891587240584169</v>
      </c>
      <c r="L53" s="17">
        <f t="shared" si="1"/>
        <v>3.7843627275972867E-2</v>
      </c>
    </row>
    <row r="54" spans="1:12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27.93141813989239</v>
      </c>
      <c r="L54" s="17">
        <f t="shared" si="1"/>
        <v>3.7789661319073083E-2</v>
      </c>
    </row>
    <row r="55" spans="1:12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27.752179093005381</v>
      </c>
      <c r="L55" s="17">
        <f t="shared" si="1"/>
        <v>3.8033728022963759E-2</v>
      </c>
    </row>
    <row r="56" spans="1:12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27.234377401998465</v>
      </c>
      <c r="L56" s="17">
        <f t="shared" si="1"/>
        <v>3.8756855575868374E-2</v>
      </c>
    </row>
    <row r="57" spans="1:12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27.174631053036126</v>
      </c>
      <c r="L57" s="17">
        <f t="shared" si="1"/>
        <v>3.8842066691095641E-2</v>
      </c>
    </row>
    <row r="58" spans="1:12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28.011079938508839</v>
      </c>
      <c r="L58" s="17">
        <f t="shared" si="1"/>
        <v>3.7682189832918593E-2</v>
      </c>
    </row>
    <row r="59" spans="1:12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28.419346656418139</v>
      </c>
      <c r="L59" s="17">
        <f t="shared" si="1"/>
        <v>3.7140854940434481E-2</v>
      </c>
    </row>
    <row r="60" spans="1:12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28.837571099154498</v>
      </c>
      <c r="L60" s="17">
        <f t="shared" si="1"/>
        <v>3.6602209944751385E-2</v>
      </c>
    </row>
    <row r="61" spans="1:12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29.056641045349732</v>
      </c>
      <c r="L61" s="17">
        <f t="shared" si="1"/>
        <v>3.6326250856751202E-2</v>
      </c>
    </row>
    <row r="62" spans="1:12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29.156218293620292</v>
      </c>
      <c r="L62" s="17">
        <f t="shared" si="1"/>
        <v>3.6202185792349725E-2</v>
      </c>
    </row>
    <row r="63" spans="1:12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29.285668716372022</v>
      </c>
      <c r="L63" s="17">
        <f t="shared" si="1"/>
        <v>3.6042162529751787E-2</v>
      </c>
    </row>
    <row r="64" spans="1:12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29.20600691775557</v>
      </c>
      <c r="L64" s="17">
        <f t="shared" si="1"/>
        <v>3.6140470508012279E-2</v>
      </c>
    </row>
    <row r="65" spans="1:12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28.907275172943891</v>
      </c>
      <c r="L65" s="17">
        <f t="shared" si="1"/>
        <v>3.6513951085084394E-2</v>
      </c>
    </row>
    <row r="66" spans="1:12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28.927190622598001</v>
      </c>
      <c r="L66" s="17">
        <f t="shared" si="1"/>
        <v>3.648881239242685E-2</v>
      </c>
    </row>
    <row r="67" spans="1:12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28.827613374327441</v>
      </c>
      <c r="L67" s="17">
        <f t="shared" ref="L67:L130" si="3">$N$2/G67</f>
        <v>3.6614853195164082E-2</v>
      </c>
    </row>
    <row r="68" spans="1:12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28.957063797079169</v>
      </c>
      <c r="L68" s="17">
        <f t="shared" si="3"/>
        <v>3.6451169188445674E-2</v>
      </c>
    </row>
    <row r="69" spans="1:12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28.648374327440429</v>
      </c>
      <c r="L69" s="17">
        <f t="shared" si="3"/>
        <v>3.6843934654153636E-2</v>
      </c>
    </row>
    <row r="70" spans="1:12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28.568712528823983</v>
      </c>
      <c r="L70" s="17">
        <f t="shared" si="3"/>
        <v>3.6946671314046706E-2</v>
      </c>
    </row>
    <row r="71" spans="1:12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27.433531898539584</v>
      </c>
      <c r="L71" s="17">
        <f t="shared" si="3"/>
        <v>3.8475499092558985E-2</v>
      </c>
    </row>
    <row r="72" spans="1:12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26.955561106840893</v>
      </c>
      <c r="L72" s="17">
        <f t="shared" si="3"/>
        <v>3.9157739194680456E-2</v>
      </c>
    </row>
    <row r="73" spans="1:12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26.616998462720986</v>
      </c>
      <c r="L73" s="17">
        <f t="shared" si="3"/>
        <v>3.9655817433595211E-2</v>
      </c>
    </row>
    <row r="74" spans="1:12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26.358097617217524</v>
      </c>
      <c r="L74" s="17">
        <f t="shared" si="3"/>
        <v>4.0045334340763135E-2</v>
      </c>
    </row>
    <row r="75" spans="1:12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25.880126825518829</v>
      </c>
      <c r="L75" s="17">
        <f t="shared" si="3"/>
        <v>4.078491727587534E-2</v>
      </c>
    </row>
    <row r="76" spans="1:12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25.800465026902383</v>
      </c>
      <c r="L76" s="17">
        <f t="shared" si="3"/>
        <v>4.0910845233500581E-2</v>
      </c>
    </row>
    <row r="77" spans="1:12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26.158943120676401</v>
      </c>
      <c r="L77" s="17">
        <f t="shared" si="3"/>
        <v>4.0350209364293871E-2</v>
      </c>
    </row>
    <row r="78" spans="1:12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26.338182167563414</v>
      </c>
      <c r="L78" s="17">
        <f t="shared" si="3"/>
        <v>4.0075614366729684E-2</v>
      </c>
    </row>
    <row r="79" spans="1:12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26.736491160645659</v>
      </c>
      <c r="L79" s="17">
        <f t="shared" si="3"/>
        <v>3.9478584729981378E-2</v>
      </c>
    </row>
    <row r="80" spans="1:12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26.626956187548039</v>
      </c>
      <c r="L80" s="17">
        <f t="shared" si="3"/>
        <v>3.9640987284966345E-2</v>
      </c>
    </row>
    <row r="81" spans="1:12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26.228647194465797</v>
      </c>
      <c r="L81" s="17">
        <f t="shared" si="3"/>
        <v>4.0242976461655276E-2</v>
      </c>
    </row>
    <row r="82" spans="1:12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26.646871637202153</v>
      </c>
      <c r="L82" s="17">
        <f t="shared" si="3"/>
        <v>3.9611360239162931E-2</v>
      </c>
    </row>
    <row r="83" spans="1:12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26.656829362029207</v>
      </c>
      <c r="L83" s="17">
        <f t="shared" si="3"/>
        <v>3.9596563317146061E-2</v>
      </c>
    </row>
    <row r="84" spans="1:12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26.238604919292854</v>
      </c>
      <c r="L84" s="17">
        <f t="shared" si="3"/>
        <v>4.0227703984819736E-2</v>
      </c>
    </row>
    <row r="85" spans="1:12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25.830338201383551</v>
      </c>
      <c r="L85" s="17">
        <f t="shared" si="3"/>
        <v>4.0863531225905934E-2</v>
      </c>
    </row>
    <row r="86" spans="1:12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26.009577248270563</v>
      </c>
      <c r="L86" s="17">
        <f t="shared" si="3"/>
        <v>4.0581929555895867E-2</v>
      </c>
    </row>
    <row r="87" spans="1:12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26.168900845503462</v>
      </c>
      <c r="L87" s="17">
        <f t="shared" si="3"/>
        <v>4.0334855403348552E-2</v>
      </c>
    </row>
    <row r="88" spans="1:12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26.507463489623369</v>
      </c>
      <c r="L88" s="17">
        <f t="shared" si="3"/>
        <v>3.9819684447783624E-2</v>
      </c>
    </row>
    <row r="89" spans="1:12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26.44771714066103</v>
      </c>
      <c r="L89" s="17">
        <f t="shared" si="3"/>
        <v>3.9909638554216871E-2</v>
      </c>
    </row>
    <row r="90" spans="1:12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26.487548039969255</v>
      </c>
      <c r="L90" s="17">
        <f t="shared" si="3"/>
        <v>3.9849624060150378E-2</v>
      </c>
    </row>
    <row r="91" spans="1:12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26.646871637202153</v>
      </c>
      <c r="L91" s="17">
        <f t="shared" si="3"/>
        <v>3.9611360239162931E-2</v>
      </c>
    </row>
    <row r="92" spans="1:12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26.905772482705611</v>
      </c>
      <c r="L92" s="17">
        <f t="shared" si="3"/>
        <v>3.9230199851961516E-2</v>
      </c>
    </row>
    <row r="93" spans="1:12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27.50323597232898</v>
      </c>
      <c r="L93" s="17">
        <f t="shared" si="3"/>
        <v>3.8377986965966691E-2</v>
      </c>
    </row>
    <row r="94" spans="1:12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26.577167563412761</v>
      </c>
      <c r="L94" s="17">
        <f t="shared" si="3"/>
        <v>3.9715249156987639E-2</v>
      </c>
    </row>
    <row r="95" spans="1:12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26.925687932359722</v>
      </c>
      <c r="L95" s="17">
        <f t="shared" si="3"/>
        <v>3.9201183431952669E-2</v>
      </c>
    </row>
    <row r="96" spans="1:12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26.517421214450422</v>
      </c>
      <c r="L96" s="17">
        <f t="shared" si="3"/>
        <v>3.9804731505820506E-2</v>
      </c>
    </row>
    <row r="97" spans="1:12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26.497505764796308</v>
      </c>
      <c r="L97" s="17">
        <f t="shared" si="3"/>
        <v>3.9834648628335217E-2</v>
      </c>
    </row>
    <row r="98" spans="1:12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2"/>
        <v>24.904269792467336</v>
      </c>
      <c r="L98" s="17">
        <f t="shared" si="3"/>
        <v>4.2383046781287487E-2</v>
      </c>
    </row>
    <row r="99" spans="1:12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24.446214450422751</v>
      </c>
      <c r="L99" s="17">
        <f t="shared" si="3"/>
        <v>4.3177189409368634E-2</v>
      </c>
    </row>
    <row r="100" spans="1:12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25.332451960030745</v>
      </c>
      <c r="L100" s="17">
        <f t="shared" si="3"/>
        <v>4.1666666666666664E-2</v>
      </c>
    </row>
    <row r="101" spans="1:12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24.575664873174482</v>
      </c>
      <c r="L101" s="17">
        <f t="shared" si="3"/>
        <v>4.2949756888168558E-2</v>
      </c>
    </row>
    <row r="102" spans="1:12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24.376510376633359</v>
      </c>
      <c r="L102" s="17">
        <f t="shared" si="3"/>
        <v>4.3300653594771241E-2</v>
      </c>
    </row>
    <row r="103" spans="1:12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24.077778631821676</v>
      </c>
      <c r="L103" s="17">
        <f t="shared" si="3"/>
        <v>4.3837882547559971E-2</v>
      </c>
    </row>
    <row r="104" spans="1:12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23.998116833205227</v>
      </c>
      <c r="L104" s="17">
        <f t="shared" si="3"/>
        <v>4.3983402489626552E-2</v>
      </c>
    </row>
    <row r="105" spans="1:12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23.898539584934667</v>
      </c>
      <c r="L105" s="17">
        <f t="shared" si="3"/>
        <v>4.4166666666666667E-2</v>
      </c>
    </row>
    <row r="106" spans="1:12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24.227144504227514</v>
      </c>
      <c r="L106" s="17">
        <f t="shared" si="3"/>
        <v>4.3567612001644065E-2</v>
      </c>
    </row>
    <row r="107" spans="1:12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24.067820906994623</v>
      </c>
      <c r="L107" s="17">
        <f t="shared" si="3"/>
        <v>4.3856019859329749E-2</v>
      </c>
    </row>
    <row r="108" spans="1:12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23.938370484242888</v>
      </c>
      <c r="L108" s="17">
        <f t="shared" si="3"/>
        <v>4.409317803660566E-2</v>
      </c>
    </row>
    <row r="109" spans="1:12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24.257017678708685</v>
      </c>
      <c r="L109" s="17">
        <f t="shared" si="3"/>
        <v>4.3513957307060758E-2</v>
      </c>
    </row>
    <row r="110" spans="1:12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24.615495772482703</v>
      </c>
      <c r="L110" s="17">
        <f t="shared" si="3"/>
        <v>4.2880258899676379E-2</v>
      </c>
    </row>
    <row r="111" spans="1:12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24.874396617986164</v>
      </c>
      <c r="L111" s="17">
        <f t="shared" si="3"/>
        <v>4.2433947157726179E-2</v>
      </c>
    </row>
    <row r="112" spans="1:12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24.73498847040738</v>
      </c>
      <c r="L112" s="17">
        <f t="shared" si="3"/>
        <v>4.2673107890499197E-2</v>
      </c>
    </row>
    <row r="113" spans="1:12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24.894312067640278</v>
      </c>
      <c r="L113" s="17">
        <f t="shared" si="3"/>
        <v>4.24E-2</v>
      </c>
    </row>
    <row r="114" spans="1:12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25.143255188316679</v>
      </c>
      <c r="L114" s="17">
        <f t="shared" si="3"/>
        <v>4.1980198019801983E-2</v>
      </c>
    </row>
    <row r="115" spans="1:12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25.232874711760186</v>
      </c>
      <c r="L115" s="17">
        <f t="shared" si="3"/>
        <v>4.1831097079715863E-2</v>
      </c>
    </row>
    <row r="116" spans="1:12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25.70088777863182</v>
      </c>
      <c r="L116" s="17">
        <f t="shared" si="3"/>
        <v>4.1069352963967458E-2</v>
      </c>
    </row>
    <row r="117" spans="1:12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26.278435818601078</v>
      </c>
      <c r="L117" s="17">
        <f t="shared" si="3"/>
        <v>4.0166729821902239E-2</v>
      </c>
    </row>
    <row r="118" spans="1:12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26.497505764796308</v>
      </c>
      <c r="L118" s="17">
        <f t="shared" si="3"/>
        <v>3.9834648628335217E-2</v>
      </c>
    </row>
    <row r="119" spans="1:12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26.607040737893925</v>
      </c>
      <c r="L119" s="17">
        <f t="shared" si="3"/>
        <v>3.9670658682634731E-2</v>
      </c>
    </row>
    <row r="120" spans="1:12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27.035222905457339</v>
      </c>
      <c r="L120" s="17">
        <f t="shared" si="3"/>
        <v>3.904235727440148E-2</v>
      </c>
    </row>
    <row r="121" spans="1:12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26.427801691006916</v>
      </c>
      <c r="L121" s="17">
        <f t="shared" si="3"/>
        <v>3.9939713639789001E-2</v>
      </c>
    </row>
    <row r="122" spans="1:12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26.626956187548039</v>
      </c>
      <c r="L122" s="17">
        <f t="shared" si="3"/>
        <v>3.9640987284966345E-2</v>
      </c>
    </row>
    <row r="123" spans="1:12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26.139027671022291</v>
      </c>
      <c r="L123" s="17">
        <f t="shared" si="3"/>
        <v>4.0380952380952385E-2</v>
      </c>
    </row>
    <row r="124" spans="1:12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26.258520368946964</v>
      </c>
      <c r="L124" s="17">
        <f t="shared" si="3"/>
        <v>4.0197193780811526E-2</v>
      </c>
    </row>
    <row r="125" spans="1:12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26.188816295157572</v>
      </c>
      <c r="L125" s="17">
        <f t="shared" si="3"/>
        <v>4.0304182509505702E-2</v>
      </c>
    </row>
    <row r="126" spans="1:12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25.551521906225979</v>
      </c>
      <c r="L126" s="17">
        <f t="shared" si="3"/>
        <v>4.1309431021044431E-2</v>
      </c>
    </row>
    <row r="127" spans="1:12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25.441986933128362</v>
      </c>
      <c r="L127" s="17">
        <f t="shared" si="3"/>
        <v>4.1487279843444226E-2</v>
      </c>
    </row>
    <row r="128" spans="1:12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25.37228285933897</v>
      </c>
      <c r="L128" s="17">
        <f t="shared" si="3"/>
        <v>4.1601255886970175E-2</v>
      </c>
    </row>
    <row r="129" spans="1:12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25.641141429669485</v>
      </c>
      <c r="L129" s="17">
        <f t="shared" si="3"/>
        <v>4.1165048543689325E-2</v>
      </c>
    </row>
    <row r="130" spans="1:12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25.989661798616449</v>
      </c>
      <c r="L130" s="17">
        <f t="shared" si="3"/>
        <v>4.0613026819923369E-2</v>
      </c>
    </row>
    <row r="131" spans="1:12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25.671014604150656</v>
      </c>
      <c r="L131" s="17">
        <f t="shared" ref="L131:L194" si="5">$N$2/G131</f>
        <v>4.1117145073700546E-2</v>
      </c>
    </row>
    <row r="132" spans="1:12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25.840295926210608</v>
      </c>
      <c r="L132" s="17">
        <f t="shared" si="5"/>
        <v>4.0847784200385359E-2</v>
      </c>
    </row>
    <row r="133" spans="1:12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25.720803228285931</v>
      </c>
      <c r="L133" s="17">
        <f t="shared" si="5"/>
        <v>4.1037553232675189E-2</v>
      </c>
    </row>
    <row r="134" spans="1:12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25.730760953112991</v>
      </c>
      <c r="L134" s="17">
        <f t="shared" si="5"/>
        <v>4.1021671826625389E-2</v>
      </c>
    </row>
    <row r="135" spans="1:12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26.188816295157572</v>
      </c>
      <c r="L135" s="17">
        <f t="shared" si="5"/>
        <v>4.0304182509505702E-2</v>
      </c>
    </row>
    <row r="136" spans="1:12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26.139027671022291</v>
      </c>
      <c r="L136" s="17">
        <f t="shared" si="5"/>
        <v>4.0380952380952385E-2</v>
      </c>
    </row>
    <row r="137" spans="1:12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26.139027671022291</v>
      </c>
      <c r="L137" s="17">
        <f t="shared" si="5"/>
        <v>4.0380952380952385E-2</v>
      </c>
    </row>
    <row r="138" spans="1:12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26.537336664104533</v>
      </c>
      <c r="L138" s="17">
        <f t="shared" si="5"/>
        <v>3.9774859287054411E-2</v>
      </c>
    </row>
    <row r="139" spans="1:12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26.567209838585704</v>
      </c>
      <c r="L139" s="17">
        <f t="shared" si="5"/>
        <v>3.9730134932533738E-2</v>
      </c>
    </row>
    <row r="140" spans="1:12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26.577167563412761</v>
      </c>
      <c r="L140" s="17">
        <f t="shared" si="5"/>
        <v>3.9715249156987639E-2</v>
      </c>
    </row>
    <row r="141" spans="1:12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26.477590315142198</v>
      </c>
      <c r="L141" s="17">
        <f t="shared" si="5"/>
        <v>3.9864610755923284E-2</v>
      </c>
    </row>
    <row r="142" spans="1:12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26.706617986164488</v>
      </c>
      <c r="L142" s="17">
        <f t="shared" si="5"/>
        <v>3.95227442207308E-2</v>
      </c>
    </row>
    <row r="143" spans="1:12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26.368055342044581</v>
      </c>
      <c r="L143" s="17">
        <f t="shared" si="5"/>
        <v>4.0030211480362538E-2</v>
      </c>
    </row>
    <row r="144" spans="1:12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26.567209838585704</v>
      </c>
      <c r="L144" s="17">
        <f t="shared" si="5"/>
        <v>3.9730134932533738E-2</v>
      </c>
    </row>
    <row r="145" spans="1:12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27.124842428900845</v>
      </c>
      <c r="L145" s="17">
        <f t="shared" si="5"/>
        <v>3.8913362701908961E-2</v>
      </c>
    </row>
    <row r="146" spans="1:12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27.2941237509608</v>
      </c>
      <c r="L146" s="17">
        <f t="shared" si="5"/>
        <v>3.867201751185699E-2</v>
      </c>
    </row>
    <row r="147" spans="1:12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27.114884704073791</v>
      </c>
      <c r="L147" s="17">
        <f t="shared" si="5"/>
        <v>3.8927653323540215E-2</v>
      </c>
    </row>
    <row r="148" spans="1:12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27.543066871637201</v>
      </c>
      <c r="L148" s="17">
        <f t="shared" si="5"/>
        <v>3.8322487346348522E-2</v>
      </c>
    </row>
    <row r="149" spans="1:12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27.2941237509608</v>
      </c>
      <c r="L149" s="17">
        <f t="shared" si="5"/>
        <v>3.867201751185699E-2</v>
      </c>
    </row>
    <row r="150" spans="1:12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27.413616448885474</v>
      </c>
      <c r="L150" s="17">
        <f t="shared" si="5"/>
        <v>3.8503450780966217E-2</v>
      </c>
    </row>
    <row r="151" spans="1:12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27.124842428900845</v>
      </c>
      <c r="L151" s="17">
        <f t="shared" si="5"/>
        <v>3.8913362701908961E-2</v>
      </c>
    </row>
    <row r="152" spans="1:12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26.806195234435052</v>
      </c>
      <c r="L152" s="17">
        <f t="shared" si="5"/>
        <v>3.9375928677563149E-2</v>
      </c>
    </row>
    <row r="153" spans="1:12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26.915730207532668</v>
      </c>
      <c r="L153" s="17">
        <f t="shared" si="5"/>
        <v>3.9215686274509803E-2</v>
      </c>
    </row>
    <row r="154" spans="1:12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27.075053804765567</v>
      </c>
      <c r="L154" s="17">
        <f t="shared" si="5"/>
        <v>3.8984920926811328E-2</v>
      </c>
    </row>
    <row r="155" spans="1:12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27.274208301306686</v>
      </c>
      <c r="L155" s="17">
        <f t="shared" si="5"/>
        <v>3.8700255567725446E-2</v>
      </c>
    </row>
    <row r="156" spans="1:12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27.333954650269025</v>
      </c>
      <c r="L156" s="17">
        <f t="shared" si="5"/>
        <v>3.8615664845173044E-2</v>
      </c>
    </row>
    <row r="157" spans="1:12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27.08501152959262</v>
      </c>
      <c r="L157" s="17">
        <f t="shared" si="5"/>
        <v>3.8970588235294118E-2</v>
      </c>
    </row>
    <row r="158" spans="1:12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27.612770945426597</v>
      </c>
      <c r="L158" s="17">
        <f t="shared" si="5"/>
        <v>3.8225748287053732E-2</v>
      </c>
    </row>
    <row r="159" spans="1:12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27.821883166794773</v>
      </c>
      <c r="L159" s="17">
        <f t="shared" si="5"/>
        <v>3.7938439513242661E-2</v>
      </c>
    </row>
    <row r="160" spans="1:12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27.692432744043042</v>
      </c>
      <c r="L160" s="17">
        <f t="shared" si="5"/>
        <v>3.8115785688601224E-2</v>
      </c>
    </row>
    <row r="161" spans="1:12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27.732263643351271</v>
      </c>
      <c r="L161" s="17">
        <f t="shared" si="5"/>
        <v>3.8061041292639139E-2</v>
      </c>
    </row>
    <row r="162" spans="1:12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27.423574173712527</v>
      </c>
      <c r="L162" s="17">
        <f t="shared" si="5"/>
        <v>3.8489469862018885E-2</v>
      </c>
    </row>
    <row r="163" spans="1:12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27.602813220599536</v>
      </c>
      <c r="L163" s="17">
        <f t="shared" si="5"/>
        <v>3.823953823953824E-2</v>
      </c>
    </row>
    <row r="164" spans="1:12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27.821883166794773</v>
      </c>
      <c r="L164" s="17">
        <f t="shared" si="5"/>
        <v>3.7938439513242661E-2</v>
      </c>
    </row>
    <row r="165" spans="1:12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27.652601844734818</v>
      </c>
      <c r="L165" s="17">
        <f t="shared" si="5"/>
        <v>3.8170687792581925E-2</v>
      </c>
    </row>
    <row r="166" spans="1:12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28.001122213681786</v>
      </c>
      <c r="L166" s="17">
        <f t="shared" si="5"/>
        <v>3.7695590327169272E-2</v>
      </c>
    </row>
    <row r="167" spans="1:12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28.150488086087623</v>
      </c>
      <c r="L167" s="17">
        <f t="shared" si="5"/>
        <v>3.7495578351609479E-2</v>
      </c>
    </row>
    <row r="168" spans="1:12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27.672517294388932</v>
      </c>
      <c r="L168" s="17">
        <f t="shared" si="5"/>
        <v>3.8143216984526808E-2</v>
      </c>
    </row>
    <row r="169" spans="1:12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27.732263643351271</v>
      </c>
      <c r="L169" s="17">
        <f t="shared" si="5"/>
        <v>3.8061041292639139E-2</v>
      </c>
    </row>
    <row r="170" spans="1:12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27.562982321291315</v>
      </c>
      <c r="L170" s="17">
        <f t="shared" si="5"/>
        <v>3.8294797687861273E-2</v>
      </c>
    </row>
    <row r="171" spans="1:12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27.752179093005381</v>
      </c>
      <c r="L171" s="17">
        <f t="shared" si="5"/>
        <v>3.8033728022963759E-2</v>
      </c>
    </row>
    <row r="172" spans="1:12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27.841798616448887</v>
      </c>
      <c r="L172" s="17">
        <f t="shared" si="5"/>
        <v>3.7911301859799712E-2</v>
      </c>
    </row>
    <row r="173" spans="1:12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26.796237509607995</v>
      </c>
      <c r="L173" s="17">
        <f t="shared" si="5"/>
        <v>3.9390561129691568E-2</v>
      </c>
    </row>
    <row r="174" spans="1:12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27.025265180630285</v>
      </c>
      <c r="L174" s="17">
        <f t="shared" si="5"/>
        <v>3.9056742815033164E-2</v>
      </c>
    </row>
    <row r="175" spans="1:12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27.075053804765567</v>
      </c>
      <c r="L175" s="17">
        <f t="shared" si="5"/>
        <v>3.8984920926811328E-2</v>
      </c>
    </row>
    <row r="176" spans="1:12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26.865941583397387</v>
      </c>
      <c r="L176" s="17">
        <f t="shared" si="5"/>
        <v>3.9288361749444035E-2</v>
      </c>
    </row>
    <row r="177" spans="1:12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26.736491160645659</v>
      </c>
      <c r="L177" s="17">
        <f t="shared" si="5"/>
        <v>3.9478584729981378E-2</v>
      </c>
    </row>
    <row r="178" spans="1:12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26.417843966179863</v>
      </c>
      <c r="L178" s="17">
        <f t="shared" si="5"/>
        <v>3.9954768186958159E-2</v>
      </c>
    </row>
    <row r="179" spans="1:12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26.836068408916219</v>
      </c>
      <c r="L179" s="17">
        <f t="shared" si="5"/>
        <v>3.9332096474953622E-2</v>
      </c>
    </row>
    <row r="180" spans="1:12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26.905772482705611</v>
      </c>
      <c r="L180" s="17">
        <f t="shared" si="5"/>
        <v>3.9230199851961516E-2</v>
      </c>
    </row>
    <row r="181" spans="1:12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27.075053804765567</v>
      </c>
      <c r="L181" s="17">
        <f t="shared" si="5"/>
        <v>3.8984920926811328E-2</v>
      </c>
    </row>
    <row r="182" spans="1:12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27.154715603382012</v>
      </c>
      <c r="L182" s="17">
        <f t="shared" si="5"/>
        <v>3.8870553722038875E-2</v>
      </c>
    </row>
    <row r="183" spans="1:12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27.114884704073791</v>
      </c>
      <c r="L183" s="17">
        <f t="shared" si="5"/>
        <v>3.8927653323540215E-2</v>
      </c>
    </row>
    <row r="184" spans="1:12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26.766364335126823</v>
      </c>
      <c r="L184" s="17">
        <f t="shared" si="5"/>
        <v>3.9434523809523815E-2</v>
      </c>
    </row>
    <row r="185" spans="1:12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26.178858570330515</v>
      </c>
      <c r="L185" s="17">
        <f t="shared" si="5"/>
        <v>4.0319513122860404E-2</v>
      </c>
    </row>
    <row r="186" spans="1:12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26.029492697924674</v>
      </c>
      <c r="L186" s="17">
        <f t="shared" si="5"/>
        <v>4.0550879877582248E-2</v>
      </c>
    </row>
    <row r="187" spans="1:12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26.328224442736357</v>
      </c>
      <c r="L187" s="17">
        <f t="shared" si="5"/>
        <v>4.0090771558245086E-2</v>
      </c>
    </row>
    <row r="188" spans="1:12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26.158943120676401</v>
      </c>
      <c r="L188" s="17">
        <f t="shared" si="5"/>
        <v>4.0350209364293871E-2</v>
      </c>
    </row>
    <row r="189" spans="1:12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26.487548039969255</v>
      </c>
      <c r="L189" s="17">
        <f t="shared" si="5"/>
        <v>3.9849624060150378E-2</v>
      </c>
    </row>
    <row r="190" spans="1:12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26.577167563412761</v>
      </c>
      <c r="L190" s="17">
        <f t="shared" si="5"/>
        <v>3.9715249156987639E-2</v>
      </c>
    </row>
    <row r="191" spans="1:12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27.114884704073791</v>
      </c>
      <c r="L191" s="17">
        <f t="shared" si="5"/>
        <v>3.8927653323540215E-2</v>
      </c>
    </row>
    <row r="192" spans="1:12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26.925687932359722</v>
      </c>
      <c r="L192" s="17">
        <f t="shared" si="5"/>
        <v>3.9201183431952669E-2</v>
      </c>
    </row>
    <row r="193" spans="1:12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27.094969254419677</v>
      </c>
      <c r="L193" s="17">
        <f t="shared" si="5"/>
        <v>3.8956266078647557E-2</v>
      </c>
    </row>
    <row r="194" spans="1:12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27.194546502690237</v>
      </c>
      <c r="L194" s="17">
        <f t="shared" si="5"/>
        <v>3.881362138410839E-2</v>
      </c>
    </row>
    <row r="195" spans="1:12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27.045180630284396</v>
      </c>
      <c r="L195" s="17">
        <f t="shared" ref="L195:L255" si="7">$N$2/G195</f>
        <v>3.9027982326951399E-2</v>
      </c>
    </row>
    <row r="196" spans="1:12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26.796237509607995</v>
      </c>
      <c r="L196" s="17">
        <f t="shared" si="7"/>
        <v>3.9390561129691568E-2</v>
      </c>
    </row>
    <row r="197" spans="1:12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26.746448885472713</v>
      </c>
      <c r="L197" s="17">
        <f t="shared" si="7"/>
        <v>3.9463886820551006E-2</v>
      </c>
    </row>
    <row r="198" spans="1:12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27.244335126825519</v>
      </c>
      <c r="L198" s="17">
        <f t="shared" si="7"/>
        <v>3.8742690058479537E-2</v>
      </c>
    </row>
    <row r="199" spans="1:12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27.244335126825519</v>
      </c>
      <c r="L199" s="17">
        <f t="shared" si="7"/>
        <v>3.8742690058479537E-2</v>
      </c>
    </row>
    <row r="200" spans="1:12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27.06509607993851</v>
      </c>
      <c r="L200" s="17">
        <f t="shared" si="7"/>
        <v>3.8999264164827081E-2</v>
      </c>
    </row>
    <row r="201" spans="1:12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27.124842428900845</v>
      </c>
      <c r="L201" s="17">
        <f t="shared" si="7"/>
        <v>3.8913362701908961E-2</v>
      </c>
    </row>
    <row r="202" spans="1:12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27.632686395080707</v>
      </c>
      <c r="L202" s="17">
        <f t="shared" si="7"/>
        <v>3.8198198198198204E-2</v>
      </c>
    </row>
    <row r="203" spans="1:12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27.403658724058417</v>
      </c>
      <c r="L203" s="17">
        <f t="shared" si="7"/>
        <v>3.8517441860465122E-2</v>
      </c>
    </row>
    <row r="204" spans="1:12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27.134800153727902</v>
      </c>
      <c r="L204" s="17">
        <f t="shared" si="7"/>
        <v>3.8899082568807343E-2</v>
      </c>
    </row>
    <row r="205" spans="1:12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26.955561106840893</v>
      </c>
      <c r="L205" s="17">
        <f t="shared" si="7"/>
        <v>3.9157739194680456E-2</v>
      </c>
    </row>
    <row r="206" spans="1:12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27.045180630284396</v>
      </c>
      <c r="L206" s="17">
        <f t="shared" si="7"/>
        <v>3.9027982326951399E-2</v>
      </c>
    </row>
    <row r="207" spans="1:12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26.616998462720986</v>
      </c>
      <c r="L207" s="17">
        <f t="shared" si="7"/>
        <v>3.9655817433595211E-2</v>
      </c>
    </row>
    <row r="208" spans="1:12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27.035222905457339</v>
      </c>
      <c r="L208" s="17">
        <f t="shared" si="7"/>
        <v>3.904235727440148E-2</v>
      </c>
    </row>
    <row r="209" spans="1:12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27.523151421983091</v>
      </c>
      <c r="L209" s="17">
        <f t="shared" si="7"/>
        <v>3.8350217076700437E-2</v>
      </c>
    </row>
    <row r="210" spans="1:12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27.553024596464262</v>
      </c>
      <c r="L210" s="17">
        <f t="shared" si="7"/>
        <v>3.8308637513552582E-2</v>
      </c>
    </row>
    <row r="211" spans="1:12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27.553024596464262</v>
      </c>
      <c r="L211" s="17">
        <f t="shared" si="7"/>
        <v>3.8308637513552582E-2</v>
      </c>
    </row>
    <row r="212" spans="1:12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27.343912375096082</v>
      </c>
      <c r="L212" s="17">
        <f t="shared" si="7"/>
        <v>3.8601602330662781E-2</v>
      </c>
    </row>
    <row r="213" spans="1:12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27.08501152959262</v>
      </c>
      <c r="L213" s="17">
        <f t="shared" si="7"/>
        <v>3.8970588235294118E-2</v>
      </c>
    </row>
    <row r="214" spans="1:12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26.816152959262105</v>
      </c>
      <c r="L214" s="17">
        <f t="shared" si="7"/>
        <v>3.9361307092461939E-2</v>
      </c>
    </row>
    <row r="215" spans="1:12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26.527378939277479</v>
      </c>
      <c r="L215" s="17">
        <f t="shared" si="7"/>
        <v>3.9789789789789788E-2</v>
      </c>
    </row>
    <row r="216" spans="1:12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26.417843966179863</v>
      </c>
      <c r="L216" s="17">
        <f t="shared" si="7"/>
        <v>3.9954768186958159E-2</v>
      </c>
    </row>
    <row r="217" spans="1:12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26.517421214450422</v>
      </c>
      <c r="L217" s="17">
        <f t="shared" si="7"/>
        <v>3.9804731505820506E-2</v>
      </c>
    </row>
    <row r="218" spans="1:12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27.094969254419677</v>
      </c>
      <c r="L218" s="17">
        <f t="shared" si="7"/>
        <v>3.8956266078647557E-2</v>
      </c>
    </row>
    <row r="219" spans="1:12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27.015307455803228</v>
      </c>
      <c r="L219" s="17">
        <f t="shared" si="7"/>
        <v>3.9071138960560269E-2</v>
      </c>
    </row>
    <row r="220" spans="1:12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27.055138355111456</v>
      </c>
      <c r="L220" s="17">
        <f t="shared" si="7"/>
        <v>3.9013617960986381E-2</v>
      </c>
    </row>
    <row r="221" spans="1:12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27.104926979246731</v>
      </c>
      <c r="L221" s="17">
        <f t="shared" si="7"/>
        <v>3.8941954445260843E-2</v>
      </c>
    </row>
    <row r="222" spans="1:12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26.577167563412761</v>
      </c>
      <c r="L222" s="17">
        <f t="shared" si="7"/>
        <v>3.9715249156987639E-2</v>
      </c>
    </row>
    <row r="223" spans="1:12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26.348139892390471</v>
      </c>
      <c r="L223" s="17">
        <f t="shared" si="7"/>
        <v>4.0060468631897203E-2</v>
      </c>
    </row>
    <row r="224" spans="1:12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26.268478093774018</v>
      </c>
      <c r="L224" s="17">
        <f t="shared" si="7"/>
        <v>4.0181956027293408E-2</v>
      </c>
    </row>
    <row r="225" spans="1:12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25.780549577248273</v>
      </c>
      <c r="L225" s="17">
        <f t="shared" si="7"/>
        <v>4.0942448821938975E-2</v>
      </c>
    </row>
    <row r="226" spans="1:12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26.089239046887009</v>
      </c>
      <c r="L226" s="17">
        <f t="shared" si="7"/>
        <v>4.0458015267175573E-2</v>
      </c>
    </row>
    <row r="227" spans="1:12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27.871671790930051</v>
      </c>
      <c r="L227" s="17">
        <f t="shared" si="7"/>
        <v>3.7870668095748489E-2</v>
      </c>
    </row>
    <row r="228" spans="1:12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27.672517294388932</v>
      </c>
      <c r="L228" s="17">
        <f t="shared" si="7"/>
        <v>3.8143216984526808E-2</v>
      </c>
    </row>
    <row r="229" spans="1:12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27.533109146810144</v>
      </c>
      <c r="L229" s="17">
        <f t="shared" si="7"/>
        <v>3.8336347197106692E-2</v>
      </c>
    </row>
    <row r="230" spans="1:12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27.851756341275941</v>
      </c>
      <c r="L230" s="17">
        <f t="shared" si="7"/>
        <v>3.7897747586700038E-2</v>
      </c>
    </row>
    <row r="231" spans="1:12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27.841798616448887</v>
      </c>
      <c r="L231" s="17">
        <f t="shared" si="7"/>
        <v>3.7911301859799712E-2</v>
      </c>
    </row>
    <row r="232" spans="1:12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28.558754803996926</v>
      </c>
      <c r="L232" s="17">
        <f t="shared" si="7"/>
        <v>3.6959553695955369E-2</v>
      </c>
    </row>
    <row r="233" spans="1:12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28.319769408147579</v>
      </c>
      <c r="L233" s="17">
        <f t="shared" si="7"/>
        <v>3.7271448663853728E-2</v>
      </c>
    </row>
    <row r="234" spans="1:12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28.46913528055342</v>
      </c>
      <c r="L234" s="17">
        <f t="shared" si="7"/>
        <v>3.7075900664568034E-2</v>
      </c>
    </row>
    <row r="235" spans="1:12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28.44921983089931</v>
      </c>
      <c r="L235" s="17">
        <f t="shared" si="7"/>
        <v>3.710185509275464E-2</v>
      </c>
    </row>
    <row r="236" spans="1:12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28.867444273635662</v>
      </c>
      <c r="L236" s="17">
        <f t="shared" si="7"/>
        <v>3.6564332528458095E-2</v>
      </c>
    </row>
    <row r="237" spans="1:12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28.638416602613376</v>
      </c>
      <c r="L237" s="17">
        <f t="shared" si="7"/>
        <v>3.68567454798331E-2</v>
      </c>
    </row>
    <row r="238" spans="1:12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28.747951575710992</v>
      </c>
      <c r="L238" s="17">
        <f t="shared" si="7"/>
        <v>3.6716314513335645E-2</v>
      </c>
    </row>
    <row r="239" spans="1:12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6"/>
        <v>28.708120676402764</v>
      </c>
      <c r="L239" s="17">
        <f t="shared" si="7"/>
        <v>3.6767256330211592E-2</v>
      </c>
    </row>
    <row r="240" spans="1:12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28.44921983089931</v>
      </c>
      <c r="L240" s="17">
        <f t="shared" si="7"/>
        <v>3.710185509275464E-2</v>
      </c>
    </row>
    <row r="241" spans="1:12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28.479093005380477</v>
      </c>
      <c r="L241" s="17">
        <f t="shared" si="7"/>
        <v>3.7062937062937062E-2</v>
      </c>
    </row>
    <row r="242" spans="1:12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28.319769408147579</v>
      </c>
      <c r="L242" s="17">
        <f t="shared" si="7"/>
        <v>3.7271448663853728E-2</v>
      </c>
    </row>
    <row r="243" spans="1:12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28.160445810914684</v>
      </c>
      <c r="L243" s="17">
        <f t="shared" si="7"/>
        <v>3.7482319660537486E-2</v>
      </c>
    </row>
    <row r="244" spans="1:12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27.981206764027672</v>
      </c>
      <c r="L244" s="17">
        <f t="shared" si="7"/>
        <v>3.7722419928825621E-2</v>
      </c>
    </row>
    <row r="245" spans="1:12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27.901544965411222</v>
      </c>
      <c r="L245" s="17">
        <f t="shared" si="7"/>
        <v>3.783012134189865E-2</v>
      </c>
    </row>
    <row r="246" spans="1:12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27.672517294388932</v>
      </c>
      <c r="L246" s="17">
        <f t="shared" si="7"/>
        <v>3.8143216984526808E-2</v>
      </c>
    </row>
    <row r="247" spans="1:12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27.941375864719447</v>
      </c>
      <c r="L247" s="17">
        <f t="shared" si="7"/>
        <v>3.7776193870277981E-2</v>
      </c>
    </row>
    <row r="248" spans="1:12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27.801967717140663</v>
      </c>
      <c r="L248" s="17">
        <f t="shared" si="7"/>
        <v>3.7965616045845273E-2</v>
      </c>
    </row>
    <row r="249" spans="1:12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27.383743274404303</v>
      </c>
      <c r="L249" s="17">
        <f t="shared" si="7"/>
        <v>3.8545454545454549E-2</v>
      </c>
    </row>
    <row r="250" spans="1:12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27.055138355111456</v>
      </c>
      <c r="L250" s="17">
        <f t="shared" si="7"/>
        <v>3.9013617960986381E-2</v>
      </c>
    </row>
    <row r="251" spans="1:12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27.2941237509608</v>
      </c>
      <c r="L251" s="17">
        <f t="shared" si="7"/>
        <v>3.867201751185699E-2</v>
      </c>
    </row>
    <row r="252" spans="1:12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27.443489623366641</v>
      </c>
      <c r="L252" s="17">
        <f t="shared" si="7"/>
        <v>3.8461538461538464E-2</v>
      </c>
    </row>
    <row r="253" spans="1:12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27.323996925441968</v>
      </c>
      <c r="L253" s="17">
        <f t="shared" si="7"/>
        <v>3.8629737609329445E-2</v>
      </c>
    </row>
    <row r="254" spans="1:12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27.114884704073791</v>
      </c>
      <c r="L254" s="17">
        <f t="shared" si="7"/>
        <v>3.8927653323540215E-2</v>
      </c>
    </row>
    <row r="255" spans="1:12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26.895814757878558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CBDE-2422-43FE-9D76-BC637461B4AF}">
  <sheetPr>
    <tabColor theme="9" tint="0.39997558519241921"/>
  </sheetPr>
  <dimension ref="A1:W255"/>
  <sheetViews>
    <sheetView topLeftCell="T1" workbookViewId="0">
      <selection activeCell="V1" sqref="V1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7" width="19" style="6" customWidth="1"/>
    <col min="8" max="8" width="19" style="9" hidden="1" customWidth="1"/>
    <col min="9" max="9" width="28.5703125" style="6" hidden="1" customWidth="1"/>
    <col min="10" max="10" width="19" style="12" hidden="1" customWidth="1"/>
    <col min="11" max="11" width="16.5703125" hidden="1" customWidth="1"/>
    <col min="12" max="12" width="0" style="16" hidden="1" customWidth="1"/>
    <col min="15" max="15" width="17.140625" customWidth="1"/>
    <col min="16" max="17" width="12.85546875" customWidth="1"/>
    <col min="18" max="18" width="17" customWidth="1"/>
    <col min="19" max="19" width="15.42578125" customWidth="1"/>
    <col min="20" max="20" width="17.28515625" customWidth="1"/>
    <col min="21" max="21" width="15.42578125" customWidth="1"/>
  </cols>
  <sheetData>
    <row r="1" spans="1:23" ht="15" customHeight="1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  <c r="O1" s="4" t="s">
        <v>276</v>
      </c>
      <c r="P1" s="4" t="s">
        <v>270</v>
      </c>
      <c r="Q1" s="4" t="s">
        <v>277</v>
      </c>
      <c r="R1" s="4" t="s">
        <v>278</v>
      </c>
      <c r="S1" s="4" t="s">
        <v>279</v>
      </c>
      <c r="T1" s="4" t="s">
        <v>280</v>
      </c>
      <c r="U1" s="4" t="s">
        <v>281</v>
      </c>
    </row>
    <row r="2" spans="1:23" ht="15" customHeight="1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44">
        <v>32.21</v>
      </c>
      <c r="H2" s="8">
        <v>359741</v>
      </c>
      <c r="I2" s="5">
        <v>15357.51</v>
      </c>
      <c r="J2" s="11">
        <v>476793310</v>
      </c>
      <c r="K2" s="14">
        <f>G2/$M$2</f>
        <v>32.077991803278692</v>
      </c>
      <c r="L2" s="17">
        <f>$N$2/G2</f>
        <v>3.2909034461347408E-2</v>
      </c>
      <c r="M2" s="18">
        <f>26.84/26.73</f>
        <v>1.0041152263374484</v>
      </c>
      <c r="N2" s="13">
        <v>1.06</v>
      </c>
      <c r="O2" s="43">
        <f>INT(1000/G2)</f>
        <v>31</v>
      </c>
      <c r="P2" s="5">
        <f>G2*$O$2</f>
        <v>998.51</v>
      </c>
      <c r="Q2" s="5">
        <f>1000-P2+O2*N2</f>
        <v>34.350000000000009</v>
      </c>
      <c r="R2" s="5">
        <f>P2+$Q$2</f>
        <v>1032.8599999999999</v>
      </c>
      <c r="S2" s="5">
        <f>R2-1000</f>
        <v>32.8599999999999</v>
      </c>
      <c r="T2" s="5">
        <f>R255-1000+O2*N2</f>
        <v>-95.479999999999919</v>
      </c>
      <c r="U2" s="19">
        <f>T2/1000</f>
        <v>-9.5479999999999912E-2</v>
      </c>
      <c r="V2" s="5"/>
    </row>
    <row r="3" spans="1:23" ht="15" customHeight="1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31.759303278688531</v>
      </c>
      <c r="L3" s="17">
        <f t="shared" ref="L3:L66" si="1">$N$2/G3</f>
        <v>3.3239259956099089E-2</v>
      </c>
      <c r="P3" s="5">
        <f t="shared" ref="P3:P66" si="2">G3*$O$2</f>
        <v>988.59</v>
      </c>
      <c r="Q3" s="5"/>
      <c r="R3" s="5">
        <f t="shared" ref="R3:R66" si="3">P3+$Q$2</f>
        <v>1022.94</v>
      </c>
      <c r="S3" s="5">
        <f t="shared" ref="S3:S66" si="4">R3-1000</f>
        <v>22.940000000000055</v>
      </c>
      <c r="T3" s="5"/>
      <c r="U3" s="19"/>
    </row>
    <row r="4" spans="1:23" ht="15" customHeight="1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31.38086065573771</v>
      </c>
      <c r="L4" s="17">
        <f t="shared" si="1"/>
        <v>3.3640114249444623E-2</v>
      </c>
      <c r="P4" s="5">
        <f t="shared" si="2"/>
        <v>976.81000000000006</v>
      </c>
      <c r="Q4" s="5"/>
      <c r="R4" s="5">
        <f t="shared" si="3"/>
        <v>1011.1600000000001</v>
      </c>
      <c r="S4" s="5">
        <f t="shared" si="4"/>
        <v>11.160000000000082</v>
      </c>
      <c r="T4" s="5"/>
    </row>
    <row r="5" spans="1:23" ht="15" customHeight="1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31.560122950819679</v>
      </c>
      <c r="L5" s="17">
        <f t="shared" si="1"/>
        <v>3.3449037551278003E-2</v>
      </c>
      <c r="P5" s="5">
        <f t="shared" si="2"/>
        <v>982.39</v>
      </c>
      <c r="Q5" s="5"/>
      <c r="R5" s="5">
        <f t="shared" si="3"/>
        <v>1016.74</v>
      </c>
      <c r="S5" s="5">
        <f t="shared" si="4"/>
        <v>16.740000000000009</v>
      </c>
      <c r="T5" s="5"/>
    </row>
    <row r="6" spans="1:23" ht="15" customHeight="1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31.321106557377053</v>
      </c>
      <c r="L6" s="17">
        <f t="shared" si="1"/>
        <v>3.3704292527821943E-2</v>
      </c>
      <c r="P6" s="5">
        <f t="shared" si="2"/>
        <v>974.94999999999993</v>
      </c>
      <c r="Q6" s="5"/>
      <c r="R6" s="5">
        <f t="shared" si="3"/>
        <v>1009.3</v>
      </c>
      <c r="S6" s="5">
        <f t="shared" si="4"/>
        <v>9.2999999999999545</v>
      </c>
      <c r="T6" s="5"/>
    </row>
    <row r="7" spans="1:23" ht="15" customHeight="1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31.739385245901644</v>
      </c>
      <c r="L7" s="17">
        <f t="shared" si="1"/>
        <v>3.3260119234389707E-2</v>
      </c>
      <c r="P7" s="5">
        <f t="shared" si="2"/>
        <v>987.97</v>
      </c>
      <c r="Q7" s="5"/>
      <c r="R7" s="5">
        <f t="shared" si="3"/>
        <v>1022.32</v>
      </c>
      <c r="S7" s="5">
        <f t="shared" si="4"/>
        <v>22.32000000000005</v>
      </c>
      <c r="T7" s="5"/>
    </row>
    <row r="8" spans="1:23" ht="15" customHeight="1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31.68959016393443</v>
      </c>
      <c r="L8" s="17">
        <f t="shared" si="1"/>
        <v>3.3312382149591452E-2</v>
      </c>
      <c r="P8" s="5">
        <f t="shared" si="2"/>
        <v>986.42</v>
      </c>
      <c r="Q8" s="5"/>
      <c r="R8" s="5">
        <f t="shared" si="3"/>
        <v>1020.77</v>
      </c>
      <c r="S8" s="5">
        <f t="shared" si="4"/>
        <v>20.769999999999982</v>
      </c>
      <c r="T8" s="5"/>
      <c r="V8" s="5"/>
    </row>
    <row r="9" spans="1:23" ht="15" customHeight="1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31.898729508196727</v>
      </c>
      <c r="L9" s="17">
        <f t="shared" si="1"/>
        <v>3.3093974399000935E-2</v>
      </c>
      <c r="P9" s="5">
        <f t="shared" si="2"/>
        <v>992.93000000000006</v>
      </c>
      <c r="Q9" s="5"/>
      <c r="R9" s="5">
        <f t="shared" si="3"/>
        <v>1027.28</v>
      </c>
      <c r="S9" s="5">
        <f t="shared" si="4"/>
        <v>27.279999999999973</v>
      </c>
      <c r="T9" s="5"/>
    </row>
    <row r="10" spans="1:23" ht="15" customHeight="1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31.858893442622954</v>
      </c>
      <c r="L10" s="17">
        <f t="shared" si="1"/>
        <v>3.3135354798374497E-2</v>
      </c>
      <c r="P10" s="5">
        <f t="shared" si="2"/>
        <v>991.68999999999994</v>
      </c>
      <c r="Q10" s="5"/>
      <c r="R10" s="5">
        <f t="shared" si="3"/>
        <v>1026.04</v>
      </c>
      <c r="S10" s="5">
        <f t="shared" si="4"/>
        <v>26.039999999999964</v>
      </c>
      <c r="T10" s="5"/>
    </row>
    <row r="11" spans="1:23" ht="15" customHeight="1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31.809098360655742</v>
      </c>
      <c r="L11" s="17">
        <f t="shared" si="1"/>
        <v>3.3187226048841577E-2</v>
      </c>
      <c r="P11" s="5">
        <f t="shared" si="2"/>
        <v>990.14</v>
      </c>
      <c r="Q11" s="5"/>
      <c r="R11" s="5">
        <f t="shared" si="3"/>
        <v>1024.49</v>
      </c>
      <c r="S11" s="5">
        <f t="shared" si="4"/>
        <v>24.490000000000009</v>
      </c>
      <c r="T11" s="5"/>
    </row>
    <row r="12" spans="1:23" ht="15" customHeight="1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31.470491803278694</v>
      </c>
      <c r="L12" s="17">
        <f t="shared" si="1"/>
        <v>3.3544303797468353E-2</v>
      </c>
      <c r="P12" s="5">
        <f t="shared" si="2"/>
        <v>979.6</v>
      </c>
      <c r="Q12" s="5"/>
      <c r="R12" s="5">
        <f t="shared" si="3"/>
        <v>1013.95</v>
      </c>
      <c r="S12" s="5">
        <f t="shared" si="4"/>
        <v>13.950000000000045</v>
      </c>
      <c r="T12" s="5"/>
    </row>
    <row r="13" spans="1:23" ht="15" customHeight="1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31.291229508196729</v>
      </c>
      <c r="L13" s="17">
        <f t="shared" si="1"/>
        <v>3.373647358370465E-2</v>
      </c>
      <c r="P13" s="5">
        <f t="shared" si="2"/>
        <v>974.0200000000001</v>
      </c>
      <c r="Q13" s="5"/>
      <c r="R13" s="5">
        <f t="shared" si="3"/>
        <v>1008.3700000000001</v>
      </c>
      <c r="S13" s="5">
        <f t="shared" si="4"/>
        <v>8.3700000000001182</v>
      </c>
      <c r="T13" s="5"/>
    </row>
    <row r="14" spans="1:23" ht="15" customHeight="1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30.494508196721316</v>
      </c>
      <c r="L14" s="17">
        <f t="shared" si="1"/>
        <v>3.4617896799477466E-2</v>
      </c>
      <c r="P14" s="5">
        <f t="shared" si="2"/>
        <v>949.22</v>
      </c>
      <c r="Q14" s="5"/>
      <c r="R14" s="5">
        <f t="shared" si="3"/>
        <v>983.57</v>
      </c>
      <c r="S14" s="5">
        <f t="shared" si="4"/>
        <v>-16.42999999999995</v>
      </c>
      <c r="T14" s="5"/>
    </row>
    <row r="15" spans="1:23" ht="15" customHeight="1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31.002418032786888</v>
      </c>
      <c r="L15" s="17">
        <f t="shared" si="1"/>
        <v>3.4050754898811438E-2</v>
      </c>
      <c r="P15" s="5">
        <f t="shared" si="2"/>
        <v>965.03</v>
      </c>
      <c r="Q15" s="5"/>
      <c r="R15" s="5">
        <f t="shared" si="3"/>
        <v>999.38</v>
      </c>
      <c r="S15" s="5">
        <f t="shared" si="4"/>
        <v>-0.62000000000000455</v>
      </c>
      <c r="T15" s="5"/>
    </row>
    <row r="16" spans="1:23" ht="15" customHeight="1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31.331065573770498</v>
      </c>
      <c r="L16" s="17">
        <f t="shared" si="1"/>
        <v>3.3693579148124604E-2</v>
      </c>
      <c r="P16" s="5">
        <f t="shared" si="2"/>
        <v>975.26</v>
      </c>
      <c r="Q16" s="5"/>
      <c r="R16" s="5">
        <f t="shared" si="3"/>
        <v>1009.61</v>
      </c>
      <c r="S16" s="5">
        <f t="shared" si="4"/>
        <v>9.6100000000000136</v>
      </c>
      <c r="T16" s="5"/>
    </row>
    <row r="17" spans="1:20" ht="15" customHeight="1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31.619877049180332</v>
      </c>
      <c r="L17" s="17">
        <f t="shared" si="1"/>
        <v>3.3385826771653547E-2</v>
      </c>
      <c r="P17" s="5">
        <f t="shared" si="2"/>
        <v>984.25</v>
      </c>
      <c r="Q17" s="5"/>
      <c r="R17" s="5">
        <f t="shared" si="3"/>
        <v>1018.6</v>
      </c>
      <c r="S17" s="5">
        <f t="shared" si="4"/>
        <v>18.600000000000023</v>
      </c>
      <c r="T17" s="5"/>
    </row>
    <row r="18" spans="1:20" ht="15" customHeight="1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31.341024590163936</v>
      </c>
      <c r="L18" s="17">
        <f t="shared" si="1"/>
        <v>3.3682872577057515E-2</v>
      </c>
      <c r="P18" s="5">
        <f t="shared" si="2"/>
        <v>975.56999999999994</v>
      </c>
      <c r="Q18" s="5"/>
      <c r="R18" s="5">
        <f t="shared" si="3"/>
        <v>1009.92</v>
      </c>
      <c r="S18" s="5">
        <f t="shared" si="4"/>
        <v>9.9199999999999591</v>
      </c>
      <c r="T18" s="5"/>
    </row>
    <row r="19" spans="1:20" ht="15" customHeight="1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31.430655737704921</v>
      </c>
      <c r="L19" s="17">
        <f t="shared" si="1"/>
        <v>3.3586818757921424E-2</v>
      </c>
      <c r="P19" s="5">
        <f t="shared" si="2"/>
        <v>978.36</v>
      </c>
      <c r="Q19" s="5"/>
      <c r="R19" s="5">
        <f t="shared" si="3"/>
        <v>1012.71</v>
      </c>
      <c r="S19" s="5">
        <f t="shared" si="4"/>
        <v>12.710000000000036</v>
      </c>
      <c r="T19" s="5"/>
    </row>
    <row r="20" spans="1:20" ht="15" customHeight="1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31.669672131147546</v>
      </c>
      <c r="L20" s="17">
        <f t="shared" si="1"/>
        <v>3.3333333333333333E-2</v>
      </c>
      <c r="P20" s="5">
        <f t="shared" si="2"/>
        <v>985.80000000000007</v>
      </c>
      <c r="Q20" s="5"/>
      <c r="R20" s="5">
        <f t="shared" si="3"/>
        <v>1020.1500000000001</v>
      </c>
      <c r="S20" s="5">
        <f t="shared" si="4"/>
        <v>20.150000000000091</v>
      </c>
      <c r="T20" s="5"/>
    </row>
    <row r="21" spans="1:20" ht="15" customHeight="1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32.038155737704926</v>
      </c>
      <c r="L21" s="17">
        <f t="shared" si="1"/>
        <v>3.2949953372707494E-2</v>
      </c>
      <c r="P21" s="5">
        <f t="shared" si="2"/>
        <v>997.2700000000001</v>
      </c>
      <c r="Q21" s="5"/>
      <c r="R21" s="5">
        <f t="shared" si="3"/>
        <v>1031.6200000000001</v>
      </c>
      <c r="S21" s="5">
        <f t="shared" si="4"/>
        <v>31.620000000000118</v>
      </c>
      <c r="T21" s="5"/>
    </row>
    <row r="22" spans="1:20" ht="15" customHeight="1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31.888770491803285</v>
      </c>
      <c r="L22" s="17">
        <f t="shared" si="1"/>
        <v>3.3104309806371017E-2</v>
      </c>
      <c r="P22" s="5">
        <f t="shared" si="2"/>
        <v>992.62000000000012</v>
      </c>
      <c r="Q22" s="5"/>
      <c r="R22" s="5">
        <f t="shared" si="3"/>
        <v>1026.97</v>
      </c>
      <c r="S22" s="5">
        <f t="shared" si="4"/>
        <v>26.970000000000027</v>
      </c>
      <c r="T22" s="5"/>
    </row>
    <row r="23" spans="1:20" ht="15" customHeight="1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31.460532786885249</v>
      </c>
      <c r="L23" s="17">
        <f t="shared" si="1"/>
        <v>3.3554922443811336E-2</v>
      </c>
      <c r="P23" s="5">
        <f t="shared" si="2"/>
        <v>979.29</v>
      </c>
      <c r="Q23" s="5"/>
      <c r="R23" s="5">
        <f t="shared" si="3"/>
        <v>1013.64</v>
      </c>
      <c r="S23" s="5">
        <f t="shared" si="4"/>
        <v>13.639999999999986</v>
      </c>
      <c r="T23" s="5"/>
    </row>
    <row r="24" spans="1:20" ht="15" customHeight="1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31.679631147540988</v>
      </c>
      <c r="L24" s="17">
        <f t="shared" si="1"/>
        <v>3.3322854448286705E-2</v>
      </c>
      <c r="P24" s="5">
        <f t="shared" si="2"/>
        <v>986.11</v>
      </c>
      <c r="Q24" s="5"/>
      <c r="R24" s="5">
        <f t="shared" si="3"/>
        <v>1020.46</v>
      </c>
      <c r="S24" s="5">
        <f t="shared" si="4"/>
        <v>20.460000000000036</v>
      </c>
      <c r="T24" s="5"/>
    </row>
    <row r="25" spans="1:20" ht="15" customHeight="1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31.799139344262297</v>
      </c>
      <c r="L25" s="17">
        <f t="shared" si="1"/>
        <v>3.3197619793297842E-2</v>
      </c>
      <c r="P25" s="5">
        <f t="shared" si="2"/>
        <v>989.83</v>
      </c>
      <c r="Q25" s="5"/>
      <c r="R25" s="5">
        <f t="shared" si="3"/>
        <v>1024.18</v>
      </c>
      <c r="S25" s="5">
        <f t="shared" si="4"/>
        <v>24.180000000000064</v>
      </c>
      <c r="T25" s="5"/>
    </row>
    <row r="26" spans="1:20" ht="15" customHeight="1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31.301188524590167</v>
      </c>
      <c r="L26" s="17">
        <f t="shared" si="1"/>
        <v>3.372573973910277E-2</v>
      </c>
      <c r="P26" s="5">
        <f t="shared" si="2"/>
        <v>974.33</v>
      </c>
      <c r="Q26" s="5"/>
      <c r="R26" s="5">
        <f t="shared" si="3"/>
        <v>1008.6800000000001</v>
      </c>
      <c r="S26" s="5">
        <f t="shared" si="4"/>
        <v>8.6800000000000637</v>
      </c>
      <c r="T26" s="5"/>
    </row>
    <row r="27" spans="1:20" ht="15" customHeight="1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31.141844262295084</v>
      </c>
      <c r="L27" s="17">
        <f t="shared" si="1"/>
        <v>3.3898305084745763E-2</v>
      </c>
      <c r="P27" s="5">
        <f t="shared" si="2"/>
        <v>969.37</v>
      </c>
      <c r="Q27" s="5"/>
      <c r="R27" s="5">
        <f t="shared" si="3"/>
        <v>1003.72</v>
      </c>
      <c r="S27" s="5">
        <f t="shared" si="4"/>
        <v>3.7200000000000273</v>
      </c>
      <c r="T27" s="5"/>
    </row>
    <row r="28" spans="1:20" ht="15" customHeight="1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31.311147540983612</v>
      </c>
      <c r="L28" s="17">
        <f t="shared" si="1"/>
        <v>3.3715012722646313E-2</v>
      </c>
      <c r="P28" s="5">
        <f t="shared" si="2"/>
        <v>974.64</v>
      </c>
      <c r="Q28" s="5"/>
      <c r="R28" s="5">
        <f t="shared" si="3"/>
        <v>1008.99</v>
      </c>
      <c r="S28" s="5">
        <f t="shared" si="4"/>
        <v>8.9900000000000091</v>
      </c>
      <c r="T28" s="5"/>
    </row>
    <row r="29" spans="1:20" ht="15" customHeight="1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31.669672131147546</v>
      </c>
      <c r="L29" s="17">
        <f t="shared" si="1"/>
        <v>3.3333333333333333E-2</v>
      </c>
      <c r="P29" s="5">
        <f t="shared" si="2"/>
        <v>985.80000000000007</v>
      </c>
      <c r="Q29" s="5"/>
      <c r="R29" s="5">
        <f t="shared" si="3"/>
        <v>1020.1500000000001</v>
      </c>
      <c r="S29" s="5">
        <f t="shared" si="4"/>
        <v>20.150000000000091</v>
      </c>
      <c r="T29" s="5"/>
    </row>
    <row r="30" spans="1:20" ht="15" customHeight="1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31.978401639344266</v>
      </c>
      <c r="L30" s="17">
        <f t="shared" si="1"/>
        <v>3.3011522890065405E-2</v>
      </c>
      <c r="P30" s="5">
        <f t="shared" si="2"/>
        <v>995.41</v>
      </c>
      <c r="Q30" s="5"/>
      <c r="R30" s="5">
        <f t="shared" si="3"/>
        <v>1029.76</v>
      </c>
      <c r="S30" s="5">
        <f t="shared" si="4"/>
        <v>29.759999999999991</v>
      </c>
      <c r="T30" s="5"/>
    </row>
    <row r="31" spans="1:20" ht="15" customHeight="1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32.227377049180333</v>
      </c>
      <c r="L31" s="17">
        <f t="shared" si="1"/>
        <v>3.2756489493201486E-2</v>
      </c>
      <c r="P31" s="5">
        <f t="shared" si="2"/>
        <v>1003.16</v>
      </c>
      <c r="Q31" s="5"/>
      <c r="R31" s="5">
        <f t="shared" si="3"/>
        <v>1037.51</v>
      </c>
      <c r="S31" s="5">
        <f t="shared" si="4"/>
        <v>37.509999999999991</v>
      </c>
      <c r="T31" s="5"/>
    </row>
    <row r="32" spans="1:20" ht="15" customHeight="1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32.018237704918036</v>
      </c>
      <c r="L32" s="17">
        <f t="shared" si="1"/>
        <v>3.297045101088647E-2</v>
      </c>
      <c r="P32" s="5">
        <f t="shared" si="2"/>
        <v>996.65</v>
      </c>
      <c r="Q32" s="5"/>
      <c r="R32" s="5">
        <f t="shared" si="3"/>
        <v>1031</v>
      </c>
      <c r="S32" s="5">
        <f t="shared" si="4"/>
        <v>31</v>
      </c>
      <c r="T32" s="5"/>
    </row>
    <row r="33" spans="1:20" ht="15" customHeight="1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31.918647540983606</v>
      </c>
      <c r="L33" s="17">
        <f t="shared" si="1"/>
        <v>3.3073322932917322E-2</v>
      </c>
      <c r="P33" s="5">
        <f t="shared" si="2"/>
        <v>993.55</v>
      </c>
      <c r="Q33" s="5"/>
      <c r="R33" s="5">
        <f t="shared" si="3"/>
        <v>1027.8999999999999</v>
      </c>
      <c r="S33" s="5">
        <f t="shared" si="4"/>
        <v>27.899999999999864</v>
      </c>
      <c r="T33" s="5"/>
    </row>
    <row r="34" spans="1:20" ht="15" customHeight="1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31.809098360655742</v>
      </c>
      <c r="L34" s="17">
        <f t="shared" si="1"/>
        <v>3.3187226048841577E-2</v>
      </c>
      <c r="P34" s="5">
        <f t="shared" si="2"/>
        <v>990.14</v>
      </c>
      <c r="Q34" s="5"/>
      <c r="R34" s="5">
        <f t="shared" si="3"/>
        <v>1024.49</v>
      </c>
      <c r="S34" s="5">
        <f t="shared" si="4"/>
        <v>24.490000000000009</v>
      </c>
      <c r="T34" s="5"/>
    </row>
    <row r="35" spans="1:20" ht="15" customHeight="1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31.580040983606562</v>
      </c>
      <c r="L35" s="17">
        <f t="shared" si="1"/>
        <v>3.3427940712708923E-2</v>
      </c>
      <c r="P35" s="5">
        <f t="shared" si="2"/>
        <v>983.01</v>
      </c>
      <c r="Q35" s="5"/>
      <c r="R35" s="5">
        <f t="shared" si="3"/>
        <v>1017.36</v>
      </c>
      <c r="S35" s="5">
        <f t="shared" si="4"/>
        <v>17.360000000000014</v>
      </c>
      <c r="T35" s="5"/>
    </row>
    <row r="36" spans="1:20" ht="15" customHeight="1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29.12016393442623</v>
      </c>
      <c r="L36" s="17">
        <f t="shared" si="1"/>
        <v>3.6251709986320116E-2</v>
      </c>
      <c r="P36" s="5">
        <f t="shared" si="2"/>
        <v>906.43999999999994</v>
      </c>
      <c r="Q36" s="5"/>
      <c r="R36" s="5">
        <f t="shared" si="3"/>
        <v>940.79</v>
      </c>
      <c r="S36" s="5">
        <f t="shared" si="4"/>
        <v>-59.210000000000036</v>
      </c>
      <c r="T36" s="5"/>
    </row>
    <row r="37" spans="1:20" ht="15" customHeight="1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28.980737704918038</v>
      </c>
      <c r="L37" s="17">
        <f t="shared" si="1"/>
        <v>3.6426116838487975E-2</v>
      </c>
      <c r="P37" s="5">
        <f t="shared" si="2"/>
        <v>902.1</v>
      </c>
      <c r="Q37" s="5"/>
      <c r="R37" s="5">
        <f t="shared" si="3"/>
        <v>936.45</v>
      </c>
      <c r="S37" s="5">
        <f t="shared" si="4"/>
        <v>-63.549999999999955</v>
      </c>
      <c r="T37" s="5"/>
    </row>
    <row r="38" spans="1:20" ht="15" customHeight="1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28.85127049180328</v>
      </c>
      <c r="L38" s="17">
        <f t="shared" si="1"/>
        <v>3.6589575422851225E-2</v>
      </c>
      <c r="P38" s="5">
        <f t="shared" si="2"/>
        <v>898.06999999999994</v>
      </c>
      <c r="Q38" s="5"/>
      <c r="R38" s="5">
        <f t="shared" si="3"/>
        <v>932.42</v>
      </c>
      <c r="S38" s="5">
        <f t="shared" si="4"/>
        <v>-67.580000000000041</v>
      </c>
      <c r="T38" s="5"/>
    </row>
    <row r="39" spans="1:20" ht="15" customHeight="1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29.17991803278689</v>
      </c>
      <c r="L39" s="17">
        <f t="shared" si="1"/>
        <v>3.6177474402730378E-2</v>
      </c>
      <c r="P39" s="5">
        <f t="shared" si="2"/>
        <v>908.30000000000007</v>
      </c>
      <c r="Q39" s="5"/>
      <c r="R39" s="5">
        <f t="shared" si="3"/>
        <v>942.65000000000009</v>
      </c>
      <c r="S39" s="5">
        <f t="shared" si="4"/>
        <v>-57.349999999999909</v>
      </c>
      <c r="T39" s="5"/>
    </row>
    <row r="40" spans="1:20" ht="15" customHeight="1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29.269549180327875</v>
      </c>
      <c r="L40" s="17">
        <f t="shared" si="1"/>
        <v>3.6066689350119092E-2</v>
      </c>
      <c r="P40" s="5">
        <f t="shared" si="2"/>
        <v>911.09</v>
      </c>
      <c r="Q40" s="5"/>
      <c r="R40" s="5">
        <f t="shared" si="3"/>
        <v>945.44</v>
      </c>
      <c r="S40" s="5">
        <f t="shared" si="4"/>
        <v>-54.559999999999945</v>
      </c>
      <c r="T40" s="5"/>
    </row>
    <row r="41" spans="1:20" ht="15" customHeight="1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29.17991803278689</v>
      </c>
      <c r="L41" s="17">
        <f t="shared" si="1"/>
        <v>3.6177474402730378E-2</v>
      </c>
      <c r="P41" s="5">
        <f t="shared" si="2"/>
        <v>908.30000000000007</v>
      </c>
      <c r="Q41" s="5"/>
      <c r="R41" s="5">
        <f t="shared" si="3"/>
        <v>942.65000000000009</v>
      </c>
      <c r="S41" s="5">
        <f t="shared" si="4"/>
        <v>-57.349999999999909</v>
      </c>
      <c r="T41" s="5"/>
    </row>
    <row r="42" spans="1:20" ht="15" customHeight="1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29.17991803278689</v>
      </c>
      <c r="L42" s="17">
        <f t="shared" si="1"/>
        <v>3.6177474402730378E-2</v>
      </c>
      <c r="P42" s="5">
        <f t="shared" si="2"/>
        <v>908.30000000000007</v>
      </c>
      <c r="Q42" s="5"/>
      <c r="R42" s="5">
        <f t="shared" si="3"/>
        <v>942.65000000000009</v>
      </c>
      <c r="S42" s="5">
        <f t="shared" si="4"/>
        <v>-57.349999999999909</v>
      </c>
      <c r="T42" s="5"/>
    </row>
    <row r="43" spans="1:20" ht="15" customHeight="1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29.727663934426236</v>
      </c>
      <c r="L43" s="17">
        <f t="shared" si="1"/>
        <v>3.5510887772194306E-2</v>
      </c>
      <c r="P43" s="5">
        <f t="shared" si="2"/>
        <v>925.35</v>
      </c>
      <c r="Q43" s="5"/>
      <c r="R43" s="5">
        <f t="shared" si="3"/>
        <v>959.7</v>
      </c>
      <c r="S43" s="5">
        <f t="shared" si="4"/>
        <v>-40.299999999999955</v>
      </c>
      <c r="T43" s="5"/>
    </row>
    <row r="44" spans="1:20" ht="15" customHeight="1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29.030532786885249</v>
      </c>
      <c r="L44" s="17">
        <f t="shared" si="1"/>
        <v>3.6363636363636369E-2</v>
      </c>
      <c r="P44" s="5">
        <f t="shared" si="2"/>
        <v>903.65</v>
      </c>
      <c r="Q44" s="5"/>
      <c r="R44" s="5">
        <f t="shared" si="3"/>
        <v>938</v>
      </c>
      <c r="S44" s="5">
        <f t="shared" si="4"/>
        <v>-62</v>
      </c>
      <c r="T44" s="5"/>
    </row>
    <row r="45" spans="1:20" ht="15" customHeight="1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28.452909836065579</v>
      </c>
      <c r="L45" s="17">
        <f t="shared" si="1"/>
        <v>3.710185509275464E-2</v>
      </c>
      <c r="P45" s="5">
        <f t="shared" si="2"/>
        <v>885.67</v>
      </c>
      <c r="Q45" s="5"/>
      <c r="R45" s="5">
        <f t="shared" si="3"/>
        <v>920.02</v>
      </c>
      <c r="S45" s="5">
        <f t="shared" si="4"/>
        <v>-79.980000000000018</v>
      </c>
      <c r="T45" s="5"/>
    </row>
    <row r="46" spans="1:20" ht="15" customHeight="1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27.925081967213117</v>
      </c>
      <c r="L46" s="17">
        <f t="shared" si="1"/>
        <v>3.7803138373751786E-2</v>
      </c>
      <c r="P46" s="5">
        <f t="shared" si="2"/>
        <v>869.24</v>
      </c>
      <c r="Q46" s="5"/>
      <c r="R46" s="5">
        <f t="shared" si="3"/>
        <v>903.59</v>
      </c>
      <c r="S46" s="5">
        <f t="shared" si="4"/>
        <v>-96.409999999999968</v>
      </c>
      <c r="T46" s="5"/>
    </row>
    <row r="47" spans="1:20" ht="15" customHeight="1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28.094385245901645</v>
      </c>
      <c r="L47" s="17">
        <f t="shared" si="1"/>
        <v>3.7575327897908545E-2</v>
      </c>
      <c r="P47" s="5">
        <f t="shared" si="2"/>
        <v>874.51</v>
      </c>
      <c r="Q47" s="5"/>
      <c r="R47" s="5">
        <f t="shared" si="3"/>
        <v>908.86</v>
      </c>
      <c r="S47" s="5">
        <f t="shared" si="4"/>
        <v>-91.139999999999986</v>
      </c>
      <c r="T47" s="5"/>
    </row>
    <row r="48" spans="1:20" ht="15" customHeight="1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28.04459016393443</v>
      </c>
      <c r="L48" s="17">
        <f t="shared" si="1"/>
        <v>3.7642045454545456E-2</v>
      </c>
      <c r="P48" s="5">
        <f t="shared" si="2"/>
        <v>872.96</v>
      </c>
      <c r="Q48" s="5"/>
      <c r="R48" s="5">
        <f t="shared" si="3"/>
        <v>907.31000000000006</v>
      </c>
      <c r="S48" s="5">
        <f t="shared" si="4"/>
        <v>-92.689999999999941</v>
      </c>
      <c r="T48" s="5"/>
    </row>
    <row r="49" spans="1:20" ht="15" customHeight="1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28.363278688524595</v>
      </c>
      <c r="L49" s="17">
        <f t="shared" si="1"/>
        <v>3.7219101123595506E-2</v>
      </c>
      <c r="P49" s="5">
        <f t="shared" si="2"/>
        <v>882.88</v>
      </c>
      <c r="Q49" s="5"/>
      <c r="R49" s="5">
        <f t="shared" si="3"/>
        <v>917.23</v>
      </c>
      <c r="S49" s="5">
        <f t="shared" si="4"/>
        <v>-82.769999999999982</v>
      </c>
      <c r="T49" s="5"/>
    </row>
    <row r="50" spans="1:20" ht="15" customHeight="1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28.35331967213115</v>
      </c>
      <c r="L50" s="17">
        <f t="shared" si="1"/>
        <v>3.7232174218475592E-2</v>
      </c>
      <c r="P50" s="5">
        <f t="shared" si="2"/>
        <v>882.56999999999994</v>
      </c>
      <c r="Q50" s="5"/>
      <c r="R50" s="5">
        <f t="shared" si="3"/>
        <v>916.92</v>
      </c>
      <c r="S50" s="5">
        <f t="shared" si="4"/>
        <v>-83.080000000000041</v>
      </c>
      <c r="T50" s="5"/>
    </row>
    <row r="51" spans="1:20" ht="15" customHeight="1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27.905163934426234</v>
      </c>
      <c r="L51" s="17">
        <f t="shared" si="1"/>
        <v>3.783012134189865E-2</v>
      </c>
      <c r="P51" s="5">
        <f t="shared" si="2"/>
        <v>868.62</v>
      </c>
      <c r="Q51" s="5"/>
      <c r="R51" s="5">
        <f t="shared" si="3"/>
        <v>902.97</v>
      </c>
      <c r="S51" s="5">
        <f t="shared" si="4"/>
        <v>-97.029999999999973</v>
      </c>
      <c r="T51" s="5"/>
    </row>
    <row r="52" spans="1:20" ht="15" customHeight="1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28.283606557377052</v>
      </c>
      <c r="L52" s="17">
        <f t="shared" si="1"/>
        <v>3.7323943661971837E-2</v>
      </c>
      <c r="P52" s="5">
        <f t="shared" si="2"/>
        <v>880.4</v>
      </c>
      <c r="Q52" s="5"/>
      <c r="R52" s="5">
        <f t="shared" si="3"/>
        <v>914.75</v>
      </c>
      <c r="S52" s="5">
        <f t="shared" si="4"/>
        <v>-85.25</v>
      </c>
      <c r="T52" s="5"/>
    </row>
    <row r="53" spans="1:20" ht="15" customHeight="1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27.895204918032793</v>
      </c>
      <c r="L53" s="17">
        <f t="shared" si="1"/>
        <v>3.7843627275972867E-2</v>
      </c>
      <c r="P53" s="5">
        <f t="shared" si="2"/>
        <v>868.31000000000006</v>
      </c>
      <c r="Q53" s="5"/>
      <c r="R53" s="5">
        <f t="shared" si="3"/>
        <v>902.66000000000008</v>
      </c>
      <c r="S53" s="5">
        <f t="shared" si="4"/>
        <v>-97.339999999999918</v>
      </c>
      <c r="T53" s="5"/>
    </row>
    <row r="54" spans="1:20" ht="15" customHeight="1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27.935040983606562</v>
      </c>
      <c r="L54" s="17">
        <f t="shared" si="1"/>
        <v>3.7789661319073083E-2</v>
      </c>
      <c r="P54" s="5">
        <f t="shared" si="2"/>
        <v>869.55000000000007</v>
      </c>
      <c r="Q54" s="5"/>
      <c r="R54" s="5">
        <f t="shared" si="3"/>
        <v>903.90000000000009</v>
      </c>
      <c r="S54" s="5">
        <f t="shared" si="4"/>
        <v>-96.099999999999909</v>
      </c>
      <c r="T54" s="5"/>
    </row>
    <row r="55" spans="1:20" ht="15" customHeight="1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27.755778688524593</v>
      </c>
      <c r="L55" s="17">
        <f t="shared" si="1"/>
        <v>3.8033728022963759E-2</v>
      </c>
      <c r="P55" s="5">
        <f t="shared" si="2"/>
        <v>863.97</v>
      </c>
      <c r="Q55" s="5"/>
      <c r="R55" s="5">
        <f t="shared" si="3"/>
        <v>898.32</v>
      </c>
      <c r="S55" s="5">
        <f t="shared" si="4"/>
        <v>-101.67999999999995</v>
      </c>
      <c r="T55" s="5"/>
    </row>
    <row r="56" spans="1:20" ht="15" customHeight="1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27.23790983606558</v>
      </c>
      <c r="L56" s="17">
        <f t="shared" si="1"/>
        <v>3.8756855575868374E-2</v>
      </c>
      <c r="P56" s="5">
        <f t="shared" si="2"/>
        <v>847.85</v>
      </c>
      <c r="Q56" s="5"/>
      <c r="R56" s="5">
        <f t="shared" si="3"/>
        <v>882.2</v>
      </c>
      <c r="S56" s="5">
        <f t="shared" si="4"/>
        <v>-117.79999999999995</v>
      </c>
      <c r="T56" s="5"/>
    </row>
    <row r="57" spans="1:20" ht="15" customHeight="1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27.17815573770492</v>
      </c>
      <c r="L57" s="17">
        <f t="shared" si="1"/>
        <v>3.8842066691095641E-2</v>
      </c>
      <c r="P57" s="5">
        <f t="shared" si="2"/>
        <v>845.99</v>
      </c>
      <c r="Q57" s="5"/>
      <c r="R57" s="5">
        <f t="shared" si="3"/>
        <v>880.34</v>
      </c>
      <c r="S57" s="5">
        <f t="shared" si="4"/>
        <v>-119.65999999999997</v>
      </c>
      <c r="T57" s="5"/>
    </row>
    <row r="58" spans="1:20" ht="15" customHeight="1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28.014713114754102</v>
      </c>
      <c r="L58" s="17">
        <f t="shared" si="1"/>
        <v>3.7682189832918593E-2</v>
      </c>
      <c r="P58" s="5">
        <f t="shared" si="2"/>
        <v>872.03</v>
      </c>
      <c r="Q58" s="5"/>
      <c r="R58" s="5">
        <f t="shared" si="3"/>
        <v>906.38</v>
      </c>
      <c r="S58" s="5">
        <f t="shared" si="4"/>
        <v>-93.62</v>
      </c>
      <c r="T58" s="5"/>
    </row>
    <row r="59" spans="1:20" ht="15" customHeight="1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28.423032786885248</v>
      </c>
      <c r="L59" s="17">
        <f t="shared" si="1"/>
        <v>3.7140854940434481E-2</v>
      </c>
      <c r="P59" s="5">
        <f t="shared" si="2"/>
        <v>884.74</v>
      </c>
      <c r="Q59" s="5"/>
      <c r="R59" s="5">
        <f t="shared" si="3"/>
        <v>919.09</v>
      </c>
      <c r="S59" s="5">
        <f t="shared" si="4"/>
        <v>-80.909999999999968</v>
      </c>
      <c r="T59" s="5"/>
    </row>
    <row r="60" spans="1:20" ht="15" customHeight="1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28.841311475409842</v>
      </c>
      <c r="L60" s="17">
        <f t="shared" si="1"/>
        <v>3.6602209944751385E-2</v>
      </c>
      <c r="P60" s="5">
        <f t="shared" si="2"/>
        <v>897.76</v>
      </c>
      <c r="Q60" s="5"/>
      <c r="R60" s="5">
        <f t="shared" si="3"/>
        <v>932.11</v>
      </c>
      <c r="S60" s="5">
        <f t="shared" si="4"/>
        <v>-67.889999999999986</v>
      </c>
      <c r="T60" s="5"/>
    </row>
    <row r="61" spans="1:20" ht="15" customHeight="1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29.060409836065578</v>
      </c>
      <c r="L61" s="17">
        <f t="shared" si="1"/>
        <v>3.6326250856751202E-2</v>
      </c>
      <c r="P61" s="5">
        <f t="shared" si="2"/>
        <v>904.58</v>
      </c>
      <c r="Q61" s="5"/>
      <c r="R61" s="5">
        <f t="shared" si="3"/>
        <v>938.93000000000006</v>
      </c>
      <c r="S61" s="5">
        <f t="shared" si="4"/>
        <v>-61.069999999999936</v>
      </c>
      <c r="T61" s="5"/>
    </row>
    <row r="62" spans="1:20" ht="15" customHeight="1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29.160000000000004</v>
      </c>
      <c r="L62" s="17">
        <f t="shared" si="1"/>
        <v>3.6202185792349725E-2</v>
      </c>
      <c r="P62" s="5">
        <f t="shared" si="2"/>
        <v>907.68000000000006</v>
      </c>
      <c r="Q62" s="5"/>
      <c r="R62" s="5">
        <f t="shared" si="3"/>
        <v>942.03000000000009</v>
      </c>
      <c r="S62" s="5">
        <f t="shared" si="4"/>
        <v>-57.969999999999914</v>
      </c>
      <c r="T62" s="5"/>
    </row>
    <row r="63" spans="1:20" ht="15" customHeight="1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29.289467213114758</v>
      </c>
      <c r="L63" s="17">
        <f t="shared" si="1"/>
        <v>3.6042162529751787E-2</v>
      </c>
      <c r="P63" s="5">
        <f t="shared" si="2"/>
        <v>911.71</v>
      </c>
      <c r="Q63" s="5"/>
      <c r="R63" s="5">
        <f t="shared" si="3"/>
        <v>946.06000000000006</v>
      </c>
      <c r="S63" s="5">
        <f t="shared" si="4"/>
        <v>-53.939999999999941</v>
      </c>
      <c r="T63" s="5"/>
    </row>
    <row r="64" spans="1:20" ht="15" customHeight="1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29.209795081967215</v>
      </c>
      <c r="L64" s="17">
        <f t="shared" si="1"/>
        <v>3.6140470508012279E-2</v>
      </c>
      <c r="P64" s="5">
        <f t="shared" si="2"/>
        <v>909.2299999999999</v>
      </c>
      <c r="Q64" s="5"/>
      <c r="R64" s="5">
        <f t="shared" si="3"/>
        <v>943.57999999999993</v>
      </c>
      <c r="S64" s="5">
        <f t="shared" si="4"/>
        <v>-56.420000000000073</v>
      </c>
      <c r="T64" s="5"/>
    </row>
    <row r="65" spans="1:20" ht="15" customHeight="1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28.91102459016394</v>
      </c>
      <c r="L65" s="17">
        <f t="shared" si="1"/>
        <v>3.6513951085084394E-2</v>
      </c>
      <c r="P65" s="5">
        <f t="shared" si="2"/>
        <v>899.93000000000006</v>
      </c>
      <c r="Q65" s="5"/>
      <c r="R65" s="5">
        <f t="shared" si="3"/>
        <v>934.28000000000009</v>
      </c>
      <c r="S65" s="5">
        <f t="shared" si="4"/>
        <v>-65.719999999999914</v>
      </c>
      <c r="T65" s="5"/>
    </row>
    <row r="66" spans="1:20" ht="15" customHeight="1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28.930942622950823</v>
      </c>
      <c r="L66" s="17">
        <f t="shared" si="1"/>
        <v>3.648881239242685E-2</v>
      </c>
      <c r="P66" s="5">
        <f t="shared" si="2"/>
        <v>900.55000000000007</v>
      </c>
      <c r="Q66" s="5"/>
      <c r="R66" s="5">
        <f t="shared" si="3"/>
        <v>934.90000000000009</v>
      </c>
      <c r="S66" s="5">
        <f t="shared" si="4"/>
        <v>-65.099999999999909</v>
      </c>
      <c r="T66" s="5"/>
    </row>
    <row r="67" spans="1:20" ht="15" customHeight="1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5">G67/$M$2</f>
        <v>28.831352459016397</v>
      </c>
      <c r="L67" s="17">
        <f t="shared" ref="L67:L130" si="6">$N$2/G67</f>
        <v>3.6614853195164082E-2</v>
      </c>
      <c r="P67" s="5">
        <f t="shared" ref="P67:P130" si="7">G67*$O$2</f>
        <v>897.44999999999993</v>
      </c>
      <c r="Q67" s="5"/>
      <c r="R67" s="5">
        <f t="shared" ref="R67:R130" si="8">P67+$Q$2</f>
        <v>931.8</v>
      </c>
      <c r="S67" s="5">
        <f t="shared" ref="S67:S130" si="9">R67-1000</f>
        <v>-68.200000000000045</v>
      </c>
      <c r="T67" s="5"/>
    </row>
    <row r="68" spans="1:20" ht="15" customHeight="1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5"/>
        <v>28.960819672131148</v>
      </c>
      <c r="L68" s="17">
        <f t="shared" si="6"/>
        <v>3.6451169188445674E-2</v>
      </c>
      <c r="P68" s="5">
        <f t="shared" si="7"/>
        <v>901.4799999999999</v>
      </c>
      <c r="Q68" s="5"/>
      <c r="R68" s="5">
        <f t="shared" si="8"/>
        <v>935.82999999999993</v>
      </c>
      <c r="S68" s="5">
        <f t="shared" si="9"/>
        <v>-64.170000000000073</v>
      </c>
      <c r="T68" s="5"/>
    </row>
    <row r="69" spans="1:20" ht="15" customHeight="1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5"/>
        <v>28.652090163934428</v>
      </c>
      <c r="L69" s="17">
        <f t="shared" si="6"/>
        <v>3.6843934654153636E-2</v>
      </c>
      <c r="P69" s="5">
        <f t="shared" si="7"/>
        <v>891.87</v>
      </c>
      <c r="Q69" s="5"/>
      <c r="R69" s="5">
        <f t="shared" si="8"/>
        <v>926.22</v>
      </c>
      <c r="S69" s="5">
        <f t="shared" si="9"/>
        <v>-73.779999999999973</v>
      </c>
      <c r="T69" s="5"/>
    </row>
    <row r="70" spans="1:20" ht="15" customHeight="1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5"/>
        <v>28.572418032786889</v>
      </c>
      <c r="L70" s="17">
        <f t="shared" si="6"/>
        <v>3.6946671314046706E-2</v>
      </c>
      <c r="P70" s="5">
        <f t="shared" si="7"/>
        <v>889.39</v>
      </c>
      <c r="Q70" s="5"/>
      <c r="R70" s="5">
        <f t="shared" si="8"/>
        <v>923.74</v>
      </c>
      <c r="S70" s="5">
        <f t="shared" si="9"/>
        <v>-76.259999999999991</v>
      </c>
      <c r="T70" s="5"/>
    </row>
    <row r="71" spans="1:20" ht="15" customHeight="1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5"/>
        <v>27.437090163934432</v>
      </c>
      <c r="L71" s="17">
        <f t="shared" si="6"/>
        <v>3.8475499092558985E-2</v>
      </c>
      <c r="P71" s="5">
        <f t="shared" si="7"/>
        <v>854.05000000000007</v>
      </c>
      <c r="Q71" s="5"/>
      <c r="R71" s="5">
        <f t="shared" si="8"/>
        <v>888.40000000000009</v>
      </c>
      <c r="S71" s="5">
        <f t="shared" si="9"/>
        <v>-111.59999999999991</v>
      </c>
      <c r="T71" s="5"/>
    </row>
    <row r="72" spans="1:20" ht="15" customHeight="1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5"/>
        <v>26.959057377049184</v>
      </c>
      <c r="L72" s="17">
        <f t="shared" si="6"/>
        <v>3.9157739194680456E-2</v>
      </c>
      <c r="P72" s="5">
        <f t="shared" si="7"/>
        <v>839.17</v>
      </c>
      <c r="Q72" s="5"/>
      <c r="R72" s="5">
        <f t="shared" si="8"/>
        <v>873.52</v>
      </c>
      <c r="S72" s="5">
        <f t="shared" si="9"/>
        <v>-126.48000000000002</v>
      </c>
      <c r="T72" s="5"/>
    </row>
    <row r="73" spans="1:20" ht="15" customHeight="1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5"/>
        <v>26.620450819672136</v>
      </c>
      <c r="L73" s="17">
        <f t="shared" si="6"/>
        <v>3.9655817433595211E-2</v>
      </c>
      <c r="P73" s="5">
        <f t="shared" si="7"/>
        <v>828.63</v>
      </c>
      <c r="Q73" s="5"/>
      <c r="R73" s="5">
        <f t="shared" si="8"/>
        <v>862.98</v>
      </c>
      <c r="S73" s="5">
        <f t="shared" si="9"/>
        <v>-137.01999999999998</v>
      </c>
      <c r="T73" s="5"/>
    </row>
    <row r="74" spans="1:20" ht="15" customHeight="1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5"/>
        <v>26.361516393442624</v>
      </c>
      <c r="L74" s="17">
        <f t="shared" si="6"/>
        <v>4.0045334340763135E-2</v>
      </c>
      <c r="P74" s="5">
        <f t="shared" si="7"/>
        <v>820.56999999999994</v>
      </c>
      <c r="Q74" s="5"/>
      <c r="R74" s="5">
        <f t="shared" si="8"/>
        <v>854.92</v>
      </c>
      <c r="S74" s="5">
        <f t="shared" si="9"/>
        <v>-145.08000000000004</v>
      </c>
      <c r="T74" s="5"/>
    </row>
    <row r="75" spans="1:20" ht="15" customHeight="1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5"/>
        <v>25.88348360655738</v>
      </c>
      <c r="L75" s="17">
        <f t="shared" si="6"/>
        <v>4.078491727587534E-2</v>
      </c>
      <c r="P75" s="5">
        <f t="shared" si="7"/>
        <v>805.68999999999994</v>
      </c>
      <c r="Q75" s="5"/>
      <c r="R75" s="5">
        <f t="shared" si="8"/>
        <v>840.04</v>
      </c>
      <c r="S75" s="5">
        <f t="shared" si="9"/>
        <v>-159.96000000000004</v>
      </c>
      <c r="T75" s="5"/>
    </row>
    <row r="76" spans="1:20" ht="15" customHeight="1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5"/>
        <v>25.803811475409841</v>
      </c>
      <c r="L76" s="17">
        <f t="shared" si="6"/>
        <v>4.0910845233500581E-2</v>
      </c>
      <c r="P76" s="5">
        <f t="shared" si="7"/>
        <v>803.21</v>
      </c>
      <c r="Q76" s="5"/>
      <c r="R76" s="5">
        <f t="shared" si="8"/>
        <v>837.56000000000006</v>
      </c>
      <c r="S76" s="5">
        <f t="shared" si="9"/>
        <v>-162.43999999999994</v>
      </c>
      <c r="T76" s="5"/>
    </row>
    <row r="77" spans="1:20" ht="15" customHeight="1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5"/>
        <v>26.162336065573772</v>
      </c>
      <c r="L77" s="17">
        <f t="shared" si="6"/>
        <v>4.0350209364293871E-2</v>
      </c>
      <c r="P77" s="5">
        <f t="shared" si="7"/>
        <v>814.37</v>
      </c>
      <c r="Q77" s="5"/>
      <c r="R77" s="5">
        <f t="shared" si="8"/>
        <v>848.72</v>
      </c>
      <c r="S77" s="5">
        <f t="shared" si="9"/>
        <v>-151.27999999999997</v>
      </c>
      <c r="T77" s="5"/>
    </row>
    <row r="78" spans="1:20" ht="15" customHeight="1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5"/>
        <v>26.341598360655741</v>
      </c>
      <c r="L78" s="17">
        <f t="shared" si="6"/>
        <v>4.0075614366729684E-2</v>
      </c>
      <c r="P78" s="5">
        <f t="shared" si="7"/>
        <v>819.94999999999993</v>
      </c>
      <c r="Q78" s="5"/>
      <c r="R78" s="5">
        <f t="shared" si="8"/>
        <v>854.3</v>
      </c>
      <c r="S78" s="5">
        <f t="shared" si="9"/>
        <v>-145.70000000000005</v>
      </c>
      <c r="T78" s="5"/>
    </row>
    <row r="79" spans="1:20" ht="15" customHeight="1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5"/>
        <v>26.739959016393449</v>
      </c>
      <c r="L79" s="17">
        <f t="shared" si="6"/>
        <v>3.9478584729981378E-2</v>
      </c>
      <c r="P79" s="5">
        <f t="shared" si="7"/>
        <v>832.35</v>
      </c>
      <c r="Q79" s="5"/>
      <c r="R79" s="5">
        <f t="shared" si="8"/>
        <v>866.7</v>
      </c>
      <c r="S79" s="5">
        <f t="shared" si="9"/>
        <v>-133.29999999999995</v>
      </c>
      <c r="T79" s="5"/>
    </row>
    <row r="80" spans="1:20" ht="15" customHeight="1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5"/>
        <v>26.630409836065574</v>
      </c>
      <c r="L80" s="17">
        <f t="shared" si="6"/>
        <v>3.9640987284966345E-2</v>
      </c>
      <c r="P80" s="5">
        <f t="shared" si="7"/>
        <v>828.93999999999994</v>
      </c>
      <c r="Q80" s="5"/>
      <c r="R80" s="5">
        <f t="shared" si="8"/>
        <v>863.29</v>
      </c>
      <c r="S80" s="5">
        <f t="shared" si="9"/>
        <v>-136.71000000000004</v>
      </c>
      <c r="T80" s="5"/>
    </row>
    <row r="81" spans="1:20" ht="15" customHeight="1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5"/>
        <v>26.232049180327873</v>
      </c>
      <c r="L81" s="17">
        <f t="shared" si="6"/>
        <v>4.0242976461655276E-2</v>
      </c>
      <c r="P81" s="5">
        <f t="shared" si="7"/>
        <v>816.54</v>
      </c>
      <c r="Q81" s="5"/>
      <c r="R81" s="5">
        <f t="shared" si="8"/>
        <v>850.89</v>
      </c>
      <c r="S81" s="5">
        <f t="shared" si="9"/>
        <v>-149.11000000000001</v>
      </c>
      <c r="T81" s="5"/>
    </row>
    <row r="82" spans="1:20" ht="15" customHeight="1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5"/>
        <v>26.650327868852465</v>
      </c>
      <c r="L82" s="17">
        <f t="shared" si="6"/>
        <v>3.9611360239162931E-2</v>
      </c>
      <c r="P82" s="5">
        <f t="shared" si="7"/>
        <v>829.56000000000006</v>
      </c>
      <c r="Q82" s="5"/>
      <c r="R82" s="5">
        <f t="shared" si="8"/>
        <v>863.91000000000008</v>
      </c>
      <c r="S82" s="5">
        <f t="shared" si="9"/>
        <v>-136.08999999999992</v>
      </c>
      <c r="T82" s="5"/>
    </row>
    <row r="83" spans="1:20" ht="15" customHeight="1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5"/>
        <v>26.660286885245906</v>
      </c>
      <c r="L83" s="17">
        <f t="shared" si="6"/>
        <v>3.9596563317146061E-2</v>
      </c>
      <c r="P83" s="5">
        <f t="shared" si="7"/>
        <v>829.87</v>
      </c>
      <c r="Q83" s="5"/>
      <c r="R83" s="5">
        <f t="shared" si="8"/>
        <v>864.22</v>
      </c>
      <c r="S83" s="5">
        <f t="shared" si="9"/>
        <v>-135.77999999999997</v>
      </c>
      <c r="T83" s="5"/>
    </row>
    <row r="84" spans="1:20" ht="15" customHeight="1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5"/>
        <v>26.242008196721315</v>
      </c>
      <c r="L84" s="17">
        <f t="shared" si="6"/>
        <v>4.0227703984819736E-2</v>
      </c>
      <c r="P84" s="5">
        <f t="shared" si="7"/>
        <v>816.85</v>
      </c>
      <c r="Q84" s="5"/>
      <c r="R84" s="5">
        <f t="shared" si="8"/>
        <v>851.2</v>
      </c>
      <c r="S84" s="5">
        <f t="shared" si="9"/>
        <v>-148.79999999999995</v>
      </c>
      <c r="T84" s="5"/>
    </row>
    <row r="85" spans="1:20" ht="15" customHeight="1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5"/>
        <v>25.833688524590169</v>
      </c>
      <c r="L85" s="17">
        <f t="shared" si="6"/>
        <v>4.0863531225905934E-2</v>
      </c>
      <c r="P85" s="5">
        <f t="shared" si="7"/>
        <v>804.14</v>
      </c>
      <c r="Q85" s="5"/>
      <c r="R85" s="5">
        <f t="shared" si="8"/>
        <v>838.49</v>
      </c>
      <c r="S85" s="5">
        <f t="shared" si="9"/>
        <v>-161.51</v>
      </c>
      <c r="T85" s="5"/>
    </row>
    <row r="86" spans="1:20" ht="15" customHeight="1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5"/>
        <v>26.012950819672135</v>
      </c>
      <c r="L86" s="17">
        <f t="shared" si="6"/>
        <v>4.0581929555895867E-2</v>
      </c>
      <c r="P86" s="5">
        <f t="shared" si="7"/>
        <v>809.72</v>
      </c>
      <c r="Q86" s="5"/>
      <c r="R86" s="5">
        <f t="shared" si="8"/>
        <v>844.07</v>
      </c>
      <c r="S86" s="5">
        <f t="shared" si="9"/>
        <v>-155.92999999999995</v>
      </c>
      <c r="T86" s="5"/>
    </row>
    <row r="87" spans="1:20" ht="15" customHeight="1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5"/>
        <v>26.172295081967217</v>
      </c>
      <c r="L87" s="17">
        <f t="shared" si="6"/>
        <v>4.0334855403348552E-2</v>
      </c>
      <c r="P87" s="5">
        <f t="shared" si="7"/>
        <v>814.68000000000006</v>
      </c>
      <c r="Q87" s="5"/>
      <c r="R87" s="5">
        <f t="shared" si="8"/>
        <v>849.03000000000009</v>
      </c>
      <c r="S87" s="5">
        <f t="shared" si="9"/>
        <v>-150.96999999999991</v>
      </c>
      <c r="T87" s="5"/>
    </row>
    <row r="88" spans="1:20" ht="15" customHeight="1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5"/>
        <v>26.510901639344265</v>
      </c>
      <c r="L88" s="17">
        <f t="shared" si="6"/>
        <v>3.9819684447783624E-2</v>
      </c>
      <c r="P88" s="5">
        <f t="shared" si="7"/>
        <v>825.22</v>
      </c>
      <c r="Q88" s="5"/>
      <c r="R88" s="5">
        <f t="shared" si="8"/>
        <v>859.57</v>
      </c>
      <c r="S88" s="5">
        <f t="shared" si="9"/>
        <v>-140.42999999999995</v>
      </c>
      <c r="T88" s="5"/>
    </row>
    <row r="89" spans="1:20" ht="15" customHeight="1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5"/>
        <v>26.451147540983609</v>
      </c>
      <c r="L89" s="17">
        <f t="shared" si="6"/>
        <v>3.9909638554216871E-2</v>
      </c>
      <c r="P89" s="5">
        <f t="shared" si="7"/>
        <v>823.36</v>
      </c>
      <c r="Q89" s="5"/>
      <c r="R89" s="5">
        <f t="shared" si="8"/>
        <v>857.71</v>
      </c>
      <c r="S89" s="5">
        <f t="shared" si="9"/>
        <v>-142.28999999999996</v>
      </c>
      <c r="T89" s="5"/>
    </row>
    <row r="90" spans="1:20" ht="15" customHeight="1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5"/>
        <v>26.490983606557382</v>
      </c>
      <c r="L90" s="17">
        <f t="shared" si="6"/>
        <v>3.9849624060150378E-2</v>
      </c>
      <c r="P90" s="5">
        <f t="shared" si="7"/>
        <v>824.6</v>
      </c>
      <c r="Q90" s="5"/>
      <c r="R90" s="5">
        <f t="shared" si="8"/>
        <v>858.95</v>
      </c>
      <c r="S90" s="5">
        <f t="shared" si="9"/>
        <v>-141.04999999999995</v>
      </c>
      <c r="T90" s="5"/>
    </row>
    <row r="91" spans="1:20" ht="15" customHeight="1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5"/>
        <v>26.650327868852465</v>
      </c>
      <c r="L91" s="17">
        <f t="shared" si="6"/>
        <v>3.9611360239162931E-2</v>
      </c>
      <c r="P91" s="5">
        <f t="shared" si="7"/>
        <v>829.56000000000006</v>
      </c>
      <c r="Q91" s="5"/>
      <c r="R91" s="5">
        <f t="shared" si="8"/>
        <v>863.91000000000008</v>
      </c>
      <c r="S91" s="5">
        <f t="shared" si="9"/>
        <v>-136.08999999999992</v>
      </c>
      <c r="T91" s="5"/>
    </row>
    <row r="92" spans="1:20" ht="15" customHeight="1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5"/>
        <v>26.90926229508197</v>
      </c>
      <c r="L92" s="17">
        <f t="shared" si="6"/>
        <v>3.9230199851961516E-2</v>
      </c>
      <c r="P92" s="5">
        <f t="shared" si="7"/>
        <v>837.62</v>
      </c>
      <c r="Q92" s="5"/>
      <c r="R92" s="5">
        <f t="shared" si="8"/>
        <v>871.97</v>
      </c>
      <c r="S92" s="5">
        <f t="shared" si="9"/>
        <v>-128.02999999999997</v>
      </c>
      <c r="T92" s="5"/>
    </row>
    <row r="93" spans="1:20" ht="15" customHeight="1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5"/>
        <v>27.50680327868853</v>
      </c>
      <c r="L93" s="17">
        <f t="shared" si="6"/>
        <v>3.8377986965966691E-2</v>
      </c>
      <c r="P93" s="5">
        <f t="shared" si="7"/>
        <v>856.22</v>
      </c>
      <c r="Q93" s="5"/>
      <c r="R93" s="5">
        <f t="shared" si="8"/>
        <v>890.57</v>
      </c>
      <c r="S93" s="5">
        <f t="shared" si="9"/>
        <v>-109.42999999999995</v>
      </c>
      <c r="T93" s="5"/>
    </row>
    <row r="94" spans="1:20" ht="15" customHeight="1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5"/>
        <v>26.580614754098367</v>
      </c>
      <c r="L94" s="17">
        <f t="shared" si="6"/>
        <v>3.9715249156987639E-2</v>
      </c>
      <c r="P94" s="5">
        <f t="shared" si="7"/>
        <v>827.39</v>
      </c>
      <c r="Q94" s="5"/>
      <c r="R94" s="5">
        <f t="shared" si="8"/>
        <v>861.74</v>
      </c>
      <c r="S94" s="5">
        <f t="shared" si="9"/>
        <v>-138.26</v>
      </c>
      <c r="T94" s="5"/>
    </row>
    <row r="95" spans="1:20" ht="15" customHeight="1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5"/>
        <v>26.929180327868856</v>
      </c>
      <c r="L95" s="17">
        <f t="shared" si="6"/>
        <v>3.9201183431952669E-2</v>
      </c>
      <c r="P95" s="5">
        <f t="shared" si="7"/>
        <v>838.24</v>
      </c>
      <c r="Q95" s="5"/>
      <c r="R95" s="5">
        <f t="shared" si="8"/>
        <v>872.59</v>
      </c>
      <c r="S95" s="5">
        <f t="shared" si="9"/>
        <v>-127.40999999999997</v>
      </c>
      <c r="T95" s="5"/>
    </row>
    <row r="96" spans="1:20" ht="15" customHeight="1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5"/>
        <v>26.520860655737707</v>
      </c>
      <c r="L96" s="17">
        <f t="shared" si="6"/>
        <v>3.9804731505820506E-2</v>
      </c>
      <c r="P96" s="5">
        <f t="shared" si="7"/>
        <v>825.53</v>
      </c>
      <c r="Q96" s="5"/>
      <c r="R96" s="5">
        <f t="shared" si="8"/>
        <v>859.88</v>
      </c>
      <c r="S96" s="5">
        <f t="shared" si="9"/>
        <v>-140.12</v>
      </c>
      <c r="T96" s="5"/>
    </row>
    <row r="97" spans="1:20" ht="15" customHeight="1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5"/>
        <v>26.500942622950824</v>
      </c>
      <c r="L97" s="17">
        <f t="shared" si="6"/>
        <v>3.9834648628335217E-2</v>
      </c>
      <c r="P97" s="5">
        <f t="shared" si="7"/>
        <v>824.91</v>
      </c>
      <c r="Q97" s="5"/>
      <c r="R97" s="5">
        <f t="shared" si="8"/>
        <v>859.26</v>
      </c>
      <c r="S97" s="5">
        <f t="shared" si="9"/>
        <v>-140.74</v>
      </c>
      <c r="T97" s="5"/>
    </row>
    <row r="98" spans="1:20" ht="15" customHeight="1" x14ac:dyDescent="0.2">
      <c r="A98" t="s">
        <v>10</v>
      </c>
      <c r="B98" t="s">
        <v>11</v>
      </c>
      <c r="C98" s="3" t="s">
        <v>169</v>
      </c>
      <c r="D98" s="5">
        <v>24.69</v>
      </c>
      <c r="E98" s="5">
        <v>25.17</v>
      </c>
      <c r="F98" s="5">
        <v>23.58</v>
      </c>
      <c r="G98" s="5">
        <v>25.01</v>
      </c>
      <c r="H98" s="8">
        <v>6609740</v>
      </c>
      <c r="I98" s="5">
        <v>12014.9</v>
      </c>
      <c r="J98" s="11">
        <v>480403973</v>
      </c>
      <c r="K98" s="14">
        <f t="shared" si="5"/>
        <v>24.907500000000006</v>
      </c>
      <c r="L98" s="17">
        <f t="shared" si="6"/>
        <v>4.2383046781287487E-2</v>
      </c>
      <c r="P98" s="5">
        <f t="shared" si="7"/>
        <v>775.31000000000006</v>
      </c>
      <c r="Q98" s="5"/>
      <c r="R98" s="5">
        <f t="shared" si="8"/>
        <v>809.66000000000008</v>
      </c>
      <c r="S98" s="5">
        <f t="shared" si="9"/>
        <v>-190.33999999999992</v>
      </c>
      <c r="T98" s="5"/>
    </row>
    <row r="99" spans="1:20" ht="15" customHeight="1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5"/>
        <v>24.449385245901642</v>
      </c>
      <c r="L99" s="17">
        <f t="shared" si="6"/>
        <v>4.3177189409368634E-2</v>
      </c>
      <c r="P99" s="5">
        <f t="shared" si="7"/>
        <v>761.05000000000007</v>
      </c>
      <c r="Q99" s="5"/>
      <c r="R99" s="5">
        <f t="shared" si="8"/>
        <v>795.40000000000009</v>
      </c>
      <c r="S99" s="5">
        <f t="shared" si="9"/>
        <v>-204.59999999999991</v>
      </c>
      <c r="T99" s="5"/>
    </row>
    <row r="100" spans="1:20" ht="15" customHeight="1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5"/>
        <v>25.335737704918039</v>
      </c>
      <c r="L100" s="17">
        <f t="shared" si="6"/>
        <v>4.1666666666666664E-2</v>
      </c>
      <c r="P100" s="5">
        <f t="shared" si="7"/>
        <v>788.64</v>
      </c>
      <c r="Q100" s="5"/>
      <c r="R100" s="5">
        <f t="shared" si="8"/>
        <v>822.99</v>
      </c>
      <c r="S100" s="5">
        <f t="shared" si="9"/>
        <v>-177.01</v>
      </c>
      <c r="T100" s="5"/>
    </row>
    <row r="101" spans="1:20" ht="15" customHeight="1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5"/>
        <v>24.578852459016396</v>
      </c>
      <c r="L101" s="17">
        <f t="shared" si="6"/>
        <v>4.2949756888168558E-2</v>
      </c>
      <c r="P101" s="5">
        <f t="shared" si="7"/>
        <v>765.08</v>
      </c>
      <c r="Q101" s="5"/>
      <c r="R101" s="5">
        <f t="shared" si="8"/>
        <v>799.43000000000006</v>
      </c>
      <c r="S101" s="5">
        <f t="shared" si="9"/>
        <v>-200.56999999999994</v>
      </c>
      <c r="T101" s="5"/>
    </row>
    <row r="102" spans="1:20" ht="15" customHeight="1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5"/>
        <v>24.379672131147544</v>
      </c>
      <c r="L102" s="17">
        <f t="shared" si="6"/>
        <v>4.3300653594771241E-2</v>
      </c>
      <c r="P102" s="5">
        <f t="shared" si="7"/>
        <v>758.88</v>
      </c>
      <c r="Q102" s="5"/>
      <c r="R102" s="5">
        <f t="shared" si="8"/>
        <v>793.23</v>
      </c>
      <c r="S102" s="5">
        <f t="shared" si="9"/>
        <v>-206.76999999999998</v>
      </c>
      <c r="T102" s="5"/>
    </row>
    <row r="103" spans="1:20" ht="15" customHeight="1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5"/>
        <v>24.080901639344265</v>
      </c>
      <c r="L103" s="17">
        <f t="shared" si="6"/>
        <v>4.3837882547559971E-2</v>
      </c>
      <c r="P103" s="5">
        <f t="shared" si="7"/>
        <v>749.58</v>
      </c>
      <c r="Q103" s="5"/>
      <c r="R103" s="5">
        <f t="shared" si="8"/>
        <v>783.93000000000006</v>
      </c>
      <c r="S103" s="5">
        <f t="shared" si="9"/>
        <v>-216.06999999999994</v>
      </c>
      <c r="T103" s="5"/>
    </row>
    <row r="104" spans="1:20" ht="15" customHeight="1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5"/>
        <v>24.001229508196726</v>
      </c>
      <c r="L104" s="17">
        <f t="shared" si="6"/>
        <v>4.3983402489626552E-2</v>
      </c>
      <c r="P104" s="5">
        <f t="shared" si="7"/>
        <v>747.1</v>
      </c>
      <c r="Q104" s="5"/>
      <c r="R104" s="5">
        <f t="shared" si="8"/>
        <v>781.45</v>
      </c>
      <c r="S104" s="5">
        <f t="shared" si="9"/>
        <v>-218.54999999999995</v>
      </c>
      <c r="T104" s="5"/>
    </row>
    <row r="105" spans="1:20" ht="15" customHeight="1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5"/>
        <v>23.9016393442623</v>
      </c>
      <c r="L105" s="17">
        <f t="shared" si="6"/>
        <v>4.4166666666666667E-2</v>
      </c>
      <c r="P105" s="5">
        <f t="shared" si="7"/>
        <v>744</v>
      </c>
      <c r="Q105" s="5"/>
      <c r="R105" s="5">
        <f t="shared" si="8"/>
        <v>778.35</v>
      </c>
      <c r="S105" s="5">
        <f t="shared" si="9"/>
        <v>-221.64999999999998</v>
      </c>
      <c r="T105" s="5"/>
    </row>
    <row r="106" spans="1:20" ht="15" customHeight="1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5"/>
        <v>24.230286885245903</v>
      </c>
      <c r="L106" s="17">
        <f t="shared" si="6"/>
        <v>4.3567612001644065E-2</v>
      </c>
      <c r="P106" s="5">
        <f t="shared" si="7"/>
        <v>754.2299999999999</v>
      </c>
      <c r="Q106" s="5"/>
      <c r="R106" s="5">
        <f t="shared" si="8"/>
        <v>788.57999999999993</v>
      </c>
      <c r="S106" s="5">
        <f t="shared" si="9"/>
        <v>-211.42000000000007</v>
      </c>
      <c r="T106" s="5"/>
    </row>
    <row r="107" spans="1:20" ht="15" customHeight="1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5"/>
        <v>24.070942622950824</v>
      </c>
      <c r="L107" s="17">
        <f t="shared" si="6"/>
        <v>4.3856019859329749E-2</v>
      </c>
      <c r="P107" s="5">
        <f t="shared" si="7"/>
        <v>749.2700000000001</v>
      </c>
      <c r="Q107" s="5"/>
      <c r="R107" s="5">
        <f t="shared" si="8"/>
        <v>783.62000000000012</v>
      </c>
      <c r="S107" s="5">
        <f t="shared" si="9"/>
        <v>-216.37999999999988</v>
      </c>
      <c r="T107" s="5"/>
    </row>
    <row r="108" spans="1:20" ht="15" customHeight="1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5"/>
        <v>23.94147540983607</v>
      </c>
      <c r="L108" s="17">
        <f t="shared" si="6"/>
        <v>4.409317803660566E-2</v>
      </c>
      <c r="P108" s="5">
        <f t="shared" si="7"/>
        <v>745.24</v>
      </c>
      <c r="Q108" s="5"/>
      <c r="R108" s="5">
        <f t="shared" si="8"/>
        <v>779.59</v>
      </c>
      <c r="S108" s="5">
        <f t="shared" si="9"/>
        <v>-220.40999999999997</v>
      </c>
      <c r="T108" s="5"/>
    </row>
    <row r="109" spans="1:20" ht="15" customHeight="1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5"/>
        <v>24.260163934426231</v>
      </c>
      <c r="L109" s="17">
        <f t="shared" si="6"/>
        <v>4.3513957307060758E-2</v>
      </c>
      <c r="P109" s="5">
        <f t="shared" si="7"/>
        <v>755.16</v>
      </c>
      <c r="Q109" s="5"/>
      <c r="R109" s="5">
        <f t="shared" si="8"/>
        <v>789.51</v>
      </c>
      <c r="S109" s="5">
        <f t="shared" si="9"/>
        <v>-210.49</v>
      </c>
      <c r="T109" s="5"/>
    </row>
    <row r="110" spans="1:20" ht="15" customHeight="1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5"/>
        <v>24.618688524590166</v>
      </c>
      <c r="L110" s="17">
        <f t="shared" si="6"/>
        <v>4.2880258899676379E-2</v>
      </c>
      <c r="P110" s="5">
        <f t="shared" si="7"/>
        <v>766.31999999999994</v>
      </c>
      <c r="Q110" s="5"/>
      <c r="R110" s="5">
        <f t="shared" si="8"/>
        <v>800.67</v>
      </c>
      <c r="S110" s="5">
        <f t="shared" si="9"/>
        <v>-199.33000000000004</v>
      </c>
      <c r="T110" s="5"/>
    </row>
    <row r="111" spans="1:20" ht="15" customHeight="1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5"/>
        <v>24.877622950819674</v>
      </c>
      <c r="L111" s="17">
        <f t="shared" si="6"/>
        <v>4.2433947157726179E-2</v>
      </c>
      <c r="P111" s="5">
        <f t="shared" si="7"/>
        <v>774.38</v>
      </c>
      <c r="Q111" s="5"/>
      <c r="R111" s="5">
        <f t="shared" si="8"/>
        <v>808.73</v>
      </c>
      <c r="S111" s="5">
        <f t="shared" si="9"/>
        <v>-191.26999999999998</v>
      </c>
      <c r="T111" s="5"/>
    </row>
    <row r="112" spans="1:20" ht="15" customHeight="1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5"/>
        <v>24.738196721311478</v>
      </c>
      <c r="L112" s="17">
        <f t="shared" si="6"/>
        <v>4.2673107890499197E-2</v>
      </c>
      <c r="P112" s="5">
        <f t="shared" si="7"/>
        <v>770.04</v>
      </c>
      <c r="Q112" s="5"/>
      <c r="R112" s="5">
        <f t="shared" si="8"/>
        <v>804.39</v>
      </c>
      <c r="S112" s="5">
        <f t="shared" si="9"/>
        <v>-195.61</v>
      </c>
      <c r="T112" s="5"/>
    </row>
    <row r="113" spans="1:20" ht="15" customHeight="1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5"/>
        <v>24.897540983606561</v>
      </c>
      <c r="L113" s="17">
        <f t="shared" si="6"/>
        <v>4.24E-2</v>
      </c>
      <c r="P113" s="5">
        <f t="shared" si="7"/>
        <v>775</v>
      </c>
      <c r="Q113" s="5"/>
      <c r="R113" s="5">
        <f t="shared" si="8"/>
        <v>809.35</v>
      </c>
      <c r="S113" s="5">
        <f t="shared" si="9"/>
        <v>-190.64999999999998</v>
      </c>
      <c r="T113" s="5"/>
    </row>
    <row r="114" spans="1:20" ht="15" customHeight="1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5"/>
        <v>25.146516393442628</v>
      </c>
      <c r="L114" s="17">
        <f t="shared" si="6"/>
        <v>4.1980198019801983E-2</v>
      </c>
      <c r="P114" s="5">
        <f t="shared" si="7"/>
        <v>782.75</v>
      </c>
      <c r="Q114" s="5"/>
      <c r="R114" s="5">
        <f t="shared" si="8"/>
        <v>817.1</v>
      </c>
      <c r="S114" s="5">
        <f t="shared" si="9"/>
        <v>-182.89999999999998</v>
      </c>
      <c r="T114" s="5"/>
    </row>
    <row r="115" spans="1:20" ht="15" customHeight="1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5"/>
        <v>25.236147540983609</v>
      </c>
      <c r="L115" s="17">
        <f t="shared" si="6"/>
        <v>4.1831097079715863E-2</v>
      </c>
      <c r="P115" s="5">
        <f t="shared" si="7"/>
        <v>785.54</v>
      </c>
      <c r="Q115" s="5"/>
      <c r="R115" s="5">
        <f t="shared" si="8"/>
        <v>819.89</v>
      </c>
      <c r="S115" s="5">
        <f t="shared" si="9"/>
        <v>-180.11</v>
      </c>
      <c r="T115" s="5"/>
    </row>
    <row r="116" spans="1:20" ht="15" customHeight="1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5"/>
        <v>25.704221311475411</v>
      </c>
      <c r="L116" s="17">
        <f t="shared" si="6"/>
        <v>4.1069352963967458E-2</v>
      </c>
      <c r="P116" s="5">
        <f t="shared" si="7"/>
        <v>800.11</v>
      </c>
      <c r="Q116" s="5"/>
      <c r="R116" s="5">
        <f t="shared" si="8"/>
        <v>834.46</v>
      </c>
      <c r="S116" s="5">
        <f t="shared" si="9"/>
        <v>-165.53999999999996</v>
      </c>
      <c r="T116" s="5"/>
    </row>
    <row r="117" spans="1:20" ht="15" customHeight="1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5"/>
        <v>26.281844262295085</v>
      </c>
      <c r="L117" s="17">
        <f t="shared" si="6"/>
        <v>4.0166729821902239E-2</v>
      </c>
      <c r="P117" s="5">
        <f t="shared" si="7"/>
        <v>818.09</v>
      </c>
      <c r="Q117" s="5"/>
      <c r="R117" s="5">
        <f t="shared" si="8"/>
        <v>852.44</v>
      </c>
      <c r="S117" s="5">
        <f t="shared" si="9"/>
        <v>-147.55999999999995</v>
      </c>
      <c r="T117" s="5"/>
    </row>
    <row r="118" spans="1:20" ht="15" customHeight="1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5"/>
        <v>26.500942622950824</v>
      </c>
      <c r="L118" s="17">
        <f t="shared" si="6"/>
        <v>3.9834648628335217E-2</v>
      </c>
      <c r="P118" s="5">
        <f t="shared" si="7"/>
        <v>824.91</v>
      </c>
      <c r="Q118" s="5"/>
      <c r="R118" s="5">
        <f t="shared" si="8"/>
        <v>859.26</v>
      </c>
      <c r="S118" s="5">
        <f t="shared" si="9"/>
        <v>-140.74</v>
      </c>
      <c r="T118" s="5"/>
    </row>
    <row r="119" spans="1:20" ht="15" customHeight="1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5"/>
        <v>26.610491803278691</v>
      </c>
      <c r="L119" s="17">
        <f t="shared" si="6"/>
        <v>3.9670658682634731E-2</v>
      </c>
      <c r="P119" s="5">
        <f t="shared" si="7"/>
        <v>828.31999999999994</v>
      </c>
      <c r="Q119" s="5"/>
      <c r="R119" s="5">
        <f t="shared" si="8"/>
        <v>862.67</v>
      </c>
      <c r="S119" s="5">
        <f t="shared" si="9"/>
        <v>-137.33000000000004</v>
      </c>
      <c r="T119" s="5"/>
    </row>
    <row r="120" spans="1:20" ht="15" customHeight="1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5"/>
        <v>27.038729508196724</v>
      </c>
      <c r="L120" s="17">
        <f t="shared" si="6"/>
        <v>3.904235727440148E-2</v>
      </c>
      <c r="P120" s="5">
        <f t="shared" si="7"/>
        <v>841.65</v>
      </c>
      <c r="Q120" s="5"/>
      <c r="R120" s="5">
        <f t="shared" si="8"/>
        <v>876</v>
      </c>
      <c r="S120" s="5">
        <f t="shared" si="9"/>
        <v>-124</v>
      </c>
      <c r="T120" s="5"/>
    </row>
    <row r="121" spans="1:20" ht="15" customHeight="1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5"/>
        <v>26.431229508196722</v>
      </c>
      <c r="L121" s="17">
        <f t="shared" si="6"/>
        <v>3.9939713639789001E-2</v>
      </c>
      <c r="P121" s="5">
        <f t="shared" si="7"/>
        <v>822.74</v>
      </c>
      <c r="Q121" s="5"/>
      <c r="R121" s="5">
        <f t="shared" si="8"/>
        <v>857.09</v>
      </c>
      <c r="S121" s="5">
        <f t="shared" si="9"/>
        <v>-142.90999999999997</v>
      </c>
      <c r="T121" s="5"/>
    </row>
    <row r="122" spans="1:20" ht="15" customHeight="1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5"/>
        <v>26.630409836065574</v>
      </c>
      <c r="L122" s="17">
        <f t="shared" si="6"/>
        <v>3.9640987284966345E-2</v>
      </c>
      <c r="P122" s="5">
        <f t="shared" si="7"/>
        <v>828.93999999999994</v>
      </c>
      <c r="Q122" s="5"/>
      <c r="R122" s="5">
        <f t="shared" si="8"/>
        <v>863.29</v>
      </c>
      <c r="S122" s="5">
        <f t="shared" si="9"/>
        <v>-136.71000000000004</v>
      </c>
      <c r="T122" s="5"/>
    </row>
    <row r="123" spans="1:20" ht="15" customHeight="1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5"/>
        <v>26.142418032786889</v>
      </c>
      <c r="L123" s="17">
        <f t="shared" si="6"/>
        <v>4.0380952380952385E-2</v>
      </c>
      <c r="P123" s="5">
        <f t="shared" si="7"/>
        <v>813.75</v>
      </c>
      <c r="Q123" s="5"/>
      <c r="R123" s="5">
        <f t="shared" si="8"/>
        <v>848.1</v>
      </c>
      <c r="S123" s="5">
        <f t="shared" si="9"/>
        <v>-151.89999999999998</v>
      </c>
      <c r="T123" s="5"/>
    </row>
    <row r="124" spans="1:20" ht="15" customHeight="1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5"/>
        <v>26.261926229508202</v>
      </c>
      <c r="L124" s="17">
        <f t="shared" si="6"/>
        <v>4.0197193780811526E-2</v>
      </c>
      <c r="P124" s="5">
        <f t="shared" si="7"/>
        <v>817.47</v>
      </c>
      <c r="Q124" s="5"/>
      <c r="R124" s="5">
        <f t="shared" si="8"/>
        <v>851.82</v>
      </c>
      <c r="S124" s="5">
        <f t="shared" si="9"/>
        <v>-148.17999999999995</v>
      </c>
      <c r="T124" s="5"/>
    </row>
    <row r="125" spans="1:20" ht="15" customHeight="1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5"/>
        <v>26.192213114754104</v>
      </c>
      <c r="L125" s="17">
        <f t="shared" si="6"/>
        <v>4.0304182509505702E-2</v>
      </c>
      <c r="P125" s="5">
        <f t="shared" si="7"/>
        <v>815.30000000000007</v>
      </c>
      <c r="Q125" s="5"/>
      <c r="R125" s="5">
        <f t="shared" si="8"/>
        <v>849.65000000000009</v>
      </c>
      <c r="S125" s="5">
        <f t="shared" si="9"/>
        <v>-150.34999999999991</v>
      </c>
      <c r="T125" s="5"/>
    </row>
    <row r="126" spans="1:20" ht="15" customHeight="1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5"/>
        <v>25.554836065573774</v>
      </c>
      <c r="L126" s="17">
        <f t="shared" si="6"/>
        <v>4.1309431021044431E-2</v>
      </c>
      <c r="P126" s="5">
        <f t="shared" si="7"/>
        <v>795.46</v>
      </c>
      <c r="Q126" s="5"/>
      <c r="R126" s="5">
        <f t="shared" si="8"/>
        <v>829.81000000000006</v>
      </c>
      <c r="S126" s="5">
        <f t="shared" si="9"/>
        <v>-170.18999999999994</v>
      </c>
      <c r="T126" s="5"/>
    </row>
    <row r="127" spans="1:20" ht="15" customHeight="1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5"/>
        <v>25.445286885245906</v>
      </c>
      <c r="L127" s="17">
        <f t="shared" si="6"/>
        <v>4.1487279843444226E-2</v>
      </c>
      <c r="P127" s="5">
        <f t="shared" si="7"/>
        <v>792.05000000000007</v>
      </c>
      <c r="Q127" s="5"/>
      <c r="R127" s="5">
        <f t="shared" si="8"/>
        <v>826.40000000000009</v>
      </c>
      <c r="S127" s="5">
        <f t="shared" si="9"/>
        <v>-173.59999999999991</v>
      </c>
      <c r="T127" s="5"/>
    </row>
    <row r="128" spans="1:20" ht="15" customHeight="1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5"/>
        <v>25.375573770491808</v>
      </c>
      <c r="L128" s="17">
        <f t="shared" si="6"/>
        <v>4.1601255886970175E-2</v>
      </c>
      <c r="P128" s="5">
        <f t="shared" si="7"/>
        <v>789.88</v>
      </c>
      <c r="Q128" s="5"/>
      <c r="R128" s="5">
        <f t="shared" si="8"/>
        <v>824.23</v>
      </c>
      <c r="S128" s="5">
        <f t="shared" si="9"/>
        <v>-175.76999999999998</v>
      </c>
      <c r="T128" s="5"/>
    </row>
    <row r="129" spans="1:20" ht="15" customHeight="1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5"/>
        <v>25.644467213114758</v>
      </c>
      <c r="L129" s="17">
        <f t="shared" si="6"/>
        <v>4.1165048543689325E-2</v>
      </c>
      <c r="P129" s="5">
        <f t="shared" si="7"/>
        <v>798.25</v>
      </c>
      <c r="Q129" s="5"/>
      <c r="R129" s="5">
        <f t="shared" si="8"/>
        <v>832.6</v>
      </c>
      <c r="S129" s="5">
        <f t="shared" si="9"/>
        <v>-167.39999999999998</v>
      </c>
      <c r="T129" s="5"/>
    </row>
    <row r="130" spans="1:20" ht="15" customHeight="1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5"/>
        <v>25.993032786885252</v>
      </c>
      <c r="L130" s="17">
        <f t="shared" si="6"/>
        <v>4.0613026819923369E-2</v>
      </c>
      <c r="P130" s="5">
        <f t="shared" si="7"/>
        <v>809.1</v>
      </c>
      <c r="Q130" s="5"/>
      <c r="R130" s="5">
        <f t="shared" si="8"/>
        <v>843.45</v>
      </c>
      <c r="S130" s="5">
        <f t="shared" si="9"/>
        <v>-156.54999999999995</v>
      </c>
      <c r="T130" s="5"/>
    </row>
    <row r="131" spans="1:20" ht="15" customHeight="1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10">G131/$M$2</f>
        <v>25.674344262295087</v>
      </c>
      <c r="L131" s="17">
        <f t="shared" ref="L131:L194" si="11">$N$2/G131</f>
        <v>4.1117145073700546E-2</v>
      </c>
      <c r="P131" s="5">
        <f t="shared" ref="P131:P194" si="12">G131*$O$2</f>
        <v>799.18000000000006</v>
      </c>
      <c r="Q131" s="5"/>
      <c r="R131" s="5">
        <f t="shared" ref="R131:R194" si="13">P131+$Q$2</f>
        <v>833.53000000000009</v>
      </c>
      <c r="S131" s="5">
        <f t="shared" ref="S131:S194" si="14">R131-1000</f>
        <v>-166.46999999999991</v>
      </c>
      <c r="T131" s="5"/>
    </row>
    <row r="132" spans="1:20" ht="15" customHeight="1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10"/>
        <v>25.843647540983611</v>
      </c>
      <c r="L132" s="17">
        <f t="shared" si="11"/>
        <v>4.0847784200385359E-2</v>
      </c>
      <c r="P132" s="5">
        <f t="shared" si="12"/>
        <v>804.44999999999993</v>
      </c>
      <c r="Q132" s="5"/>
      <c r="R132" s="5">
        <f t="shared" si="13"/>
        <v>838.8</v>
      </c>
      <c r="S132" s="5">
        <f t="shared" si="14"/>
        <v>-161.20000000000005</v>
      </c>
      <c r="T132" s="5"/>
    </row>
    <row r="133" spans="1:20" ht="15" customHeight="1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10"/>
        <v>25.724139344262298</v>
      </c>
      <c r="L133" s="17">
        <f t="shared" si="11"/>
        <v>4.1037553232675189E-2</v>
      </c>
      <c r="P133" s="5">
        <f t="shared" si="12"/>
        <v>800.7299999999999</v>
      </c>
      <c r="Q133" s="5"/>
      <c r="R133" s="5">
        <f t="shared" si="13"/>
        <v>835.07999999999993</v>
      </c>
      <c r="S133" s="5">
        <f t="shared" si="14"/>
        <v>-164.92000000000007</v>
      </c>
      <c r="T133" s="5"/>
    </row>
    <row r="134" spans="1:20" ht="15" customHeight="1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10"/>
        <v>25.734098360655739</v>
      </c>
      <c r="L134" s="17">
        <f t="shared" si="11"/>
        <v>4.1021671826625389E-2</v>
      </c>
      <c r="P134" s="5">
        <f t="shared" si="12"/>
        <v>801.04</v>
      </c>
      <c r="Q134" s="5"/>
      <c r="R134" s="5">
        <f t="shared" si="13"/>
        <v>835.39</v>
      </c>
      <c r="S134" s="5">
        <f t="shared" si="14"/>
        <v>-164.61</v>
      </c>
      <c r="T134" s="5"/>
    </row>
    <row r="135" spans="1:20" ht="15" customHeight="1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10"/>
        <v>26.192213114754104</v>
      </c>
      <c r="L135" s="17">
        <f t="shared" si="11"/>
        <v>4.0304182509505702E-2</v>
      </c>
      <c r="P135" s="5">
        <f t="shared" si="12"/>
        <v>815.30000000000007</v>
      </c>
      <c r="Q135" s="5"/>
      <c r="R135" s="5">
        <f t="shared" si="13"/>
        <v>849.65000000000009</v>
      </c>
      <c r="S135" s="5">
        <f t="shared" si="14"/>
        <v>-150.34999999999991</v>
      </c>
      <c r="T135" s="5"/>
    </row>
    <row r="136" spans="1:20" ht="15" customHeight="1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10"/>
        <v>26.142418032786889</v>
      </c>
      <c r="L136" s="17">
        <f t="shared" si="11"/>
        <v>4.0380952380952385E-2</v>
      </c>
      <c r="P136" s="5">
        <f t="shared" si="12"/>
        <v>813.75</v>
      </c>
      <c r="Q136" s="5"/>
      <c r="R136" s="5">
        <f t="shared" si="13"/>
        <v>848.1</v>
      </c>
      <c r="S136" s="5">
        <f t="shared" si="14"/>
        <v>-151.89999999999998</v>
      </c>
      <c r="T136" s="5"/>
    </row>
    <row r="137" spans="1:20" ht="15" customHeight="1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10"/>
        <v>26.142418032786889</v>
      </c>
      <c r="L137" s="17">
        <f t="shared" si="11"/>
        <v>4.0380952380952385E-2</v>
      </c>
      <c r="P137" s="5">
        <f t="shared" si="12"/>
        <v>813.75</v>
      </c>
      <c r="Q137" s="5"/>
      <c r="R137" s="5">
        <f t="shared" si="13"/>
        <v>848.1</v>
      </c>
      <c r="S137" s="5">
        <f t="shared" si="14"/>
        <v>-151.89999999999998</v>
      </c>
      <c r="T137" s="5"/>
    </row>
    <row r="138" spans="1:20" ht="15" customHeight="1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10"/>
        <v>26.540778688524593</v>
      </c>
      <c r="L138" s="17">
        <f t="shared" si="11"/>
        <v>3.9774859287054411E-2</v>
      </c>
      <c r="P138" s="5">
        <f t="shared" si="12"/>
        <v>826.15</v>
      </c>
      <c r="Q138" s="5"/>
      <c r="R138" s="5">
        <f t="shared" si="13"/>
        <v>860.5</v>
      </c>
      <c r="S138" s="5">
        <f t="shared" si="14"/>
        <v>-139.5</v>
      </c>
      <c r="T138" s="5"/>
    </row>
    <row r="139" spans="1:20" ht="15" customHeight="1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10"/>
        <v>26.570655737704922</v>
      </c>
      <c r="L139" s="17">
        <f t="shared" si="11"/>
        <v>3.9730134932533738E-2</v>
      </c>
      <c r="P139" s="5">
        <f t="shared" si="12"/>
        <v>827.08</v>
      </c>
      <c r="Q139" s="5"/>
      <c r="R139" s="5">
        <f t="shared" si="13"/>
        <v>861.43000000000006</v>
      </c>
      <c r="S139" s="5">
        <f t="shared" si="14"/>
        <v>-138.56999999999994</v>
      </c>
      <c r="T139" s="5"/>
    </row>
    <row r="140" spans="1:20" ht="15" customHeight="1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10"/>
        <v>26.580614754098367</v>
      </c>
      <c r="L140" s="17">
        <f t="shared" si="11"/>
        <v>3.9715249156987639E-2</v>
      </c>
      <c r="P140" s="5">
        <f t="shared" si="12"/>
        <v>827.39</v>
      </c>
      <c r="Q140" s="5"/>
      <c r="R140" s="5">
        <f t="shared" si="13"/>
        <v>861.74</v>
      </c>
      <c r="S140" s="5">
        <f t="shared" si="14"/>
        <v>-138.26</v>
      </c>
      <c r="T140" s="5"/>
    </row>
    <row r="141" spans="1:20" ht="15" customHeight="1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10"/>
        <v>26.481024590163937</v>
      </c>
      <c r="L141" s="17">
        <f t="shared" si="11"/>
        <v>3.9864610755923284E-2</v>
      </c>
      <c r="P141" s="5">
        <f t="shared" si="12"/>
        <v>824.29</v>
      </c>
      <c r="Q141" s="5"/>
      <c r="R141" s="5">
        <f t="shared" si="13"/>
        <v>858.64</v>
      </c>
      <c r="S141" s="5">
        <f t="shared" si="14"/>
        <v>-141.36000000000001</v>
      </c>
      <c r="T141" s="5"/>
    </row>
    <row r="142" spans="1:20" ht="15" customHeight="1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10"/>
        <v>26.710081967213117</v>
      </c>
      <c r="L142" s="17">
        <f t="shared" si="11"/>
        <v>3.95227442207308E-2</v>
      </c>
      <c r="P142" s="5">
        <f t="shared" si="12"/>
        <v>831.42</v>
      </c>
      <c r="Q142" s="5"/>
      <c r="R142" s="5">
        <f t="shared" si="13"/>
        <v>865.77</v>
      </c>
      <c r="S142" s="5">
        <f t="shared" si="14"/>
        <v>-134.23000000000002</v>
      </c>
      <c r="T142" s="5"/>
    </row>
    <row r="143" spans="1:20" ht="15" customHeight="1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10"/>
        <v>26.371475409836069</v>
      </c>
      <c r="L143" s="17">
        <f t="shared" si="11"/>
        <v>4.0030211480362538E-2</v>
      </c>
      <c r="P143" s="5">
        <f t="shared" si="12"/>
        <v>820.88</v>
      </c>
      <c r="Q143" s="5"/>
      <c r="R143" s="5">
        <f t="shared" si="13"/>
        <v>855.23</v>
      </c>
      <c r="S143" s="5">
        <f t="shared" si="14"/>
        <v>-144.76999999999998</v>
      </c>
      <c r="T143" s="5"/>
    </row>
    <row r="144" spans="1:20" ht="15" customHeight="1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10"/>
        <v>26.570655737704922</v>
      </c>
      <c r="L144" s="17">
        <f t="shared" si="11"/>
        <v>3.9730134932533738E-2</v>
      </c>
      <c r="P144" s="5">
        <f t="shared" si="12"/>
        <v>827.08</v>
      </c>
      <c r="Q144" s="5"/>
      <c r="R144" s="5">
        <f t="shared" si="13"/>
        <v>861.43000000000006</v>
      </c>
      <c r="S144" s="5">
        <f t="shared" si="14"/>
        <v>-138.56999999999994</v>
      </c>
      <c r="T144" s="5"/>
    </row>
    <row r="145" spans="1:20" ht="15" customHeight="1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10"/>
        <v>27.128360655737708</v>
      </c>
      <c r="L145" s="17">
        <f t="shared" si="11"/>
        <v>3.8913362701908961E-2</v>
      </c>
      <c r="P145" s="5">
        <f t="shared" si="12"/>
        <v>844.43999999999994</v>
      </c>
      <c r="Q145" s="5"/>
      <c r="R145" s="5">
        <f t="shared" si="13"/>
        <v>878.79</v>
      </c>
      <c r="S145" s="5">
        <f t="shared" si="14"/>
        <v>-121.21000000000004</v>
      </c>
      <c r="T145" s="5"/>
    </row>
    <row r="146" spans="1:20" ht="15" customHeight="1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10"/>
        <v>27.297663934426232</v>
      </c>
      <c r="L146" s="17">
        <f t="shared" si="11"/>
        <v>3.867201751185699E-2</v>
      </c>
      <c r="P146" s="5">
        <f t="shared" si="12"/>
        <v>849.71</v>
      </c>
      <c r="Q146" s="5"/>
      <c r="R146" s="5">
        <f t="shared" si="13"/>
        <v>884.06000000000006</v>
      </c>
      <c r="S146" s="5">
        <f t="shared" si="14"/>
        <v>-115.93999999999994</v>
      </c>
      <c r="T146" s="5"/>
    </row>
    <row r="147" spans="1:20" ht="15" customHeight="1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10"/>
        <v>27.118401639344267</v>
      </c>
      <c r="L147" s="17">
        <f t="shared" si="11"/>
        <v>3.8927653323540215E-2</v>
      </c>
      <c r="P147" s="5">
        <f t="shared" si="12"/>
        <v>844.13</v>
      </c>
      <c r="Q147" s="5"/>
      <c r="R147" s="5">
        <f t="shared" si="13"/>
        <v>878.48</v>
      </c>
      <c r="S147" s="5">
        <f t="shared" si="14"/>
        <v>-121.51999999999998</v>
      </c>
      <c r="T147" s="5"/>
    </row>
    <row r="148" spans="1:20" ht="15" customHeight="1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10"/>
        <v>27.546639344262299</v>
      </c>
      <c r="L148" s="17">
        <f t="shared" si="11"/>
        <v>3.8322487346348522E-2</v>
      </c>
      <c r="P148" s="5">
        <f t="shared" si="12"/>
        <v>857.46</v>
      </c>
      <c r="Q148" s="5"/>
      <c r="R148" s="5">
        <f t="shared" si="13"/>
        <v>891.81000000000006</v>
      </c>
      <c r="S148" s="5">
        <f t="shared" si="14"/>
        <v>-108.18999999999994</v>
      </c>
      <c r="T148" s="5"/>
    </row>
    <row r="149" spans="1:20" ht="15" customHeight="1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10"/>
        <v>27.297663934426232</v>
      </c>
      <c r="L149" s="17">
        <f t="shared" si="11"/>
        <v>3.867201751185699E-2</v>
      </c>
      <c r="P149" s="5">
        <f t="shared" si="12"/>
        <v>849.71</v>
      </c>
      <c r="Q149" s="5"/>
      <c r="R149" s="5">
        <f t="shared" si="13"/>
        <v>884.06000000000006</v>
      </c>
      <c r="S149" s="5">
        <f t="shared" si="14"/>
        <v>-115.93999999999994</v>
      </c>
      <c r="T149" s="5"/>
    </row>
    <row r="150" spans="1:20" ht="15" customHeight="1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10"/>
        <v>27.417172131147545</v>
      </c>
      <c r="L150" s="17">
        <f t="shared" si="11"/>
        <v>3.8503450780966217E-2</v>
      </c>
      <c r="P150" s="5">
        <f t="shared" si="12"/>
        <v>853.43000000000006</v>
      </c>
      <c r="Q150" s="5"/>
      <c r="R150" s="5">
        <f t="shared" si="13"/>
        <v>887.78000000000009</v>
      </c>
      <c r="S150" s="5">
        <f t="shared" si="14"/>
        <v>-112.21999999999991</v>
      </c>
      <c r="T150" s="5"/>
    </row>
    <row r="151" spans="1:20" ht="15" customHeight="1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10"/>
        <v>27.128360655737708</v>
      </c>
      <c r="L151" s="17">
        <f t="shared" si="11"/>
        <v>3.8913362701908961E-2</v>
      </c>
      <c r="P151" s="5">
        <f t="shared" si="12"/>
        <v>844.43999999999994</v>
      </c>
      <c r="Q151" s="5"/>
      <c r="R151" s="5">
        <f t="shared" si="13"/>
        <v>878.79</v>
      </c>
      <c r="S151" s="5">
        <f t="shared" si="14"/>
        <v>-121.21000000000004</v>
      </c>
      <c r="T151" s="5"/>
    </row>
    <row r="152" spans="1:20" ht="15" customHeight="1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10"/>
        <v>26.809672131147547</v>
      </c>
      <c r="L152" s="17">
        <f t="shared" si="11"/>
        <v>3.9375928677563149E-2</v>
      </c>
      <c r="P152" s="5">
        <f t="shared" si="12"/>
        <v>834.5200000000001</v>
      </c>
      <c r="Q152" s="5"/>
      <c r="R152" s="5">
        <f t="shared" si="13"/>
        <v>868.87000000000012</v>
      </c>
      <c r="S152" s="5">
        <f t="shared" si="14"/>
        <v>-131.12999999999988</v>
      </c>
      <c r="T152" s="5"/>
    </row>
    <row r="153" spans="1:20" ht="15" customHeight="1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10"/>
        <v>26.919221311475415</v>
      </c>
      <c r="L153" s="17">
        <f t="shared" si="11"/>
        <v>3.9215686274509803E-2</v>
      </c>
      <c r="P153" s="5">
        <f t="shared" si="12"/>
        <v>837.93000000000006</v>
      </c>
      <c r="Q153" s="5"/>
      <c r="R153" s="5">
        <f t="shared" si="13"/>
        <v>872.28000000000009</v>
      </c>
      <c r="S153" s="5">
        <f t="shared" si="14"/>
        <v>-127.71999999999991</v>
      </c>
      <c r="T153" s="5"/>
    </row>
    <row r="154" spans="1:20" ht="15" customHeight="1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10"/>
        <v>27.078565573770497</v>
      </c>
      <c r="L154" s="17">
        <f t="shared" si="11"/>
        <v>3.8984920926811328E-2</v>
      </c>
      <c r="P154" s="5">
        <f t="shared" si="12"/>
        <v>842.89</v>
      </c>
      <c r="Q154" s="5"/>
      <c r="R154" s="5">
        <f t="shared" si="13"/>
        <v>877.24</v>
      </c>
      <c r="S154" s="5">
        <f t="shared" si="14"/>
        <v>-122.75999999999999</v>
      </c>
      <c r="T154" s="5"/>
    </row>
    <row r="155" spans="1:20" ht="15" customHeight="1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10"/>
        <v>27.277745901639349</v>
      </c>
      <c r="L155" s="17">
        <f t="shared" si="11"/>
        <v>3.8700255567725446E-2</v>
      </c>
      <c r="P155" s="5">
        <f t="shared" si="12"/>
        <v>849.09</v>
      </c>
      <c r="Q155" s="5"/>
      <c r="R155" s="5">
        <f t="shared" si="13"/>
        <v>883.44</v>
      </c>
      <c r="S155" s="5">
        <f t="shared" si="14"/>
        <v>-116.55999999999995</v>
      </c>
      <c r="T155" s="5"/>
    </row>
    <row r="156" spans="1:20" ht="15" customHeight="1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10"/>
        <v>27.337500000000002</v>
      </c>
      <c r="L156" s="17">
        <f t="shared" si="11"/>
        <v>3.8615664845173044E-2</v>
      </c>
      <c r="P156" s="5">
        <f t="shared" si="12"/>
        <v>850.94999999999993</v>
      </c>
      <c r="Q156" s="5"/>
      <c r="R156" s="5">
        <f t="shared" si="13"/>
        <v>885.3</v>
      </c>
      <c r="S156" s="5">
        <f t="shared" si="14"/>
        <v>-114.70000000000005</v>
      </c>
      <c r="T156" s="5"/>
    </row>
    <row r="157" spans="1:20" ht="15" customHeight="1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10"/>
        <v>27.088524590163939</v>
      </c>
      <c r="L157" s="17">
        <f t="shared" si="11"/>
        <v>3.8970588235294118E-2</v>
      </c>
      <c r="P157" s="5">
        <f t="shared" si="12"/>
        <v>843.19999999999993</v>
      </c>
      <c r="Q157" s="5"/>
      <c r="R157" s="5">
        <f t="shared" si="13"/>
        <v>877.55</v>
      </c>
      <c r="S157" s="5">
        <f t="shared" si="14"/>
        <v>-122.45000000000005</v>
      </c>
      <c r="T157" s="5"/>
    </row>
    <row r="158" spans="1:20" ht="15" customHeight="1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10"/>
        <v>27.616352459016397</v>
      </c>
      <c r="L158" s="17">
        <f t="shared" si="11"/>
        <v>3.8225748287053732E-2</v>
      </c>
      <c r="P158" s="5">
        <f t="shared" si="12"/>
        <v>859.63</v>
      </c>
      <c r="Q158" s="5"/>
      <c r="R158" s="5">
        <f t="shared" si="13"/>
        <v>893.98</v>
      </c>
      <c r="S158" s="5">
        <f t="shared" si="14"/>
        <v>-106.01999999999998</v>
      </c>
      <c r="T158" s="5"/>
    </row>
    <row r="159" spans="1:20" ht="15" customHeight="1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10"/>
        <v>27.825491803278695</v>
      </c>
      <c r="L159" s="17">
        <f t="shared" si="11"/>
        <v>3.7938439513242661E-2</v>
      </c>
      <c r="P159" s="5">
        <f t="shared" si="12"/>
        <v>866.14</v>
      </c>
      <c r="Q159" s="5"/>
      <c r="R159" s="5">
        <f t="shared" si="13"/>
        <v>900.49</v>
      </c>
      <c r="S159" s="5">
        <f t="shared" si="14"/>
        <v>-99.509999999999991</v>
      </c>
      <c r="T159" s="5"/>
    </row>
    <row r="160" spans="1:20" ht="15" customHeight="1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10"/>
        <v>27.696024590163937</v>
      </c>
      <c r="L160" s="17">
        <f t="shared" si="11"/>
        <v>3.8115785688601224E-2</v>
      </c>
      <c r="P160" s="5">
        <f t="shared" si="12"/>
        <v>862.11</v>
      </c>
      <c r="Q160" s="5"/>
      <c r="R160" s="5">
        <f t="shared" si="13"/>
        <v>896.46</v>
      </c>
      <c r="S160" s="5">
        <f t="shared" si="14"/>
        <v>-103.53999999999996</v>
      </c>
      <c r="T160" s="5"/>
    </row>
    <row r="161" spans="1:20" ht="15" customHeight="1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10"/>
        <v>27.73586065573771</v>
      </c>
      <c r="L161" s="17">
        <f t="shared" si="11"/>
        <v>3.8061041292639139E-2</v>
      </c>
      <c r="P161" s="5">
        <f t="shared" si="12"/>
        <v>863.35</v>
      </c>
      <c r="Q161" s="5"/>
      <c r="R161" s="5">
        <f t="shared" si="13"/>
        <v>897.7</v>
      </c>
      <c r="S161" s="5">
        <f t="shared" si="14"/>
        <v>-102.29999999999995</v>
      </c>
      <c r="T161" s="5"/>
    </row>
    <row r="162" spans="1:20" ht="15" customHeight="1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10"/>
        <v>27.427131147540987</v>
      </c>
      <c r="L162" s="17">
        <f t="shared" si="11"/>
        <v>3.8489469862018885E-2</v>
      </c>
      <c r="P162" s="5">
        <f t="shared" si="12"/>
        <v>853.74</v>
      </c>
      <c r="Q162" s="5"/>
      <c r="R162" s="5">
        <f t="shared" si="13"/>
        <v>888.09</v>
      </c>
      <c r="S162" s="5">
        <f t="shared" si="14"/>
        <v>-111.90999999999997</v>
      </c>
      <c r="T162" s="5"/>
    </row>
    <row r="163" spans="1:20" ht="15" customHeight="1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10"/>
        <v>27.606393442622952</v>
      </c>
      <c r="L163" s="17">
        <f t="shared" si="11"/>
        <v>3.823953823953824E-2</v>
      </c>
      <c r="P163" s="5">
        <f t="shared" si="12"/>
        <v>859.31999999999994</v>
      </c>
      <c r="Q163" s="5"/>
      <c r="R163" s="5">
        <f t="shared" si="13"/>
        <v>893.67</v>
      </c>
      <c r="S163" s="5">
        <f t="shared" si="14"/>
        <v>-106.33000000000004</v>
      </c>
      <c r="T163" s="5"/>
    </row>
    <row r="164" spans="1:20" ht="15" customHeight="1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10"/>
        <v>27.825491803278695</v>
      </c>
      <c r="L164" s="17">
        <f t="shared" si="11"/>
        <v>3.7938439513242661E-2</v>
      </c>
      <c r="P164" s="5">
        <f t="shared" si="12"/>
        <v>866.14</v>
      </c>
      <c r="Q164" s="5"/>
      <c r="R164" s="5">
        <f t="shared" si="13"/>
        <v>900.49</v>
      </c>
      <c r="S164" s="5">
        <f t="shared" si="14"/>
        <v>-99.509999999999991</v>
      </c>
      <c r="T164" s="5"/>
    </row>
    <row r="165" spans="1:20" ht="15" customHeight="1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10"/>
        <v>27.656188524590167</v>
      </c>
      <c r="L165" s="17">
        <f t="shared" si="11"/>
        <v>3.8170687792581925E-2</v>
      </c>
      <c r="P165" s="5">
        <f t="shared" si="12"/>
        <v>860.87</v>
      </c>
      <c r="Q165" s="5"/>
      <c r="R165" s="5">
        <f t="shared" si="13"/>
        <v>895.22</v>
      </c>
      <c r="S165" s="5">
        <f t="shared" si="14"/>
        <v>-104.77999999999997</v>
      </c>
      <c r="T165" s="5"/>
    </row>
    <row r="166" spans="1:20" ht="15" customHeight="1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10"/>
        <v>28.00475409836066</v>
      </c>
      <c r="L166" s="17">
        <f t="shared" si="11"/>
        <v>3.7695590327169272E-2</v>
      </c>
      <c r="P166" s="5">
        <f t="shared" si="12"/>
        <v>871.72</v>
      </c>
      <c r="Q166" s="5"/>
      <c r="R166" s="5">
        <f t="shared" si="13"/>
        <v>906.07</v>
      </c>
      <c r="S166" s="5">
        <f t="shared" si="14"/>
        <v>-93.92999999999995</v>
      </c>
      <c r="T166" s="5"/>
    </row>
    <row r="167" spans="1:20" ht="15" customHeight="1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10"/>
        <v>28.154139344262298</v>
      </c>
      <c r="L167" s="17">
        <f t="shared" si="11"/>
        <v>3.7495578351609479E-2</v>
      </c>
      <c r="P167" s="5">
        <f t="shared" si="12"/>
        <v>876.37</v>
      </c>
      <c r="Q167" s="5"/>
      <c r="R167" s="5">
        <f t="shared" si="13"/>
        <v>910.72</v>
      </c>
      <c r="S167" s="5">
        <f t="shared" si="14"/>
        <v>-89.279999999999973</v>
      </c>
      <c r="T167" s="5"/>
    </row>
    <row r="168" spans="1:20" ht="15" customHeight="1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10"/>
        <v>27.67610655737705</v>
      </c>
      <c r="L168" s="17">
        <f t="shared" si="11"/>
        <v>3.8143216984526808E-2</v>
      </c>
      <c r="P168" s="5">
        <f t="shared" si="12"/>
        <v>861.49</v>
      </c>
      <c r="Q168" s="5"/>
      <c r="R168" s="5">
        <f t="shared" si="13"/>
        <v>895.84</v>
      </c>
      <c r="S168" s="5">
        <f t="shared" si="14"/>
        <v>-104.15999999999997</v>
      </c>
      <c r="T168" s="5"/>
    </row>
    <row r="169" spans="1:20" ht="15" customHeight="1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10"/>
        <v>27.73586065573771</v>
      </c>
      <c r="L169" s="17">
        <f t="shared" si="11"/>
        <v>3.8061041292639139E-2</v>
      </c>
      <c r="P169" s="5">
        <f t="shared" si="12"/>
        <v>863.35</v>
      </c>
      <c r="Q169" s="5"/>
      <c r="R169" s="5">
        <f t="shared" si="13"/>
        <v>897.7</v>
      </c>
      <c r="S169" s="5">
        <f t="shared" si="14"/>
        <v>-102.29999999999995</v>
      </c>
      <c r="T169" s="5"/>
    </row>
    <row r="170" spans="1:20" ht="15" customHeight="1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10"/>
        <v>27.566557377049183</v>
      </c>
      <c r="L170" s="17">
        <f t="shared" si="11"/>
        <v>3.8294797687861273E-2</v>
      </c>
      <c r="P170" s="5">
        <f t="shared" si="12"/>
        <v>858.08</v>
      </c>
      <c r="Q170" s="5"/>
      <c r="R170" s="5">
        <f t="shared" si="13"/>
        <v>892.43000000000006</v>
      </c>
      <c r="S170" s="5">
        <f t="shared" si="14"/>
        <v>-107.56999999999994</v>
      </c>
      <c r="T170" s="5"/>
    </row>
    <row r="171" spans="1:20" ht="15" customHeight="1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10"/>
        <v>27.755778688524593</v>
      </c>
      <c r="L171" s="17">
        <f t="shared" si="11"/>
        <v>3.8033728022963759E-2</v>
      </c>
      <c r="P171" s="5">
        <f t="shared" si="12"/>
        <v>863.97</v>
      </c>
      <c r="Q171" s="5"/>
      <c r="R171" s="5">
        <f t="shared" si="13"/>
        <v>898.32</v>
      </c>
      <c r="S171" s="5">
        <f t="shared" si="14"/>
        <v>-101.67999999999995</v>
      </c>
      <c r="T171" s="5"/>
    </row>
    <row r="172" spans="1:20" ht="15" customHeight="1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10"/>
        <v>27.845409836065578</v>
      </c>
      <c r="L172" s="17">
        <f t="shared" si="11"/>
        <v>3.7911301859799712E-2</v>
      </c>
      <c r="P172" s="5">
        <f t="shared" si="12"/>
        <v>866.76</v>
      </c>
      <c r="Q172" s="5"/>
      <c r="R172" s="5">
        <f t="shared" si="13"/>
        <v>901.11</v>
      </c>
      <c r="S172" s="5">
        <f t="shared" si="14"/>
        <v>-98.889999999999986</v>
      </c>
      <c r="T172" s="5"/>
    </row>
    <row r="173" spans="1:20" ht="15" customHeight="1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10"/>
        <v>26.799713114754102</v>
      </c>
      <c r="L173" s="17">
        <f t="shared" si="11"/>
        <v>3.9390561129691568E-2</v>
      </c>
      <c r="P173" s="5">
        <f t="shared" si="12"/>
        <v>834.21</v>
      </c>
      <c r="Q173" s="5"/>
      <c r="R173" s="5">
        <f t="shared" si="13"/>
        <v>868.56000000000006</v>
      </c>
      <c r="S173" s="5">
        <f t="shared" si="14"/>
        <v>-131.43999999999994</v>
      </c>
      <c r="T173" s="5"/>
    </row>
    <row r="174" spans="1:20" ht="15" customHeight="1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10"/>
        <v>27.028770491803282</v>
      </c>
      <c r="L174" s="17">
        <f t="shared" si="11"/>
        <v>3.9056742815033164E-2</v>
      </c>
      <c r="P174" s="5">
        <f t="shared" si="12"/>
        <v>841.34</v>
      </c>
      <c r="Q174" s="5"/>
      <c r="R174" s="5">
        <f t="shared" si="13"/>
        <v>875.69</v>
      </c>
      <c r="S174" s="5">
        <f t="shared" si="14"/>
        <v>-124.30999999999995</v>
      </c>
      <c r="T174" s="5"/>
    </row>
    <row r="175" spans="1:20" ht="15" customHeight="1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10"/>
        <v>27.078565573770497</v>
      </c>
      <c r="L175" s="17">
        <f t="shared" si="11"/>
        <v>3.8984920926811328E-2</v>
      </c>
      <c r="P175" s="5">
        <f t="shared" si="12"/>
        <v>842.89</v>
      </c>
      <c r="Q175" s="5"/>
      <c r="R175" s="5">
        <f t="shared" si="13"/>
        <v>877.24</v>
      </c>
      <c r="S175" s="5">
        <f t="shared" si="14"/>
        <v>-122.75999999999999</v>
      </c>
      <c r="T175" s="5"/>
    </row>
    <row r="176" spans="1:20" ht="15" customHeight="1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10"/>
        <v>26.8694262295082</v>
      </c>
      <c r="L176" s="17">
        <f t="shared" si="11"/>
        <v>3.9288361749444035E-2</v>
      </c>
      <c r="P176" s="5">
        <f t="shared" si="12"/>
        <v>836.38</v>
      </c>
      <c r="Q176" s="5"/>
      <c r="R176" s="5">
        <f t="shared" si="13"/>
        <v>870.73</v>
      </c>
      <c r="S176" s="5">
        <f t="shared" si="14"/>
        <v>-129.26999999999998</v>
      </c>
      <c r="T176" s="5"/>
    </row>
    <row r="177" spans="1:20" ht="15" customHeight="1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10"/>
        <v>26.739959016393449</v>
      </c>
      <c r="L177" s="17">
        <f t="shared" si="11"/>
        <v>3.9478584729981378E-2</v>
      </c>
      <c r="P177" s="5">
        <f t="shared" si="12"/>
        <v>832.35</v>
      </c>
      <c r="Q177" s="5"/>
      <c r="R177" s="5">
        <f t="shared" si="13"/>
        <v>866.7</v>
      </c>
      <c r="S177" s="5">
        <f t="shared" si="14"/>
        <v>-133.29999999999995</v>
      </c>
      <c r="T177" s="5"/>
    </row>
    <row r="178" spans="1:20" ht="15" customHeight="1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10"/>
        <v>26.421270491803284</v>
      </c>
      <c r="L178" s="17">
        <f t="shared" si="11"/>
        <v>3.9954768186958159E-2</v>
      </c>
      <c r="P178" s="5">
        <f t="shared" si="12"/>
        <v>822.43000000000006</v>
      </c>
      <c r="Q178" s="5"/>
      <c r="R178" s="5">
        <f t="shared" si="13"/>
        <v>856.78000000000009</v>
      </c>
      <c r="S178" s="5">
        <f t="shared" si="14"/>
        <v>-143.21999999999991</v>
      </c>
      <c r="T178" s="5"/>
    </row>
    <row r="179" spans="1:20" ht="15" customHeight="1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10"/>
        <v>26.839549180327872</v>
      </c>
      <c r="L179" s="17">
        <f t="shared" si="11"/>
        <v>3.9332096474953622E-2</v>
      </c>
      <c r="P179" s="5">
        <f t="shared" si="12"/>
        <v>835.44999999999993</v>
      </c>
      <c r="Q179" s="5"/>
      <c r="R179" s="5">
        <f t="shared" si="13"/>
        <v>869.8</v>
      </c>
      <c r="S179" s="5">
        <f t="shared" si="14"/>
        <v>-130.20000000000005</v>
      </c>
      <c r="T179" s="5"/>
    </row>
    <row r="180" spans="1:20" ht="15" customHeight="1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10"/>
        <v>26.90926229508197</v>
      </c>
      <c r="L180" s="17">
        <f t="shared" si="11"/>
        <v>3.9230199851961516E-2</v>
      </c>
      <c r="P180" s="5">
        <f t="shared" si="12"/>
        <v>837.62</v>
      </c>
      <c r="Q180" s="5"/>
      <c r="R180" s="5">
        <f t="shared" si="13"/>
        <v>871.97</v>
      </c>
      <c r="S180" s="5">
        <f t="shared" si="14"/>
        <v>-128.02999999999997</v>
      </c>
      <c r="T180" s="5"/>
    </row>
    <row r="181" spans="1:20" ht="15" customHeight="1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10"/>
        <v>27.078565573770497</v>
      </c>
      <c r="L181" s="17">
        <f t="shared" si="11"/>
        <v>3.8984920926811328E-2</v>
      </c>
      <c r="P181" s="5">
        <f t="shared" si="12"/>
        <v>842.89</v>
      </c>
      <c r="Q181" s="5"/>
      <c r="R181" s="5">
        <f t="shared" si="13"/>
        <v>877.24</v>
      </c>
      <c r="S181" s="5">
        <f t="shared" si="14"/>
        <v>-122.75999999999999</v>
      </c>
      <c r="T181" s="5"/>
    </row>
    <row r="182" spans="1:20" ht="15" customHeight="1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10"/>
        <v>27.158237704918037</v>
      </c>
      <c r="L182" s="17">
        <f t="shared" si="11"/>
        <v>3.8870553722038875E-2</v>
      </c>
      <c r="P182" s="5">
        <f t="shared" si="12"/>
        <v>845.37</v>
      </c>
      <c r="Q182" s="5"/>
      <c r="R182" s="5">
        <f t="shared" si="13"/>
        <v>879.72</v>
      </c>
      <c r="S182" s="5">
        <f t="shared" si="14"/>
        <v>-120.27999999999997</v>
      </c>
      <c r="T182" s="5"/>
    </row>
    <row r="183" spans="1:20" ht="15" customHeight="1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10"/>
        <v>27.118401639344267</v>
      </c>
      <c r="L183" s="17">
        <f t="shared" si="11"/>
        <v>3.8927653323540215E-2</v>
      </c>
      <c r="P183" s="5">
        <f t="shared" si="12"/>
        <v>844.13</v>
      </c>
      <c r="Q183" s="5"/>
      <c r="R183" s="5">
        <f t="shared" si="13"/>
        <v>878.48</v>
      </c>
      <c r="S183" s="5">
        <f t="shared" si="14"/>
        <v>-121.51999999999998</v>
      </c>
      <c r="T183" s="5"/>
    </row>
    <row r="184" spans="1:20" ht="15" customHeight="1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10"/>
        <v>26.769836065573774</v>
      </c>
      <c r="L184" s="17">
        <f t="shared" si="11"/>
        <v>3.9434523809523815E-2</v>
      </c>
      <c r="P184" s="5">
        <f t="shared" si="12"/>
        <v>833.28</v>
      </c>
      <c r="Q184" s="5"/>
      <c r="R184" s="5">
        <f t="shared" si="13"/>
        <v>867.63</v>
      </c>
      <c r="S184" s="5">
        <f t="shared" si="14"/>
        <v>-132.37</v>
      </c>
      <c r="T184" s="5"/>
    </row>
    <row r="185" spans="1:20" ht="15" customHeight="1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10"/>
        <v>26.182254098360659</v>
      </c>
      <c r="L185" s="17">
        <f t="shared" si="11"/>
        <v>4.0319513122860404E-2</v>
      </c>
      <c r="P185" s="5">
        <f t="shared" si="12"/>
        <v>814.99</v>
      </c>
      <c r="Q185" s="5"/>
      <c r="R185" s="5">
        <f t="shared" si="13"/>
        <v>849.34</v>
      </c>
      <c r="S185" s="5">
        <f t="shared" si="14"/>
        <v>-150.65999999999997</v>
      </c>
      <c r="T185" s="5"/>
    </row>
    <row r="186" spans="1:20" ht="15" customHeight="1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10"/>
        <v>26.032868852459021</v>
      </c>
      <c r="L186" s="17">
        <f t="shared" si="11"/>
        <v>4.0550879877582248E-2</v>
      </c>
      <c r="P186" s="5">
        <f t="shared" si="12"/>
        <v>810.34</v>
      </c>
      <c r="Q186" s="5"/>
      <c r="R186" s="5">
        <f t="shared" si="13"/>
        <v>844.69</v>
      </c>
      <c r="S186" s="5">
        <f t="shared" si="14"/>
        <v>-155.30999999999995</v>
      </c>
      <c r="T186" s="5"/>
    </row>
    <row r="187" spans="1:20" ht="15" customHeight="1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10"/>
        <v>26.3316393442623</v>
      </c>
      <c r="L187" s="17">
        <f t="shared" si="11"/>
        <v>4.0090771558245086E-2</v>
      </c>
      <c r="P187" s="5">
        <f t="shared" si="12"/>
        <v>819.64</v>
      </c>
      <c r="Q187" s="5"/>
      <c r="R187" s="5">
        <f t="shared" si="13"/>
        <v>853.99</v>
      </c>
      <c r="S187" s="5">
        <f t="shared" si="14"/>
        <v>-146.01</v>
      </c>
      <c r="T187" s="5"/>
    </row>
    <row r="188" spans="1:20" ht="15" customHeight="1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10"/>
        <v>26.162336065573772</v>
      </c>
      <c r="L188" s="17">
        <f t="shared" si="11"/>
        <v>4.0350209364293871E-2</v>
      </c>
      <c r="P188" s="5">
        <f t="shared" si="12"/>
        <v>814.37</v>
      </c>
      <c r="Q188" s="5"/>
      <c r="R188" s="5">
        <f t="shared" si="13"/>
        <v>848.72</v>
      </c>
      <c r="S188" s="5">
        <f t="shared" si="14"/>
        <v>-151.27999999999997</v>
      </c>
      <c r="T188" s="5"/>
    </row>
    <row r="189" spans="1:20" ht="15" customHeight="1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10"/>
        <v>26.490983606557382</v>
      </c>
      <c r="L189" s="17">
        <f t="shared" si="11"/>
        <v>3.9849624060150378E-2</v>
      </c>
      <c r="P189" s="5">
        <f t="shared" si="12"/>
        <v>824.6</v>
      </c>
      <c r="Q189" s="5"/>
      <c r="R189" s="5">
        <f t="shared" si="13"/>
        <v>858.95</v>
      </c>
      <c r="S189" s="5">
        <f t="shared" si="14"/>
        <v>-141.04999999999995</v>
      </c>
      <c r="T189" s="5"/>
    </row>
    <row r="190" spans="1:20" ht="15" customHeight="1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10"/>
        <v>26.580614754098367</v>
      </c>
      <c r="L190" s="17">
        <f t="shared" si="11"/>
        <v>3.9715249156987639E-2</v>
      </c>
      <c r="P190" s="5">
        <f t="shared" si="12"/>
        <v>827.39</v>
      </c>
      <c r="Q190" s="5"/>
      <c r="R190" s="5">
        <f t="shared" si="13"/>
        <v>861.74</v>
      </c>
      <c r="S190" s="5">
        <f t="shared" si="14"/>
        <v>-138.26</v>
      </c>
      <c r="T190" s="5"/>
    </row>
    <row r="191" spans="1:20" ht="15" customHeight="1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10"/>
        <v>27.118401639344267</v>
      </c>
      <c r="L191" s="17">
        <f t="shared" si="11"/>
        <v>3.8927653323540215E-2</v>
      </c>
      <c r="P191" s="5">
        <f t="shared" si="12"/>
        <v>844.13</v>
      </c>
      <c r="Q191" s="5"/>
      <c r="R191" s="5">
        <f t="shared" si="13"/>
        <v>878.48</v>
      </c>
      <c r="S191" s="5">
        <f t="shared" si="14"/>
        <v>-121.51999999999998</v>
      </c>
      <c r="T191" s="5"/>
    </row>
    <row r="192" spans="1:20" ht="15" customHeight="1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10"/>
        <v>26.929180327868856</v>
      </c>
      <c r="L192" s="17">
        <f t="shared" si="11"/>
        <v>3.9201183431952669E-2</v>
      </c>
      <c r="P192" s="5">
        <f t="shared" si="12"/>
        <v>838.24</v>
      </c>
      <c r="Q192" s="5"/>
      <c r="R192" s="5">
        <f t="shared" si="13"/>
        <v>872.59</v>
      </c>
      <c r="S192" s="5">
        <f t="shared" si="14"/>
        <v>-127.40999999999997</v>
      </c>
      <c r="T192" s="5"/>
    </row>
    <row r="193" spans="1:20" ht="15" customHeight="1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10"/>
        <v>27.09848360655738</v>
      </c>
      <c r="L193" s="17">
        <f t="shared" si="11"/>
        <v>3.8956266078647557E-2</v>
      </c>
      <c r="P193" s="5">
        <f t="shared" si="12"/>
        <v>843.51</v>
      </c>
      <c r="Q193" s="5"/>
      <c r="R193" s="5">
        <f t="shared" si="13"/>
        <v>877.86</v>
      </c>
      <c r="S193" s="5">
        <f t="shared" si="14"/>
        <v>-122.13999999999999</v>
      </c>
      <c r="T193" s="5"/>
    </row>
    <row r="194" spans="1:20" ht="15" customHeight="1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10"/>
        <v>27.198073770491806</v>
      </c>
      <c r="L194" s="17">
        <f t="shared" si="11"/>
        <v>3.881362138410839E-2</v>
      </c>
      <c r="P194" s="5">
        <f t="shared" si="12"/>
        <v>846.61</v>
      </c>
      <c r="Q194" s="5"/>
      <c r="R194" s="5">
        <f t="shared" si="13"/>
        <v>880.96</v>
      </c>
      <c r="S194" s="5">
        <f t="shared" si="14"/>
        <v>-119.03999999999996</v>
      </c>
      <c r="T194" s="5"/>
    </row>
    <row r="195" spans="1:20" ht="15" customHeight="1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15">G195/$M$2</f>
        <v>27.048688524590169</v>
      </c>
      <c r="L195" s="17">
        <f t="shared" ref="L195:L255" si="16">$N$2/G195</f>
        <v>3.9027982326951399E-2</v>
      </c>
      <c r="P195" s="5">
        <f t="shared" ref="P195:P255" si="17">G195*$O$2</f>
        <v>841.96</v>
      </c>
      <c r="Q195" s="5"/>
      <c r="R195" s="5">
        <f t="shared" ref="R195:R255" si="18">P195+$Q$2</f>
        <v>876.31000000000006</v>
      </c>
      <c r="S195" s="5">
        <f t="shared" ref="S195:S255" si="19">R195-1000</f>
        <v>-123.68999999999994</v>
      </c>
      <c r="T195" s="5"/>
    </row>
    <row r="196" spans="1:20" ht="15" customHeight="1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15"/>
        <v>26.799713114754102</v>
      </c>
      <c r="L196" s="17">
        <f t="shared" si="16"/>
        <v>3.9390561129691568E-2</v>
      </c>
      <c r="P196" s="5">
        <f t="shared" si="17"/>
        <v>834.21</v>
      </c>
      <c r="Q196" s="5"/>
      <c r="R196" s="5">
        <f t="shared" si="18"/>
        <v>868.56000000000006</v>
      </c>
      <c r="S196" s="5">
        <f t="shared" si="19"/>
        <v>-131.43999999999994</v>
      </c>
      <c r="T196" s="5"/>
    </row>
    <row r="197" spans="1:20" ht="15" customHeight="1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15"/>
        <v>26.749918032786887</v>
      </c>
      <c r="L197" s="17">
        <f t="shared" si="16"/>
        <v>3.9463886820551006E-2</v>
      </c>
      <c r="P197" s="5">
        <f t="shared" si="17"/>
        <v>832.66</v>
      </c>
      <c r="Q197" s="5"/>
      <c r="R197" s="5">
        <f t="shared" si="18"/>
        <v>867.01</v>
      </c>
      <c r="S197" s="5">
        <f t="shared" si="19"/>
        <v>-132.99</v>
      </c>
      <c r="T197" s="5"/>
    </row>
    <row r="198" spans="1:20" ht="15" customHeight="1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15"/>
        <v>27.247868852459018</v>
      </c>
      <c r="L198" s="17">
        <f t="shared" si="16"/>
        <v>3.8742690058479537E-2</v>
      </c>
      <c r="P198" s="5">
        <f t="shared" si="17"/>
        <v>848.16</v>
      </c>
      <c r="Q198" s="5"/>
      <c r="R198" s="5">
        <f t="shared" si="18"/>
        <v>882.51</v>
      </c>
      <c r="S198" s="5">
        <f t="shared" si="19"/>
        <v>-117.49000000000001</v>
      </c>
      <c r="T198" s="5"/>
    </row>
    <row r="199" spans="1:20" ht="15" customHeight="1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15"/>
        <v>27.247868852459018</v>
      </c>
      <c r="L199" s="17">
        <f t="shared" si="16"/>
        <v>3.8742690058479537E-2</v>
      </c>
      <c r="P199" s="5">
        <f t="shared" si="17"/>
        <v>848.16</v>
      </c>
      <c r="Q199" s="5"/>
      <c r="R199" s="5">
        <f t="shared" si="18"/>
        <v>882.51</v>
      </c>
      <c r="S199" s="5">
        <f t="shared" si="19"/>
        <v>-117.49000000000001</v>
      </c>
      <c r="T199" s="5"/>
    </row>
    <row r="200" spans="1:20" ht="15" customHeight="1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15"/>
        <v>27.068606557377052</v>
      </c>
      <c r="L200" s="17">
        <f t="shared" si="16"/>
        <v>3.8999264164827081E-2</v>
      </c>
      <c r="P200" s="5">
        <f t="shared" si="17"/>
        <v>842.58</v>
      </c>
      <c r="Q200" s="5"/>
      <c r="R200" s="5">
        <f t="shared" si="18"/>
        <v>876.93000000000006</v>
      </c>
      <c r="S200" s="5">
        <f t="shared" si="19"/>
        <v>-123.06999999999994</v>
      </c>
      <c r="T200" s="5"/>
    </row>
    <row r="201" spans="1:20" ht="15" customHeight="1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15"/>
        <v>27.128360655737708</v>
      </c>
      <c r="L201" s="17">
        <f t="shared" si="16"/>
        <v>3.8913362701908961E-2</v>
      </c>
      <c r="P201" s="5">
        <f t="shared" si="17"/>
        <v>844.43999999999994</v>
      </c>
      <c r="Q201" s="5"/>
      <c r="R201" s="5">
        <f t="shared" si="18"/>
        <v>878.79</v>
      </c>
      <c r="S201" s="5">
        <f t="shared" si="19"/>
        <v>-121.21000000000004</v>
      </c>
      <c r="T201" s="5"/>
    </row>
    <row r="202" spans="1:20" ht="15" customHeight="1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15"/>
        <v>27.636270491803284</v>
      </c>
      <c r="L202" s="17">
        <f t="shared" si="16"/>
        <v>3.8198198198198204E-2</v>
      </c>
      <c r="P202" s="5">
        <f t="shared" si="17"/>
        <v>860.25</v>
      </c>
      <c r="Q202" s="5"/>
      <c r="R202" s="5">
        <f t="shared" si="18"/>
        <v>894.6</v>
      </c>
      <c r="S202" s="5">
        <f t="shared" si="19"/>
        <v>-105.39999999999998</v>
      </c>
      <c r="T202" s="5"/>
    </row>
    <row r="203" spans="1:20" ht="15" customHeight="1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15"/>
        <v>27.4072131147541</v>
      </c>
      <c r="L203" s="17">
        <f t="shared" si="16"/>
        <v>3.8517441860465122E-2</v>
      </c>
      <c r="P203" s="5">
        <f t="shared" si="17"/>
        <v>853.12</v>
      </c>
      <c r="Q203" s="5"/>
      <c r="R203" s="5">
        <f t="shared" si="18"/>
        <v>887.47</v>
      </c>
      <c r="S203" s="5">
        <f t="shared" si="19"/>
        <v>-112.52999999999997</v>
      </c>
      <c r="T203" s="5"/>
    </row>
    <row r="204" spans="1:20" ht="15" customHeight="1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15"/>
        <v>27.13831967213115</v>
      </c>
      <c r="L204" s="17">
        <f t="shared" si="16"/>
        <v>3.8899082568807343E-2</v>
      </c>
      <c r="P204" s="5">
        <f t="shared" si="17"/>
        <v>844.75</v>
      </c>
      <c r="Q204" s="5"/>
      <c r="R204" s="5">
        <f t="shared" si="18"/>
        <v>879.1</v>
      </c>
      <c r="S204" s="5">
        <f t="shared" si="19"/>
        <v>-120.89999999999998</v>
      </c>
      <c r="T204" s="5"/>
    </row>
    <row r="205" spans="1:20" ht="15" customHeight="1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15"/>
        <v>26.959057377049184</v>
      </c>
      <c r="L205" s="17">
        <f t="shared" si="16"/>
        <v>3.9157739194680456E-2</v>
      </c>
      <c r="P205" s="5">
        <f t="shared" si="17"/>
        <v>839.17</v>
      </c>
      <c r="Q205" s="5"/>
      <c r="R205" s="5">
        <f t="shared" si="18"/>
        <v>873.52</v>
      </c>
      <c r="S205" s="5">
        <f t="shared" si="19"/>
        <v>-126.48000000000002</v>
      </c>
      <c r="T205" s="5"/>
    </row>
    <row r="206" spans="1:20" ht="15" customHeight="1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15"/>
        <v>27.048688524590169</v>
      </c>
      <c r="L206" s="17">
        <f t="shared" si="16"/>
        <v>3.9027982326951399E-2</v>
      </c>
      <c r="P206" s="5">
        <f t="shared" si="17"/>
        <v>841.96</v>
      </c>
      <c r="Q206" s="5"/>
      <c r="R206" s="5">
        <f t="shared" si="18"/>
        <v>876.31000000000006</v>
      </c>
      <c r="S206" s="5">
        <f t="shared" si="19"/>
        <v>-123.68999999999994</v>
      </c>
      <c r="T206" s="5"/>
    </row>
    <row r="207" spans="1:20" ht="15" customHeight="1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15"/>
        <v>26.620450819672136</v>
      </c>
      <c r="L207" s="17">
        <f t="shared" si="16"/>
        <v>3.9655817433595211E-2</v>
      </c>
      <c r="P207" s="5">
        <f t="shared" si="17"/>
        <v>828.63</v>
      </c>
      <c r="Q207" s="5"/>
      <c r="R207" s="5">
        <f t="shared" si="18"/>
        <v>862.98</v>
      </c>
      <c r="S207" s="5">
        <f t="shared" si="19"/>
        <v>-137.01999999999998</v>
      </c>
      <c r="T207" s="5"/>
    </row>
    <row r="208" spans="1:20" ht="15" customHeight="1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15"/>
        <v>27.038729508196724</v>
      </c>
      <c r="L208" s="17">
        <f t="shared" si="16"/>
        <v>3.904235727440148E-2</v>
      </c>
      <c r="P208" s="5">
        <f t="shared" si="17"/>
        <v>841.65</v>
      </c>
      <c r="Q208" s="5"/>
      <c r="R208" s="5">
        <f t="shared" si="18"/>
        <v>876</v>
      </c>
      <c r="S208" s="5">
        <f t="shared" si="19"/>
        <v>-124</v>
      </c>
      <c r="T208" s="5"/>
    </row>
    <row r="209" spans="1:20" ht="15" customHeight="1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15"/>
        <v>27.526721311475413</v>
      </c>
      <c r="L209" s="17">
        <f t="shared" si="16"/>
        <v>3.8350217076700437E-2</v>
      </c>
      <c r="P209" s="5">
        <f t="shared" si="17"/>
        <v>856.84</v>
      </c>
      <c r="Q209" s="5"/>
      <c r="R209" s="5">
        <f t="shared" si="18"/>
        <v>891.19</v>
      </c>
      <c r="S209" s="5">
        <f t="shared" si="19"/>
        <v>-108.80999999999995</v>
      </c>
      <c r="T209" s="5"/>
    </row>
    <row r="210" spans="1:20" ht="15" customHeight="1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15"/>
        <v>27.556598360655745</v>
      </c>
      <c r="L210" s="17">
        <f t="shared" si="16"/>
        <v>3.8308637513552582E-2</v>
      </c>
      <c r="P210" s="5">
        <f t="shared" si="17"/>
        <v>857.7700000000001</v>
      </c>
      <c r="Q210" s="5"/>
      <c r="R210" s="5">
        <f t="shared" si="18"/>
        <v>892.12000000000012</v>
      </c>
      <c r="S210" s="5">
        <f t="shared" si="19"/>
        <v>-107.87999999999988</v>
      </c>
      <c r="T210" s="5"/>
    </row>
    <row r="211" spans="1:20" ht="15" customHeight="1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15"/>
        <v>27.556598360655745</v>
      </c>
      <c r="L211" s="17">
        <f t="shared" si="16"/>
        <v>3.8308637513552582E-2</v>
      </c>
      <c r="P211" s="5">
        <f t="shared" si="17"/>
        <v>857.7700000000001</v>
      </c>
      <c r="Q211" s="5"/>
      <c r="R211" s="5">
        <f t="shared" si="18"/>
        <v>892.12000000000012</v>
      </c>
      <c r="S211" s="5">
        <f t="shared" si="19"/>
        <v>-107.87999999999988</v>
      </c>
      <c r="T211" s="5"/>
    </row>
    <row r="212" spans="1:20" ht="15" customHeight="1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15"/>
        <v>27.347459016393447</v>
      </c>
      <c r="L212" s="17">
        <f t="shared" si="16"/>
        <v>3.8601602330662781E-2</v>
      </c>
      <c r="P212" s="5">
        <f t="shared" si="17"/>
        <v>851.26</v>
      </c>
      <c r="Q212" s="5"/>
      <c r="R212" s="5">
        <f t="shared" si="18"/>
        <v>885.61</v>
      </c>
      <c r="S212" s="5">
        <f t="shared" si="19"/>
        <v>-114.38999999999999</v>
      </c>
      <c r="T212" s="5"/>
    </row>
    <row r="213" spans="1:20" ht="15" customHeight="1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15"/>
        <v>27.088524590163939</v>
      </c>
      <c r="L213" s="17">
        <f t="shared" si="16"/>
        <v>3.8970588235294118E-2</v>
      </c>
      <c r="P213" s="5">
        <f t="shared" si="17"/>
        <v>843.19999999999993</v>
      </c>
      <c r="Q213" s="5"/>
      <c r="R213" s="5">
        <f t="shared" si="18"/>
        <v>877.55</v>
      </c>
      <c r="S213" s="5">
        <f t="shared" si="19"/>
        <v>-122.45000000000005</v>
      </c>
      <c r="T213" s="5"/>
    </row>
    <row r="214" spans="1:20" ht="15" customHeight="1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15"/>
        <v>26.819631147540989</v>
      </c>
      <c r="L214" s="17">
        <f t="shared" si="16"/>
        <v>3.9361307092461939E-2</v>
      </c>
      <c r="P214" s="5">
        <f t="shared" si="17"/>
        <v>834.83</v>
      </c>
      <c r="Q214" s="5"/>
      <c r="R214" s="5">
        <f t="shared" si="18"/>
        <v>869.18000000000006</v>
      </c>
      <c r="S214" s="5">
        <f t="shared" si="19"/>
        <v>-130.81999999999994</v>
      </c>
      <c r="T214" s="5"/>
    </row>
    <row r="215" spans="1:20" ht="15" customHeight="1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15"/>
        <v>26.530819672131152</v>
      </c>
      <c r="L215" s="17">
        <f t="shared" si="16"/>
        <v>3.9789789789789788E-2</v>
      </c>
      <c r="P215" s="5">
        <f t="shared" si="17"/>
        <v>825.84</v>
      </c>
      <c r="Q215" s="5"/>
      <c r="R215" s="5">
        <f t="shared" si="18"/>
        <v>860.19</v>
      </c>
      <c r="S215" s="5">
        <f t="shared" si="19"/>
        <v>-139.80999999999995</v>
      </c>
      <c r="T215" s="5"/>
    </row>
    <row r="216" spans="1:20" ht="15" customHeight="1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15"/>
        <v>26.421270491803284</v>
      </c>
      <c r="L216" s="17">
        <f t="shared" si="16"/>
        <v>3.9954768186958159E-2</v>
      </c>
      <c r="P216" s="5">
        <f t="shared" si="17"/>
        <v>822.43000000000006</v>
      </c>
      <c r="Q216" s="5"/>
      <c r="R216" s="5">
        <f t="shared" si="18"/>
        <v>856.78000000000009</v>
      </c>
      <c r="S216" s="5">
        <f t="shared" si="19"/>
        <v>-143.21999999999991</v>
      </c>
      <c r="T216" s="5"/>
    </row>
    <row r="217" spans="1:20" ht="15" customHeight="1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15"/>
        <v>26.520860655737707</v>
      </c>
      <c r="L217" s="17">
        <f t="shared" si="16"/>
        <v>3.9804731505820506E-2</v>
      </c>
      <c r="P217" s="5">
        <f t="shared" si="17"/>
        <v>825.53</v>
      </c>
      <c r="Q217" s="5"/>
      <c r="R217" s="5">
        <f t="shared" si="18"/>
        <v>859.88</v>
      </c>
      <c r="S217" s="5">
        <f t="shared" si="19"/>
        <v>-140.12</v>
      </c>
      <c r="T217" s="5"/>
    </row>
    <row r="218" spans="1:20" ht="15" customHeight="1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15"/>
        <v>27.09848360655738</v>
      </c>
      <c r="L218" s="17">
        <f t="shared" si="16"/>
        <v>3.8956266078647557E-2</v>
      </c>
      <c r="P218" s="5">
        <f t="shared" si="17"/>
        <v>843.51</v>
      </c>
      <c r="Q218" s="5"/>
      <c r="R218" s="5">
        <f t="shared" si="18"/>
        <v>877.86</v>
      </c>
      <c r="S218" s="5">
        <f t="shared" si="19"/>
        <v>-122.13999999999999</v>
      </c>
      <c r="T218" s="5"/>
    </row>
    <row r="219" spans="1:20" ht="15" customHeight="1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15"/>
        <v>27.018811475409837</v>
      </c>
      <c r="L219" s="17">
        <f t="shared" si="16"/>
        <v>3.9071138960560269E-2</v>
      </c>
      <c r="P219" s="5">
        <f t="shared" si="17"/>
        <v>841.03</v>
      </c>
      <c r="Q219" s="5"/>
      <c r="R219" s="5">
        <f t="shared" si="18"/>
        <v>875.38</v>
      </c>
      <c r="S219" s="5">
        <f t="shared" si="19"/>
        <v>-124.62</v>
      </c>
      <c r="T219" s="5"/>
    </row>
    <row r="220" spans="1:20" ht="15" customHeight="1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15"/>
        <v>27.05864754098361</v>
      </c>
      <c r="L220" s="17">
        <f t="shared" si="16"/>
        <v>3.9013617960986381E-2</v>
      </c>
      <c r="P220" s="5">
        <f t="shared" si="17"/>
        <v>842.2700000000001</v>
      </c>
      <c r="Q220" s="5"/>
      <c r="R220" s="5">
        <f t="shared" si="18"/>
        <v>876.62000000000012</v>
      </c>
      <c r="S220" s="5">
        <f t="shared" si="19"/>
        <v>-123.37999999999988</v>
      </c>
      <c r="T220" s="5"/>
    </row>
    <row r="221" spans="1:20" ht="15" customHeight="1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15"/>
        <v>27.108442622950822</v>
      </c>
      <c r="L221" s="17">
        <f t="shared" si="16"/>
        <v>3.8941954445260843E-2</v>
      </c>
      <c r="P221" s="5">
        <f t="shared" si="17"/>
        <v>843.81999999999994</v>
      </c>
      <c r="Q221" s="5"/>
      <c r="R221" s="5">
        <f t="shared" si="18"/>
        <v>878.17</v>
      </c>
      <c r="S221" s="5">
        <f t="shared" si="19"/>
        <v>-121.83000000000004</v>
      </c>
      <c r="T221" s="5"/>
    </row>
    <row r="222" spans="1:20" ht="15" customHeight="1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15"/>
        <v>26.580614754098367</v>
      </c>
      <c r="L222" s="17">
        <f t="shared" si="16"/>
        <v>3.9715249156987639E-2</v>
      </c>
      <c r="P222" s="5">
        <f t="shared" si="17"/>
        <v>827.39</v>
      </c>
      <c r="Q222" s="5"/>
      <c r="R222" s="5">
        <f t="shared" si="18"/>
        <v>861.74</v>
      </c>
      <c r="S222" s="5">
        <f t="shared" si="19"/>
        <v>-138.26</v>
      </c>
      <c r="T222" s="5"/>
    </row>
    <row r="223" spans="1:20" ht="15" customHeight="1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15"/>
        <v>26.351557377049186</v>
      </c>
      <c r="L223" s="17">
        <f t="shared" si="16"/>
        <v>4.0060468631897203E-2</v>
      </c>
      <c r="P223" s="5">
        <f t="shared" si="17"/>
        <v>820.26</v>
      </c>
      <c r="Q223" s="5"/>
      <c r="R223" s="5">
        <f t="shared" si="18"/>
        <v>854.61</v>
      </c>
      <c r="S223" s="5">
        <f t="shared" si="19"/>
        <v>-145.38999999999999</v>
      </c>
      <c r="T223" s="5"/>
    </row>
    <row r="224" spans="1:20" ht="15" customHeight="1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15"/>
        <v>26.271885245901643</v>
      </c>
      <c r="L224" s="17">
        <f t="shared" si="16"/>
        <v>4.0181956027293408E-2</v>
      </c>
      <c r="P224" s="5">
        <f t="shared" si="17"/>
        <v>817.78</v>
      </c>
      <c r="Q224" s="5"/>
      <c r="R224" s="5">
        <f t="shared" si="18"/>
        <v>852.13</v>
      </c>
      <c r="S224" s="5">
        <f t="shared" si="19"/>
        <v>-147.87</v>
      </c>
      <c r="T224" s="5"/>
    </row>
    <row r="225" spans="1:20" ht="15" customHeight="1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15"/>
        <v>25.783893442622954</v>
      </c>
      <c r="L225" s="17">
        <f t="shared" si="16"/>
        <v>4.0942448821938975E-2</v>
      </c>
      <c r="P225" s="5">
        <f t="shared" si="17"/>
        <v>802.59</v>
      </c>
      <c r="Q225" s="5"/>
      <c r="R225" s="5">
        <f t="shared" si="18"/>
        <v>836.94</v>
      </c>
      <c r="S225" s="5">
        <f t="shared" si="19"/>
        <v>-163.05999999999995</v>
      </c>
      <c r="T225" s="5"/>
    </row>
    <row r="226" spans="1:20" ht="15" customHeight="1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15"/>
        <v>26.092622950819674</v>
      </c>
      <c r="L226" s="17">
        <f t="shared" si="16"/>
        <v>4.0458015267175573E-2</v>
      </c>
      <c r="P226" s="5">
        <f t="shared" si="17"/>
        <v>812.19999999999993</v>
      </c>
      <c r="Q226" s="5"/>
      <c r="R226" s="5">
        <f t="shared" si="18"/>
        <v>846.55</v>
      </c>
      <c r="S226" s="5">
        <f t="shared" si="19"/>
        <v>-153.45000000000005</v>
      </c>
      <c r="T226" s="5"/>
    </row>
    <row r="227" spans="1:20" ht="15" customHeight="1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15"/>
        <v>27.875286885245902</v>
      </c>
      <c r="L227" s="17">
        <f t="shared" si="16"/>
        <v>3.7870668095748489E-2</v>
      </c>
      <c r="P227" s="5">
        <f t="shared" si="17"/>
        <v>867.68999999999994</v>
      </c>
      <c r="Q227" s="5"/>
      <c r="R227" s="5">
        <f t="shared" si="18"/>
        <v>902.04</v>
      </c>
      <c r="S227" s="5">
        <f t="shared" si="19"/>
        <v>-97.960000000000036</v>
      </c>
      <c r="T227" s="5"/>
    </row>
    <row r="228" spans="1:20" ht="15" customHeight="1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15"/>
        <v>27.67610655737705</v>
      </c>
      <c r="L228" s="17">
        <f t="shared" si="16"/>
        <v>3.8143216984526808E-2</v>
      </c>
      <c r="P228" s="5">
        <f t="shared" si="17"/>
        <v>861.49</v>
      </c>
      <c r="Q228" s="5"/>
      <c r="R228" s="5">
        <f t="shared" si="18"/>
        <v>895.84</v>
      </c>
      <c r="S228" s="5">
        <f t="shared" si="19"/>
        <v>-104.15999999999997</v>
      </c>
      <c r="T228" s="5"/>
    </row>
    <row r="229" spans="1:20" ht="15" customHeight="1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15"/>
        <v>27.536680327868854</v>
      </c>
      <c r="L229" s="17">
        <f t="shared" si="16"/>
        <v>3.8336347197106692E-2</v>
      </c>
      <c r="P229" s="5">
        <f t="shared" si="17"/>
        <v>857.15</v>
      </c>
      <c r="Q229" s="5"/>
      <c r="R229" s="5">
        <f t="shared" si="18"/>
        <v>891.5</v>
      </c>
      <c r="S229" s="5">
        <f t="shared" si="19"/>
        <v>-108.5</v>
      </c>
      <c r="T229" s="5"/>
    </row>
    <row r="230" spans="1:20" ht="15" customHeight="1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15"/>
        <v>27.855368852459019</v>
      </c>
      <c r="L230" s="17">
        <f t="shared" si="16"/>
        <v>3.7897747586700038E-2</v>
      </c>
      <c r="P230" s="5">
        <f t="shared" si="17"/>
        <v>867.06999999999994</v>
      </c>
      <c r="Q230" s="5"/>
      <c r="R230" s="5">
        <f t="shared" si="18"/>
        <v>901.42</v>
      </c>
      <c r="S230" s="5">
        <f t="shared" si="19"/>
        <v>-98.580000000000041</v>
      </c>
      <c r="T230" s="5"/>
    </row>
    <row r="231" spans="1:20" ht="15" customHeight="1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15"/>
        <v>27.845409836065578</v>
      </c>
      <c r="L231" s="17">
        <f t="shared" si="16"/>
        <v>3.7911301859799712E-2</v>
      </c>
      <c r="P231" s="5">
        <f t="shared" si="17"/>
        <v>866.76</v>
      </c>
      <c r="Q231" s="5"/>
      <c r="R231" s="5">
        <f t="shared" si="18"/>
        <v>901.11</v>
      </c>
      <c r="S231" s="5">
        <f t="shared" si="19"/>
        <v>-98.889999999999986</v>
      </c>
      <c r="T231" s="5"/>
    </row>
    <row r="232" spans="1:20" ht="15" customHeight="1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15"/>
        <v>28.562459016393447</v>
      </c>
      <c r="L232" s="17">
        <f t="shared" si="16"/>
        <v>3.6959553695955369E-2</v>
      </c>
      <c r="P232" s="5">
        <f t="shared" si="17"/>
        <v>889.08</v>
      </c>
      <c r="Q232" s="5"/>
      <c r="R232" s="5">
        <f t="shared" si="18"/>
        <v>923.43000000000006</v>
      </c>
      <c r="S232" s="5">
        <f t="shared" si="19"/>
        <v>-76.569999999999936</v>
      </c>
      <c r="T232" s="5"/>
    </row>
    <row r="233" spans="1:20" ht="15" customHeight="1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15"/>
        <v>28.323442622950825</v>
      </c>
      <c r="L233" s="17">
        <f t="shared" si="16"/>
        <v>3.7271448663853728E-2</v>
      </c>
      <c r="P233" s="5">
        <f t="shared" si="17"/>
        <v>881.64</v>
      </c>
      <c r="Q233" s="5"/>
      <c r="R233" s="5">
        <f t="shared" si="18"/>
        <v>915.99</v>
      </c>
      <c r="S233" s="5">
        <f t="shared" si="19"/>
        <v>-84.009999999999991</v>
      </c>
      <c r="T233" s="5"/>
    </row>
    <row r="234" spans="1:20" ht="15" customHeight="1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15"/>
        <v>28.472827868852463</v>
      </c>
      <c r="L234" s="17">
        <f t="shared" si="16"/>
        <v>3.7075900664568034E-2</v>
      </c>
      <c r="P234" s="5">
        <f t="shared" si="17"/>
        <v>886.29</v>
      </c>
      <c r="Q234" s="5"/>
      <c r="R234" s="5">
        <f t="shared" si="18"/>
        <v>920.64</v>
      </c>
      <c r="S234" s="5">
        <f t="shared" si="19"/>
        <v>-79.360000000000014</v>
      </c>
      <c r="T234" s="5"/>
    </row>
    <row r="235" spans="1:20" ht="15" customHeight="1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15"/>
        <v>28.452909836065579</v>
      </c>
      <c r="L235" s="17">
        <f t="shared" si="16"/>
        <v>3.710185509275464E-2</v>
      </c>
      <c r="P235" s="5">
        <f t="shared" si="17"/>
        <v>885.67</v>
      </c>
      <c r="Q235" s="5"/>
      <c r="R235" s="5">
        <f t="shared" si="18"/>
        <v>920.02</v>
      </c>
      <c r="S235" s="5">
        <f t="shared" si="19"/>
        <v>-79.980000000000018</v>
      </c>
      <c r="T235" s="5"/>
    </row>
    <row r="236" spans="1:20" ht="15" customHeight="1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15"/>
        <v>28.871188524590167</v>
      </c>
      <c r="L236" s="17">
        <f t="shared" si="16"/>
        <v>3.6564332528458095E-2</v>
      </c>
      <c r="P236" s="5">
        <f t="shared" si="17"/>
        <v>898.68999999999994</v>
      </c>
      <c r="Q236" s="5"/>
      <c r="R236" s="5">
        <f t="shared" si="18"/>
        <v>933.04</v>
      </c>
      <c r="S236" s="5">
        <f t="shared" si="19"/>
        <v>-66.960000000000036</v>
      </c>
      <c r="T236" s="5"/>
    </row>
    <row r="237" spans="1:20" ht="15" customHeight="1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15"/>
        <v>28.64213114754099</v>
      </c>
      <c r="L237" s="17">
        <f t="shared" si="16"/>
        <v>3.68567454798331E-2</v>
      </c>
      <c r="P237" s="5">
        <f t="shared" si="17"/>
        <v>891.56000000000006</v>
      </c>
      <c r="Q237" s="5"/>
      <c r="R237" s="5">
        <f t="shared" si="18"/>
        <v>925.91000000000008</v>
      </c>
      <c r="S237" s="5">
        <f t="shared" si="19"/>
        <v>-74.089999999999918</v>
      </c>
      <c r="T237" s="5"/>
    </row>
    <row r="238" spans="1:20" ht="15" customHeight="1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15"/>
        <v>28.751680327868858</v>
      </c>
      <c r="L238" s="17">
        <f t="shared" si="16"/>
        <v>3.6716314513335645E-2</v>
      </c>
      <c r="P238" s="5">
        <f t="shared" si="17"/>
        <v>894.97</v>
      </c>
      <c r="Q238" s="5"/>
      <c r="R238" s="5">
        <f t="shared" si="18"/>
        <v>929.32</v>
      </c>
      <c r="S238" s="5">
        <f t="shared" si="19"/>
        <v>-70.67999999999995</v>
      </c>
      <c r="T238" s="5"/>
    </row>
    <row r="239" spans="1:20" ht="15" customHeight="1" x14ac:dyDescent="0.2">
      <c r="A239" t="s">
        <v>10</v>
      </c>
      <c r="B239" t="s">
        <v>11</v>
      </c>
      <c r="C239" s="3" t="s">
        <v>28</v>
      </c>
      <c r="D239" s="5">
        <v>28.97</v>
      </c>
      <c r="E239" s="5">
        <v>29.35</v>
      </c>
      <c r="F239" s="5">
        <v>28.83</v>
      </c>
      <c r="G239" s="5">
        <v>28.83</v>
      </c>
      <c r="H239" s="8">
        <v>1053407</v>
      </c>
      <c r="I239" s="5">
        <v>13850.05</v>
      </c>
      <c r="J239" s="11">
        <v>480403973</v>
      </c>
      <c r="K239" s="14">
        <f t="shared" si="15"/>
        <v>28.711844262295084</v>
      </c>
      <c r="L239" s="17">
        <f t="shared" si="16"/>
        <v>3.6767256330211592E-2</v>
      </c>
      <c r="P239" s="5">
        <f t="shared" si="17"/>
        <v>893.7299999999999</v>
      </c>
      <c r="Q239" s="5"/>
      <c r="R239" s="5">
        <f t="shared" si="18"/>
        <v>928.07999999999993</v>
      </c>
      <c r="S239" s="5">
        <f t="shared" si="19"/>
        <v>-71.920000000000073</v>
      </c>
      <c r="T239" s="5"/>
    </row>
    <row r="240" spans="1:20" ht="15" customHeight="1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15"/>
        <v>28.452909836065579</v>
      </c>
      <c r="L240" s="17">
        <f t="shared" si="16"/>
        <v>3.710185509275464E-2</v>
      </c>
      <c r="P240" s="5">
        <f t="shared" si="17"/>
        <v>885.67</v>
      </c>
      <c r="Q240" s="5"/>
      <c r="R240" s="5">
        <f t="shared" si="18"/>
        <v>920.02</v>
      </c>
      <c r="S240" s="5">
        <f t="shared" si="19"/>
        <v>-79.980000000000018</v>
      </c>
      <c r="T240" s="5"/>
    </row>
    <row r="241" spans="1:20" ht="15" customHeight="1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15"/>
        <v>28.482786885245908</v>
      </c>
      <c r="L241" s="17">
        <f t="shared" si="16"/>
        <v>3.7062937062937062E-2</v>
      </c>
      <c r="P241" s="5">
        <f t="shared" si="17"/>
        <v>886.6</v>
      </c>
      <c r="Q241" s="5"/>
      <c r="R241" s="5">
        <f t="shared" si="18"/>
        <v>920.95</v>
      </c>
      <c r="S241" s="5">
        <f t="shared" si="19"/>
        <v>-79.049999999999955</v>
      </c>
      <c r="T241" s="5"/>
    </row>
    <row r="242" spans="1:20" ht="15" customHeight="1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15"/>
        <v>28.323442622950825</v>
      </c>
      <c r="L242" s="17">
        <f t="shared" si="16"/>
        <v>3.7271448663853728E-2</v>
      </c>
      <c r="P242" s="5">
        <f t="shared" si="17"/>
        <v>881.64</v>
      </c>
      <c r="Q242" s="5"/>
      <c r="R242" s="5">
        <f t="shared" si="18"/>
        <v>915.99</v>
      </c>
      <c r="S242" s="5">
        <f t="shared" si="19"/>
        <v>-84.009999999999991</v>
      </c>
      <c r="T242" s="5"/>
    </row>
    <row r="243" spans="1:20" ht="15" customHeight="1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15"/>
        <v>28.164098360655743</v>
      </c>
      <c r="L243" s="17">
        <f t="shared" si="16"/>
        <v>3.7482319660537486E-2</v>
      </c>
      <c r="P243" s="5">
        <f t="shared" si="17"/>
        <v>876.68000000000006</v>
      </c>
      <c r="Q243" s="5"/>
      <c r="R243" s="5">
        <f t="shared" si="18"/>
        <v>911.03000000000009</v>
      </c>
      <c r="S243" s="5">
        <f t="shared" si="19"/>
        <v>-88.969999999999914</v>
      </c>
      <c r="T243" s="5"/>
    </row>
    <row r="244" spans="1:20" ht="15" customHeight="1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15"/>
        <v>27.984836065573777</v>
      </c>
      <c r="L244" s="17">
        <f t="shared" si="16"/>
        <v>3.7722419928825621E-2</v>
      </c>
      <c r="P244" s="5">
        <f t="shared" si="17"/>
        <v>871.1</v>
      </c>
      <c r="Q244" s="5"/>
      <c r="R244" s="5">
        <f t="shared" si="18"/>
        <v>905.45</v>
      </c>
      <c r="S244" s="5">
        <f t="shared" si="19"/>
        <v>-94.549999999999955</v>
      </c>
      <c r="T244" s="5"/>
    </row>
    <row r="245" spans="1:20" ht="15" customHeight="1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15"/>
        <v>27.905163934426234</v>
      </c>
      <c r="L245" s="17">
        <f t="shared" si="16"/>
        <v>3.783012134189865E-2</v>
      </c>
      <c r="P245" s="5">
        <f t="shared" si="17"/>
        <v>868.62</v>
      </c>
      <c r="Q245" s="5"/>
      <c r="R245" s="5">
        <f t="shared" si="18"/>
        <v>902.97</v>
      </c>
      <c r="S245" s="5">
        <f t="shared" si="19"/>
        <v>-97.029999999999973</v>
      </c>
      <c r="T245" s="5"/>
    </row>
    <row r="246" spans="1:20" ht="15" customHeight="1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15"/>
        <v>27.67610655737705</v>
      </c>
      <c r="L246" s="17">
        <f t="shared" si="16"/>
        <v>3.8143216984526808E-2</v>
      </c>
      <c r="P246" s="5">
        <f t="shared" si="17"/>
        <v>861.49</v>
      </c>
      <c r="Q246" s="5"/>
      <c r="R246" s="5">
        <f t="shared" si="18"/>
        <v>895.84</v>
      </c>
      <c r="S246" s="5">
        <f t="shared" si="19"/>
        <v>-104.15999999999997</v>
      </c>
      <c r="T246" s="5"/>
    </row>
    <row r="247" spans="1:20" ht="15" customHeight="1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15"/>
        <v>27.945000000000004</v>
      </c>
      <c r="L247" s="17">
        <f t="shared" si="16"/>
        <v>3.7776193870277981E-2</v>
      </c>
      <c r="P247" s="5">
        <f t="shared" si="17"/>
        <v>869.86</v>
      </c>
      <c r="Q247" s="5"/>
      <c r="R247" s="5">
        <f t="shared" si="18"/>
        <v>904.21</v>
      </c>
      <c r="S247" s="5">
        <f t="shared" si="19"/>
        <v>-95.789999999999964</v>
      </c>
      <c r="T247" s="5"/>
    </row>
    <row r="248" spans="1:20" ht="15" customHeight="1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15"/>
        <v>27.805573770491808</v>
      </c>
      <c r="L248" s="17">
        <f t="shared" si="16"/>
        <v>3.7965616045845273E-2</v>
      </c>
      <c r="P248" s="5">
        <f t="shared" si="17"/>
        <v>865.5200000000001</v>
      </c>
      <c r="Q248" s="5"/>
      <c r="R248" s="5">
        <f t="shared" si="18"/>
        <v>899.87000000000012</v>
      </c>
      <c r="S248" s="5">
        <f t="shared" si="19"/>
        <v>-100.12999999999988</v>
      </c>
      <c r="T248" s="5"/>
    </row>
    <row r="249" spans="1:20" ht="15" customHeight="1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15"/>
        <v>27.387295081967217</v>
      </c>
      <c r="L249" s="17">
        <f t="shared" si="16"/>
        <v>3.8545454545454549E-2</v>
      </c>
      <c r="P249" s="5">
        <f t="shared" si="17"/>
        <v>852.5</v>
      </c>
      <c r="Q249" s="5"/>
      <c r="R249" s="5">
        <f t="shared" si="18"/>
        <v>886.85</v>
      </c>
      <c r="S249" s="5">
        <f t="shared" si="19"/>
        <v>-113.14999999999998</v>
      </c>
      <c r="T249" s="5"/>
    </row>
    <row r="250" spans="1:20" ht="15" customHeight="1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15"/>
        <v>27.05864754098361</v>
      </c>
      <c r="L250" s="17">
        <f t="shared" si="16"/>
        <v>3.9013617960986381E-2</v>
      </c>
      <c r="P250" s="5">
        <f t="shared" si="17"/>
        <v>842.2700000000001</v>
      </c>
      <c r="Q250" s="5"/>
      <c r="R250" s="5">
        <f t="shared" si="18"/>
        <v>876.62000000000012</v>
      </c>
      <c r="S250" s="5">
        <f t="shared" si="19"/>
        <v>-123.37999999999988</v>
      </c>
      <c r="T250" s="5"/>
    </row>
    <row r="251" spans="1:20" ht="15" customHeight="1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15"/>
        <v>27.297663934426232</v>
      </c>
      <c r="L251" s="17">
        <f t="shared" si="16"/>
        <v>3.867201751185699E-2</v>
      </c>
      <c r="P251" s="5">
        <f t="shared" si="17"/>
        <v>849.71</v>
      </c>
      <c r="Q251" s="5"/>
      <c r="R251" s="5">
        <f t="shared" si="18"/>
        <v>884.06000000000006</v>
      </c>
      <c r="S251" s="5">
        <f t="shared" si="19"/>
        <v>-115.93999999999994</v>
      </c>
      <c r="T251" s="5"/>
    </row>
    <row r="252" spans="1:20" ht="15" customHeight="1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15"/>
        <v>27.44704918032787</v>
      </c>
      <c r="L252" s="17">
        <f t="shared" si="16"/>
        <v>3.8461538461538464E-2</v>
      </c>
      <c r="P252" s="5">
        <f t="shared" si="17"/>
        <v>854.36</v>
      </c>
      <c r="Q252" s="5"/>
      <c r="R252" s="5">
        <f t="shared" si="18"/>
        <v>888.71</v>
      </c>
      <c r="S252" s="5">
        <f t="shared" si="19"/>
        <v>-111.28999999999996</v>
      </c>
      <c r="T252" s="5"/>
    </row>
    <row r="253" spans="1:20" ht="15" customHeight="1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15"/>
        <v>27.327540983606561</v>
      </c>
      <c r="L253" s="17">
        <f t="shared" si="16"/>
        <v>3.8629737609329445E-2</v>
      </c>
      <c r="P253" s="5">
        <f t="shared" si="17"/>
        <v>850.64</v>
      </c>
      <c r="Q253" s="5"/>
      <c r="R253" s="5">
        <f t="shared" si="18"/>
        <v>884.99</v>
      </c>
      <c r="S253" s="5">
        <f t="shared" si="19"/>
        <v>-115.00999999999999</v>
      </c>
      <c r="T253" s="5"/>
    </row>
    <row r="254" spans="1:20" ht="15" customHeight="1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15"/>
        <v>27.118401639344267</v>
      </c>
      <c r="L254" s="17">
        <f t="shared" si="16"/>
        <v>3.8927653323540215E-2</v>
      </c>
      <c r="P254" s="5">
        <f t="shared" si="17"/>
        <v>844.13</v>
      </c>
      <c r="Q254" s="5"/>
      <c r="R254" s="5">
        <f t="shared" si="18"/>
        <v>878.48</v>
      </c>
      <c r="S254" s="5">
        <f t="shared" si="19"/>
        <v>-121.51999999999998</v>
      </c>
      <c r="T254" s="5"/>
    </row>
    <row r="255" spans="1:20" ht="15" customHeight="1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44">
        <v>27.01</v>
      </c>
      <c r="H255" s="8">
        <v>592751</v>
      </c>
      <c r="I255" s="5">
        <v>12975.71</v>
      </c>
      <c r="J255" s="11">
        <v>480403973</v>
      </c>
      <c r="K255" s="14">
        <f t="shared" si="15"/>
        <v>26.899303278688528</v>
      </c>
      <c r="L255" s="17">
        <f t="shared" si="16"/>
        <v>3.9244724176231024E-2</v>
      </c>
      <c r="P255" s="5">
        <f t="shared" si="17"/>
        <v>837.31000000000006</v>
      </c>
      <c r="Q255" s="5"/>
      <c r="R255" s="5">
        <f t="shared" si="18"/>
        <v>871.66000000000008</v>
      </c>
      <c r="S255" s="5">
        <f t="shared" si="19"/>
        <v>-128.33999999999992</v>
      </c>
      <c r="T255" s="5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9903-3881-4039-86EA-BF2F75D082B8}">
  <sheetPr>
    <tabColor theme="9" tint="0.59999389629810485"/>
  </sheetPr>
  <dimension ref="A1:V255"/>
  <sheetViews>
    <sheetView topLeftCell="M1" workbookViewId="0">
      <selection activeCell="R3" sqref="R3"/>
    </sheetView>
  </sheetViews>
  <sheetFormatPr defaultRowHeight="12.75" x14ac:dyDescent="0.2"/>
  <cols>
    <col min="1" max="1" width="15.28515625" hidden="1" customWidth="1"/>
    <col min="2" max="2" width="28.5703125" hidden="1" customWidth="1"/>
    <col min="3" max="3" width="19" style="3" customWidth="1"/>
    <col min="4" max="4" width="19" style="6" hidden="1" customWidth="1"/>
    <col min="5" max="7" width="19" style="6" customWidth="1"/>
    <col min="8" max="8" width="19" style="9" customWidth="1"/>
    <col min="9" max="9" width="23.7109375" style="6" hidden="1" customWidth="1"/>
    <col min="10" max="10" width="19" style="12" hidden="1" customWidth="1"/>
    <col min="11" max="11" width="16.5703125" customWidth="1"/>
    <col min="12" max="12" width="9.140625" style="16" customWidth="1"/>
    <col min="13" max="13" width="9.7109375" customWidth="1"/>
    <col min="15" max="15" width="17.42578125" customWidth="1"/>
    <col min="16" max="16" width="18.85546875" customWidth="1"/>
    <col min="17" max="17" width="21" customWidth="1"/>
    <col min="18" max="18" width="13" customWidth="1"/>
    <col min="19" max="19" width="14.7109375" customWidth="1"/>
    <col min="22" max="22" width="16.7109375" customWidth="1"/>
  </cols>
  <sheetData>
    <row r="1" spans="1:22" ht="15" customHeight="1" x14ac:dyDescent="0.25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10" t="s">
        <v>9</v>
      </c>
      <c r="K1" s="4" t="s">
        <v>269</v>
      </c>
      <c r="L1" s="15" t="s">
        <v>268</v>
      </c>
      <c r="M1" s="4" t="s">
        <v>266</v>
      </c>
      <c r="N1" s="4" t="s">
        <v>267</v>
      </c>
      <c r="O1" s="4" t="s">
        <v>2</v>
      </c>
      <c r="P1" s="4" t="s">
        <v>273</v>
      </c>
      <c r="Q1" s="4" t="s">
        <v>274</v>
      </c>
      <c r="R1" s="4" t="s">
        <v>271</v>
      </c>
      <c r="S1" s="4" t="s">
        <v>272</v>
      </c>
      <c r="T1" s="4" t="s">
        <v>275</v>
      </c>
      <c r="U1" s="4" t="s">
        <v>279</v>
      </c>
      <c r="V1" s="4" t="s">
        <v>281</v>
      </c>
    </row>
    <row r="2" spans="1:22" ht="15" customHeight="1" x14ac:dyDescent="0.2">
      <c r="A2" t="s">
        <v>10</v>
      </c>
      <c r="B2" t="s">
        <v>11</v>
      </c>
      <c r="C2" s="3" t="s">
        <v>265</v>
      </c>
      <c r="D2" s="5">
        <v>32.200000000000003</v>
      </c>
      <c r="E2" s="5">
        <v>32.284999999999997</v>
      </c>
      <c r="F2" s="5">
        <v>31.99</v>
      </c>
      <c r="G2" s="5">
        <v>32.21</v>
      </c>
      <c r="H2" s="8">
        <v>359741</v>
      </c>
      <c r="I2" s="5">
        <v>15357.51</v>
      </c>
      <c r="J2" s="11">
        <v>476793310</v>
      </c>
      <c r="K2" s="14">
        <f>G2/$M$2</f>
        <v>1.2059153874953201</v>
      </c>
      <c r="L2" s="17">
        <f>$N$2/G2</f>
        <v>3.2909034461347408E-2</v>
      </c>
      <c r="M2" s="18">
        <f>26.71</f>
        <v>26.71</v>
      </c>
      <c r="N2" s="13">
        <v>1.06</v>
      </c>
      <c r="O2" s="45" t="str">
        <f>C98</f>
        <v>21/05/2024</v>
      </c>
      <c r="P2" s="34">
        <f>INT(1000/F98)</f>
        <v>42</v>
      </c>
      <c r="Q2" s="5">
        <f>42*F98</f>
        <v>990.3599999999999</v>
      </c>
      <c r="R2" s="5">
        <f>1000-Q2</f>
        <v>9.6400000000001</v>
      </c>
      <c r="S2" s="5">
        <f>Q2+R2</f>
        <v>1000</v>
      </c>
      <c r="T2" s="16">
        <f>S2/S2</f>
        <v>1</v>
      </c>
      <c r="U2">
        <v>0</v>
      </c>
      <c r="V2" s="19">
        <f>U2/1000</f>
        <v>0</v>
      </c>
    </row>
    <row r="3" spans="1:22" ht="15" customHeight="1" x14ac:dyDescent="0.2">
      <c r="A3" t="s">
        <v>10</v>
      </c>
      <c r="B3" t="s">
        <v>11</v>
      </c>
      <c r="C3" s="3" t="s">
        <v>264</v>
      </c>
      <c r="D3" s="5">
        <v>32.119999999999997</v>
      </c>
      <c r="E3" s="5">
        <v>32.22</v>
      </c>
      <c r="F3" s="5">
        <v>31.88</v>
      </c>
      <c r="G3" s="5">
        <v>31.89</v>
      </c>
      <c r="H3" s="8">
        <v>633488</v>
      </c>
      <c r="I3" s="5">
        <v>15204.94</v>
      </c>
      <c r="J3" s="11">
        <v>476793310</v>
      </c>
      <c r="K3" s="14">
        <f t="shared" ref="K3:K66" si="0">G3/$M$2</f>
        <v>1.1939348558592286</v>
      </c>
      <c r="L3" s="17">
        <f t="shared" ref="L3:L66" si="1">$N$2/G3</f>
        <v>3.3239259956099089E-2</v>
      </c>
      <c r="O3" s="46" t="str">
        <f>C239</f>
        <v>05/12/2024</v>
      </c>
      <c r="P3" s="34">
        <f>P2</f>
        <v>42</v>
      </c>
      <c r="Q3" s="5">
        <f>42*E239</f>
        <v>1232.7</v>
      </c>
      <c r="R3" s="5">
        <f>R2+P3*N2</f>
        <v>54.160000000000103</v>
      </c>
      <c r="S3" s="5">
        <f>Q3+R3</f>
        <v>1286.8600000000001</v>
      </c>
      <c r="T3" s="16">
        <f>S3/S2</f>
        <v>1.2868600000000001</v>
      </c>
      <c r="U3" s="5">
        <f>S3-S2</f>
        <v>286.86000000000013</v>
      </c>
      <c r="V3" s="19">
        <f>U3/1000</f>
        <v>0.28686000000000011</v>
      </c>
    </row>
    <row r="4" spans="1:22" ht="15" customHeight="1" x14ac:dyDescent="0.2">
      <c r="A4" t="s">
        <v>10</v>
      </c>
      <c r="B4" t="s">
        <v>11</v>
      </c>
      <c r="C4" s="3" t="s">
        <v>263</v>
      </c>
      <c r="D4" s="5">
        <v>31.5</v>
      </c>
      <c r="E4" s="5">
        <v>31.78</v>
      </c>
      <c r="F4" s="5">
        <v>31.35</v>
      </c>
      <c r="G4" s="5">
        <v>31.51</v>
      </c>
      <c r="H4" s="8">
        <v>1198596</v>
      </c>
      <c r="I4" s="5">
        <v>15023.76</v>
      </c>
      <c r="J4" s="11">
        <v>476793310</v>
      </c>
      <c r="K4" s="14">
        <f t="shared" si="0"/>
        <v>1.1797079745413703</v>
      </c>
      <c r="L4" s="17">
        <f t="shared" si="1"/>
        <v>3.3640114249444623E-2</v>
      </c>
    </row>
    <row r="5" spans="1:22" ht="15" customHeight="1" x14ac:dyDescent="0.2">
      <c r="A5" t="s">
        <v>10</v>
      </c>
      <c r="B5" t="s">
        <v>11</v>
      </c>
      <c r="C5" s="3" t="s">
        <v>262</v>
      </c>
      <c r="D5" s="5">
        <v>31.45</v>
      </c>
      <c r="E5" s="5">
        <v>31.79</v>
      </c>
      <c r="F5" s="5">
        <v>31.35</v>
      </c>
      <c r="G5" s="5">
        <v>31.69</v>
      </c>
      <c r="H5" s="8">
        <v>553252</v>
      </c>
      <c r="I5" s="5">
        <v>15109.58</v>
      </c>
      <c r="J5" s="11">
        <v>476793310</v>
      </c>
      <c r="K5" s="14">
        <f t="shared" si="0"/>
        <v>1.1864470235866718</v>
      </c>
      <c r="L5" s="17">
        <f t="shared" si="1"/>
        <v>3.3449037551278003E-2</v>
      </c>
    </row>
    <row r="6" spans="1:22" ht="15" customHeight="1" x14ac:dyDescent="0.2">
      <c r="A6" t="s">
        <v>10</v>
      </c>
      <c r="B6" t="s">
        <v>11</v>
      </c>
      <c r="C6" s="3" t="s">
        <v>261</v>
      </c>
      <c r="D6" s="5">
        <v>31.36</v>
      </c>
      <c r="E6" s="5">
        <v>31.66</v>
      </c>
      <c r="F6" s="5">
        <v>31.3</v>
      </c>
      <c r="G6" s="5">
        <v>31.45</v>
      </c>
      <c r="H6" s="8">
        <v>733536</v>
      </c>
      <c r="I6" s="5">
        <v>14995.15</v>
      </c>
      <c r="J6" s="11">
        <v>476793310</v>
      </c>
      <c r="K6" s="14">
        <f t="shared" si="0"/>
        <v>1.177461624859603</v>
      </c>
      <c r="L6" s="17">
        <f t="shared" si="1"/>
        <v>3.3704292527821943E-2</v>
      </c>
    </row>
    <row r="7" spans="1:22" ht="15" customHeight="1" x14ac:dyDescent="0.2">
      <c r="A7" t="s">
        <v>10</v>
      </c>
      <c r="B7" t="s">
        <v>11</v>
      </c>
      <c r="C7" s="3" t="s">
        <v>260</v>
      </c>
      <c r="D7" s="5">
        <v>31.87</v>
      </c>
      <c r="E7" s="5">
        <v>32.11</v>
      </c>
      <c r="F7" s="5">
        <v>31.7</v>
      </c>
      <c r="G7" s="5">
        <v>31.87</v>
      </c>
      <c r="H7" s="8">
        <v>685783</v>
      </c>
      <c r="I7" s="5">
        <v>15195.4</v>
      </c>
      <c r="J7" s="11">
        <v>476793310</v>
      </c>
      <c r="K7" s="14">
        <f t="shared" si="0"/>
        <v>1.193186072631973</v>
      </c>
      <c r="L7" s="17">
        <f t="shared" si="1"/>
        <v>3.3260119234389707E-2</v>
      </c>
    </row>
    <row r="8" spans="1:22" ht="15" customHeight="1" x14ac:dyDescent="0.2">
      <c r="A8" t="s">
        <v>10</v>
      </c>
      <c r="B8" t="s">
        <v>11</v>
      </c>
      <c r="C8" s="3" t="s">
        <v>259</v>
      </c>
      <c r="D8" s="5">
        <v>32.01</v>
      </c>
      <c r="E8" s="5">
        <v>32.200000000000003</v>
      </c>
      <c r="F8" s="5">
        <v>31.67</v>
      </c>
      <c r="G8" s="5">
        <v>31.82</v>
      </c>
      <c r="H8" s="8">
        <v>472766</v>
      </c>
      <c r="I8" s="5">
        <v>15171.56</v>
      </c>
      <c r="J8" s="11">
        <v>476793310</v>
      </c>
      <c r="K8" s="14">
        <f t="shared" si="0"/>
        <v>1.1913141145638337</v>
      </c>
      <c r="L8" s="17">
        <f t="shared" si="1"/>
        <v>3.3312382149591452E-2</v>
      </c>
    </row>
    <row r="9" spans="1:22" ht="15" customHeight="1" x14ac:dyDescent="0.2">
      <c r="A9" t="s">
        <v>10</v>
      </c>
      <c r="B9" t="s">
        <v>11</v>
      </c>
      <c r="C9" s="3" t="s">
        <v>258</v>
      </c>
      <c r="D9" s="5">
        <v>31.85</v>
      </c>
      <c r="E9" s="5">
        <v>32.090000000000003</v>
      </c>
      <c r="F9" s="5">
        <v>31.69</v>
      </c>
      <c r="G9" s="5">
        <v>32.03</v>
      </c>
      <c r="H9" s="8">
        <v>708796</v>
      </c>
      <c r="I9" s="5">
        <v>15275.05</v>
      </c>
      <c r="J9" s="11">
        <v>476898310</v>
      </c>
      <c r="K9" s="14">
        <f t="shared" si="0"/>
        <v>1.1991763384500187</v>
      </c>
      <c r="L9" s="17">
        <f t="shared" si="1"/>
        <v>3.3093974399000935E-2</v>
      </c>
    </row>
    <row r="10" spans="1:22" ht="15" customHeight="1" x14ac:dyDescent="0.2">
      <c r="A10" t="s">
        <v>10</v>
      </c>
      <c r="B10" t="s">
        <v>11</v>
      </c>
      <c r="C10" s="3" t="s">
        <v>257</v>
      </c>
      <c r="D10" s="5">
        <v>32</v>
      </c>
      <c r="E10" s="5">
        <v>32.11</v>
      </c>
      <c r="F10" s="5">
        <v>31.78</v>
      </c>
      <c r="G10" s="5">
        <v>31.99</v>
      </c>
      <c r="H10" s="8">
        <v>734946</v>
      </c>
      <c r="I10" s="5">
        <v>15255.98</v>
      </c>
      <c r="J10" s="11">
        <v>476898310</v>
      </c>
      <c r="K10" s="14">
        <f t="shared" si="0"/>
        <v>1.1976787719955071</v>
      </c>
      <c r="L10" s="17">
        <f t="shared" si="1"/>
        <v>3.3135354798374497E-2</v>
      </c>
    </row>
    <row r="11" spans="1:22" ht="15" customHeight="1" x14ac:dyDescent="0.2">
      <c r="A11" t="s">
        <v>10</v>
      </c>
      <c r="B11" t="s">
        <v>11</v>
      </c>
      <c r="C11" s="3" t="s">
        <v>256</v>
      </c>
      <c r="D11" s="5">
        <v>32.049999999999997</v>
      </c>
      <c r="E11" s="5">
        <v>32.1</v>
      </c>
      <c r="F11" s="5">
        <v>31.9</v>
      </c>
      <c r="G11" s="5">
        <v>31.94</v>
      </c>
      <c r="H11" s="8">
        <v>445039</v>
      </c>
      <c r="I11" s="5">
        <v>15232.13</v>
      </c>
      <c r="J11" s="11">
        <v>476898310</v>
      </c>
      <c r="K11" s="14">
        <f t="shared" si="0"/>
        <v>1.1958068139273681</v>
      </c>
      <c r="L11" s="17">
        <f t="shared" si="1"/>
        <v>3.3187226048841577E-2</v>
      </c>
    </row>
    <row r="12" spans="1:22" ht="15" customHeight="1" x14ac:dyDescent="0.2">
      <c r="A12" t="s">
        <v>10</v>
      </c>
      <c r="B12" t="s">
        <v>11</v>
      </c>
      <c r="C12" s="3" t="s">
        <v>255</v>
      </c>
      <c r="D12" s="5">
        <v>31.61</v>
      </c>
      <c r="E12" s="5">
        <v>31.71</v>
      </c>
      <c r="F12" s="5">
        <v>31.5</v>
      </c>
      <c r="G12" s="5">
        <v>31.6</v>
      </c>
      <c r="H12" s="8">
        <v>821742</v>
      </c>
      <c r="I12" s="5">
        <v>15069.99</v>
      </c>
      <c r="J12" s="11">
        <v>476898310</v>
      </c>
      <c r="K12" s="14">
        <f t="shared" si="0"/>
        <v>1.1830774990640209</v>
      </c>
      <c r="L12" s="17">
        <f t="shared" si="1"/>
        <v>3.3544303797468353E-2</v>
      </c>
    </row>
    <row r="13" spans="1:22" ht="15" customHeight="1" x14ac:dyDescent="0.2">
      <c r="A13" t="s">
        <v>10</v>
      </c>
      <c r="B13" t="s">
        <v>11</v>
      </c>
      <c r="C13" s="3" t="s">
        <v>254</v>
      </c>
      <c r="D13" s="5">
        <v>31.45</v>
      </c>
      <c r="E13" s="5">
        <v>31.57</v>
      </c>
      <c r="F13" s="5">
        <v>31.28</v>
      </c>
      <c r="G13" s="5">
        <v>31.42</v>
      </c>
      <c r="H13" s="8">
        <v>1116905</v>
      </c>
      <c r="I13" s="5">
        <v>14984.14</v>
      </c>
      <c r="J13" s="11">
        <v>476898310</v>
      </c>
      <c r="K13" s="14">
        <f t="shared" si="0"/>
        <v>1.1763384500187195</v>
      </c>
      <c r="L13" s="17">
        <f t="shared" si="1"/>
        <v>3.373647358370465E-2</v>
      </c>
    </row>
    <row r="14" spans="1:22" ht="15" customHeight="1" x14ac:dyDescent="0.2">
      <c r="A14" t="s">
        <v>10</v>
      </c>
      <c r="B14" t="s">
        <v>11</v>
      </c>
      <c r="C14" s="3" t="s">
        <v>253</v>
      </c>
      <c r="D14" s="5">
        <v>31.12</v>
      </c>
      <c r="E14" s="5">
        <v>31.32</v>
      </c>
      <c r="F14" s="5">
        <v>30.46</v>
      </c>
      <c r="G14" s="5">
        <v>30.62</v>
      </c>
      <c r="H14" s="8">
        <v>1191871</v>
      </c>
      <c r="I14" s="5">
        <v>14602.63</v>
      </c>
      <c r="J14" s="11">
        <v>476898310</v>
      </c>
      <c r="K14" s="14">
        <f t="shared" si="0"/>
        <v>1.1463871209284913</v>
      </c>
      <c r="L14" s="17">
        <f t="shared" si="1"/>
        <v>3.4617896799477466E-2</v>
      </c>
    </row>
    <row r="15" spans="1:22" ht="15" customHeight="1" x14ac:dyDescent="0.2">
      <c r="A15" t="s">
        <v>10</v>
      </c>
      <c r="B15" t="s">
        <v>11</v>
      </c>
      <c r="C15" s="3" t="s">
        <v>252</v>
      </c>
      <c r="D15" s="5">
        <v>30.91</v>
      </c>
      <c r="E15" s="5">
        <v>31.2</v>
      </c>
      <c r="F15" s="5">
        <v>30.85</v>
      </c>
      <c r="G15" s="5">
        <v>31.13</v>
      </c>
      <c r="H15" s="8">
        <v>932276</v>
      </c>
      <c r="I15" s="5">
        <v>14849.08</v>
      </c>
      <c r="J15" s="11">
        <v>477002310</v>
      </c>
      <c r="K15" s="14">
        <f t="shared" si="0"/>
        <v>1.1654810932235118</v>
      </c>
      <c r="L15" s="17">
        <f t="shared" si="1"/>
        <v>3.4050754898811438E-2</v>
      </c>
    </row>
    <row r="16" spans="1:22" ht="15" customHeight="1" x14ac:dyDescent="0.2">
      <c r="A16" t="s">
        <v>10</v>
      </c>
      <c r="B16" t="s">
        <v>11</v>
      </c>
      <c r="C16" s="3" t="s">
        <v>251</v>
      </c>
      <c r="D16" s="5">
        <v>31.16</v>
      </c>
      <c r="E16" s="5">
        <v>31.6</v>
      </c>
      <c r="F16" s="5">
        <v>31.03</v>
      </c>
      <c r="G16" s="5">
        <v>31.46</v>
      </c>
      <c r="H16" s="8">
        <v>822811</v>
      </c>
      <c r="I16" s="5">
        <v>15006.49</v>
      </c>
      <c r="J16" s="11">
        <v>477002310</v>
      </c>
      <c r="K16" s="14">
        <f t="shared" si="0"/>
        <v>1.1778360164732309</v>
      </c>
      <c r="L16" s="17">
        <f t="shared" si="1"/>
        <v>3.3693579148124604E-2</v>
      </c>
    </row>
    <row r="17" spans="1:12" ht="15" customHeight="1" x14ac:dyDescent="0.2">
      <c r="A17" t="s">
        <v>10</v>
      </c>
      <c r="B17" t="s">
        <v>11</v>
      </c>
      <c r="C17" s="3" t="s">
        <v>250</v>
      </c>
      <c r="D17" s="5">
        <v>31.46</v>
      </c>
      <c r="E17" s="5">
        <v>31.92</v>
      </c>
      <c r="F17" s="5">
        <v>31.43</v>
      </c>
      <c r="G17" s="5">
        <v>31.75</v>
      </c>
      <c r="H17" s="8">
        <v>785519</v>
      </c>
      <c r="I17" s="5">
        <v>15144.82</v>
      </c>
      <c r="J17" s="11">
        <v>477002310</v>
      </c>
      <c r="K17" s="14">
        <f t="shared" si="0"/>
        <v>1.1886933732684388</v>
      </c>
      <c r="L17" s="17">
        <f t="shared" si="1"/>
        <v>3.3385826771653547E-2</v>
      </c>
    </row>
    <row r="18" spans="1:12" ht="15" customHeight="1" x14ac:dyDescent="0.2">
      <c r="A18" t="s">
        <v>10</v>
      </c>
      <c r="B18" t="s">
        <v>11</v>
      </c>
      <c r="C18" s="3" t="s">
        <v>249</v>
      </c>
      <c r="D18" s="5">
        <v>31.69</v>
      </c>
      <c r="E18" s="5">
        <v>31.71</v>
      </c>
      <c r="F18" s="5">
        <v>31.35</v>
      </c>
      <c r="G18" s="5">
        <v>31.47</v>
      </c>
      <c r="H18" s="8">
        <v>658784</v>
      </c>
      <c r="I18" s="5">
        <v>15011.26</v>
      </c>
      <c r="J18" s="11">
        <v>477002310</v>
      </c>
      <c r="K18" s="14">
        <f t="shared" si="0"/>
        <v>1.1782104080868587</v>
      </c>
      <c r="L18" s="17">
        <f t="shared" si="1"/>
        <v>3.3682872577057515E-2</v>
      </c>
    </row>
    <row r="19" spans="1:12" ht="15" customHeight="1" x14ac:dyDescent="0.2">
      <c r="A19" t="s">
        <v>10</v>
      </c>
      <c r="B19" t="s">
        <v>11</v>
      </c>
      <c r="C19" s="3" t="s">
        <v>248</v>
      </c>
      <c r="D19" s="5">
        <v>31.43</v>
      </c>
      <c r="E19" s="5">
        <v>31.78</v>
      </c>
      <c r="F19" s="5">
        <v>31.33</v>
      </c>
      <c r="G19" s="5">
        <v>31.56</v>
      </c>
      <c r="H19" s="8">
        <v>673625</v>
      </c>
      <c r="I19" s="5">
        <v>15054.19</v>
      </c>
      <c r="J19" s="11">
        <v>477002310</v>
      </c>
      <c r="K19" s="14">
        <f t="shared" si="0"/>
        <v>1.1815799326095096</v>
      </c>
      <c r="L19" s="17">
        <f t="shared" si="1"/>
        <v>3.3586818757921424E-2</v>
      </c>
    </row>
    <row r="20" spans="1:12" ht="15" customHeight="1" x14ac:dyDescent="0.2">
      <c r="A20" t="s">
        <v>10</v>
      </c>
      <c r="B20" t="s">
        <v>11</v>
      </c>
      <c r="C20" s="3" t="s">
        <v>247</v>
      </c>
      <c r="D20" s="5">
        <v>31.56</v>
      </c>
      <c r="E20" s="5">
        <v>31.875</v>
      </c>
      <c r="F20" s="5">
        <v>31.5</v>
      </c>
      <c r="G20" s="5">
        <v>31.8</v>
      </c>
      <c r="H20" s="8">
        <v>664618</v>
      </c>
      <c r="I20" s="5">
        <v>15173.62</v>
      </c>
      <c r="J20" s="11">
        <v>477157810</v>
      </c>
      <c r="K20" s="14">
        <f t="shared" si="0"/>
        <v>1.190565331336578</v>
      </c>
      <c r="L20" s="17">
        <f t="shared" si="1"/>
        <v>3.3333333333333333E-2</v>
      </c>
    </row>
    <row r="21" spans="1:12" ht="15" customHeight="1" x14ac:dyDescent="0.2">
      <c r="A21" t="s">
        <v>10</v>
      </c>
      <c r="B21" t="s">
        <v>11</v>
      </c>
      <c r="C21" s="3" t="s">
        <v>246</v>
      </c>
      <c r="D21" s="5">
        <v>31.95</v>
      </c>
      <c r="E21" s="5">
        <v>32.380000000000003</v>
      </c>
      <c r="F21" s="5">
        <v>31.8</v>
      </c>
      <c r="G21" s="5">
        <v>32.17</v>
      </c>
      <c r="H21" s="8">
        <v>633469</v>
      </c>
      <c r="I21" s="5">
        <v>15350.17</v>
      </c>
      <c r="J21" s="11">
        <v>477157810</v>
      </c>
      <c r="K21" s="14">
        <f t="shared" si="0"/>
        <v>1.2044178210408087</v>
      </c>
      <c r="L21" s="17">
        <f t="shared" si="1"/>
        <v>3.2949953372707494E-2</v>
      </c>
    </row>
    <row r="22" spans="1:12" ht="15" customHeight="1" x14ac:dyDescent="0.2">
      <c r="A22" t="s">
        <v>10</v>
      </c>
      <c r="B22" t="s">
        <v>11</v>
      </c>
      <c r="C22" s="3" t="s">
        <v>245</v>
      </c>
      <c r="D22" s="5">
        <v>32.33</v>
      </c>
      <c r="E22" s="5">
        <v>32.44</v>
      </c>
      <c r="F22" s="5">
        <v>31.97</v>
      </c>
      <c r="G22" s="5">
        <v>32.020000000000003</v>
      </c>
      <c r="H22" s="8">
        <v>1169773</v>
      </c>
      <c r="I22" s="5">
        <v>15278.59</v>
      </c>
      <c r="J22" s="11">
        <v>477157810</v>
      </c>
      <c r="K22" s="14">
        <f t="shared" si="0"/>
        <v>1.1988019468363909</v>
      </c>
      <c r="L22" s="17">
        <f t="shared" si="1"/>
        <v>3.3104309806371017E-2</v>
      </c>
    </row>
    <row r="23" spans="1:12" ht="15" customHeight="1" x14ac:dyDescent="0.2">
      <c r="A23" t="s">
        <v>10</v>
      </c>
      <c r="B23" t="s">
        <v>11</v>
      </c>
      <c r="C23" s="3" t="s">
        <v>244</v>
      </c>
      <c r="D23" s="5">
        <v>32.17</v>
      </c>
      <c r="E23" s="5">
        <v>32.17</v>
      </c>
      <c r="F23" s="5">
        <v>31.54</v>
      </c>
      <c r="G23" s="5">
        <v>31.59</v>
      </c>
      <c r="H23" s="8">
        <v>1222178</v>
      </c>
      <c r="I23" s="5">
        <v>15073.42</v>
      </c>
      <c r="J23" s="11">
        <v>477157810</v>
      </c>
      <c r="K23" s="14">
        <f t="shared" si="0"/>
        <v>1.1827031074503931</v>
      </c>
      <c r="L23" s="17">
        <f t="shared" si="1"/>
        <v>3.3554922443811336E-2</v>
      </c>
    </row>
    <row r="24" spans="1:12" ht="15" customHeight="1" x14ac:dyDescent="0.2">
      <c r="A24" t="s">
        <v>10</v>
      </c>
      <c r="B24" t="s">
        <v>11</v>
      </c>
      <c r="C24" s="3" t="s">
        <v>243</v>
      </c>
      <c r="D24" s="5">
        <v>31.9</v>
      </c>
      <c r="E24" s="5">
        <v>32.03</v>
      </c>
      <c r="F24" s="5">
        <v>31.71</v>
      </c>
      <c r="G24" s="5">
        <v>31.81</v>
      </c>
      <c r="H24" s="8">
        <v>956678</v>
      </c>
      <c r="I24" s="5">
        <v>15181.89</v>
      </c>
      <c r="J24" s="11">
        <v>477267810</v>
      </c>
      <c r="K24" s="14">
        <f t="shared" si="0"/>
        <v>1.1909397229502059</v>
      </c>
      <c r="L24" s="17">
        <f t="shared" si="1"/>
        <v>3.3322854448286705E-2</v>
      </c>
    </row>
    <row r="25" spans="1:12" ht="15" customHeight="1" x14ac:dyDescent="0.2">
      <c r="A25" t="s">
        <v>10</v>
      </c>
      <c r="B25" t="s">
        <v>11</v>
      </c>
      <c r="C25" s="3" t="s">
        <v>242</v>
      </c>
      <c r="D25" s="5">
        <v>31.73</v>
      </c>
      <c r="E25" s="5">
        <v>32.18</v>
      </c>
      <c r="F25" s="5">
        <v>31.69</v>
      </c>
      <c r="G25" s="5">
        <v>31.93</v>
      </c>
      <c r="H25" s="8">
        <v>608298</v>
      </c>
      <c r="I25" s="5">
        <v>15239.16</v>
      </c>
      <c r="J25" s="11">
        <v>477267810</v>
      </c>
      <c r="K25" s="14">
        <f t="shared" si="0"/>
        <v>1.19543242231374</v>
      </c>
      <c r="L25" s="17">
        <f t="shared" si="1"/>
        <v>3.3197619793297842E-2</v>
      </c>
    </row>
    <row r="26" spans="1:12" ht="15" customHeight="1" x14ac:dyDescent="0.2">
      <c r="A26" t="s">
        <v>10</v>
      </c>
      <c r="B26" t="s">
        <v>11</v>
      </c>
      <c r="C26" s="3" t="s">
        <v>241</v>
      </c>
      <c r="D26" s="5">
        <v>31.82</v>
      </c>
      <c r="E26" s="5">
        <v>31.91</v>
      </c>
      <c r="F26" s="5">
        <v>31.43</v>
      </c>
      <c r="G26" s="5">
        <v>31.43</v>
      </c>
      <c r="H26" s="8">
        <v>939862</v>
      </c>
      <c r="I26" s="5">
        <v>15000.53</v>
      </c>
      <c r="J26" s="11">
        <v>477267810</v>
      </c>
      <c r="K26" s="14">
        <f t="shared" si="0"/>
        <v>1.1767128416323474</v>
      </c>
      <c r="L26" s="17">
        <f t="shared" si="1"/>
        <v>3.372573973910277E-2</v>
      </c>
    </row>
    <row r="27" spans="1:12" ht="15" customHeight="1" x14ac:dyDescent="0.2">
      <c r="A27" t="s">
        <v>10</v>
      </c>
      <c r="B27" t="s">
        <v>11</v>
      </c>
      <c r="C27" s="3" t="s">
        <v>240</v>
      </c>
      <c r="D27" s="5">
        <v>31.4</v>
      </c>
      <c r="E27" s="5">
        <v>31.6</v>
      </c>
      <c r="F27" s="5">
        <v>31.135000000000002</v>
      </c>
      <c r="G27" s="5">
        <v>31.27</v>
      </c>
      <c r="H27" s="8">
        <v>1040739</v>
      </c>
      <c r="I27" s="5">
        <v>14924.16</v>
      </c>
      <c r="J27" s="11">
        <v>477267810</v>
      </c>
      <c r="K27" s="14">
        <f t="shared" si="0"/>
        <v>1.1707225758143016</v>
      </c>
      <c r="L27" s="17">
        <f t="shared" si="1"/>
        <v>3.3898305084745763E-2</v>
      </c>
    </row>
    <row r="28" spans="1:12" ht="15" customHeight="1" x14ac:dyDescent="0.2">
      <c r="A28" t="s">
        <v>10</v>
      </c>
      <c r="B28" t="s">
        <v>11</v>
      </c>
      <c r="C28" s="3" t="s">
        <v>239</v>
      </c>
      <c r="D28" s="5">
        <v>31.48</v>
      </c>
      <c r="E28" s="5">
        <v>31.65</v>
      </c>
      <c r="F28" s="5">
        <v>31.25</v>
      </c>
      <c r="G28" s="5">
        <v>31.44</v>
      </c>
      <c r="H28" s="8">
        <v>1241340</v>
      </c>
      <c r="I28" s="5">
        <v>15005.3</v>
      </c>
      <c r="J28" s="11">
        <v>477267810</v>
      </c>
      <c r="K28" s="14">
        <f t="shared" si="0"/>
        <v>1.1770872332459752</v>
      </c>
      <c r="L28" s="17">
        <f t="shared" si="1"/>
        <v>3.3715012722646313E-2</v>
      </c>
    </row>
    <row r="29" spans="1:12" ht="15" customHeight="1" x14ac:dyDescent="0.2">
      <c r="A29" t="s">
        <v>10</v>
      </c>
      <c r="B29" t="s">
        <v>11</v>
      </c>
      <c r="C29" s="3" t="s">
        <v>238</v>
      </c>
      <c r="D29" s="5">
        <v>31.64</v>
      </c>
      <c r="E29" s="5">
        <v>31.82</v>
      </c>
      <c r="F29" s="5">
        <v>31.51</v>
      </c>
      <c r="G29" s="5">
        <v>31.8</v>
      </c>
      <c r="H29" s="8">
        <v>672331</v>
      </c>
      <c r="I29" s="5">
        <v>15181.46</v>
      </c>
      <c r="J29" s="11">
        <v>477404310</v>
      </c>
      <c r="K29" s="14">
        <f t="shared" si="0"/>
        <v>1.190565331336578</v>
      </c>
      <c r="L29" s="17">
        <f t="shared" si="1"/>
        <v>3.3333333333333333E-2</v>
      </c>
    </row>
    <row r="30" spans="1:12" ht="15" customHeight="1" x14ac:dyDescent="0.2">
      <c r="A30" t="s">
        <v>10</v>
      </c>
      <c r="B30" t="s">
        <v>11</v>
      </c>
      <c r="C30" s="3" t="s">
        <v>237</v>
      </c>
      <c r="D30" s="5">
        <v>31.85</v>
      </c>
      <c r="E30" s="5">
        <v>32.265000000000001</v>
      </c>
      <c r="F30" s="5">
        <v>31.74</v>
      </c>
      <c r="G30" s="5">
        <v>32.11</v>
      </c>
      <c r="H30" s="8">
        <v>785138</v>
      </c>
      <c r="I30" s="5">
        <v>15329.45</v>
      </c>
      <c r="J30" s="11">
        <v>477404310</v>
      </c>
      <c r="K30" s="14">
        <f t="shared" si="0"/>
        <v>1.2021714713590415</v>
      </c>
      <c r="L30" s="17">
        <f t="shared" si="1"/>
        <v>3.3011522890065405E-2</v>
      </c>
    </row>
    <row r="31" spans="1:12" ht="15" customHeight="1" x14ac:dyDescent="0.2">
      <c r="A31" t="s">
        <v>10</v>
      </c>
      <c r="B31" t="s">
        <v>11</v>
      </c>
      <c r="C31" s="3" t="s">
        <v>236</v>
      </c>
      <c r="D31" s="5">
        <v>32.049999999999997</v>
      </c>
      <c r="E31" s="5">
        <v>32.49</v>
      </c>
      <c r="F31" s="5">
        <v>32</v>
      </c>
      <c r="G31" s="5">
        <v>32.36</v>
      </c>
      <c r="H31" s="8">
        <v>1393755</v>
      </c>
      <c r="I31" s="5">
        <v>15448.8</v>
      </c>
      <c r="J31" s="11">
        <v>477404310</v>
      </c>
      <c r="K31" s="14">
        <f t="shared" si="0"/>
        <v>1.2115312616997378</v>
      </c>
      <c r="L31" s="17">
        <f t="shared" si="1"/>
        <v>3.2756489493201486E-2</v>
      </c>
    </row>
    <row r="32" spans="1:12" ht="15" customHeight="1" x14ac:dyDescent="0.2">
      <c r="A32" t="s">
        <v>10</v>
      </c>
      <c r="B32" t="s">
        <v>11</v>
      </c>
      <c r="C32" s="3" t="s">
        <v>235</v>
      </c>
      <c r="D32" s="5">
        <v>31.76</v>
      </c>
      <c r="E32" s="5">
        <v>32.25</v>
      </c>
      <c r="F32" s="5">
        <v>31.71</v>
      </c>
      <c r="G32" s="5">
        <v>32.15</v>
      </c>
      <c r="H32" s="8">
        <v>746133</v>
      </c>
      <c r="I32" s="5">
        <v>15348.55</v>
      </c>
      <c r="J32" s="11">
        <v>477404310</v>
      </c>
      <c r="K32" s="14">
        <f t="shared" si="0"/>
        <v>1.2036690378135528</v>
      </c>
      <c r="L32" s="17">
        <f t="shared" si="1"/>
        <v>3.297045101088647E-2</v>
      </c>
    </row>
    <row r="33" spans="1:12" ht="15" customHeight="1" x14ac:dyDescent="0.2">
      <c r="A33" t="s">
        <v>10</v>
      </c>
      <c r="B33" t="s">
        <v>11</v>
      </c>
      <c r="C33" s="3" t="s">
        <v>234</v>
      </c>
      <c r="D33" s="5">
        <v>32.25</v>
      </c>
      <c r="E33" s="5">
        <v>32.57</v>
      </c>
      <c r="F33" s="5">
        <v>31.82</v>
      </c>
      <c r="G33" s="5">
        <v>32.049999999999997</v>
      </c>
      <c r="H33" s="8">
        <v>1046193</v>
      </c>
      <c r="I33" s="5">
        <v>15300.81</v>
      </c>
      <c r="J33" s="11">
        <v>477404310</v>
      </c>
      <c r="K33" s="14">
        <f t="shared" si="0"/>
        <v>1.1999251216772744</v>
      </c>
      <c r="L33" s="17">
        <f t="shared" si="1"/>
        <v>3.3073322932917322E-2</v>
      </c>
    </row>
    <row r="34" spans="1:12" ht="15" customHeight="1" x14ac:dyDescent="0.2">
      <c r="A34" t="s">
        <v>10</v>
      </c>
      <c r="B34" t="s">
        <v>11</v>
      </c>
      <c r="C34" s="3" t="s">
        <v>233</v>
      </c>
      <c r="D34" s="5">
        <v>32.31</v>
      </c>
      <c r="E34" s="5">
        <v>32.32</v>
      </c>
      <c r="F34" s="5">
        <v>31.8</v>
      </c>
      <c r="G34" s="5">
        <v>31.94</v>
      </c>
      <c r="H34" s="8">
        <v>1481061</v>
      </c>
      <c r="I34" s="5">
        <v>15258.61</v>
      </c>
      <c r="J34" s="11">
        <v>477727310</v>
      </c>
      <c r="K34" s="14">
        <f t="shared" si="0"/>
        <v>1.1958068139273681</v>
      </c>
      <c r="L34" s="17">
        <f t="shared" si="1"/>
        <v>3.3187226048841577E-2</v>
      </c>
    </row>
    <row r="35" spans="1:12" ht="15" customHeight="1" x14ac:dyDescent="0.2">
      <c r="A35" t="s">
        <v>10</v>
      </c>
      <c r="B35" t="s">
        <v>11</v>
      </c>
      <c r="C35" s="3" t="s">
        <v>232</v>
      </c>
      <c r="D35" s="5">
        <v>32.07</v>
      </c>
      <c r="E35" s="5">
        <v>32.19</v>
      </c>
      <c r="F35" s="5">
        <v>31.58</v>
      </c>
      <c r="G35" s="5">
        <v>31.71</v>
      </c>
      <c r="H35" s="8">
        <v>901651</v>
      </c>
      <c r="I35" s="5">
        <v>15148.73</v>
      </c>
      <c r="J35" s="11">
        <v>477727310</v>
      </c>
      <c r="K35" s="14">
        <f t="shared" si="0"/>
        <v>1.1871958068139274</v>
      </c>
      <c r="L35" s="17">
        <f t="shared" si="1"/>
        <v>3.3427940712708923E-2</v>
      </c>
    </row>
    <row r="36" spans="1:12" ht="15" customHeight="1" x14ac:dyDescent="0.2">
      <c r="A36" t="s">
        <v>10</v>
      </c>
      <c r="B36" t="s">
        <v>11</v>
      </c>
      <c r="C36" s="3" t="s">
        <v>231</v>
      </c>
      <c r="D36" s="5">
        <v>30.44</v>
      </c>
      <c r="E36" s="5">
        <v>30.65</v>
      </c>
      <c r="F36" s="5">
        <v>28.96</v>
      </c>
      <c r="G36" s="5">
        <v>29.24</v>
      </c>
      <c r="H36" s="8">
        <v>2795340</v>
      </c>
      <c r="I36" s="5">
        <v>13968.75</v>
      </c>
      <c r="J36" s="11">
        <v>477727310</v>
      </c>
      <c r="K36" s="14">
        <f t="shared" si="0"/>
        <v>1.0947210782478471</v>
      </c>
      <c r="L36" s="17">
        <f t="shared" si="1"/>
        <v>3.6251709986320116E-2</v>
      </c>
    </row>
    <row r="37" spans="1:12" ht="15" customHeight="1" x14ac:dyDescent="0.2">
      <c r="A37" t="s">
        <v>10</v>
      </c>
      <c r="B37" t="s">
        <v>11</v>
      </c>
      <c r="C37" s="3" t="s">
        <v>230</v>
      </c>
      <c r="D37" s="5">
        <v>28.59</v>
      </c>
      <c r="E37" s="5">
        <v>29.26</v>
      </c>
      <c r="F37" s="5">
        <v>28.11</v>
      </c>
      <c r="G37" s="5">
        <v>29.1</v>
      </c>
      <c r="H37" s="8">
        <v>2410973</v>
      </c>
      <c r="I37" s="5">
        <v>13901.86</v>
      </c>
      <c r="J37" s="11">
        <v>477727310</v>
      </c>
      <c r="K37" s="14">
        <f t="shared" si="0"/>
        <v>1.0894795956570573</v>
      </c>
      <c r="L37" s="17">
        <f t="shared" si="1"/>
        <v>3.6426116838487975E-2</v>
      </c>
    </row>
    <row r="38" spans="1:12" ht="15" customHeight="1" x14ac:dyDescent="0.2">
      <c r="A38" t="s">
        <v>10</v>
      </c>
      <c r="B38" t="s">
        <v>11</v>
      </c>
      <c r="C38" s="3" t="s">
        <v>229</v>
      </c>
      <c r="D38" s="5">
        <v>28.92</v>
      </c>
      <c r="E38" s="5">
        <v>29.155000000000001</v>
      </c>
      <c r="F38" s="5">
        <v>28.69</v>
      </c>
      <c r="G38" s="5">
        <v>28.97</v>
      </c>
      <c r="H38" s="8">
        <v>1782899</v>
      </c>
      <c r="I38" s="5">
        <v>13839.76</v>
      </c>
      <c r="J38" s="11">
        <v>477727310</v>
      </c>
      <c r="K38" s="14">
        <f t="shared" si="0"/>
        <v>1.0846125046798951</v>
      </c>
      <c r="L38" s="17">
        <f t="shared" si="1"/>
        <v>3.6589575422851225E-2</v>
      </c>
    </row>
    <row r="39" spans="1:12" ht="15" customHeight="1" x14ac:dyDescent="0.2">
      <c r="A39" t="s">
        <v>10</v>
      </c>
      <c r="B39" t="s">
        <v>11</v>
      </c>
      <c r="C39" s="3" t="s">
        <v>228</v>
      </c>
      <c r="D39" s="5">
        <v>28.94</v>
      </c>
      <c r="E39" s="5">
        <v>29.44</v>
      </c>
      <c r="F39" s="5">
        <v>28.81</v>
      </c>
      <c r="G39" s="5">
        <v>29.3</v>
      </c>
      <c r="H39" s="8">
        <v>1543829</v>
      </c>
      <c r="I39" s="5">
        <v>13997.7</v>
      </c>
      <c r="J39" s="11">
        <v>477737310</v>
      </c>
      <c r="K39" s="14">
        <f t="shared" si="0"/>
        <v>1.0969674279296144</v>
      </c>
      <c r="L39" s="17">
        <f t="shared" si="1"/>
        <v>3.6177474402730378E-2</v>
      </c>
    </row>
    <row r="40" spans="1:12" ht="15" customHeight="1" x14ac:dyDescent="0.2">
      <c r="A40" t="s">
        <v>10</v>
      </c>
      <c r="B40" t="s">
        <v>11</v>
      </c>
      <c r="C40" s="3" t="s">
        <v>227</v>
      </c>
      <c r="D40" s="5">
        <v>29.36</v>
      </c>
      <c r="E40" s="5">
        <v>29.55</v>
      </c>
      <c r="F40" s="5">
        <v>29.21</v>
      </c>
      <c r="G40" s="5">
        <v>29.39</v>
      </c>
      <c r="H40" s="8">
        <v>1157589</v>
      </c>
      <c r="I40" s="5">
        <v>14040.7</v>
      </c>
      <c r="J40" s="11">
        <v>477737310</v>
      </c>
      <c r="K40" s="14">
        <f t="shared" si="0"/>
        <v>1.100336952452265</v>
      </c>
      <c r="L40" s="17">
        <f t="shared" si="1"/>
        <v>3.6066689350119092E-2</v>
      </c>
    </row>
    <row r="41" spans="1:12" ht="15" customHeight="1" x14ac:dyDescent="0.2">
      <c r="A41" t="s">
        <v>10</v>
      </c>
      <c r="B41" t="s">
        <v>11</v>
      </c>
      <c r="C41" s="3" t="s">
        <v>226</v>
      </c>
      <c r="D41" s="5">
        <v>29.08</v>
      </c>
      <c r="E41" s="5">
        <v>29.42</v>
      </c>
      <c r="F41" s="5">
        <v>29.04</v>
      </c>
      <c r="G41" s="5">
        <v>29.3</v>
      </c>
      <c r="H41" s="8">
        <v>1255307</v>
      </c>
      <c r="I41" s="5">
        <v>13997.7</v>
      </c>
      <c r="J41" s="11">
        <v>477737310</v>
      </c>
      <c r="K41" s="14">
        <f t="shared" si="0"/>
        <v>1.0969674279296144</v>
      </c>
      <c r="L41" s="17">
        <f t="shared" si="1"/>
        <v>3.6177474402730378E-2</v>
      </c>
    </row>
    <row r="42" spans="1:12" ht="15" customHeight="1" x14ac:dyDescent="0.2">
      <c r="A42" t="s">
        <v>10</v>
      </c>
      <c r="B42" t="s">
        <v>11</v>
      </c>
      <c r="C42" s="3" t="s">
        <v>225</v>
      </c>
      <c r="D42" s="5">
        <v>29.2</v>
      </c>
      <c r="E42" s="5">
        <v>29.41</v>
      </c>
      <c r="F42" s="5">
        <v>28.92</v>
      </c>
      <c r="G42" s="5">
        <v>29.3</v>
      </c>
      <c r="H42" s="8">
        <v>1118246</v>
      </c>
      <c r="I42" s="5">
        <v>13997.7</v>
      </c>
      <c r="J42" s="11">
        <v>477737310</v>
      </c>
      <c r="K42" s="14">
        <f t="shared" si="0"/>
        <v>1.0969674279296144</v>
      </c>
      <c r="L42" s="17">
        <f t="shared" si="1"/>
        <v>3.6177474402730378E-2</v>
      </c>
    </row>
    <row r="43" spans="1:12" ht="15" customHeight="1" x14ac:dyDescent="0.2">
      <c r="A43" t="s">
        <v>10</v>
      </c>
      <c r="B43" t="s">
        <v>11</v>
      </c>
      <c r="C43" s="3" t="s">
        <v>224</v>
      </c>
      <c r="D43" s="5">
        <v>29.38</v>
      </c>
      <c r="E43" s="5">
        <v>29.96</v>
      </c>
      <c r="F43" s="5">
        <v>29.35</v>
      </c>
      <c r="G43" s="5">
        <v>29.85</v>
      </c>
      <c r="H43" s="8">
        <v>2540019</v>
      </c>
      <c r="I43" s="5">
        <v>14260.46</v>
      </c>
      <c r="J43" s="11">
        <v>477737310</v>
      </c>
      <c r="K43" s="14">
        <f t="shared" si="0"/>
        <v>1.1175589666791463</v>
      </c>
      <c r="L43" s="17">
        <f t="shared" si="1"/>
        <v>3.5510887772194306E-2</v>
      </c>
    </row>
    <row r="44" spans="1:12" ht="15" customHeight="1" x14ac:dyDescent="0.2">
      <c r="A44" t="s">
        <v>10</v>
      </c>
      <c r="B44" t="s">
        <v>11</v>
      </c>
      <c r="C44" s="3" t="s">
        <v>223</v>
      </c>
      <c r="D44" s="5">
        <v>29.11</v>
      </c>
      <c r="E44" s="5">
        <v>29.3</v>
      </c>
      <c r="F44" s="5">
        <v>28.72</v>
      </c>
      <c r="G44" s="5">
        <v>29.15</v>
      </c>
      <c r="H44" s="8">
        <v>1146473</v>
      </c>
      <c r="I44" s="5">
        <v>13926.04</v>
      </c>
      <c r="J44" s="11">
        <v>477737310</v>
      </c>
      <c r="K44" s="14">
        <f t="shared" si="0"/>
        <v>1.0913515537251965</v>
      </c>
      <c r="L44" s="17">
        <f t="shared" si="1"/>
        <v>3.6363636363636369E-2</v>
      </c>
    </row>
    <row r="45" spans="1:12" ht="15" customHeight="1" x14ac:dyDescent="0.2">
      <c r="A45" t="s">
        <v>10</v>
      </c>
      <c r="B45" t="s">
        <v>11</v>
      </c>
      <c r="C45" s="3" t="s">
        <v>222</v>
      </c>
      <c r="D45" s="5">
        <v>29.25</v>
      </c>
      <c r="E45" s="5">
        <v>29.32</v>
      </c>
      <c r="F45" s="5">
        <v>28.57</v>
      </c>
      <c r="G45" s="5">
        <v>28.57</v>
      </c>
      <c r="H45" s="8">
        <v>1288926</v>
      </c>
      <c r="I45" s="5">
        <v>13648.95</v>
      </c>
      <c r="J45" s="11">
        <v>477737310</v>
      </c>
      <c r="K45" s="14">
        <f t="shared" si="0"/>
        <v>1.0696368401347809</v>
      </c>
      <c r="L45" s="17">
        <f t="shared" si="1"/>
        <v>3.710185509275464E-2</v>
      </c>
    </row>
    <row r="46" spans="1:12" ht="15" customHeight="1" x14ac:dyDescent="0.2">
      <c r="A46" t="s">
        <v>10</v>
      </c>
      <c r="B46" t="s">
        <v>11</v>
      </c>
      <c r="C46" s="3" t="s">
        <v>221</v>
      </c>
      <c r="D46" s="5">
        <v>28.63</v>
      </c>
      <c r="E46" s="5">
        <v>28.75</v>
      </c>
      <c r="F46" s="5">
        <v>28.04</v>
      </c>
      <c r="G46" s="5">
        <v>28.04</v>
      </c>
      <c r="H46" s="8">
        <v>1426121</v>
      </c>
      <c r="I46" s="5">
        <v>13399.89</v>
      </c>
      <c r="J46" s="11">
        <v>477884810</v>
      </c>
      <c r="K46" s="14">
        <f t="shared" si="0"/>
        <v>1.0497940846125047</v>
      </c>
      <c r="L46" s="17">
        <f t="shared" si="1"/>
        <v>3.7803138373751786E-2</v>
      </c>
    </row>
    <row r="47" spans="1:12" ht="15" customHeight="1" x14ac:dyDescent="0.2">
      <c r="A47" t="s">
        <v>10</v>
      </c>
      <c r="B47" t="s">
        <v>11</v>
      </c>
      <c r="C47" s="3" t="s">
        <v>220</v>
      </c>
      <c r="D47" s="5">
        <v>27.96</v>
      </c>
      <c r="E47" s="5">
        <v>28.31</v>
      </c>
      <c r="F47" s="5">
        <v>27.835000000000001</v>
      </c>
      <c r="G47" s="5">
        <v>28.21</v>
      </c>
      <c r="H47" s="8">
        <v>1137072</v>
      </c>
      <c r="I47" s="5">
        <v>13481.13</v>
      </c>
      <c r="J47" s="11">
        <v>477884810</v>
      </c>
      <c r="K47" s="14">
        <f t="shared" si="0"/>
        <v>1.0561587420441783</v>
      </c>
      <c r="L47" s="17">
        <f t="shared" si="1"/>
        <v>3.7575327897908545E-2</v>
      </c>
    </row>
    <row r="48" spans="1:12" ht="15" customHeight="1" x14ac:dyDescent="0.2">
      <c r="A48" t="s">
        <v>10</v>
      </c>
      <c r="B48" t="s">
        <v>11</v>
      </c>
      <c r="C48" s="3" t="s">
        <v>219</v>
      </c>
      <c r="D48" s="5">
        <v>28.33</v>
      </c>
      <c r="E48" s="5">
        <v>28.36</v>
      </c>
      <c r="F48" s="5">
        <v>27.96</v>
      </c>
      <c r="G48" s="5">
        <v>28.16</v>
      </c>
      <c r="H48" s="8">
        <v>1176535</v>
      </c>
      <c r="I48" s="5">
        <v>13457.24</v>
      </c>
      <c r="J48" s="11">
        <v>477884810</v>
      </c>
      <c r="K48" s="14">
        <f t="shared" si="0"/>
        <v>1.0542867839760388</v>
      </c>
      <c r="L48" s="17">
        <f t="shared" si="1"/>
        <v>3.7642045454545456E-2</v>
      </c>
    </row>
    <row r="49" spans="1:12" ht="15" customHeight="1" x14ac:dyDescent="0.2">
      <c r="A49" t="s">
        <v>10</v>
      </c>
      <c r="B49" t="s">
        <v>11</v>
      </c>
      <c r="C49" s="3" t="s">
        <v>218</v>
      </c>
      <c r="D49" s="5">
        <v>28.32</v>
      </c>
      <c r="E49" s="5">
        <v>28.64</v>
      </c>
      <c r="F49" s="5">
        <v>28.27</v>
      </c>
      <c r="G49" s="5">
        <v>28.48</v>
      </c>
      <c r="H49" s="8">
        <v>1074361</v>
      </c>
      <c r="I49" s="5">
        <v>13610.16</v>
      </c>
      <c r="J49" s="11">
        <v>477884810</v>
      </c>
      <c r="K49" s="14">
        <f t="shared" si="0"/>
        <v>1.0662673156121303</v>
      </c>
      <c r="L49" s="17">
        <f t="shared" si="1"/>
        <v>3.7219101123595506E-2</v>
      </c>
    </row>
    <row r="50" spans="1:12" ht="15" customHeight="1" x14ac:dyDescent="0.2">
      <c r="A50" t="s">
        <v>10</v>
      </c>
      <c r="B50" t="s">
        <v>11</v>
      </c>
      <c r="C50" s="3" t="s">
        <v>217</v>
      </c>
      <c r="D50" s="5">
        <v>28.29</v>
      </c>
      <c r="E50" s="5">
        <v>28.47</v>
      </c>
      <c r="F50" s="5">
        <v>28.12</v>
      </c>
      <c r="G50" s="5">
        <v>28.47</v>
      </c>
      <c r="H50" s="8">
        <v>748178</v>
      </c>
      <c r="I50" s="5">
        <v>13605.38</v>
      </c>
      <c r="J50" s="11">
        <v>477884810</v>
      </c>
      <c r="K50" s="14">
        <f t="shared" si="0"/>
        <v>1.0658929239985024</v>
      </c>
      <c r="L50" s="17">
        <f t="shared" si="1"/>
        <v>3.7232174218475592E-2</v>
      </c>
    </row>
    <row r="51" spans="1:12" ht="15" customHeight="1" x14ac:dyDescent="0.2">
      <c r="A51" t="s">
        <v>10</v>
      </c>
      <c r="B51" t="s">
        <v>11</v>
      </c>
      <c r="C51" s="3" t="s">
        <v>216</v>
      </c>
      <c r="D51" s="5">
        <v>28.35</v>
      </c>
      <c r="E51" s="5">
        <v>28.49</v>
      </c>
      <c r="F51" s="5">
        <v>28.02</v>
      </c>
      <c r="G51" s="5">
        <v>28.02</v>
      </c>
      <c r="H51" s="8">
        <v>1410735</v>
      </c>
      <c r="I51" s="5">
        <v>13390.33</v>
      </c>
      <c r="J51" s="11">
        <v>477884810</v>
      </c>
      <c r="K51" s="14">
        <f t="shared" si="0"/>
        <v>1.049045301385249</v>
      </c>
      <c r="L51" s="17">
        <f t="shared" si="1"/>
        <v>3.783012134189865E-2</v>
      </c>
    </row>
    <row r="52" spans="1:12" ht="15" customHeight="1" x14ac:dyDescent="0.2">
      <c r="A52" t="s">
        <v>10</v>
      </c>
      <c r="B52" t="s">
        <v>11</v>
      </c>
      <c r="C52" s="3" t="s">
        <v>215</v>
      </c>
      <c r="D52" s="5">
        <v>28.2</v>
      </c>
      <c r="E52" s="5">
        <v>28.61</v>
      </c>
      <c r="F52" s="5">
        <v>28.2</v>
      </c>
      <c r="G52" s="5">
        <v>28.4</v>
      </c>
      <c r="H52" s="8">
        <v>1292305</v>
      </c>
      <c r="I52" s="5">
        <v>13571.93</v>
      </c>
      <c r="J52" s="11">
        <v>477884810</v>
      </c>
      <c r="K52" s="14">
        <f t="shared" si="0"/>
        <v>1.0632721827031073</v>
      </c>
      <c r="L52" s="17">
        <f t="shared" si="1"/>
        <v>3.7323943661971837E-2</v>
      </c>
    </row>
    <row r="53" spans="1:12" ht="15" customHeight="1" x14ac:dyDescent="0.2">
      <c r="A53" t="s">
        <v>10</v>
      </c>
      <c r="B53" t="s">
        <v>11</v>
      </c>
      <c r="C53" s="3" t="s">
        <v>214</v>
      </c>
      <c r="D53" s="5">
        <v>28.36</v>
      </c>
      <c r="E53" s="5">
        <v>28.48</v>
      </c>
      <c r="F53" s="5">
        <v>27.97</v>
      </c>
      <c r="G53" s="5">
        <v>28.01</v>
      </c>
      <c r="H53" s="8">
        <v>956637</v>
      </c>
      <c r="I53" s="5">
        <v>13385.55</v>
      </c>
      <c r="J53" s="11">
        <v>477884810</v>
      </c>
      <c r="K53" s="14">
        <f t="shared" si="0"/>
        <v>1.0486709097716211</v>
      </c>
      <c r="L53" s="17">
        <f t="shared" si="1"/>
        <v>3.7843627275972867E-2</v>
      </c>
    </row>
    <row r="54" spans="1:12" ht="15" customHeight="1" x14ac:dyDescent="0.2">
      <c r="A54" t="s">
        <v>10</v>
      </c>
      <c r="B54" t="s">
        <v>11</v>
      </c>
      <c r="C54" s="3" t="s">
        <v>213</v>
      </c>
      <c r="D54" s="5">
        <v>27.95</v>
      </c>
      <c r="E54" s="5">
        <v>28.22</v>
      </c>
      <c r="F54" s="5">
        <v>27.92</v>
      </c>
      <c r="G54" s="5">
        <v>28.05</v>
      </c>
      <c r="H54" s="8">
        <v>2986396</v>
      </c>
      <c r="I54" s="5">
        <v>13406.14</v>
      </c>
      <c r="J54" s="11">
        <v>477937310</v>
      </c>
      <c r="K54" s="14">
        <f t="shared" si="0"/>
        <v>1.0501684762261325</v>
      </c>
      <c r="L54" s="17">
        <f t="shared" si="1"/>
        <v>3.7789661319073083E-2</v>
      </c>
    </row>
    <row r="55" spans="1:12" ht="15" customHeight="1" x14ac:dyDescent="0.2">
      <c r="A55" t="s">
        <v>10</v>
      </c>
      <c r="B55" t="s">
        <v>11</v>
      </c>
      <c r="C55" s="3" t="s">
        <v>212</v>
      </c>
      <c r="D55" s="5">
        <v>27.95</v>
      </c>
      <c r="E55" s="5">
        <v>28.05</v>
      </c>
      <c r="F55" s="5">
        <v>27.73</v>
      </c>
      <c r="G55" s="5">
        <v>27.87</v>
      </c>
      <c r="H55" s="8">
        <v>956027</v>
      </c>
      <c r="I55" s="5">
        <v>13320.11</v>
      </c>
      <c r="J55" s="11">
        <v>477937310</v>
      </c>
      <c r="K55" s="14">
        <f t="shared" si="0"/>
        <v>1.0434294271808311</v>
      </c>
      <c r="L55" s="17">
        <f t="shared" si="1"/>
        <v>3.8033728022963759E-2</v>
      </c>
    </row>
    <row r="56" spans="1:12" ht="15" customHeight="1" x14ac:dyDescent="0.2">
      <c r="A56" t="s">
        <v>10</v>
      </c>
      <c r="B56" t="s">
        <v>11</v>
      </c>
      <c r="C56" s="3" t="s">
        <v>211</v>
      </c>
      <c r="D56" s="5">
        <v>27.7</v>
      </c>
      <c r="E56" s="5">
        <v>27.8</v>
      </c>
      <c r="F56" s="5">
        <v>27.13</v>
      </c>
      <c r="G56" s="5">
        <v>27.35</v>
      </c>
      <c r="H56" s="8">
        <v>1631867</v>
      </c>
      <c r="I56" s="5">
        <v>13071.59</v>
      </c>
      <c r="J56" s="11">
        <v>477937310</v>
      </c>
      <c r="K56" s="14">
        <f t="shared" si="0"/>
        <v>1.0239610632721827</v>
      </c>
      <c r="L56" s="17">
        <f t="shared" si="1"/>
        <v>3.8756855575868374E-2</v>
      </c>
    </row>
    <row r="57" spans="1:12" ht="15" customHeight="1" x14ac:dyDescent="0.2">
      <c r="A57" t="s">
        <v>10</v>
      </c>
      <c r="B57" t="s">
        <v>11</v>
      </c>
      <c r="C57" s="3" t="s">
        <v>210</v>
      </c>
      <c r="D57" s="5">
        <v>27.28</v>
      </c>
      <c r="E57" s="5">
        <v>27.57</v>
      </c>
      <c r="F57" s="5">
        <v>27.1</v>
      </c>
      <c r="G57" s="5">
        <v>27.29</v>
      </c>
      <c r="H57" s="8">
        <v>1620815</v>
      </c>
      <c r="I57" s="5">
        <v>13042.91</v>
      </c>
      <c r="J57" s="11">
        <v>477937310</v>
      </c>
      <c r="K57" s="14">
        <f t="shared" si="0"/>
        <v>1.0217147135904154</v>
      </c>
      <c r="L57" s="17">
        <f t="shared" si="1"/>
        <v>3.8842066691095641E-2</v>
      </c>
    </row>
    <row r="58" spans="1:12" ht="15" customHeight="1" x14ac:dyDescent="0.2">
      <c r="A58" t="s">
        <v>10</v>
      </c>
      <c r="B58" t="s">
        <v>11</v>
      </c>
      <c r="C58" s="3" t="s">
        <v>209</v>
      </c>
      <c r="D58" s="5">
        <v>26.98</v>
      </c>
      <c r="E58" s="5">
        <v>28.27</v>
      </c>
      <c r="F58" s="5">
        <v>26.98</v>
      </c>
      <c r="G58" s="5">
        <v>28.13</v>
      </c>
      <c r="H58" s="8">
        <v>3540413</v>
      </c>
      <c r="I58" s="5">
        <v>13444.38</v>
      </c>
      <c r="J58" s="11">
        <v>477937310</v>
      </c>
      <c r="K58" s="14">
        <f t="shared" si="0"/>
        <v>1.0531636091351553</v>
      </c>
      <c r="L58" s="17">
        <f t="shared" si="1"/>
        <v>3.7682189832918593E-2</v>
      </c>
    </row>
    <row r="59" spans="1:12" ht="15" customHeight="1" x14ac:dyDescent="0.2">
      <c r="A59" t="s">
        <v>10</v>
      </c>
      <c r="B59" t="s">
        <v>11</v>
      </c>
      <c r="C59" s="3" t="s">
        <v>208</v>
      </c>
      <c r="D59" s="5">
        <v>28.14</v>
      </c>
      <c r="E59" s="5">
        <v>28.57</v>
      </c>
      <c r="F59" s="5">
        <v>28.03</v>
      </c>
      <c r="G59" s="5">
        <v>28.54</v>
      </c>
      <c r="H59" s="8">
        <v>1910049</v>
      </c>
      <c r="I59" s="5">
        <v>13640.33</v>
      </c>
      <c r="J59" s="11">
        <v>477937310</v>
      </c>
      <c r="K59" s="14">
        <f t="shared" si="0"/>
        <v>1.0685136652938974</v>
      </c>
      <c r="L59" s="17">
        <f t="shared" si="1"/>
        <v>3.7140854940434481E-2</v>
      </c>
    </row>
    <row r="60" spans="1:12" ht="15" customHeight="1" x14ac:dyDescent="0.2">
      <c r="A60" t="s">
        <v>10</v>
      </c>
      <c r="B60" t="s">
        <v>11</v>
      </c>
      <c r="C60" s="3" t="s">
        <v>207</v>
      </c>
      <c r="D60" s="5">
        <v>28.36</v>
      </c>
      <c r="E60" s="5">
        <v>29.14</v>
      </c>
      <c r="F60" s="5">
        <v>28.36</v>
      </c>
      <c r="G60" s="5">
        <v>28.96</v>
      </c>
      <c r="H60" s="8">
        <v>1752907</v>
      </c>
      <c r="I60" s="5">
        <v>13841.06</v>
      </c>
      <c r="J60" s="11">
        <v>477937310</v>
      </c>
      <c r="K60" s="14">
        <f t="shared" si="0"/>
        <v>1.0842381130662673</v>
      </c>
      <c r="L60" s="17">
        <f t="shared" si="1"/>
        <v>3.6602209944751385E-2</v>
      </c>
    </row>
    <row r="61" spans="1:12" ht="15" customHeight="1" x14ac:dyDescent="0.2">
      <c r="A61" t="s">
        <v>10</v>
      </c>
      <c r="B61" t="s">
        <v>11</v>
      </c>
      <c r="C61" s="3" t="s">
        <v>206</v>
      </c>
      <c r="D61" s="5">
        <v>28.92</v>
      </c>
      <c r="E61" s="5">
        <v>29.42</v>
      </c>
      <c r="F61" s="5">
        <v>28.92</v>
      </c>
      <c r="G61" s="5">
        <v>29.18</v>
      </c>
      <c r="H61" s="8">
        <v>1345706</v>
      </c>
      <c r="I61" s="5">
        <v>14000.61</v>
      </c>
      <c r="J61" s="11">
        <v>479801473</v>
      </c>
      <c r="K61" s="14">
        <f t="shared" si="0"/>
        <v>1.0924747285660801</v>
      </c>
      <c r="L61" s="17">
        <f t="shared" si="1"/>
        <v>3.6326250856751202E-2</v>
      </c>
    </row>
    <row r="62" spans="1:12" ht="15" customHeight="1" x14ac:dyDescent="0.2">
      <c r="A62" t="s">
        <v>10</v>
      </c>
      <c r="B62" t="s">
        <v>11</v>
      </c>
      <c r="C62" s="3" t="s">
        <v>205</v>
      </c>
      <c r="D62" s="5">
        <v>29.07</v>
      </c>
      <c r="E62" s="5">
        <v>29.41</v>
      </c>
      <c r="F62" s="5">
        <v>28.96</v>
      </c>
      <c r="G62" s="5">
        <v>29.28</v>
      </c>
      <c r="H62" s="8">
        <v>1424630</v>
      </c>
      <c r="I62" s="5">
        <v>14048.59</v>
      </c>
      <c r="J62" s="11">
        <v>479801473</v>
      </c>
      <c r="K62" s="14">
        <f t="shared" si="0"/>
        <v>1.0962186447023587</v>
      </c>
      <c r="L62" s="17">
        <f t="shared" si="1"/>
        <v>3.6202185792349725E-2</v>
      </c>
    </row>
    <row r="63" spans="1:12" ht="15" customHeight="1" x14ac:dyDescent="0.2">
      <c r="A63" t="s">
        <v>10</v>
      </c>
      <c r="B63" t="s">
        <v>11</v>
      </c>
      <c r="C63" s="3" t="s">
        <v>204</v>
      </c>
      <c r="D63" s="5">
        <v>29.39</v>
      </c>
      <c r="E63" s="5">
        <v>29.61</v>
      </c>
      <c r="F63" s="5">
        <v>29.12</v>
      </c>
      <c r="G63" s="5">
        <v>29.41</v>
      </c>
      <c r="H63" s="8">
        <v>1578929</v>
      </c>
      <c r="I63" s="5">
        <v>14110.96</v>
      </c>
      <c r="J63" s="11">
        <v>479801473</v>
      </c>
      <c r="K63" s="14">
        <f t="shared" si="0"/>
        <v>1.1010857356795207</v>
      </c>
      <c r="L63" s="17">
        <f t="shared" si="1"/>
        <v>3.6042162529751787E-2</v>
      </c>
    </row>
    <row r="64" spans="1:12" ht="15" customHeight="1" x14ac:dyDescent="0.2">
      <c r="A64" t="s">
        <v>10</v>
      </c>
      <c r="B64" t="s">
        <v>11</v>
      </c>
      <c r="C64" s="3" t="s">
        <v>203</v>
      </c>
      <c r="D64" s="5">
        <v>29.14</v>
      </c>
      <c r="E64" s="5">
        <v>29.4</v>
      </c>
      <c r="F64" s="5">
        <v>29.03</v>
      </c>
      <c r="G64" s="5">
        <v>29.33</v>
      </c>
      <c r="H64" s="8">
        <v>1417735</v>
      </c>
      <c r="I64" s="5">
        <v>14072.58</v>
      </c>
      <c r="J64" s="11">
        <v>479801473</v>
      </c>
      <c r="K64" s="14">
        <f t="shared" si="0"/>
        <v>1.0980906027704977</v>
      </c>
      <c r="L64" s="17">
        <f t="shared" si="1"/>
        <v>3.6140470508012279E-2</v>
      </c>
    </row>
    <row r="65" spans="1:12" ht="15" customHeight="1" x14ac:dyDescent="0.2">
      <c r="A65" t="s">
        <v>10</v>
      </c>
      <c r="B65" t="s">
        <v>11</v>
      </c>
      <c r="C65" s="3" t="s">
        <v>202</v>
      </c>
      <c r="D65" s="5">
        <v>28.95</v>
      </c>
      <c r="E65" s="5">
        <v>29.21</v>
      </c>
      <c r="F65" s="5">
        <v>28.79</v>
      </c>
      <c r="G65" s="5">
        <v>29.03</v>
      </c>
      <c r="H65" s="8">
        <v>1139505</v>
      </c>
      <c r="I65" s="5">
        <v>13928.64</v>
      </c>
      <c r="J65" s="11">
        <v>479801473</v>
      </c>
      <c r="K65" s="14">
        <f t="shared" si="0"/>
        <v>1.0868588543616624</v>
      </c>
      <c r="L65" s="17">
        <f t="shared" si="1"/>
        <v>3.6513951085084394E-2</v>
      </c>
    </row>
    <row r="66" spans="1:12" ht="15" customHeight="1" x14ac:dyDescent="0.2">
      <c r="A66" t="s">
        <v>10</v>
      </c>
      <c r="B66" t="s">
        <v>11</v>
      </c>
      <c r="C66" s="3" t="s">
        <v>201</v>
      </c>
      <c r="D66" s="5">
        <v>29.26</v>
      </c>
      <c r="E66" s="5">
        <v>29.285</v>
      </c>
      <c r="F66" s="5">
        <v>28.95</v>
      </c>
      <c r="G66" s="5">
        <v>29.05</v>
      </c>
      <c r="H66" s="8">
        <v>1720053</v>
      </c>
      <c r="I66" s="5">
        <v>13938.23</v>
      </c>
      <c r="J66" s="11">
        <v>479801473</v>
      </c>
      <c r="K66" s="14">
        <f t="shared" si="0"/>
        <v>1.0876076375889181</v>
      </c>
      <c r="L66" s="17">
        <f t="shared" si="1"/>
        <v>3.648881239242685E-2</v>
      </c>
    </row>
    <row r="67" spans="1:12" ht="15" customHeight="1" x14ac:dyDescent="0.2">
      <c r="A67" t="s">
        <v>10</v>
      </c>
      <c r="B67" t="s">
        <v>11</v>
      </c>
      <c r="C67" s="3" t="s">
        <v>200</v>
      </c>
      <c r="D67" s="5">
        <v>28.8</v>
      </c>
      <c r="E67" s="5">
        <v>29.15</v>
      </c>
      <c r="F67" s="5">
        <v>28.75</v>
      </c>
      <c r="G67" s="5">
        <v>28.95</v>
      </c>
      <c r="H67" s="8">
        <v>914907</v>
      </c>
      <c r="I67" s="5">
        <v>13890.25</v>
      </c>
      <c r="J67" s="11">
        <v>479801473</v>
      </c>
      <c r="K67" s="14">
        <f t="shared" ref="K67:K130" si="2">G67/$M$2</f>
        <v>1.0838637214526394</v>
      </c>
      <c r="L67" s="17">
        <f t="shared" ref="L67:L130" si="3">$N$2/G67</f>
        <v>3.6614853195164082E-2</v>
      </c>
    </row>
    <row r="68" spans="1:12" ht="15" customHeight="1" x14ac:dyDescent="0.2">
      <c r="A68" t="s">
        <v>10</v>
      </c>
      <c r="B68" t="s">
        <v>11</v>
      </c>
      <c r="C68" s="3" t="s">
        <v>199</v>
      </c>
      <c r="D68" s="5">
        <v>28.99</v>
      </c>
      <c r="E68" s="5">
        <v>29.19</v>
      </c>
      <c r="F68" s="5">
        <v>28.99</v>
      </c>
      <c r="G68" s="5">
        <v>29.08</v>
      </c>
      <c r="H68" s="8">
        <v>790852</v>
      </c>
      <c r="I68" s="5">
        <v>13968.48</v>
      </c>
      <c r="J68" s="11">
        <v>480346473</v>
      </c>
      <c r="K68" s="14">
        <f t="shared" si="2"/>
        <v>1.0887308124298014</v>
      </c>
      <c r="L68" s="17">
        <f t="shared" si="3"/>
        <v>3.6451169188445674E-2</v>
      </c>
    </row>
    <row r="69" spans="1:12" ht="15" customHeight="1" x14ac:dyDescent="0.2">
      <c r="A69" t="s">
        <v>10</v>
      </c>
      <c r="B69" t="s">
        <v>11</v>
      </c>
      <c r="C69" s="3" t="s">
        <v>198</v>
      </c>
      <c r="D69" s="5">
        <v>28.99</v>
      </c>
      <c r="E69" s="5">
        <v>29.04</v>
      </c>
      <c r="F69" s="5">
        <v>28.7</v>
      </c>
      <c r="G69" s="5">
        <v>28.77</v>
      </c>
      <c r="H69" s="8">
        <v>1401230</v>
      </c>
      <c r="I69" s="5">
        <v>13819.57</v>
      </c>
      <c r="J69" s="11">
        <v>480346473</v>
      </c>
      <c r="K69" s="14">
        <f t="shared" si="2"/>
        <v>1.077124672407338</v>
      </c>
      <c r="L69" s="17">
        <f t="shared" si="3"/>
        <v>3.6843934654153636E-2</v>
      </c>
    </row>
    <row r="70" spans="1:12" ht="15" customHeight="1" x14ac:dyDescent="0.2">
      <c r="A70" t="s">
        <v>10</v>
      </c>
      <c r="B70" t="s">
        <v>11</v>
      </c>
      <c r="C70" s="3" t="s">
        <v>197</v>
      </c>
      <c r="D70" s="5">
        <v>28.96</v>
      </c>
      <c r="E70" s="5">
        <v>29.09</v>
      </c>
      <c r="F70" s="5">
        <v>28.69</v>
      </c>
      <c r="G70" s="5">
        <v>28.69</v>
      </c>
      <c r="H70" s="8">
        <v>903732</v>
      </c>
      <c r="I70" s="5">
        <v>13781.14</v>
      </c>
      <c r="J70" s="11">
        <v>480346473</v>
      </c>
      <c r="K70" s="14">
        <f t="shared" si="2"/>
        <v>1.0741295394983152</v>
      </c>
      <c r="L70" s="17">
        <f t="shared" si="3"/>
        <v>3.6946671314046706E-2</v>
      </c>
    </row>
    <row r="71" spans="1:12" ht="15" customHeight="1" x14ac:dyDescent="0.2">
      <c r="A71" t="s">
        <v>10</v>
      </c>
      <c r="B71" t="s">
        <v>11</v>
      </c>
      <c r="C71" s="3" t="s">
        <v>196</v>
      </c>
      <c r="D71" s="5">
        <v>28.18</v>
      </c>
      <c r="E71" s="5">
        <v>28.19</v>
      </c>
      <c r="F71" s="5">
        <v>27.55</v>
      </c>
      <c r="G71" s="5">
        <v>27.55</v>
      </c>
      <c r="H71" s="8">
        <v>1744627</v>
      </c>
      <c r="I71" s="5">
        <v>13235.13</v>
      </c>
      <c r="J71" s="11">
        <v>480403973</v>
      </c>
      <c r="K71" s="14">
        <f t="shared" si="2"/>
        <v>1.0314488955447398</v>
      </c>
      <c r="L71" s="17">
        <f t="shared" si="3"/>
        <v>3.8475499092558985E-2</v>
      </c>
    </row>
    <row r="72" spans="1:12" ht="15" customHeight="1" x14ac:dyDescent="0.2">
      <c r="A72" t="s">
        <v>10</v>
      </c>
      <c r="B72" t="s">
        <v>11</v>
      </c>
      <c r="C72" s="3" t="s">
        <v>195</v>
      </c>
      <c r="D72" s="5">
        <v>27.31</v>
      </c>
      <c r="E72" s="5">
        <v>27.55</v>
      </c>
      <c r="F72" s="5">
        <v>27.07</v>
      </c>
      <c r="G72" s="5">
        <v>27.07</v>
      </c>
      <c r="H72" s="8">
        <v>1608030</v>
      </c>
      <c r="I72" s="5">
        <v>13004.54</v>
      </c>
      <c r="J72" s="11">
        <v>480403973</v>
      </c>
      <c r="K72" s="14">
        <f t="shared" si="2"/>
        <v>1.0134780980906029</v>
      </c>
      <c r="L72" s="17">
        <f t="shared" si="3"/>
        <v>3.9157739194680456E-2</v>
      </c>
    </row>
    <row r="73" spans="1:12" ht="15" customHeight="1" x14ac:dyDescent="0.2">
      <c r="A73" t="s">
        <v>10</v>
      </c>
      <c r="B73" t="s">
        <v>11</v>
      </c>
      <c r="C73" s="3" t="s">
        <v>194</v>
      </c>
      <c r="D73" s="5">
        <v>26.77</v>
      </c>
      <c r="E73" s="5">
        <v>26.93</v>
      </c>
      <c r="F73" s="5">
        <v>26.53</v>
      </c>
      <c r="G73" s="5">
        <v>26.73</v>
      </c>
      <c r="H73" s="8">
        <v>1596912</v>
      </c>
      <c r="I73" s="5">
        <v>12841.2</v>
      </c>
      <c r="J73" s="11">
        <v>480403973</v>
      </c>
      <c r="K73" s="14">
        <f t="shared" si="2"/>
        <v>1.0007487832272557</v>
      </c>
      <c r="L73" s="17">
        <f t="shared" si="3"/>
        <v>3.9655817433595211E-2</v>
      </c>
    </row>
    <row r="74" spans="1:12" ht="15" customHeight="1" x14ac:dyDescent="0.2">
      <c r="A74" t="s">
        <v>10</v>
      </c>
      <c r="B74" t="s">
        <v>11</v>
      </c>
      <c r="C74" s="3" t="s">
        <v>193</v>
      </c>
      <c r="D74" s="5">
        <v>26.41</v>
      </c>
      <c r="E74" s="5">
        <v>26.55</v>
      </c>
      <c r="F74" s="5">
        <v>26.114999999999998</v>
      </c>
      <c r="G74" s="5">
        <v>26.47</v>
      </c>
      <c r="H74" s="8">
        <v>1991081</v>
      </c>
      <c r="I74" s="5">
        <v>12716.29</v>
      </c>
      <c r="J74" s="11">
        <v>480403973</v>
      </c>
      <c r="K74" s="14">
        <f t="shared" si="2"/>
        <v>0.99101460127293139</v>
      </c>
      <c r="L74" s="17">
        <f t="shared" si="3"/>
        <v>4.0045334340763135E-2</v>
      </c>
    </row>
    <row r="75" spans="1:12" ht="15" customHeight="1" x14ac:dyDescent="0.2">
      <c r="A75" t="s">
        <v>10</v>
      </c>
      <c r="B75" t="s">
        <v>11</v>
      </c>
      <c r="C75" s="3" t="s">
        <v>192</v>
      </c>
      <c r="D75" s="5">
        <v>26.33</v>
      </c>
      <c r="E75" s="5">
        <v>26.46</v>
      </c>
      <c r="F75" s="5">
        <v>25.99</v>
      </c>
      <c r="G75" s="5">
        <v>25.99</v>
      </c>
      <c r="H75" s="8">
        <v>1769766</v>
      </c>
      <c r="I75" s="5">
        <v>12485.7</v>
      </c>
      <c r="J75" s="11">
        <v>480403973</v>
      </c>
      <c r="K75" s="14">
        <f t="shared" si="2"/>
        <v>0.97304380381879441</v>
      </c>
      <c r="L75" s="17">
        <f t="shared" si="3"/>
        <v>4.078491727587534E-2</v>
      </c>
    </row>
    <row r="76" spans="1:12" ht="15" customHeight="1" x14ac:dyDescent="0.2">
      <c r="A76" t="s">
        <v>10</v>
      </c>
      <c r="B76" t="s">
        <v>11</v>
      </c>
      <c r="C76" s="3" t="s">
        <v>191</v>
      </c>
      <c r="D76" s="5">
        <v>25.81</v>
      </c>
      <c r="E76" s="5">
        <v>26.23</v>
      </c>
      <c r="F76" s="5">
        <v>25.72</v>
      </c>
      <c r="G76" s="5">
        <v>25.91</v>
      </c>
      <c r="H76" s="8">
        <v>1478433</v>
      </c>
      <c r="I76" s="5">
        <v>12447.27</v>
      </c>
      <c r="J76" s="11">
        <v>480403973</v>
      </c>
      <c r="K76" s="14">
        <f t="shared" si="2"/>
        <v>0.97004867090977165</v>
      </c>
      <c r="L76" s="17">
        <f t="shared" si="3"/>
        <v>4.0910845233500581E-2</v>
      </c>
    </row>
    <row r="77" spans="1:12" ht="15" customHeight="1" x14ac:dyDescent="0.2">
      <c r="A77" t="s">
        <v>10</v>
      </c>
      <c r="B77" t="s">
        <v>11</v>
      </c>
      <c r="C77" s="3" t="s">
        <v>190</v>
      </c>
      <c r="D77" s="5">
        <v>25.85</v>
      </c>
      <c r="E77" s="5">
        <v>26.39</v>
      </c>
      <c r="F77" s="5">
        <v>25.77</v>
      </c>
      <c r="G77" s="5">
        <v>26.27</v>
      </c>
      <c r="H77" s="8">
        <v>1549377</v>
      </c>
      <c r="I77" s="5">
        <v>12620.21</v>
      </c>
      <c r="J77" s="11">
        <v>480403973</v>
      </c>
      <c r="K77" s="14">
        <f t="shared" si="2"/>
        <v>0.98352676900037439</v>
      </c>
      <c r="L77" s="17">
        <f t="shared" si="3"/>
        <v>4.0350209364293871E-2</v>
      </c>
    </row>
    <row r="78" spans="1:12" ht="15" customHeight="1" x14ac:dyDescent="0.2">
      <c r="A78" t="s">
        <v>10</v>
      </c>
      <c r="B78" t="s">
        <v>11</v>
      </c>
      <c r="C78" s="3" t="s">
        <v>189</v>
      </c>
      <c r="D78" s="5">
        <v>26.52</v>
      </c>
      <c r="E78" s="5">
        <v>26.68</v>
      </c>
      <c r="F78" s="5">
        <v>26.27</v>
      </c>
      <c r="G78" s="5">
        <v>26.45</v>
      </c>
      <c r="H78" s="8">
        <v>1230108</v>
      </c>
      <c r="I78" s="5">
        <v>12706.69</v>
      </c>
      <c r="J78" s="11">
        <v>480403973</v>
      </c>
      <c r="K78" s="14">
        <f t="shared" si="2"/>
        <v>0.99026581804567571</v>
      </c>
      <c r="L78" s="17">
        <f t="shared" si="3"/>
        <v>4.0075614366729684E-2</v>
      </c>
    </row>
    <row r="79" spans="1:12" ht="15" customHeight="1" x14ac:dyDescent="0.2">
      <c r="A79" t="s">
        <v>10</v>
      </c>
      <c r="B79" t="s">
        <v>11</v>
      </c>
      <c r="C79" s="3" t="s">
        <v>188</v>
      </c>
      <c r="D79" s="5">
        <v>26.62</v>
      </c>
      <c r="E79" s="5">
        <v>26.91</v>
      </c>
      <c r="F79" s="5">
        <v>26.61</v>
      </c>
      <c r="G79" s="5">
        <v>26.85</v>
      </c>
      <c r="H79" s="8">
        <v>743662</v>
      </c>
      <c r="I79" s="5">
        <v>12898.85</v>
      </c>
      <c r="J79" s="11">
        <v>480403973</v>
      </c>
      <c r="K79" s="14">
        <f t="shared" si="2"/>
        <v>1.00524148259079</v>
      </c>
      <c r="L79" s="17">
        <f t="shared" si="3"/>
        <v>3.9478584729981378E-2</v>
      </c>
    </row>
    <row r="80" spans="1:12" ht="15" customHeight="1" x14ac:dyDescent="0.2">
      <c r="A80" t="s">
        <v>10</v>
      </c>
      <c r="B80" t="s">
        <v>11</v>
      </c>
      <c r="C80" s="3" t="s">
        <v>187</v>
      </c>
      <c r="D80" s="5">
        <v>26.91</v>
      </c>
      <c r="E80" s="5">
        <v>27.13</v>
      </c>
      <c r="F80" s="5">
        <v>26.74</v>
      </c>
      <c r="G80" s="5">
        <v>26.74</v>
      </c>
      <c r="H80" s="8">
        <v>1214228</v>
      </c>
      <c r="I80" s="5">
        <v>12846</v>
      </c>
      <c r="J80" s="11">
        <v>480403973</v>
      </c>
      <c r="K80" s="14">
        <f t="shared" si="2"/>
        <v>1.0011231748408835</v>
      </c>
      <c r="L80" s="17">
        <f t="shared" si="3"/>
        <v>3.9640987284966345E-2</v>
      </c>
    </row>
    <row r="81" spans="1:12" ht="15" customHeight="1" x14ac:dyDescent="0.2">
      <c r="A81" t="s">
        <v>10</v>
      </c>
      <c r="B81" t="s">
        <v>11</v>
      </c>
      <c r="C81" s="3" t="s">
        <v>186</v>
      </c>
      <c r="D81" s="5">
        <v>26.29</v>
      </c>
      <c r="E81" s="5">
        <v>26.69</v>
      </c>
      <c r="F81" s="5">
        <v>26.26</v>
      </c>
      <c r="G81" s="5">
        <v>26.34</v>
      </c>
      <c r="H81" s="8">
        <v>1790294</v>
      </c>
      <c r="I81" s="5">
        <v>12653.84</v>
      </c>
      <c r="J81" s="11">
        <v>480403973</v>
      </c>
      <c r="K81" s="14">
        <f t="shared" si="2"/>
        <v>0.9861475102957693</v>
      </c>
      <c r="L81" s="17">
        <f t="shared" si="3"/>
        <v>4.0242976461655276E-2</v>
      </c>
    </row>
    <row r="82" spans="1:12" ht="15" customHeight="1" x14ac:dyDescent="0.2">
      <c r="A82" t="s">
        <v>10</v>
      </c>
      <c r="B82" t="s">
        <v>11</v>
      </c>
      <c r="C82" s="3" t="s">
        <v>185</v>
      </c>
      <c r="D82" s="5">
        <v>26.51</v>
      </c>
      <c r="E82" s="5">
        <v>26.82</v>
      </c>
      <c r="F82" s="5">
        <v>26.38</v>
      </c>
      <c r="G82" s="5">
        <v>26.76</v>
      </c>
      <c r="H82" s="8">
        <v>946396</v>
      </c>
      <c r="I82" s="5">
        <v>12855.61</v>
      </c>
      <c r="J82" s="11">
        <v>480403973</v>
      </c>
      <c r="K82" s="14">
        <f t="shared" si="2"/>
        <v>1.0018719580681392</v>
      </c>
      <c r="L82" s="17">
        <f t="shared" si="3"/>
        <v>3.9611360239162931E-2</v>
      </c>
    </row>
    <row r="83" spans="1:12" ht="15" customHeight="1" x14ac:dyDescent="0.2">
      <c r="A83" t="s">
        <v>10</v>
      </c>
      <c r="B83" t="s">
        <v>11</v>
      </c>
      <c r="C83" s="3" t="s">
        <v>184</v>
      </c>
      <c r="D83" s="5">
        <v>26.8</v>
      </c>
      <c r="E83" s="5">
        <v>26.92</v>
      </c>
      <c r="F83" s="5">
        <v>26.6</v>
      </c>
      <c r="G83" s="5">
        <v>26.77</v>
      </c>
      <c r="H83" s="8">
        <v>1299304</v>
      </c>
      <c r="I83" s="5">
        <v>12860.41</v>
      </c>
      <c r="J83" s="11">
        <v>480403973</v>
      </c>
      <c r="K83" s="14">
        <f t="shared" si="2"/>
        <v>1.0022463496817671</v>
      </c>
      <c r="L83" s="17">
        <f t="shared" si="3"/>
        <v>3.9596563317146061E-2</v>
      </c>
    </row>
    <row r="84" spans="1:12" ht="15" customHeight="1" x14ac:dyDescent="0.2">
      <c r="A84" t="s">
        <v>10</v>
      </c>
      <c r="B84" t="s">
        <v>11</v>
      </c>
      <c r="C84" s="3" t="s">
        <v>183</v>
      </c>
      <c r="D84" s="5">
        <v>26.45</v>
      </c>
      <c r="E84" s="5">
        <v>26.53</v>
      </c>
      <c r="F84" s="5">
        <v>26.35</v>
      </c>
      <c r="G84" s="5">
        <v>26.35</v>
      </c>
      <c r="H84" s="8">
        <v>998971</v>
      </c>
      <c r="I84" s="5">
        <v>12658.64</v>
      </c>
      <c r="J84" s="11">
        <v>480403973</v>
      </c>
      <c r="K84" s="14">
        <f t="shared" si="2"/>
        <v>0.98652190190939726</v>
      </c>
      <c r="L84" s="17">
        <f t="shared" si="3"/>
        <v>4.0227703984819736E-2</v>
      </c>
    </row>
    <row r="85" spans="1:12" ht="15" customHeight="1" x14ac:dyDescent="0.2">
      <c r="A85" t="s">
        <v>10</v>
      </c>
      <c r="B85" t="s">
        <v>11</v>
      </c>
      <c r="C85" s="3" t="s">
        <v>182</v>
      </c>
      <c r="D85" s="5">
        <v>26.38</v>
      </c>
      <c r="E85" s="5">
        <v>26.45</v>
      </c>
      <c r="F85" s="5">
        <v>25.92</v>
      </c>
      <c r="G85" s="5">
        <v>25.94</v>
      </c>
      <c r="H85" s="8">
        <v>1746025</v>
      </c>
      <c r="I85" s="5">
        <v>12461.68</v>
      </c>
      <c r="J85" s="11">
        <v>480403973</v>
      </c>
      <c r="K85" s="14">
        <f t="shared" si="2"/>
        <v>0.97117184575065518</v>
      </c>
      <c r="L85" s="17">
        <f t="shared" si="3"/>
        <v>4.0863531225905934E-2</v>
      </c>
    </row>
    <row r="86" spans="1:12" ht="15" customHeight="1" x14ac:dyDescent="0.2">
      <c r="A86" t="s">
        <v>10</v>
      </c>
      <c r="B86" t="s">
        <v>11</v>
      </c>
      <c r="C86" s="3" t="s">
        <v>181</v>
      </c>
      <c r="D86" s="5">
        <v>26.06</v>
      </c>
      <c r="E86" s="5">
        <v>26.24</v>
      </c>
      <c r="F86" s="5">
        <v>26.03</v>
      </c>
      <c r="G86" s="5">
        <v>26.12</v>
      </c>
      <c r="H86" s="8">
        <v>960128</v>
      </c>
      <c r="I86" s="5">
        <v>12548.15</v>
      </c>
      <c r="J86" s="11">
        <v>480403973</v>
      </c>
      <c r="K86" s="14">
        <f t="shared" si="2"/>
        <v>0.97791089479595661</v>
      </c>
      <c r="L86" s="17">
        <f t="shared" si="3"/>
        <v>4.0581929555895867E-2</v>
      </c>
    </row>
    <row r="87" spans="1:12" ht="15" customHeight="1" x14ac:dyDescent="0.2">
      <c r="A87" t="s">
        <v>10</v>
      </c>
      <c r="B87" t="s">
        <v>11</v>
      </c>
      <c r="C87" s="3" t="s">
        <v>180</v>
      </c>
      <c r="D87" s="5">
        <v>26.12</v>
      </c>
      <c r="E87" s="5">
        <v>26.37</v>
      </c>
      <c r="F87" s="5">
        <v>26.06</v>
      </c>
      <c r="G87" s="5">
        <v>26.28</v>
      </c>
      <c r="H87" s="8">
        <v>727764</v>
      </c>
      <c r="I87" s="5">
        <v>12625.02</v>
      </c>
      <c r="J87" s="11">
        <v>480403973</v>
      </c>
      <c r="K87" s="14">
        <f t="shared" si="2"/>
        <v>0.98390116061400223</v>
      </c>
      <c r="L87" s="17">
        <f t="shared" si="3"/>
        <v>4.0334855403348552E-2</v>
      </c>
    </row>
    <row r="88" spans="1:12" ht="15" customHeight="1" x14ac:dyDescent="0.2">
      <c r="A88" t="s">
        <v>10</v>
      </c>
      <c r="B88" t="s">
        <v>11</v>
      </c>
      <c r="C88" s="3" t="s">
        <v>179</v>
      </c>
      <c r="D88" s="5">
        <v>26.45</v>
      </c>
      <c r="E88" s="5">
        <v>26.66</v>
      </c>
      <c r="F88" s="5">
        <v>26.22</v>
      </c>
      <c r="G88" s="5">
        <v>26.62</v>
      </c>
      <c r="H88" s="8">
        <v>1038233</v>
      </c>
      <c r="I88" s="5">
        <v>12788.35</v>
      </c>
      <c r="J88" s="11">
        <v>480403973</v>
      </c>
      <c r="K88" s="14">
        <f t="shared" si="2"/>
        <v>0.99663047547734929</v>
      </c>
      <c r="L88" s="17">
        <f t="shared" si="3"/>
        <v>3.9819684447783624E-2</v>
      </c>
    </row>
    <row r="89" spans="1:12" ht="15" customHeight="1" x14ac:dyDescent="0.2">
      <c r="A89" t="s">
        <v>10</v>
      </c>
      <c r="B89" t="s">
        <v>11</v>
      </c>
      <c r="C89" s="3" t="s">
        <v>178</v>
      </c>
      <c r="D89" s="5">
        <v>26.7</v>
      </c>
      <c r="E89" s="5">
        <v>26.96</v>
      </c>
      <c r="F89" s="5">
        <v>26.56</v>
      </c>
      <c r="G89" s="5">
        <v>26.56</v>
      </c>
      <c r="H89" s="8">
        <v>960484</v>
      </c>
      <c r="I89" s="5">
        <v>12759.53</v>
      </c>
      <c r="J89" s="11">
        <v>480403973</v>
      </c>
      <c r="K89" s="14">
        <f t="shared" si="2"/>
        <v>0.99438412579558211</v>
      </c>
      <c r="L89" s="17">
        <f t="shared" si="3"/>
        <v>3.9909638554216871E-2</v>
      </c>
    </row>
    <row r="90" spans="1:12" ht="15" customHeight="1" x14ac:dyDescent="0.2">
      <c r="A90" t="s">
        <v>10</v>
      </c>
      <c r="B90" t="s">
        <v>11</v>
      </c>
      <c r="C90" s="3" t="s">
        <v>177</v>
      </c>
      <c r="D90" s="5">
        <v>26.6</v>
      </c>
      <c r="E90" s="5">
        <v>26.73</v>
      </c>
      <c r="F90" s="5">
        <v>26.475000000000001</v>
      </c>
      <c r="G90" s="5">
        <v>26.6</v>
      </c>
      <c r="H90" s="8">
        <v>870170</v>
      </c>
      <c r="I90" s="5">
        <v>12778.75</v>
      </c>
      <c r="J90" s="11">
        <v>480403973</v>
      </c>
      <c r="K90" s="14">
        <f t="shared" si="2"/>
        <v>0.9958816922500936</v>
      </c>
      <c r="L90" s="17">
        <f t="shared" si="3"/>
        <v>3.9849624060150378E-2</v>
      </c>
    </row>
    <row r="91" spans="1:12" ht="15" customHeight="1" x14ac:dyDescent="0.2">
      <c r="A91" t="s">
        <v>10</v>
      </c>
      <c r="B91" t="s">
        <v>11</v>
      </c>
      <c r="C91" s="3" t="s">
        <v>176</v>
      </c>
      <c r="D91" s="5">
        <v>26.58</v>
      </c>
      <c r="E91" s="5">
        <v>26.76</v>
      </c>
      <c r="F91" s="5">
        <v>26.43</v>
      </c>
      <c r="G91" s="5">
        <v>26.76</v>
      </c>
      <c r="H91" s="8">
        <v>1000394</v>
      </c>
      <c r="I91" s="5">
        <v>12855.61</v>
      </c>
      <c r="J91" s="11">
        <v>480403973</v>
      </c>
      <c r="K91" s="14">
        <f t="shared" si="2"/>
        <v>1.0018719580681392</v>
      </c>
      <c r="L91" s="17">
        <f t="shared" si="3"/>
        <v>3.9611360239162931E-2</v>
      </c>
    </row>
    <row r="92" spans="1:12" ht="15" customHeight="1" x14ac:dyDescent="0.2">
      <c r="A92" t="s">
        <v>10</v>
      </c>
      <c r="B92" t="s">
        <v>11</v>
      </c>
      <c r="C92" s="3" t="s">
        <v>175</v>
      </c>
      <c r="D92" s="5">
        <v>26.7</v>
      </c>
      <c r="E92" s="5">
        <v>27.11</v>
      </c>
      <c r="F92" s="5">
        <v>26.56</v>
      </c>
      <c r="G92" s="5">
        <v>27.02</v>
      </c>
      <c r="H92" s="8">
        <v>976106</v>
      </c>
      <c r="I92" s="5">
        <v>12980.52</v>
      </c>
      <c r="J92" s="11">
        <v>480403973</v>
      </c>
      <c r="K92" s="14">
        <f t="shared" si="2"/>
        <v>1.0116061400224634</v>
      </c>
      <c r="L92" s="17">
        <f t="shared" si="3"/>
        <v>3.9230199851961516E-2</v>
      </c>
    </row>
    <row r="93" spans="1:12" ht="15" customHeight="1" x14ac:dyDescent="0.2">
      <c r="A93" t="s">
        <v>10</v>
      </c>
      <c r="B93" t="s">
        <v>11</v>
      </c>
      <c r="C93" s="3" t="s">
        <v>174</v>
      </c>
      <c r="D93" s="5">
        <v>27.03</v>
      </c>
      <c r="E93" s="5">
        <v>27.62</v>
      </c>
      <c r="F93" s="5">
        <v>27.03</v>
      </c>
      <c r="G93" s="5">
        <v>27.62</v>
      </c>
      <c r="H93" s="8">
        <v>1629950</v>
      </c>
      <c r="I93" s="5">
        <v>13268.76</v>
      </c>
      <c r="J93" s="11">
        <v>480403973</v>
      </c>
      <c r="K93" s="14">
        <f t="shared" si="2"/>
        <v>1.0340696368401348</v>
      </c>
      <c r="L93" s="17">
        <f t="shared" si="3"/>
        <v>3.8377986965966691E-2</v>
      </c>
    </row>
    <row r="94" spans="1:12" ht="15" customHeight="1" x14ac:dyDescent="0.2">
      <c r="A94" t="s">
        <v>10</v>
      </c>
      <c r="B94" t="s">
        <v>11</v>
      </c>
      <c r="C94" s="3" t="s">
        <v>173</v>
      </c>
      <c r="D94" s="5">
        <v>27.59</v>
      </c>
      <c r="E94" s="5">
        <v>27.59</v>
      </c>
      <c r="F94" s="5">
        <v>26.69</v>
      </c>
      <c r="G94" s="5">
        <v>26.69</v>
      </c>
      <c r="H94" s="8">
        <v>1662625</v>
      </c>
      <c r="I94" s="5">
        <v>12821.98</v>
      </c>
      <c r="J94" s="11">
        <v>480403973</v>
      </c>
      <c r="K94" s="14">
        <f t="shared" si="2"/>
        <v>0.99925121677274431</v>
      </c>
      <c r="L94" s="17">
        <f t="shared" si="3"/>
        <v>3.9715249156987639E-2</v>
      </c>
    </row>
    <row r="95" spans="1:12" ht="15" customHeight="1" x14ac:dyDescent="0.2">
      <c r="A95" t="s">
        <v>10</v>
      </c>
      <c r="B95" t="s">
        <v>11</v>
      </c>
      <c r="C95" s="3" t="s">
        <v>172</v>
      </c>
      <c r="D95" s="5">
        <v>27</v>
      </c>
      <c r="E95" s="5">
        <v>27.23</v>
      </c>
      <c r="F95" s="5">
        <v>26.89</v>
      </c>
      <c r="G95" s="5">
        <v>27.04</v>
      </c>
      <c r="H95" s="8">
        <v>1904318</v>
      </c>
      <c r="I95" s="5">
        <v>12990.12</v>
      </c>
      <c r="J95" s="11">
        <v>480403973</v>
      </c>
      <c r="K95" s="14">
        <f t="shared" si="2"/>
        <v>1.0123549232497191</v>
      </c>
      <c r="L95" s="17">
        <f t="shared" si="3"/>
        <v>3.9201183431952669E-2</v>
      </c>
    </row>
    <row r="96" spans="1:12" ht="15" customHeight="1" x14ac:dyDescent="0.2">
      <c r="A96" t="s">
        <v>10</v>
      </c>
      <c r="B96" t="s">
        <v>11</v>
      </c>
      <c r="C96" s="3" t="s">
        <v>171</v>
      </c>
      <c r="D96" s="5">
        <v>26.81</v>
      </c>
      <c r="E96" s="5">
        <v>27.1</v>
      </c>
      <c r="F96" s="5">
        <v>26.63</v>
      </c>
      <c r="G96" s="5">
        <v>26.63</v>
      </c>
      <c r="H96" s="8">
        <v>848384</v>
      </c>
      <c r="I96" s="5">
        <v>12793.16</v>
      </c>
      <c r="J96" s="11">
        <v>480403973</v>
      </c>
      <c r="K96" s="14">
        <f t="shared" si="2"/>
        <v>0.99700486709097713</v>
      </c>
      <c r="L96" s="17">
        <f t="shared" si="3"/>
        <v>3.9804731505820506E-2</v>
      </c>
    </row>
    <row r="97" spans="1:12" ht="15" customHeight="1" x14ac:dyDescent="0.2">
      <c r="A97" t="s">
        <v>10</v>
      </c>
      <c r="B97" t="s">
        <v>11</v>
      </c>
      <c r="C97" s="3" t="s">
        <v>170</v>
      </c>
      <c r="D97" s="5">
        <v>26.61</v>
      </c>
      <c r="E97" s="5">
        <v>26.95</v>
      </c>
      <c r="F97" s="5">
        <v>26.42</v>
      </c>
      <c r="G97" s="5">
        <v>26.61</v>
      </c>
      <c r="H97" s="8">
        <v>1025642</v>
      </c>
      <c r="I97" s="5">
        <v>12783.55</v>
      </c>
      <c r="J97" s="11">
        <v>480403973</v>
      </c>
      <c r="K97" s="14">
        <f t="shared" si="2"/>
        <v>0.99625608386372144</v>
      </c>
      <c r="L97" s="17">
        <f t="shared" si="3"/>
        <v>3.9834648628335217E-2</v>
      </c>
    </row>
    <row r="98" spans="1:12" s="20" customFormat="1" ht="15" customHeight="1" x14ac:dyDescent="0.2">
      <c r="A98" s="20" t="s">
        <v>10</v>
      </c>
      <c r="B98" s="20" t="s">
        <v>11</v>
      </c>
      <c r="C98" s="21" t="s">
        <v>169</v>
      </c>
      <c r="D98" s="22">
        <v>24.69</v>
      </c>
      <c r="E98" s="22">
        <v>25.17</v>
      </c>
      <c r="F98" s="35">
        <v>23.58</v>
      </c>
      <c r="G98" s="22">
        <v>25.01</v>
      </c>
      <c r="H98" s="23">
        <v>6609740</v>
      </c>
      <c r="I98" s="22">
        <v>12014.9</v>
      </c>
      <c r="J98" s="24">
        <v>480403973</v>
      </c>
      <c r="K98" s="25">
        <f t="shared" si="2"/>
        <v>0.93635342568326474</v>
      </c>
      <c r="L98" s="26">
        <f t="shared" si="3"/>
        <v>4.2383046781287487E-2</v>
      </c>
    </row>
    <row r="99" spans="1:12" ht="15" customHeight="1" x14ac:dyDescent="0.2">
      <c r="A99" t="s">
        <v>10</v>
      </c>
      <c r="B99" t="s">
        <v>11</v>
      </c>
      <c r="C99" s="3" t="s">
        <v>168</v>
      </c>
      <c r="D99" s="5">
        <v>24.75</v>
      </c>
      <c r="E99" s="5">
        <v>24.9</v>
      </c>
      <c r="F99" s="5">
        <v>24.4</v>
      </c>
      <c r="G99" s="5">
        <v>24.55</v>
      </c>
      <c r="H99" s="8">
        <v>3558729</v>
      </c>
      <c r="I99" s="5">
        <v>11793.92</v>
      </c>
      <c r="J99" s="11">
        <v>480403973</v>
      </c>
      <c r="K99" s="14">
        <f t="shared" si="2"/>
        <v>0.91913141145638333</v>
      </c>
      <c r="L99" s="17">
        <f t="shared" si="3"/>
        <v>4.3177189409368634E-2</v>
      </c>
    </row>
    <row r="100" spans="1:12" ht="15" customHeight="1" x14ac:dyDescent="0.2">
      <c r="A100" t="s">
        <v>10</v>
      </c>
      <c r="B100" t="s">
        <v>11</v>
      </c>
      <c r="C100" s="3" t="s">
        <v>167</v>
      </c>
      <c r="D100" s="5">
        <v>24.75</v>
      </c>
      <c r="E100" s="5">
        <v>25.45</v>
      </c>
      <c r="F100" s="5">
        <v>24.74</v>
      </c>
      <c r="G100" s="5">
        <v>25.44</v>
      </c>
      <c r="H100" s="8">
        <v>1683434</v>
      </c>
      <c r="I100" s="5">
        <v>12221.48</v>
      </c>
      <c r="J100" s="11">
        <v>480403973</v>
      </c>
      <c r="K100" s="14">
        <f t="shared" si="2"/>
        <v>0.9524522650692625</v>
      </c>
      <c r="L100" s="17">
        <f t="shared" si="3"/>
        <v>4.1666666666666664E-2</v>
      </c>
    </row>
    <row r="101" spans="1:12" ht="15" customHeight="1" x14ac:dyDescent="0.2">
      <c r="A101" t="s">
        <v>10</v>
      </c>
      <c r="B101" t="s">
        <v>11</v>
      </c>
      <c r="C101" s="3" t="s">
        <v>166</v>
      </c>
      <c r="D101" s="5">
        <v>25.06</v>
      </c>
      <c r="E101" s="5">
        <v>25.06</v>
      </c>
      <c r="F101" s="5">
        <v>24.68</v>
      </c>
      <c r="G101" s="5">
        <v>24.68</v>
      </c>
      <c r="H101" s="8">
        <v>1429853</v>
      </c>
      <c r="I101" s="5">
        <v>11856.37</v>
      </c>
      <c r="J101" s="11">
        <v>480403973</v>
      </c>
      <c r="K101" s="14">
        <f t="shared" si="2"/>
        <v>0.92399850243354542</v>
      </c>
      <c r="L101" s="17">
        <f t="shared" si="3"/>
        <v>4.2949756888168558E-2</v>
      </c>
    </row>
    <row r="102" spans="1:12" ht="15" customHeight="1" x14ac:dyDescent="0.2">
      <c r="A102" t="s">
        <v>10</v>
      </c>
      <c r="B102" t="s">
        <v>11</v>
      </c>
      <c r="C102" s="3" t="s">
        <v>165</v>
      </c>
      <c r="D102" s="5">
        <v>24.76</v>
      </c>
      <c r="E102" s="5">
        <v>24.96</v>
      </c>
      <c r="F102" s="5">
        <v>24.33</v>
      </c>
      <c r="G102" s="5">
        <v>24.48</v>
      </c>
      <c r="H102" s="8">
        <v>1492954</v>
      </c>
      <c r="I102" s="5">
        <v>11760.29</v>
      </c>
      <c r="J102" s="11">
        <v>480403973</v>
      </c>
      <c r="K102" s="14">
        <f t="shared" si="2"/>
        <v>0.91651067016098842</v>
      </c>
      <c r="L102" s="17">
        <f t="shared" si="3"/>
        <v>4.3300653594771241E-2</v>
      </c>
    </row>
    <row r="103" spans="1:12" ht="15" customHeight="1" x14ac:dyDescent="0.2">
      <c r="A103" t="s">
        <v>10</v>
      </c>
      <c r="B103" t="s">
        <v>11</v>
      </c>
      <c r="C103" s="3" t="s">
        <v>164</v>
      </c>
      <c r="D103" s="5">
        <v>24.51</v>
      </c>
      <c r="E103" s="5">
        <v>24.68</v>
      </c>
      <c r="F103" s="5">
        <v>24.18</v>
      </c>
      <c r="G103" s="5">
        <v>24.18</v>
      </c>
      <c r="H103" s="8">
        <v>1769737</v>
      </c>
      <c r="I103" s="5">
        <v>11616.17</v>
      </c>
      <c r="J103" s="11">
        <v>480403973</v>
      </c>
      <c r="K103" s="14">
        <f t="shared" si="2"/>
        <v>0.90527892175215274</v>
      </c>
      <c r="L103" s="17">
        <f t="shared" si="3"/>
        <v>4.3837882547559971E-2</v>
      </c>
    </row>
    <row r="104" spans="1:12" ht="15" customHeight="1" x14ac:dyDescent="0.2">
      <c r="A104" t="s">
        <v>10</v>
      </c>
      <c r="B104" t="s">
        <v>11</v>
      </c>
      <c r="C104" s="3" t="s">
        <v>163</v>
      </c>
      <c r="D104" s="5">
        <v>24.01</v>
      </c>
      <c r="E104" s="5">
        <v>24.315000000000001</v>
      </c>
      <c r="F104" s="5">
        <v>23.98</v>
      </c>
      <c r="G104" s="5">
        <v>24.1</v>
      </c>
      <c r="H104" s="8">
        <v>2350995</v>
      </c>
      <c r="I104" s="5">
        <v>11577.74</v>
      </c>
      <c r="J104" s="11">
        <v>480403973</v>
      </c>
      <c r="K104" s="14">
        <f t="shared" si="2"/>
        <v>0.90228378884312999</v>
      </c>
      <c r="L104" s="17">
        <f t="shared" si="3"/>
        <v>4.3983402489626552E-2</v>
      </c>
    </row>
    <row r="105" spans="1:12" ht="15" customHeight="1" x14ac:dyDescent="0.2">
      <c r="A105" t="s">
        <v>10</v>
      </c>
      <c r="B105" t="s">
        <v>11</v>
      </c>
      <c r="C105" s="3" t="s">
        <v>162</v>
      </c>
      <c r="D105" s="5">
        <v>23.87</v>
      </c>
      <c r="E105" s="5">
        <v>24.01</v>
      </c>
      <c r="F105" s="5">
        <v>23.77</v>
      </c>
      <c r="G105" s="5">
        <v>24</v>
      </c>
      <c r="H105" s="8">
        <v>2007944</v>
      </c>
      <c r="I105" s="5">
        <v>11529.7</v>
      </c>
      <c r="J105" s="11">
        <v>480403973</v>
      </c>
      <c r="K105" s="14">
        <f t="shared" si="2"/>
        <v>0.89853987270685132</v>
      </c>
      <c r="L105" s="17">
        <f t="shared" si="3"/>
        <v>4.4166666666666667E-2</v>
      </c>
    </row>
    <row r="106" spans="1:12" ht="15" customHeight="1" x14ac:dyDescent="0.2">
      <c r="A106" t="s">
        <v>10</v>
      </c>
      <c r="B106" t="s">
        <v>11</v>
      </c>
      <c r="C106" s="3" t="s">
        <v>161</v>
      </c>
      <c r="D106" s="5">
        <v>24.4</v>
      </c>
      <c r="E106" s="5">
        <v>24.53</v>
      </c>
      <c r="F106" s="5">
        <v>23.94</v>
      </c>
      <c r="G106" s="5">
        <v>24.33</v>
      </c>
      <c r="H106" s="8">
        <v>7554624</v>
      </c>
      <c r="I106" s="5">
        <v>11688.23</v>
      </c>
      <c r="J106" s="11">
        <v>480403973</v>
      </c>
      <c r="K106" s="14">
        <f t="shared" si="2"/>
        <v>0.91089479595657052</v>
      </c>
      <c r="L106" s="17">
        <f t="shared" si="3"/>
        <v>4.3567612001644065E-2</v>
      </c>
    </row>
    <row r="107" spans="1:12" ht="15" customHeight="1" x14ac:dyDescent="0.2">
      <c r="A107" t="s">
        <v>10</v>
      </c>
      <c r="B107" t="s">
        <v>11</v>
      </c>
      <c r="C107" s="3" t="s">
        <v>160</v>
      </c>
      <c r="D107" s="5">
        <v>24.6</v>
      </c>
      <c r="E107" s="5">
        <v>24.73</v>
      </c>
      <c r="F107" s="5">
        <v>24.17</v>
      </c>
      <c r="G107" s="5">
        <v>24.17</v>
      </c>
      <c r="H107" s="8">
        <v>1315016</v>
      </c>
      <c r="I107" s="5">
        <v>11611.36</v>
      </c>
      <c r="J107" s="11">
        <v>480403973</v>
      </c>
      <c r="K107" s="14">
        <f t="shared" si="2"/>
        <v>0.9049045301385249</v>
      </c>
      <c r="L107" s="17">
        <f t="shared" si="3"/>
        <v>4.3856019859329749E-2</v>
      </c>
    </row>
    <row r="108" spans="1:12" ht="15" customHeight="1" x14ac:dyDescent="0.2">
      <c r="A108" t="s">
        <v>10</v>
      </c>
      <c r="B108" t="s">
        <v>11</v>
      </c>
      <c r="C108" s="3" t="s">
        <v>159</v>
      </c>
      <c r="D108" s="5">
        <v>23.94</v>
      </c>
      <c r="E108" s="5">
        <v>24.18</v>
      </c>
      <c r="F108" s="5">
        <v>23.83</v>
      </c>
      <c r="G108" s="5">
        <v>24.04</v>
      </c>
      <c r="H108" s="8">
        <v>1394632</v>
      </c>
      <c r="I108" s="5">
        <v>11548.91</v>
      </c>
      <c r="J108" s="11">
        <v>480403973</v>
      </c>
      <c r="K108" s="14">
        <f t="shared" si="2"/>
        <v>0.9000374391613627</v>
      </c>
      <c r="L108" s="17">
        <f t="shared" si="3"/>
        <v>4.409317803660566E-2</v>
      </c>
    </row>
    <row r="109" spans="1:12" ht="15" customHeight="1" x14ac:dyDescent="0.2">
      <c r="A109" t="s">
        <v>10</v>
      </c>
      <c r="B109" t="s">
        <v>11</v>
      </c>
      <c r="C109" s="3" t="s">
        <v>158</v>
      </c>
      <c r="D109" s="5">
        <v>24</v>
      </c>
      <c r="E109" s="5">
        <v>24.37</v>
      </c>
      <c r="F109" s="5">
        <v>24</v>
      </c>
      <c r="G109" s="5">
        <v>24.36</v>
      </c>
      <c r="H109" s="8">
        <v>1274401</v>
      </c>
      <c r="I109" s="5">
        <v>11702.64</v>
      </c>
      <c r="J109" s="11">
        <v>480403973</v>
      </c>
      <c r="K109" s="14">
        <f t="shared" si="2"/>
        <v>0.91201797079745406</v>
      </c>
      <c r="L109" s="17">
        <f t="shared" si="3"/>
        <v>4.3513957307060758E-2</v>
      </c>
    </row>
    <row r="110" spans="1:12" ht="15" customHeight="1" x14ac:dyDescent="0.2">
      <c r="A110" t="s">
        <v>10</v>
      </c>
      <c r="B110" t="s">
        <v>11</v>
      </c>
      <c r="C110" s="3" t="s">
        <v>157</v>
      </c>
      <c r="D110" s="5">
        <v>24.59</v>
      </c>
      <c r="E110" s="5">
        <v>24.78</v>
      </c>
      <c r="F110" s="5">
        <v>24.48</v>
      </c>
      <c r="G110" s="5">
        <v>24.72</v>
      </c>
      <c r="H110" s="8">
        <v>1017201</v>
      </c>
      <c r="I110" s="5">
        <v>11875.59</v>
      </c>
      <c r="J110" s="11">
        <v>480403973</v>
      </c>
      <c r="K110" s="14">
        <f t="shared" si="2"/>
        <v>0.9254960688880568</v>
      </c>
      <c r="L110" s="17">
        <f t="shared" si="3"/>
        <v>4.2880258899676379E-2</v>
      </c>
    </row>
    <row r="111" spans="1:12" ht="15" customHeight="1" x14ac:dyDescent="0.2">
      <c r="A111" t="s">
        <v>10</v>
      </c>
      <c r="B111" t="s">
        <v>11</v>
      </c>
      <c r="C111" s="3" t="s">
        <v>156</v>
      </c>
      <c r="D111" s="5">
        <v>24.78</v>
      </c>
      <c r="E111" s="5">
        <v>24.98</v>
      </c>
      <c r="F111" s="5">
        <v>24.58</v>
      </c>
      <c r="G111" s="5">
        <v>24.98</v>
      </c>
      <c r="H111" s="8">
        <v>935633</v>
      </c>
      <c r="I111" s="5">
        <v>12000.49</v>
      </c>
      <c r="J111" s="11">
        <v>480403973</v>
      </c>
      <c r="K111" s="14">
        <f t="shared" si="2"/>
        <v>0.93523025084238109</v>
      </c>
      <c r="L111" s="17">
        <f t="shared" si="3"/>
        <v>4.2433947157726179E-2</v>
      </c>
    </row>
    <row r="112" spans="1:12" ht="15" customHeight="1" x14ac:dyDescent="0.2">
      <c r="A112" t="s">
        <v>10</v>
      </c>
      <c r="B112" t="s">
        <v>11</v>
      </c>
      <c r="C112" s="3" t="s">
        <v>155</v>
      </c>
      <c r="D112" s="5">
        <v>25.01</v>
      </c>
      <c r="E112" s="5">
        <v>25.18</v>
      </c>
      <c r="F112" s="5">
        <v>24.57</v>
      </c>
      <c r="G112" s="5">
        <v>24.84</v>
      </c>
      <c r="H112" s="8">
        <v>1578386</v>
      </c>
      <c r="I112" s="5">
        <v>11933.23</v>
      </c>
      <c r="J112" s="11">
        <v>480403973</v>
      </c>
      <c r="K112" s="14">
        <f t="shared" si="2"/>
        <v>0.92998876825159116</v>
      </c>
      <c r="L112" s="17">
        <f t="shared" si="3"/>
        <v>4.2673107890499197E-2</v>
      </c>
    </row>
    <row r="113" spans="1:12" ht="15" customHeight="1" x14ac:dyDescent="0.2">
      <c r="A113" t="s">
        <v>10</v>
      </c>
      <c r="B113" t="s">
        <v>11</v>
      </c>
      <c r="C113" s="3" t="s">
        <v>154</v>
      </c>
      <c r="D113" s="5">
        <v>24.77</v>
      </c>
      <c r="E113" s="5">
        <v>25.03</v>
      </c>
      <c r="F113" s="5">
        <v>24.57</v>
      </c>
      <c r="G113" s="5">
        <v>25</v>
      </c>
      <c r="H113" s="8">
        <v>1234729</v>
      </c>
      <c r="I113" s="5">
        <v>12010.1</v>
      </c>
      <c r="J113" s="11">
        <v>480403973</v>
      </c>
      <c r="K113" s="14">
        <f t="shared" si="2"/>
        <v>0.93597903406963678</v>
      </c>
      <c r="L113" s="17">
        <f t="shared" si="3"/>
        <v>4.24E-2</v>
      </c>
    </row>
    <row r="114" spans="1:12" ht="15" customHeight="1" x14ac:dyDescent="0.2">
      <c r="A114" t="s">
        <v>10</v>
      </c>
      <c r="B114" t="s">
        <v>11</v>
      </c>
      <c r="C114" s="3" t="s">
        <v>153</v>
      </c>
      <c r="D114" s="5">
        <v>25.03</v>
      </c>
      <c r="E114" s="5">
        <v>25.26</v>
      </c>
      <c r="F114" s="5">
        <v>24.89</v>
      </c>
      <c r="G114" s="5">
        <v>25.25</v>
      </c>
      <c r="H114" s="8">
        <v>1284172</v>
      </c>
      <c r="I114" s="5">
        <v>12130.2</v>
      </c>
      <c r="J114" s="11">
        <v>480403973</v>
      </c>
      <c r="K114" s="14">
        <f t="shared" si="2"/>
        <v>0.94533882441033312</v>
      </c>
      <c r="L114" s="17">
        <f t="shared" si="3"/>
        <v>4.1980198019801983E-2</v>
      </c>
    </row>
    <row r="115" spans="1:12" ht="15" customHeight="1" x14ac:dyDescent="0.2">
      <c r="A115" t="s">
        <v>10</v>
      </c>
      <c r="B115" t="s">
        <v>11</v>
      </c>
      <c r="C115" s="3" t="s">
        <v>152</v>
      </c>
      <c r="D115" s="5">
        <v>25.35</v>
      </c>
      <c r="E115" s="5">
        <v>25.49</v>
      </c>
      <c r="F115" s="5">
        <v>25.21</v>
      </c>
      <c r="G115" s="5">
        <v>25.34</v>
      </c>
      <c r="H115" s="8">
        <v>1153718</v>
      </c>
      <c r="I115" s="5">
        <v>12173.44</v>
      </c>
      <c r="J115" s="11">
        <v>480403973</v>
      </c>
      <c r="K115" s="14">
        <f t="shared" si="2"/>
        <v>0.94870834893298384</v>
      </c>
      <c r="L115" s="17">
        <f t="shared" si="3"/>
        <v>4.1831097079715863E-2</v>
      </c>
    </row>
    <row r="116" spans="1:12" ht="15" customHeight="1" x14ac:dyDescent="0.2">
      <c r="A116" t="s">
        <v>10</v>
      </c>
      <c r="B116" t="s">
        <v>11</v>
      </c>
      <c r="C116" s="3" t="s">
        <v>151</v>
      </c>
      <c r="D116" s="5">
        <v>25.51</v>
      </c>
      <c r="E116" s="5">
        <v>25.87</v>
      </c>
      <c r="F116" s="5">
        <v>25.385000000000002</v>
      </c>
      <c r="G116" s="5">
        <v>25.81</v>
      </c>
      <c r="H116" s="8">
        <v>1231253</v>
      </c>
      <c r="I116" s="5">
        <v>12399.23</v>
      </c>
      <c r="J116" s="11">
        <v>480403973</v>
      </c>
      <c r="K116" s="14">
        <f t="shared" si="2"/>
        <v>0.96630475477349298</v>
      </c>
      <c r="L116" s="17">
        <f t="shared" si="3"/>
        <v>4.1069352963967458E-2</v>
      </c>
    </row>
    <row r="117" spans="1:12" ht="15" customHeight="1" x14ac:dyDescent="0.2">
      <c r="A117" t="s">
        <v>10</v>
      </c>
      <c r="B117" t="s">
        <v>11</v>
      </c>
      <c r="C117" s="3" t="s">
        <v>150</v>
      </c>
      <c r="D117" s="5">
        <v>25.84</v>
      </c>
      <c r="E117" s="5">
        <v>26.39</v>
      </c>
      <c r="F117" s="5">
        <v>25.78</v>
      </c>
      <c r="G117" s="5">
        <v>26.39</v>
      </c>
      <c r="H117" s="8">
        <v>1788403</v>
      </c>
      <c r="I117" s="5">
        <v>12677.86</v>
      </c>
      <c r="J117" s="11">
        <v>480403973</v>
      </c>
      <c r="K117" s="14">
        <f t="shared" si="2"/>
        <v>0.98801946836390864</v>
      </c>
      <c r="L117" s="17">
        <f t="shared" si="3"/>
        <v>4.0166729821902239E-2</v>
      </c>
    </row>
    <row r="118" spans="1:12" ht="15" customHeight="1" x14ac:dyDescent="0.2">
      <c r="A118" t="s">
        <v>10</v>
      </c>
      <c r="B118" t="s">
        <v>11</v>
      </c>
      <c r="C118" s="3" t="s">
        <v>149</v>
      </c>
      <c r="D118" s="5">
        <v>26.45</v>
      </c>
      <c r="E118" s="5">
        <v>26.66</v>
      </c>
      <c r="F118" s="5">
        <v>26.39</v>
      </c>
      <c r="G118" s="5">
        <v>26.61</v>
      </c>
      <c r="H118" s="8">
        <v>1723210</v>
      </c>
      <c r="I118" s="5">
        <v>12783.55</v>
      </c>
      <c r="J118" s="11">
        <v>480403973</v>
      </c>
      <c r="K118" s="14">
        <f t="shared" si="2"/>
        <v>0.99625608386372144</v>
      </c>
      <c r="L118" s="17">
        <f t="shared" si="3"/>
        <v>3.9834648628335217E-2</v>
      </c>
    </row>
    <row r="119" spans="1:12" ht="15" customHeight="1" x14ac:dyDescent="0.2">
      <c r="A119" t="s">
        <v>10</v>
      </c>
      <c r="B119" t="s">
        <v>11</v>
      </c>
      <c r="C119" s="3" t="s">
        <v>148</v>
      </c>
      <c r="D119" s="5">
        <v>27.3</v>
      </c>
      <c r="E119" s="5">
        <v>27.3</v>
      </c>
      <c r="F119" s="5">
        <v>26.65</v>
      </c>
      <c r="G119" s="5">
        <v>26.72</v>
      </c>
      <c r="H119" s="8">
        <v>3203050</v>
      </c>
      <c r="I119" s="5">
        <v>12836.39</v>
      </c>
      <c r="J119" s="11">
        <v>480403973</v>
      </c>
      <c r="K119" s="14">
        <f t="shared" si="2"/>
        <v>1.0003743916136278</v>
      </c>
      <c r="L119" s="17">
        <f t="shared" si="3"/>
        <v>3.9670658682634731E-2</v>
      </c>
    </row>
    <row r="120" spans="1:12" ht="15" customHeight="1" x14ac:dyDescent="0.2">
      <c r="A120" t="s">
        <v>10</v>
      </c>
      <c r="B120" t="s">
        <v>11</v>
      </c>
      <c r="C120" s="3" t="s">
        <v>147</v>
      </c>
      <c r="D120" s="5">
        <v>26.96</v>
      </c>
      <c r="E120" s="5">
        <v>27.19</v>
      </c>
      <c r="F120" s="5">
        <v>26.86</v>
      </c>
      <c r="G120" s="5">
        <v>27.15</v>
      </c>
      <c r="H120" s="8">
        <v>4474350</v>
      </c>
      <c r="I120" s="5">
        <v>13042.97</v>
      </c>
      <c r="J120" s="11">
        <v>480403973</v>
      </c>
      <c r="K120" s="14">
        <f t="shared" si="2"/>
        <v>1.0164732309996256</v>
      </c>
      <c r="L120" s="17">
        <f t="shared" si="3"/>
        <v>3.904235727440148E-2</v>
      </c>
    </row>
    <row r="121" spans="1:12" ht="15" customHeight="1" x14ac:dyDescent="0.2">
      <c r="A121" t="s">
        <v>10</v>
      </c>
      <c r="B121" t="s">
        <v>11</v>
      </c>
      <c r="C121" s="3" t="s">
        <v>146</v>
      </c>
      <c r="D121" s="5">
        <v>27.1</v>
      </c>
      <c r="E121" s="5">
        <v>27.12</v>
      </c>
      <c r="F121" s="5">
        <v>26.52</v>
      </c>
      <c r="G121" s="5">
        <v>26.54</v>
      </c>
      <c r="H121" s="8">
        <v>1521863</v>
      </c>
      <c r="I121" s="5">
        <v>12749.92</v>
      </c>
      <c r="J121" s="11">
        <v>480403973</v>
      </c>
      <c r="K121" s="14">
        <f t="shared" si="2"/>
        <v>0.99363534256832642</v>
      </c>
      <c r="L121" s="17">
        <f t="shared" si="3"/>
        <v>3.9939713639789001E-2</v>
      </c>
    </row>
    <row r="122" spans="1:12" ht="15" customHeight="1" x14ac:dyDescent="0.2">
      <c r="A122" t="s">
        <v>10</v>
      </c>
      <c r="B122" t="s">
        <v>11</v>
      </c>
      <c r="C122" s="3" t="s">
        <v>145</v>
      </c>
      <c r="D122" s="5">
        <v>26.75</v>
      </c>
      <c r="E122" s="5">
        <v>26.92</v>
      </c>
      <c r="F122" s="5">
        <v>26.58</v>
      </c>
      <c r="G122" s="5">
        <v>26.74</v>
      </c>
      <c r="H122" s="8">
        <v>1204149</v>
      </c>
      <c r="I122" s="5">
        <v>12846</v>
      </c>
      <c r="J122" s="11">
        <v>480403973</v>
      </c>
      <c r="K122" s="14">
        <f t="shared" si="2"/>
        <v>1.0011231748408835</v>
      </c>
      <c r="L122" s="17">
        <f t="shared" si="3"/>
        <v>3.9640987284966345E-2</v>
      </c>
    </row>
    <row r="123" spans="1:12" ht="15" customHeight="1" x14ac:dyDescent="0.2">
      <c r="A123" t="s">
        <v>10</v>
      </c>
      <c r="B123" t="s">
        <v>11</v>
      </c>
      <c r="C123" s="3" t="s">
        <v>144</v>
      </c>
      <c r="D123" s="5">
        <v>26.12</v>
      </c>
      <c r="E123" s="5">
        <v>26.98</v>
      </c>
      <c r="F123" s="5">
        <v>25.84</v>
      </c>
      <c r="G123" s="5">
        <v>26.25</v>
      </c>
      <c r="H123" s="8">
        <v>1879448</v>
      </c>
      <c r="I123" s="5">
        <v>12610.6</v>
      </c>
      <c r="J123" s="11">
        <v>480403973</v>
      </c>
      <c r="K123" s="14">
        <f t="shared" si="2"/>
        <v>0.9827779857731187</v>
      </c>
      <c r="L123" s="17">
        <f t="shared" si="3"/>
        <v>4.0380952380952385E-2</v>
      </c>
    </row>
    <row r="124" spans="1:12" ht="15" customHeight="1" x14ac:dyDescent="0.2">
      <c r="A124" t="s">
        <v>10</v>
      </c>
      <c r="B124" t="s">
        <v>11</v>
      </c>
      <c r="C124" s="3" t="s">
        <v>143</v>
      </c>
      <c r="D124" s="5">
        <v>26</v>
      </c>
      <c r="E124" s="5">
        <v>26.38</v>
      </c>
      <c r="F124" s="5">
        <v>25.96</v>
      </c>
      <c r="G124" s="5">
        <v>26.37</v>
      </c>
      <c r="H124" s="8">
        <v>1193333</v>
      </c>
      <c r="I124" s="5">
        <v>12668.25</v>
      </c>
      <c r="J124" s="11">
        <v>480403973</v>
      </c>
      <c r="K124" s="14">
        <f t="shared" si="2"/>
        <v>0.98727068513665295</v>
      </c>
      <c r="L124" s="17">
        <f t="shared" si="3"/>
        <v>4.0197193780811526E-2</v>
      </c>
    </row>
    <row r="125" spans="1:12" ht="15" customHeight="1" x14ac:dyDescent="0.2">
      <c r="A125" t="s">
        <v>10</v>
      </c>
      <c r="B125" t="s">
        <v>11</v>
      </c>
      <c r="C125" s="3" t="s">
        <v>142</v>
      </c>
      <c r="D125" s="5">
        <v>26.5</v>
      </c>
      <c r="E125" s="5">
        <v>26.64</v>
      </c>
      <c r="F125" s="5">
        <v>26.3</v>
      </c>
      <c r="G125" s="5">
        <v>26.3</v>
      </c>
      <c r="H125" s="8">
        <v>1453632</v>
      </c>
      <c r="I125" s="5">
        <v>12634.62</v>
      </c>
      <c r="J125" s="11">
        <v>480403973</v>
      </c>
      <c r="K125" s="14">
        <f t="shared" si="2"/>
        <v>0.98464994384125792</v>
      </c>
      <c r="L125" s="17">
        <f t="shared" si="3"/>
        <v>4.0304182509505702E-2</v>
      </c>
    </row>
    <row r="126" spans="1:12" ht="15" customHeight="1" x14ac:dyDescent="0.2">
      <c r="A126" t="s">
        <v>10</v>
      </c>
      <c r="B126" t="s">
        <v>11</v>
      </c>
      <c r="C126" s="3" t="s">
        <v>141</v>
      </c>
      <c r="D126" s="5">
        <v>26.02</v>
      </c>
      <c r="E126" s="5">
        <v>26.12</v>
      </c>
      <c r="F126" s="5">
        <v>25.66</v>
      </c>
      <c r="G126" s="5">
        <v>25.66</v>
      </c>
      <c r="H126" s="8">
        <v>1057267</v>
      </c>
      <c r="I126" s="5">
        <v>12327.17</v>
      </c>
      <c r="J126" s="11">
        <v>480403973</v>
      </c>
      <c r="K126" s="14">
        <f t="shared" si="2"/>
        <v>0.9606888805690752</v>
      </c>
      <c r="L126" s="17">
        <f t="shared" si="3"/>
        <v>4.1309431021044431E-2</v>
      </c>
    </row>
    <row r="127" spans="1:12" ht="15" customHeight="1" x14ac:dyDescent="0.2">
      <c r="A127" t="s">
        <v>10</v>
      </c>
      <c r="B127" t="s">
        <v>11</v>
      </c>
      <c r="C127" s="3" t="s">
        <v>140</v>
      </c>
      <c r="D127" s="5">
        <v>25.45</v>
      </c>
      <c r="E127" s="5">
        <v>25.68</v>
      </c>
      <c r="F127" s="5">
        <v>25.38</v>
      </c>
      <c r="G127" s="5">
        <v>25.55</v>
      </c>
      <c r="H127" s="8">
        <v>1038119</v>
      </c>
      <c r="I127" s="5">
        <v>12274.32</v>
      </c>
      <c r="J127" s="11">
        <v>480403973</v>
      </c>
      <c r="K127" s="14">
        <f t="shared" si="2"/>
        <v>0.9565705728191688</v>
      </c>
      <c r="L127" s="17">
        <f t="shared" si="3"/>
        <v>4.1487279843444226E-2</v>
      </c>
    </row>
    <row r="128" spans="1:12" ht="15" customHeight="1" x14ac:dyDescent="0.2">
      <c r="A128" t="s">
        <v>10</v>
      </c>
      <c r="B128" t="s">
        <v>11</v>
      </c>
      <c r="C128" s="3" t="s">
        <v>139</v>
      </c>
      <c r="D128" s="5">
        <v>25.62</v>
      </c>
      <c r="E128" s="5">
        <v>25.89</v>
      </c>
      <c r="F128" s="5">
        <v>25.48</v>
      </c>
      <c r="G128" s="5">
        <v>25.48</v>
      </c>
      <c r="H128" s="8">
        <v>1152139</v>
      </c>
      <c r="I128" s="5">
        <v>12240.69</v>
      </c>
      <c r="J128" s="11">
        <v>480403973</v>
      </c>
      <c r="K128" s="14">
        <f t="shared" si="2"/>
        <v>0.95394983152377388</v>
      </c>
      <c r="L128" s="17">
        <f t="shared" si="3"/>
        <v>4.1601255886970175E-2</v>
      </c>
    </row>
    <row r="129" spans="1:12" ht="15" customHeight="1" x14ac:dyDescent="0.2">
      <c r="A129" t="s">
        <v>10</v>
      </c>
      <c r="B129" t="s">
        <v>11</v>
      </c>
      <c r="C129" s="3" t="s">
        <v>138</v>
      </c>
      <c r="D129" s="5">
        <v>25.5</v>
      </c>
      <c r="E129" s="5">
        <v>25.79</v>
      </c>
      <c r="F129" s="5">
        <v>25.46</v>
      </c>
      <c r="G129" s="5">
        <v>25.75</v>
      </c>
      <c r="H129" s="8">
        <v>923330</v>
      </c>
      <c r="I129" s="5">
        <v>12370.4</v>
      </c>
      <c r="J129" s="11">
        <v>480403973</v>
      </c>
      <c r="K129" s="14">
        <f t="shared" si="2"/>
        <v>0.96405840509172591</v>
      </c>
      <c r="L129" s="17">
        <f t="shared" si="3"/>
        <v>4.1165048543689325E-2</v>
      </c>
    </row>
    <row r="130" spans="1:12" ht="15" customHeight="1" x14ac:dyDescent="0.2">
      <c r="A130" t="s">
        <v>10</v>
      </c>
      <c r="B130" t="s">
        <v>11</v>
      </c>
      <c r="C130" s="3" t="s">
        <v>137</v>
      </c>
      <c r="D130" s="5">
        <v>25.81</v>
      </c>
      <c r="E130" s="5">
        <v>26.175000000000001</v>
      </c>
      <c r="F130" s="5">
        <v>25.7</v>
      </c>
      <c r="G130" s="5">
        <v>26.1</v>
      </c>
      <c r="H130" s="8">
        <v>907879</v>
      </c>
      <c r="I130" s="5">
        <v>12538.54</v>
      </c>
      <c r="J130" s="11">
        <v>480403973</v>
      </c>
      <c r="K130" s="14">
        <f t="shared" si="2"/>
        <v>0.97716211156870092</v>
      </c>
      <c r="L130" s="17">
        <f t="shared" si="3"/>
        <v>4.0613026819923369E-2</v>
      </c>
    </row>
    <row r="131" spans="1:12" ht="15" customHeight="1" x14ac:dyDescent="0.2">
      <c r="A131" t="s">
        <v>10</v>
      </c>
      <c r="B131" t="s">
        <v>11</v>
      </c>
      <c r="C131" s="3" t="s">
        <v>136</v>
      </c>
      <c r="D131" s="5">
        <v>26.06</v>
      </c>
      <c r="E131" s="5">
        <v>26.13</v>
      </c>
      <c r="F131" s="5">
        <v>25.78</v>
      </c>
      <c r="G131" s="5">
        <v>25.78</v>
      </c>
      <c r="H131" s="8">
        <v>975356</v>
      </c>
      <c r="I131" s="5">
        <v>12384.81</v>
      </c>
      <c r="J131" s="11">
        <v>480403973</v>
      </c>
      <c r="K131" s="14">
        <f t="shared" ref="K131:K194" si="4">G131/$M$2</f>
        <v>0.96518157993260956</v>
      </c>
      <c r="L131" s="17">
        <f t="shared" ref="L131:L194" si="5">$N$2/G131</f>
        <v>4.1117145073700546E-2</v>
      </c>
    </row>
    <row r="132" spans="1:12" ht="15" customHeight="1" x14ac:dyDescent="0.2">
      <c r="A132" t="s">
        <v>10</v>
      </c>
      <c r="B132" t="s">
        <v>11</v>
      </c>
      <c r="C132" s="3" t="s">
        <v>135</v>
      </c>
      <c r="D132" s="5">
        <v>25.97</v>
      </c>
      <c r="E132" s="5">
        <v>26.06</v>
      </c>
      <c r="F132" s="5">
        <v>25.86</v>
      </c>
      <c r="G132" s="5">
        <v>25.95</v>
      </c>
      <c r="H132" s="8">
        <v>775334</v>
      </c>
      <c r="I132" s="5">
        <v>12466.48</v>
      </c>
      <c r="J132" s="11">
        <v>480403973</v>
      </c>
      <c r="K132" s="14">
        <f t="shared" si="4"/>
        <v>0.97154623736428303</v>
      </c>
      <c r="L132" s="17">
        <f t="shared" si="5"/>
        <v>4.0847784200385359E-2</v>
      </c>
    </row>
    <row r="133" spans="1:12" ht="15" customHeight="1" x14ac:dyDescent="0.2">
      <c r="A133" t="s">
        <v>10</v>
      </c>
      <c r="B133" t="s">
        <v>11</v>
      </c>
      <c r="C133" s="3" t="s">
        <v>134</v>
      </c>
      <c r="D133" s="5">
        <v>25.82</v>
      </c>
      <c r="E133" s="5">
        <v>25.93</v>
      </c>
      <c r="F133" s="5">
        <v>25.61</v>
      </c>
      <c r="G133" s="5">
        <v>25.83</v>
      </c>
      <c r="H133" s="8">
        <v>578641</v>
      </c>
      <c r="I133" s="5">
        <v>12408.83</v>
      </c>
      <c r="J133" s="11">
        <v>480403973</v>
      </c>
      <c r="K133" s="14">
        <f t="shared" si="4"/>
        <v>0.96705353800074867</v>
      </c>
      <c r="L133" s="17">
        <f t="shared" si="5"/>
        <v>4.1037553232675189E-2</v>
      </c>
    </row>
    <row r="134" spans="1:12" ht="15" customHeight="1" x14ac:dyDescent="0.2">
      <c r="A134" t="s">
        <v>10</v>
      </c>
      <c r="B134" t="s">
        <v>11</v>
      </c>
      <c r="C134" s="3" t="s">
        <v>133</v>
      </c>
      <c r="D134" s="5">
        <v>26.04</v>
      </c>
      <c r="E134" s="5">
        <v>26.07</v>
      </c>
      <c r="F134" s="5">
        <v>25.6</v>
      </c>
      <c r="G134" s="5">
        <v>25.84</v>
      </c>
      <c r="H134" s="8">
        <v>973618</v>
      </c>
      <c r="I134" s="5">
        <v>12413.64</v>
      </c>
      <c r="J134" s="11">
        <v>480403973</v>
      </c>
      <c r="K134" s="14">
        <f t="shared" si="4"/>
        <v>0.96742792961437662</v>
      </c>
      <c r="L134" s="17">
        <f t="shared" si="5"/>
        <v>4.1021671826625389E-2</v>
      </c>
    </row>
    <row r="135" spans="1:12" ht="15" customHeight="1" x14ac:dyDescent="0.2">
      <c r="A135" t="s">
        <v>10</v>
      </c>
      <c r="B135" t="s">
        <v>11</v>
      </c>
      <c r="C135" s="3" t="s">
        <v>132</v>
      </c>
      <c r="D135" s="5">
        <v>25.97</v>
      </c>
      <c r="E135" s="5">
        <v>26.47</v>
      </c>
      <c r="F135" s="5">
        <v>25.95</v>
      </c>
      <c r="G135" s="5">
        <v>26.3</v>
      </c>
      <c r="H135" s="8">
        <v>991667</v>
      </c>
      <c r="I135" s="5">
        <v>12634.62</v>
      </c>
      <c r="J135" s="11">
        <v>480403973</v>
      </c>
      <c r="K135" s="14">
        <f t="shared" si="4"/>
        <v>0.98464994384125792</v>
      </c>
      <c r="L135" s="17">
        <f t="shared" si="5"/>
        <v>4.0304182509505702E-2</v>
      </c>
    </row>
    <row r="136" spans="1:12" ht="15" customHeight="1" x14ac:dyDescent="0.2">
      <c r="A136" t="s">
        <v>10</v>
      </c>
      <c r="B136" t="s">
        <v>11</v>
      </c>
      <c r="C136" s="3" t="s">
        <v>131</v>
      </c>
      <c r="D136" s="5">
        <v>26.42</v>
      </c>
      <c r="E136" s="5">
        <v>26.58</v>
      </c>
      <c r="F136" s="5">
        <v>26.19</v>
      </c>
      <c r="G136" s="5">
        <v>26.25</v>
      </c>
      <c r="H136" s="8">
        <v>1135530</v>
      </c>
      <c r="I136" s="5">
        <v>12610.6</v>
      </c>
      <c r="J136" s="11">
        <v>480403973</v>
      </c>
      <c r="K136" s="14">
        <f t="shared" si="4"/>
        <v>0.9827779857731187</v>
      </c>
      <c r="L136" s="17">
        <f t="shared" si="5"/>
        <v>4.0380952380952385E-2</v>
      </c>
    </row>
    <row r="137" spans="1:12" ht="15" customHeight="1" x14ac:dyDescent="0.2">
      <c r="A137" t="s">
        <v>10</v>
      </c>
      <c r="B137" t="s">
        <v>11</v>
      </c>
      <c r="C137" s="3" t="s">
        <v>130</v>
      </c>
      <c r="D137" s="5">
        <v>26.28</v>
      </c>
      <c r="E137" s="5">
        <v>26.35</v>
      </c>
      <c r="F137" s="5">
        <v>26</v>
      </c>
      <c r="G137" s="5">
        <v>26.25</v>
      </c>
      <c r="H137" s="8">
        <v>917509</v>
      </c>
      <c r="I137" s="5">
        <v>12610.6</v>
      </c>
      <c r="J137" s="11">
        <v>480403973</v>
      </c>
      <c r="K137" s="14">
        <f t="shared" si="4"/>
        <v>0.9827779857731187</v>
      </c>
      <c r="L137" s="17">
        <f t="shared" si="5"/>
        <v>4.0380952380952385E-2</v>
      </c>
    </row>
    <row r="138" spans="1:12" ht="15" customHeight="1" x14ac:dyDescent="0.2">
      <c r="A138" t="s">
        <v>10</v>
      </c>
      <c r="B138" t="s">
        <v>11</v>
      </c>
      <c r="C138" s="3" t="s">
        <v>129</v>
      </c>
      <c r="D138" s="5">
        <v>26.47</v>
      </c>
      <c r="E138" s="5">
        <v>26.914999999999999</v>
      </c>
      <c r="F138" s="5">
        <v>26.4</v>
      </c>
      <c r="G138" s="5">
        <v>26.65</v>
      </c>
      <c r="H138" s="8">
        <v>1246242</v>
      </c>
      <c r="I138" s="5">
        <v>12802.77</v>
      </c>
      <c r="J138" s="11">
        <v>480403973</v>
      </c>
      <c r="K138" s="14">
        <f t="shared" si="4"/>
        <v>0.99775365031823282</v>
      </c>
      <c r="L138" s="17">
        <f t="shared" si="5"/>
        <v>3.9774859287054411E-2</v>
      </c>
    </row>
    <row r="139" spans="1:12" ht="15" customHeight="1" x14ac:dyDescent="0.2">
      <c r="A139" t="s">
        <v>10</v>
      </c>
      <c r="B139" t="s">
        <v>11</v>
      </c>
      <c r="C139" s="3" t="s">
        <v>128</v>
      </c>
      <c r="D139" s="5">
        <v>26.68</v>
      </c>
      <c r="E139" s="5">
        <v>26.745000000000001</v>
      </c>
      <c r="F139" s="5">
        <v>26.4</v>
      </c>
      <c r="G139" s="5">
        <v>26.68</v>
      </c>
      <c r="H139" s="8">
        <v>952784</v>
      </c>
      <c r="I139" s="5">
        <v>12817.18</v>
      </c>
      <c r="J139" s="11">
        <v>480403973</v>
      </c>
      <c r="K139" s="14">
        <f t="shared" si="4"/>
        <v>0.99887682515911635</v>
      </c>
      <c r="L139" s="17">
        <f t="shared" si="5"/>
        <v>3.9730134932533738E-2</v>
      </c>
    </row>
    <row r="140" spans="1:12" ht="15" customHeight="1" x14ac:dyDescent="0.2">
      <c r="A140" t="s">
        <v>10</v>
      </c>
      <c r="B140" t="s">
        <v>11</v>
      </c>
      <c r="C140" s="3" t="s">
        <v>127</v>
      </c>
      <c r="D140" s="5">
        <v>26.4</v>
      </c>
      <c r="E140" s="5">
        <v>26.69</v>
      </c>
      <c r="F140" s="5">
        <v>26.22</v>
      </c>
      <c r="G140" s="5">
        <v>26.69</v>
      </c>
      <c r="H140" s="8">
        <v>1117713</v>
      </c>
      <c r="I140" s="5">
        <v>12821.98</v>
      </c>
      <c r="J140" s="11">
        <v>480403973</v>
      </c>
      <c r="K140" s="14">
        <f t="shared" si="4"/>
        <v>0.99925121677274431</v>
      </c>
      <c r="L140" s="17">
        <f t="shared" si="5"/>
        <v>3.9715249156987639E-2</v>
      </c>
    </row>
    <row r="141" spans="1:12" ht="15" customHeight="1" x14ac:dyDescent="0.2">
      <c r="A141" t="s">
        <v>10</v>
      </c>
      <c r="B141" t="s">
        <v>11</v>
      </c>
      <c r="C141" s="3" t="s">
        <v>126</v>
      </c>
      <c r="D141" s="5">
        <v>26.57</v>
      </c>
      <c r="E141" s="5">
        <v>26.64</v>
      </c>
      <c r="F141" s="5">
        <v>26.4</v>
      </c>
      <c r="G141" s="5">
        <v>26.59</v>
      </c>
      <c r="H141" s="8">
        <v>530556</v>
      </c>
      <c r="I141" s="5">
        <v>12773.94</v>
      </c>
      <c r="J141" s="11">
        <v>480403973</v>
      </c>
      <c r="K141" s="14">
        <f t="shared" si="4"/>
        <v>0.99550730063646575</v>
      </c>
      <c r="L141" s="17">
        <f t="shared" si="5"/>
        <v>3.9864610755923284E-2</v>
      </c>
    </row>
    <row r="142" spans="1:12" ht="15" customHeight="1" x14ac:dyDescent="0.2">
      <c r="A142" t="s">
        <v>10</v>
      </c>
      <c r="B142" t="s">
        <v>11</v>
      </c>
      <c r="C142" s="3" t="s">
        <v>125</v>
      </c>
      <c r="D142" s="5">
        <v>26.7</v>
      </c>
      <c r="E142" s="5">
        <v>26.92</v>
      </c>
      <c r="F142" s="5">
        <v>26.62</v>
      </c>
      <c r="G142" s="5">
        <v>26.82</v>
      </c>
      <c r="H142" s="8">
        <v>792937</v>
      </c>
      <c r="I142" s="5">
        <v>12884.43</v>
      </c>
      <c r="J142" s="11">
        <v>480403973</v>
      </c>
      <c r="K142" s="14">
        <f t="shared" si="4"/>
        <v>1.0041183077499063</v>
      </c>
      <c r="L142" s="17">
        <f t="shared" si="5"/>
        <v>3.95227442207308E-2</v>
      </c>
    </row>
    <row r="143" spans="1:12" ht="15" customHeight="1" x14ac:dyDescent="0.2">
      <c r="A143" t="s">
        <v>10</v>
      </c>
      <c r="B143" t="s">
        <v>11</v>
      </c>
      <c r="C143" s="3" t="s">
        <v>124</v>
      </c>
      <c r="D143" s="5">
        <v>26.77</v>
      </c>
      <c r="E143" s="5">
        <v>26.8</v>
      </c>
      <c r="F143" s="5">
        <v>26.45</v>
      </c>
      <c r="G143" s="5">
        <v>26.48</v>
      </c>
      <c r="H143" s="8">
        <v>662537</v>
      </c>
      <c r="I143" s="5">
        <v>12721.1</v>
      </c>
      <c r="J143" s="11">
        <v>480403973</v>
      </c>
      <c r="K143" s="14">
        <f t="shared" si="4"/>
        <v>0.99138899288655935</v>
      </c>
      <c r="L143" s="17">
        <f t="shared" si="5"/>
        <v>4.0030211480362538E-2</v>
      </c>
    </row>
    <row r="144" spans="1:12" ht="15" customHeight="1" x14ac:dyDescent="0.2">
      <c r="A144" t="s">
        <v>10</v>
      </c>
      <c r="B144" t="s">
        <v>11</v>
      </c>
      <c r="C144" s="3" t="s">
        <v>123</v>
      </c>
      <c r="D144" s="5">
        <v>26.35</v>
      </c>
      <c r="E144" s="5">
        <v>26.84</v>
      </c>
      <c r="F144" s="5">
        <v>26.24</v>
      </c>
      <c r="G144" s="5">
        <v>26.68</v>
      </c>
      <c r="H144" s="8">
        <v>1031424</v>
      </c>
      <c r="I144" s="5">
        <v>12817.18</v>
      </c>
      <c r="J144" s="11">
        <v>480403973</v>
      </c>
      <c r="K144" s="14">
        <f t="shared" si="4"/>
        <v>0.99887682515911635</v>
      </c>
      <c r="L144" s="17">
        <f t="shared" si="5"/>
        <v>3.9730134932533738E-2</v>
      </c>
    </row>
    <row r="145" spans="1:12" ht="15" customHeight="1" x14ac:dyDescent="0.2">
      <c r="A145" t="s">
        <v>10</v>
      </c>
      <c r="B145" t="s">
        <v>11</v>
      </c>
      <c r="C145" s="3" t="s">
        <v>122</v>
      </c>
      <c r="D145" s="5">
        <v>26.96</v>
      </c>
      <c r="E145" s="5">
        <v>27.25</v>
      </c>
      <c r="F145" s="5">
        <v>26.9</v>
      </c>
      <c r="G145" s="5">
        <v>27.24</v>
      </c>
      <c r="H145" s="8">
        <v>862610</v>
      </c>
      <c r="I145" s="5">
        <v>13086.2</v>
      </c>
      <c r="J145" s="11">
        <v>480403973</v>
      </c>
      <c r="K145" s="14">
        <f t="shared" si="4"/>
        <v>1.0198427555222762</v>
      </c>
      <c r="L145" s="17">
        <f t="shared" si="5"/>
        <v>3.8913362701908961E-2</v>
      </c>
    </row>
    <row r="146" spans="1:12" ht="15" customHeight="1" x14ac:dyDescent="0.2">
      <c r="A146" t="s">
        <v>10</v>
      </c>
      <c r="B146" t="s">
        <v>11</v>
      </c>
      <c r="C146" s="3" t="s">
        <v>121</v>
      </c>
      <c r="D146" s="5">
        <v>27.34</v>
      </c>
      <c r="E146" s="5">
        <v>27.45</v>
      </c>
      <c r="F146" s="5">
        <v>27.06</v>
      </c>
      <c r="G146" s="5">
        <v>27.41</v>
      </c>
      <c r="H146" s="8">
        <v>766118</v>
      </c>
      <c r="I146" s="5">
        <v>13167.87</v>
      </c>
      <c r="J146" s="11">
        <v>480403973</v>
      </c>
      <c r="K146" s="14">
        <f t="shared" si="4"/>
        <v>1.0262074129539498</v>
      </c>
      <c r="L146" s="17">
        <f t="shared" si="5"/>
        <v>3.867201751185699E-2</v>
      </c>
    </row>
    <row r="147" spans="1:12" ht="15" customHeight="1" x14ac:dyDescent="0.2">
      <c r="A147" t="s">
        <v>10</v>
      </c>
      <c r="B147" t="s">
        <v>11</v>
      </c>
      <c r="C147" s="3" t="s">
        <v>120</v>
      </c>
      <c r="D147" s="5">
        <v>27.23</v>
      </c>
      <c r="E147" s="5">
        <v>27.33</v>
      </c>
      <c r="F147" s="5">
        <v>27.09</v>
      </c>
      <c r="G147" s="5">
        <v>27.23</v>
      </c>
      <c r="H147" s="8">
        <v>699204</v>
      </c>
      <c r="I147" s="5">
        <v>13081.4</v>
      </c>
      <c r="J147" s="11">
        <v>480403973</v>
      </c>
      <c r="K147" s="14">
        <f t="shared" si="4"/>
        <v>1.0194683639086484</v>
      </c>
      <c r="L147" s="17">
        <f t="shared" si="5"/>
        <v>3.8927653323540215E-2</v>
      </c>
    </row>
    <row r="148" spans="1:12" ht="15" customHeight="1" x14ac:dyDescent="0.2">
      <c r="A148" t="s">
        <v>10</v>
      </c>
      <c r="B148" t="s">
        <v>11</v>
      </c>
      <c r="C148" s="3" t="s">
        <v>119</v>
      </c>
      <c r="D148" s="5">
        <v>27.33</v>
      </c>
      <c r="E148" s="5">
        <v>27.69</v>
      </c>
      <c r="F148" s="5">
        <v>27.32</v>
      </c>
      <c r="G148" s="5">
        <v>27.66</v>
      </c>
      <c r="H148" s="8">
        <v>1016373</v>
      </c>
      <c r="I148" s="5">
        <v>13287.97</v>
      </c>
      <c r="J148" s="11">
        <v>480403973</v>
      </c>
      <c r="K148" s="14">
        <f t="shared" si="4"/>
        <v>1.0355672032946461</v>
      </c>
      <c r="L148" s="17">
        <f t="shared" si="5"/>
        <v>3.8322487346348522E-2</v>
      </c>
    </row>
    <row r="149" spans="1:12" ht="15" customHeight="1" x14ac:dyDescent="0.2">
      <c r="A149" t="s">
        <v>10</v>
      </c>
      <c r="B149" t="s">
        <v>11</v>
      </c>
      <c r="C149" s="3" t="s">
        <v>118</v>
      </c>
      <c r="D149" s="5">
        <v>27.72</v>
      </c>
      <c r="E149" s="5">
        <v>27.72</v>
      </c>
      <c r="F149" s="5">
        <v>27.37</v>
      </c>
      <c r="G149" s="5">
        <v>27.41</v>
      </c>
      <c r="H149" s="8">
        <v>719004</v>
      </c>
      <c r="I149" s="5">
        <v>13167.87</v>
      </c>
      <c r="J149" s="11">
        <v>480403973</v>
      </c>
      <c r="K149" s="14">
        <f t="shared" si="4"/>
        <v>1.0262074129539498</v>
      </c>
      <c r="L149" s="17">
        <f t="shared" si="5"/>
        <v>3.867201751185699E-2</v>
      </c>
    </row>
    <row r="150" spans="1:12" ht="15" customHeight="1" x14ac:dyDescent="0.2">
      <c r="A150" t="s">
        <v>10</v>
      </c>
      <c r="B150" t="s">
        <v>11</v>
      </c>
      <c r="C150" s="3" t="s">
        <v>117</v>
      </c>
      <c r="D150" s="5">
        <v>27.03</v>
      </c>
      <c r="E150" s="5">
        <v>27.58</v>
      </c>
      <c r="F150" s="5">
        <v>26.88</v>
      </c>
      <c r="G150" s="5">
        <v>27.53</v>
      </c>
      <c r="H150" s="8">
        <v>1351647</v>
      </c>
      <c r="I150" s="5">
        <v>13225.52</v>
      </c>
      <c r="J150" s="11">
        <v>480403973</v>
      </c>
      <c r="K150" s="14">
        <f t="shared" si="4"/>
        <v>1.0307001123174842</v>
      </c>
      <c r="L150" s="17">
        <f t="shared" si="5"/>
        <v>3.8503450780966217E-2</v>
      </c>
    </row>
    <row r="151" spans="1:12" ht="15" customHeight="1" x14ac:dyDescent="0.2">
      <c r="A151" t="s">
        <v>10</v>
      </c>
      <c r="B151" t="s">
        <v>11</v>
      </c>
      <c r="C151" s="3" t="s">
        <v>116</v>
      </c>
      <c r="D151" s="5">
        <v>27.2</v>
      </c>
      <c r="E151" s="5">
        <v>27.34</v>
      </c>
      <c r="F151" s="5">
        <v>27.08</v>
      </c>
      <c r="G151" s="5">
        <v>27.24</v>
      </c>
      <c r="H151" s="8">
        <v>1319234</v>
      </c>
      <c r="I151" s="5">
        <v>13086.2</v>
      </c>
      <c r="J151" s="11">
        <v>480403973</v>
      </c>
      <c r="K151" s="14">
        <f t="shared" si="4"/>
        <v>1.0198427555222762</v>
      </c>
      <c r="L151" s="17">
        <f t="shared" si="5"/>
        <v>3.8913362701908961E-2</v>
      </c>
    </row>
    <row r="152" spans="1:12" ht="15" customHeight="1" x14ac:dyDescent="0.2">
      <c r="A152" t="s">
        <v>10</v>
      </c>
      <c r="B152" t="s">
        <v>11</v>
      </c>
      <c r="C152" s="3" t="s">
        <v>115</v>
      </c>
      <c r="D152" s="5">
        <v>27</v>
      </c>
      <c r="E152" s="5">
        <v>27.04</v>
      </c>
      <c r="F152" s="5">
        <v>26.66</v>
      </c>
      <c r="G152" s="5">
        <v>26.92</v>
      </c>
      <c r="H152" s="8">
        <v>955111</v>
      </c>
      <c r="I152" s="5">
        <v>12932.47</v>
      </c>
      <c r="J152" s="11">
        <v>480403973</v>
      </c>
      <c r="K152" s="14">
        <f t="shared" si="4"/>
        <v>1.007862223886185</v>
      </c>
      <c r="L152" s="17">
        <f t="shared" si="5"/>
        <v>3.9375928677563149E-2</v>
      </c>
    </row>
    <row r="153" spans="1:12" ht="15" customHeight="1" x14ac:dyDescent="0.2">
      <c r="A153" t="s">
        <v>10</v>
      </c>
      <c r="B153" t="s">
        <v>11</v>
      </c>
      <c r="C153" s="3" t="s">
        <v>114</v>
      </c>
      <c r="D153" s="5">
        <v>26.71</v>
      </c>
      <c r="E153" s="5">
        <v>27.24</v>
      </c>
      <c r="F153" s="5">
        <v>26.58</v>
      </c>
      <c r="G153" s="5">
        <v>27.03</v>
      </c>
      <c r="H153" s="8">
        <v>1511744</v>
      </c>
      <c r="I153" s="5">
        <v>12985.32</v>
      </c>
      <c r="J153" s="11">
        <v>480403973</v>
      </c>
      <c r="K153" s="14">
        <f t="shared" si="4"/>
        <v>1.0119805316360913</v>
      </c>
      <c r="L153" s="17">
        <f t="shared" si="5"/>
        <v>3.9215686274509803E-2</v>
      </c>
    </row>
    <row r="154" spans="1:12" ht="15" customHeight="1" x14ac:dyDescent="0.2">
      <c r="A154" t="s">
        <v>10</v>
      </c>
      <c r="B154" t="s">
        <v>11</v>
      </c>
      <c r="C154" s="3" t="s">
        <v>113</v>
      </c>
      <c r="D154" s="5">
        <v>26.8</v>
      </c>
      <c r="E154" s="5">
        <v>27.19</v>
      </c>
      <c r="F154" s="5">
        <v>26.79</v>
      </c>
      <c r="G154" s="5">
        <v>27.19</v>
      </c>
      <c r="H154" s="8">
        <v>841737</v>
      </c>
      <c r="I154" s="5">
        <v>13062.18</v>
      </c>
      <c r="J154" s="11">
        <v>480403973</v>
      </c>
      <c r="K154" s="14">
        <f t="shared" si="4"/>
        <v>1.017970797454137</v>
      </c>
      <c r="L154" s="17">
        <f t="shared" si="5"/>
        <v>3.8984920926811328E-2</v>
      </c>
    </row>
    <row r="155" spans="1:12" ht="15" customHeight="1" x14ac:dyDescent="0.2">
      <c r="A155" t="s">
        <v>10</v>
      </c>
      <c r="B155" t="s">
        <v>11</v>
      </c>
      <c r="C155" s="3" t="s">
        <v>112</v>
      </c>
      <c r="D155" s="5">
        <v>27.31</v>
      </c>
      <c r="E155" s="5">
        <v>27.55</v>
      </c>
      <c r="F155" s="5">
        <v>27.31</v>
      </c>
      <c r="G155" s="5">
        <v>27.39</v>
      </c>
      <c r="H155" s="8">
        <v>644684</v>
      </c>
      <c r="I155" s="5">
        <v>13158.26</v>
      </c>
      <c r="J155" s="11">
        <v>480403973</v>
      </c>
      <c r="K155" s="14">
        <f t="shared" si="4"/>
        <v>1.0254586297266941</v>
      </c>
      <c r="L155" s="17">
        <f t="shared" si="5"/>
        <v>3.8700255567725446E-2</v>
      </c>
    </row>
    <row r="156" spans="1:12" ht="15" customHeight="1" x14ac:dyDescent="0.2">
      <c r="A156" t="s">
        <v>10</v>
      </c>
      <c r="B156" t="s">
        <v>11</v>
      </c>
      <c r="C156" s="3" t="s">
        <v>111</v>
      </c>
      <c r="D156" s="5">
        <v>27.52</v>
      </c>
      <c r="E156" s="5">
        <v>27.6</v>
      </c>
      <c r="F156" s="5">
        <v>27.35</v>
      </c>
      <c r="G156" s="5">
        <v>27.45</v>
      </c>
      <c r="H156" s="8">
        <v>503475</v>
      </c>
      <c r="I156" s="5">
        <v>13187.09</v>
      </c>
      <c r="J156" s="11">
        <v>480403973</v>
      </c>
      <c r="K156" s="14">
        <f t="shared" si="4"/>
        <v>1.0277049794084612</v>
      </c>
      <c r="L156" s="17">
        <f t="shared" si="5"/>
        <v>3.8615664845173044E-2</v>
      </c>
    </row>
    <row r="157" spans="1:12" ht="15" customHeight="1" x14ac:dyDescent="0.2">
      <c r="A157" t="s">
        <v>10</v>
      </c>
      <c r="B157" t="s">
        <v>11</v>
      </c>
      <c r="C157" s="3" t="s">
        <v>110</v>
      </c>
      <c r="D157" s="5">
        <v>27.42</v>
      </c>
      <c r="E157" s="5">
        <v>27.44</v>
      </c>
      <c r="F157" s="5">
        <v>27.05</v>
      </c>
      <c r="G157" s="5">
        <v>27.2</v>
      </c>
      <c r="H157" s="8">
        <v>658814</v>
      </c>
      <c r="I157" s="5">
        <v>13066.99</v>
      </c>
      <c r="J157" s="11">
        <v>480403973</v>
      </c>
      <c r="K157" s="14">
        <f t="shared" si="4"/>
        <v>1.0183451890677648</v>
      </c>
      <c r="L157" s="17">
        <f t="shared" si="5"/>
        <v>3.8970588235294118E-2</v>
      </c>
    </row>
    <row r="158" spans="1:12" ht="15" customHeight="1" x14ac:dyDescent="0.2">
      <c r="A158" t="s">
        <v>10</v>
      </c>
      <c r="B158" t="s">
        <v>11</v>
      </c>
      <c r="C158" s="3" t="s">
        <v>109</v>
      </c>
      <c r="D158" s="5">
        <v>27.44</v>
      </c>
      <c r="E158" s="5">
        <v>27.73</v>
      </c>
      <c r="F158" s="5">
        <v>27.36</v>
      </c>
      <c r="G158" s="5">
        <v>27.73</v>
      </c>
      <c r="H158" s="8">
        <v>921709</v>
      </c>
      <c r="I158" s="5">
        <v>13321.6</v>
      </c>
      <c r="J158" s="11">
        <v>480403973</v>
      </c>
      <c r="K158" s="14">
        <f t="shared" si="4"/>
        <v>1.0381879445900413</v>
      </c>
      <c r="L158" s="17">
        <f t="shared" si="5"/>
        <v>3.8225748287053732E-2</v>
      </c>
    </row>
    <row r="159" spans="1:12" ht="15" customHeight="1" x14ac:dyDescent="0.2">
      <c r="A159" t="s">
        <v>10</v>
      </c>
      <c r="B159" t="s">
        <v>11</v>
      </c>
      <c r="C159" s="3" t="s">
        <v>108</v>
      </c>
      <c r="D159" s="5">
        <v>27.79</v>
      </c>
      <c r="E159" s="5">
        <v>27.99</v>
      </c>
      <c r="F159" s="5">
        <v>27.68</v>
      </c>
      <c r="G159" s="5">
        <v>27.94</v>
      </c>
      <c r="H159" s="8">
        <v>693501</v>
      </c>
      <c r="I159" s="5">
        <v>13422.49</v>
      </c>
      <c r="J159" s="11">
        <v>480403973</v>
      </c>
      <c r="K159" s="14">
        <f t="shared" si="4"/>
        <v>1.0460501684762262</v>
      </c>
      <c r="L159" s="17">
        <f t="shared" si="5"/>
        <v>3.7938439513242661E-2</v>
      </c>
    </row>
    <row r="160" spans="1:12" ht="15" customHeight="1" x14ac:dyDescent="0.2">
      <c r="A160" t="s">
        <v>10</v>
      </c>
      <c r="B160" t="s">
        <v>11</v>
      </c>
      <c r="C160" s="3" t="s">
        <v>107</v>
      </c>
      <c r="D160" s="5">
        <v>28</v>
      </c>
      <c r="E160" s="5">
        <v>28</v>
      </c>
      <c r="F160" s="5">
        <v>27.734999999999999</v>
      </c>
      <c r="G160" s="5">
        <v>27.81</v>
      </c>
      <c r="H160" s="8">
        <v>959414</v>
      </c>
      <c r="I160" s="5">
        <v>13360.03</v>
      </c>
      <c r="J160" s="11">
        <v>480403973</v>
      </c>
      <c r="K160" s="14">
        <f t="shared" si="4"/>
        <v>1.041183077499064</v>
      </c>
      <c r="L160" s="17">
        <f t="shared" si="5"/>
        <v>3.8115785688601224E-2</v>
      </c>
    </row>
    <row r="161" spans="1:12" ht="15" customHeight="1" x14ac:dyDescent="0.2">
      <c r="A161" t="s">
        <v>10</v>
      </c>
      <c r="B161" t="s">
        <v>11</v>
      </c>
      <c r="C161" s="3" t="s">
        <v>106</v>
      </c>
      <c r="D161" s="5">
        <v>27.64</v>
      </c>
      <c r="E161" s="5">
        <v>27.97</v>
      </c>
      <c r="F161" s="5">
        <v>27.5</v>
      </c>
      <c r="G161" s="5">
        <v>27.85</v>
      </c>
      <c r="H161" s="8">
        <v>524305</v>
      </c>
      <c r="I161" s="5">
        <v>13379.25</v>
      </c>
      <c r="J161" s="11">
        <v>480403973</v>
      </c>
      <c r="K161" s="14">
        <f t="shared" si="4"/>
        <v>1.0426806439535754</v>
      </c>
      <c r="L161" s="17">
        <f t="shared" si="5"/>
        <v>3.8061041292639139E-2</v>
      </c>
    </row>
    <row r="162" spans="1:12" ht="15" customHeight="1" x14ac:dyDescent="0.2">
      <c r="A162" t="s">
        <v>10</v>
      </c>
      <c r="B162" t="s">
        <v>11</v>
      </c>
      <c r="C162" s="3" t="s">
        <v>105</v>
      </c>
      <c r="D162" s="5">
        <v>27.91</v>
      </c>
      <c r="E162" s="5">
        <v>27.99</v>
      </c>
      <c r="F162" s="5">
        <v>27.47</v>
      </c>
      <c r="G162" s="5">
        <v>27.54</v>
      </c>
      <c r="H162" s="8">
        <v>578296</v>
      </c>
      <c r="I162" s="5">
        <v>13230.33</v>
      </c>
      <c r="J162" s="11">
        <v>480403973</v>
      </c>
      <c r="K162" s="14">
        <f t="shared" si="4"/>
        <v>1.0310745039311118</v>
      </c>
      <c r="L162" s="17">
        <f t="shared" si="5"/>
        <v>3.8489469862018885E-2</v>
      </c>
    </row>
    <row r="163" spans="1:12" ht="15" customHeight="1" x14ac:dyDescent="0.2">
      <c r="A163" t="s">
        <v>10</v>
      </c>
      <c r="B163" t="s">
        <v>11</v>
      </c>
      <c r="C163" s="3" t="s">
        <v>104</v>
      </c>
      <c r="D163" s="5">
        <v>27.43</v>
      </c>
      <c r="E163" s="5">
        <v>27.72</v>
      </c>
      <c r="F163" s="5">
        <v>27.16</v>
      </c>
      <c r="G163" s="5">
        <v>27.72</v>
      </c>
      <c r="H163" s="8">
        <v>1099087</v>
      </c>
      <c r="I163" s="5">
        <v>13316.8</v>
      </c>
      <c r="J163" s="11">
        <v>480403973</v>
      </c>
      <c r="K163" s="14">
        <f t="shared" si="4"/>
        <v>1.0378135529764132</v>
      </c>
      <c r="L163" s="17">
        <f t="shared" si="5"/>
        <v>3.823953823953824E-2</v>
      </c>
    </row>
    <row r="164" spans="1:12" ht="15" customHeight="1" x14ac:dyDescent="0.2">
      <c r="A164" t="s">
        <v>10</v>
      </c>
      <c r="B164" t="s">
        <v>11</v>
      </c>
      <c r="C164" s="3" t="s">
        <v>103</v>
      </c>
      <c r="D164" s="5">
        <v>27.94</v>
      </c>
      <c r="E164" s="5">
        <v>28.22</v>
      </c>
      <c r="F164" s="5">
        <v>27.07</v>
      </c>
      <c r="G164" s="5">
        <v>27.94</v>
      </c>
      <c r="H164" s="8">
        <v>1762186</v>
      </c>
      <c r="I164" s="5">
        <v>13422.49</v>
      </c>
      <c r="J164" s="11">
        <v>480403973</v>
      </c>
      <c r="K164" s="14">
        <f t="shared" si="4"/>
        <v>1.0460501684762262</v>
      </c>
      <c r="L164" s="17">
        <f t="shared" si="5"/>
        <v>3.7938439513242661E-2</v>
      </c>
    </row>
    <row r="165" spans="1:12" ht="15" customHeight="1" x14ac:dyDescent="0.2">
      <c r="A165" t="s">
        <v>10</v>
      </c>
      <c r="B165" t="s">
        <v>11</v>
      </c>
      <c r="C165" s="3" t="s">
        <v>102</v>
      </c>
      <c r="D165" s="5">
        <v>27.91</v>
      </c>
      <c r="E165" s="5">
        <v>27.95</v>
      </c>
      <c r="F165" s="5">
        <v>27.39</v>
      </c>
      <c r="G165" s="5">
        <v>27.77</v>
      </c>
      <c r="H165" s="8">
        <v>1026255</v>
      </c>
      <c r="I165" s="5">
        <v>13340.82</v>
      </c>
      <c r="J165" s="11">
        <v>480403973</v>
      </c>
      <c r="K165" s="14">
        <f t="shared" si="4"/>
        <v>1.0396855110445526</v>
      </c>
      <c r="L165" s="17">
        <f t="shared" si="5"/>
        <v>3.8170687792581925E-2</v>
      </c>
    </row>
    <row r="166" spans="1:12" ht="15" customHeight="1" x14ac:dyDescent="0.2">
      <c r="A166" t="s">
        <v>10</v>
      </c>
      <c r="B166" t="s">
        <v>11</v>
      </c>
      <c r="C166" s="3" t="s">
        <v>101</v>
      </c>
      <c r="D166" s="5">
        <v>27.78</v>
      </c>
      <c r="E166" s="5">
        <v>28.16</v>
      </c>
      <c r="F166" s="5">
        <v>27.67</v>
      </c>
      <c r="G166" s="5">
        <v>28.12</v>
      </c>
      <c r="H166" s="8">
        <v>748130</v>
      </c>
      <c r="I166" s="5">
        <v>13508.96</v>
      </c>
      <c r="J166" s="11">
        <v>480403973</v>
      </c>
      <c r="K166" s="14">
        <f t="shared" si="4"/>
        <v>1.0527892175215274</v>
      </c>
      <c r="L166" s="17">
        <f t="shared" si="5"/>
        <v>3.7695590327169272E-2</v>
      </c>
    </row>
    <row r="167" spans="1:12" ht="15" customHeight="1" x14ac:dyDescent="0.2">
      <c r="A167" t="s">
        <v>10</v>
      </c>
      <c r="B167" t="s">
        <v>11</v>
      </c>
      <c r="C167" s="3" t="s">
        <v>100</v>
      </c>
      <c r="D167" s="5">
        <v>28.12</v>
      </c>
      <c r="E167" s="5">
        <v>28.42</v>
      </c>
      <c r="F167" s="5">
        <v>28.1</v>
      </c>
      <c r="G167" s="5">
        <v>28.27</v>
      </c>
      <c r="H167" s="8">
        <v>682880</v>
      </c>
      <c r="I167" s="5">
        <v>13581.02</v>
      </c>
      <c r="J167" s="11">
        <v>480403973</v>
      </c>
      <c r="K167" s="14">
        <f t="shared" si="4"/>
        <v>1.0584050917259453</v>
      </c>
      <c r="L167" s="17">
        <f t="shared" si="5"/>
        <v>3.7495578351609479E-2</v>
      </c>
    </row>
    <row r="168" spans="1:12" ht="15" customHeight="1" x14ac:dyDescent="0.2">
      <c r="A168" t="s">
        <v>10</v>
      </c>
      <c r="B168" t="s">
        <v>11</v>
      </c>
      <c r="C168" s="3" t="s">
        <v>99</v>
      </c>
      <c r="D168" s="5">
        <v>28.19</v>
      </c>
      <c r="E168" s="5">
        <v>28.24</v>
      </c>
      <c r="F168" s="5">
        <v>27.67</v>
      </c>
      <c r="G168" s="5">
        <v>27.79</v>
      </c>
      <c r="H168" s="8">
        <v>721332</v>
      </c>
      <c r="I168" s="5">
        <v>13350.43</v>
      </c>
      <c r="J168" s="11">
        <v>480403973</v>
      </c>
      <c r="K168" s="14">
        <f t="shared" si="4"/>
        <v>1.0404342942718083</v>
      </c>
      <c r="L168" s="17">
        <f t="shared" si="5"/>
        <v>3.8143216984526808E-2</v>
      </c>
    </row>
    <row r="169" spans="1:12" ht="15" customHeight="1" x14ac:dyDescent="0.2">
      <c r="A169" t="s">
        <v>10</v>
      </c>
      <c r="B169" t="s">
        <v>11</v>
      </c>
      <c r="C169" s="3" t="s">
        <v>98</v>
      </c>
      <c r="D169" s="5">
        <v>27.65</v>
      </c>
      <c r="E169" s="5">
        <v>27.87</v>
      </c>
      <c r="F169" s="5">
        <v>27.53</v>
      </c>
      <c r="G169" s="5">
        <v>27.85</v>
      </c>
      <c r="H169" s="8">
        <v>949563</v>
      </c>
      <c r="I169" s="5">
        <v>13379.25</v>
      </c>
      <c r="J169" s="11">
        <v>480403973</v>
      </c>
      <c r="K169" s="14">
        <f t="shared" si="4"/>
        <v>1.0426806439535754</v>
      </c>
      <c r="L169" s="17">
        <f t="shared" si="5"/>
        <v>3.8061041292639139E-2</v>
      </c>
    </row>
    <row r="170" spans="1:12" ht="15" customHeight="1" x14ac:dyDescent="0.2">
      <c r="A170" t="s">
        <v>10</v>
      </c>
      <c r="B170" t="s">
        <v>11</v>
      </c>
      <c r="C170" s="3" t="s">
        <v>97</v>
      </c>
      <c r="D170" s="5">
        <v>27.99</v>
      </c>
      <c r="E170" s="5">
        <v>28</v>
      </c>
      <c r="F170" s="5">
        <v>27.57</v>
      </c>
      <c r="G170" s="5">
        <v>27.68</v>
      </c>
      <c r="H170" s="8">
        <v>1671149</v>
      </c>
      <c r="I170" s="5">
        <v>13297.58</v>
      </c>
      <c r="J170" s="11">
        <v>480403973</v>
      </c>
      <c r="K170" s="14">
        <f t="shared" si="4"/>
        <v>1.0363159865219018</v>
      </c>
      <c r="L170" s="17">
        <f t="shared" si="5"/>
        <v>3.8294797687861273E-2</v>
      </c>
    </row>
    <row r="171" spans="1:12" ht="15" customHeight="1" x14ac:dyDescent="0.2">
      <c r="A171" t="s">
        <v>10</v>
      </c>
      <c r="B171" t="s">
        <v>11</v>
      </c>
      <c r="C171" s="3" t="s">
        <v>96</v>
      </c>
      <c r="D171" s="5">
        <v>27.68</v>
      </c>
      <c r="E171" s="5">
        <v>27.96</v>
      </c>
      <c r="F171" s="5">
        <v>27.53</v>
      </c>
      <c r="G171" s="5">
        <v>27.87</v>
      </c>
      <c r="H171" s="8">
        <v>576420</v>
      </c>
      <c r="I171" s="5">
        <v>13388.86</v>
      </c>
      <c r="J171" s="11">
        <v>480403973</v>
      </c>
      <c r="K171" s="14">
        <f t="shared" si="4"/>
        <v>1.0434294271808311</v>
      </c>
      <c r="L171" s="17">
        <f t="shared" si="5"/>
        <v>3.8033728022963759E-2</v>
      </c>
    </row>
    <row r="172" spans="1:12" ht="15" customHeight="1" x14ac:dyDescent="0.2">
      <c r="A172" t="s">
        <v>10</v>
      </c>
      <c r="B172" t="s">
        <v>11</v>
      </c>
      <c r="C172" s="3" t="s">
        <v>95</v>
      </c>
      <c r="D172" s="5">
        <v>27.84</v>
      </c>
      <c r="E172" s="5">
        <v>28.17</v>
      </c>
      <c r="F172" s="5">
        <v>27.77</v>
      </c>
      <c r="G172" s="5">
        <v>27.96</v>
      </c>
      <c r="H172" s="8">
        <v>797024</v>
      </c>
      <c r="I172" s="5">
        <v>13432.1</v>
      </c>
      <c r="J172" s="11">
        <v>480403973</v>
      </c>
      <c r="K172" s="14">
        <f t="shared" si="4"/>
        <v>1.0467989517034819</v>
      </c>
      <c r="L172" s="17">
        <f t="shared" si="5"/>
        <v>3.7911301859799712E-2</v>
      </c>
    </row>
    <row r="173" spans="1:12" ht="15" customHeight="1" x14ac:dyDescent="0.2">
      <c r="A173" t="s">
        <v>10</v>
      </c>
      <c r="B173" t="s">
        <v>11</v>
      </c>
      <c r="C173" s="3" t="s">
        <v>94</v>
      </c>
      <c r="D173" s="5">
        <v>27.23</v>
      </c>
      <c r="E173" s="5">
        <v>27.24</v>
      </c>
      <c r="F173" s="5">
        <v>26.72</v>
      </c>
      <c r="G173" s="5">
        <v>26.91</v>
      </c>
      <c r="H173" s="8">
        <v>896308</v>
      </c>
      <c r="I173" s="5">
        <v>12927.67</v>
      </c>
      <c r="J173" s="11">
        <v>480403973</v>
      </c>
      <c r="K173" s="14">
        <f t="shared" si="4"/>
        <v>1.0074878322725571</v>
      </c>
      <c r="L173" s="17">
        <f t="shared" si="5"/>
        <v>3.9390561129691568E-2</v>
      </c>
    </row>
    <row r="174" spans="1:12" ht="15" customHeight="1" x14ac:dyDescent="0.2">
      <c r="A174" t="s">
        <v>10</v>
      </c>
      <c r="B174" t="s">
        <v>11</v>
      </c>
      <c r="C174" s="3" t="s">
        <v>93</v>
      </c>
      <c r="D174" s="5">
        <v>26.88</v>
      </c>
      <c r="E174" s="5">
        <v>27.17</v>
      </c>
      <c r="F174" s="5">
        <v>26.63</v>
      </c>
      <c r="G174" s="5">
        <v>27.14</v>
      </c>
      <c r="H174" s="8">
        <v>891361</v>
      </c>
      <c r="I174" s="5">
        <v>13038.16</v>
      </c>
      <c r="J174" s="11">
        <v>480403973</v>
      </c>
      <c r="K174" s="14">
        <f t="shared" si="4"/>
        <v>1.0160988393859978</v>
      </c>
      <c r="L174" s="17">
        <f t="shared" si="5"/>
        <v>3.9056742815033164E-2</v>
      </c>
    </row>
    <row r="175" spans="1:12" ht="15" customHeight="1" x14ac:dyDescent="0.2">
      <c r="A175" t="s">
        <v>10</v>
      </c>
      <c r="B175" t="s">
        <v>11</v>
      </c>
      <c r="C175" s="3" t="s">
        <v>92</v>
      </c>
      <c r="D175" s="5">
        <v>27.02</v>
      </c>
      <c r="E175" s="5">
        <v>27.19</v>
      </c>
      <c r="F175" s="5">
        <v>26.82</v>
      </c>
      <c r="G175" s="5">
        <v>27.19</v>
      </c>
      <c r="H175" s="8">
        <v>638181</v>
      </c>
      <c r="I175" s="5">
        <v>13062.18</v>
      </c>
      <c r="J175" s="11">
        <v>480403973</v>
      </c>
      <c r="K175" s="14">
        <f t="shared" si="4"/>
        <v>1.017970797454137</v>
      </c>
      <c r="L175" s="17">
        <f t="shared" si="5"/>
        <v>3.8984920926811328E-2</v>
      </c>
    </row>
    <row r="176" spans="1:12" ht="15" customHeight="1" x14ac:dyDescent="0.2">
      <c r="A176" t="s">
        <v>10</v>
      </c>
      <c r="B176" t="s">
        <v>11</v>
      </c>
      <c r="C176" s="3" t="s">
        <v>91</v>
      </c>
      <c r="D176" s="5">
        <v>26.85</v>
      </c>
      <c r="E176" s="5">
        <v>27.05</v>
      </c>
      <c r="F176" s="5">
        <v>26.85</v>
      </c>
      <c r="G176" s="5">
        <v>26.98</v>
      </c>
      <c r="H176" s="8">
        <v>1109180</v>
      </c>
      <c r="I176" s="5">
        <v>12961.3</v>
      </c>
      <c r="J176" s="11">
        <v>480403973</v>
      </c>
      <c r="K176" s="14">
        <f t="shared" si="4"/>
        <v>1.010108573567952</v>
      </c>
      <c r="L176" s="17">
        <f t="shared" si="5"/>
        <v>3.9288361749444035E-2</v>
      </c>
    </row>
    <row r="177" spans="1:12" ht="15" customHeight="1" x14ac:dyDescent="0.2">
      <c r="A177" t="s">
        <v>10</v>
      </c>
      <c r="B177" t="s">
        <v>11</v>
      </c>
      <c r="C177" s="3" t="s">
        <v>90</v>
      </c>
      <c r="D177" s="5">
        <v>27.13</v>
      </c>
      <c r="E177" s="5">
        <v>27.19</v>
      </c>
      <c r="F177" s="5">
        <v>26.81</v>
      </c>
      <c r="G177" s="5">
        <v>26.85</v>
      </c>
      <c r="H177" s="8">
        <v>617280</v>
      </c>
      <c r="I177" s="5">
        <v>12898.85</v>
      </c>
      <c r="J177" s="11">
        <v>480403973</v>
      </c>
      <c r="K177" s="14">
        <f t="shared" si="4"/>
        <v>1.00524148259079</v>
      </c>
      <c r="L177" s="17">
        <f t="shared" si="5"/>
        <v>3.9478584729981378E-2</v>
      </c>
    </row>
    <row r="178" spans="1:12" ht="15" customHeight="1" x14ac:dyDescent="0.2">
      <c r="A178" t="s">
        <v>10</v>
      </c>
      <c r="B178" t="s">
        <v>11</v>
      </c>
      <c r="C178" s="3" t="s">
        <v>89</v>
      </c>
      <c r="D178" s="5">
        <v>26.9</v>
      </c>
      <c r="E178" s="5">
        <v>26.91</v>
      </c>
      <c r="F178" s="5">
        <v>26.31</v>
      </c>
      <c r="G178" s="5">
        <v>26.53</v>
      </c>
      <c r="H178" s="8">
        <v>859408</v>
      </c>
      <c r="I178" s="5">
        <v>12745.12</v>
      </c>
      <c r="J178" s="11">
        <v>480403973</v>
      </c>
      <c r="K178" s="14">
        <f t="shared" si="4"/>
        <v>0.99326095095469857</v>
      </c>
      <c r="L178" s="17">
        <f t="shared" si="5"/>
        <v>3.9954768186958159E-2</v>
      </c>
    </row>
    <row r="179" spans="1:12" ht="15" customHeight="1" x14ac:dyDescent="0.2">
      <c r="A179" t="s">
        <v>10</v>
      </c>
      <c r="B179" t="s">
        <v>11</v>
      </c>
      <c r="C179" s="3" t="s">
        <v>88</v>
      </c>
      <c r="D179" s="5">
        <v>26.64</v>
      </c>
      <c r="E179" s="5">
        <v>27</v>
      </c>
      <c r="F179" s="5">
        <v>26.57</v>
      </c>
      <c r="G179" s="5">
        <v>26.95</v>
      </c>
      <c r="H179" s="8">
        <v>969315</v>
      </c>
      <c r="I179" s="5">
        <v>12946.89</v>
      </c>
      <c r="J179" s="11">
        <v>480403973</v>
      </c>
      <c r="K179" s="14">
        <f t="shared" si="4"/>
        <v>1.0089853987270685</v>
      </c>
      <c r="L179" s="17">
        <f t="shared" si="5"/>
        <v>3.9332096474953622E-2</v>
      </c>
    </row>
    <row r="180" spans="1:12" ht="15" customHeight="1" x14ac:dyDescent="0.2">
      <c r="A180" t="s">
        <v>10</v>
      </c>
      <c r="B180" t="s">
        <v>11</v>
      </c>
      <c r="C180" s="3" t="s">
        <v>87</v>
      </c>
      <c r="D180" s="5">
        <v>27.08</v>
      </c>
      <c r="E180" s="5">
        <v>27.16</v>
      </c>
      <c r="F180" s="5">
        <v>26.78</v>
      </c>
      <c r="G180" s="5">
        <v>27.02</v>
      </c>
      <c r="H180" s="8">
        <v>799571</v>
      </c>
      <c r="I180" s="5">
        <v>12980.52</v>
      </c>
      <c r="J180" s="11">
        <v>480403973</v>
      </c>
      <c r="K180" s="14">
        <f t="shared" si="4"/>
        <v>1.0116061400224634</v>
      </c>
      <c r="L180" s="17">
        <f t="shared" si="5"/>
        <v>3.9230199851961516E-2</v>
      </c>
    </row>
    <row r="181" spans="1:12" ht="15" customHeight="1" x14ac:dyDescent="0.2">
      <c r="A181" t="s">
        <v>10</v>
      </c>
      <c r="B181" t="s">
        <v>11</v>
      </c>
      <c r="C181" s="3" t="s">
        <v>86</v>
      </c>
      <c r="D181" s="5">
        <v>27.13</v>
      </c>
      <c r="E181" s="5">
        <v>27.195</v>
      </c>
      <c r="F181" s="5">
        <v>26.96</v>
      </c>
      <c r="G181" s="5">
        <v>27.19</v>
      </c>
      <c r="H181" s="8">
        <v>708631</v>
      </c>
      <c r="I181" s="5">
        <v>13062.18</v>
      </c>
      <c r="J181" s="11">
        <v>480403973</v>
      </c>
      <c r="K181" s="14">
        <f t="shared" si="4"/>
        <v>1.017970797454137</v>
      </c>
      <c r="L181" s="17">
        <f t="shared" si="5"/>
        <v>3.8984920926811328E-2</v>
      </c>
    </row>
    <row r="182" spans="1:12" ht="15" customHeight="1" x14ac:dyDescent="0.2">
      <c r="A182" t="s">
        <v>10</v>
      </c>
      <c r="B182" t="s">
        <v>11</v>
      </c>
      <c r="C182" s="3" t="s">
        <v>85</v>
      </c>
      <c r="D182" s="5">
        <v>27.3</v>
      </c>
      <c r="E182" s="5">
        <v>27.42</v>
      </c>
      <c r="F182" s="5">
        <v>27.11</v>
      </c>
      <c r="G182" s="5">
        <v>27.27</v>
      </c>
      <c r="H182" s="8">
        <v>772479</v>
      </c>
      <c r="I182" s="5">
        <v>13100.62</v>
      </c>
      <c r="J182" s="11">
        <v>480403973</v>
      </c>
      <c r="K182" s="14">
        <f t="shared" si="4"/>
        <v>1.0209659303631597</v>
      </c>
      <c r="L182" s="17">
        <f t="shared" si="5"/>
        <v>3.8870553722038875E-2</v>
      </c>
    </row>
    <row r="183" spans="1:12" ht="15" customHeight="1" x14ac:dyDescent="0.2">
      <c r="A183" t="s">
        <v>10</v>
      </c>
      <c r="B183" t="s">
        <v>11</v>
      </c>
      <c r="C183" s="3" t="s">
        <v>84</v>
      </c>
      <c r="D183" s="5">
        <v>27.06</v>
      </c>
      <c r="E183" s="5">
        <v>27.23</v>
      </c>
      <c r="F183" s="5">
        <v>26.81</v>
      </c>
      <c r="G183" s="5">
        <v>27.23</v>
      </c>
      <c r="H183" s="8">
        <v>638631</v>
      </c>
      <c r="I183" s="5">
        <v>13081.4</v>
      </c>
      <c r="J183" s="11">
        <v>480403973</v>
      </c>
      <c r="K183" s="14">
        <f t="shared" si="4"/>
        <v>1.0194683639086484</v>
      </c>
      <c r="L183" s="17">
        <f t="shared" si="5"/>
        <v>3.8927653323540215E-2</v>
      </c>
    </row>
    <row r="184" spans="1:12" ht="15" customHeight="1" x14ac:dyDescent="0.2">
      <c r="A184" t="s">
        <v>10</v>
      </c>
      <c r="B184" t="s">
        <v>11</v>
      </c>
      <c r="C184" s="3" t="s">
        <v>83</v>
      </c>
      <c r="D184" s="5">
        <v>27.27</v>
      </c>
      <c r="E184" s="5">
        <v>27.28</v>
      </c>
      <c r="F184" s="5">
        <v>26.83</v>
      </c>
      <c r="G184" s="5">
        <v>26.88</v>
      </c>
      <c r="H184" s="8">
        <v>1376941</v>
      </c>
      <c r="I184" s="5">
        <v>12913.26</v>
      </c>
      <c r="J184" s="11">
        <v>480403973</v>
      </c>
      <c r="K184" s="14">
        <f t="shared" si="4"/>
        <v>1.0063646574316734</v>
      </c>
      <c r="L184" s="17">
        <f t="shared" si="5"/>
        <v>3.9434523809523815E-2</v>
      </c>
    </row>
    <row r="185" spans="1:12" ht="15" customHeight="1" x14ac:dyDescent="0.2">
      <c r="A185" t="s">
        <v>10</v>
      </c>
      <c r="B185" t="s">
        <v>11</v>
      </c>
      <c r="C185" s="3" t="s">
        <v>82</v>
      </c>
      <c r="D185" s="5">
        <v>26.86</v>
      </c>
      <c r="E185" s="5">
        <v>26.87</v>
      </c>
      <c r="F185" s="5">
        <v>26.28</v>
      </c>
      <c r="G185" s="5">
        <v>26.29</v>
      </c>
      <c r="H185" s="8">
        <v>2893251</v>
      </c>
      <c r="I185" s="5">
        <v>12629.82</v>
      </c>
      <c r="J185" s="11">
        <v>480403973</v>
      </c>
      <c r="K185" s="14">
        <f t="shared" si="4"/>
        <v>0.98427555222763008</v>
      </c>
      <c r="L185" s="17">
        <f t="shared" si="5"/>
        <v>4.0319513122860404E-2</v>
      </c>
    </row>
    <row r="186" spans="1:12" ht="15" customHeight="1" x14ac:dyDescent="0.2">
      <c r="A186" t="s">
        <v>10</v>
      </c>
      <c r="B186" t="s">
        <v>11</v>
      </c>
      <c r="C186" s="3" t="s">
        <v>81</v>
      </c>
      <c r="D186" s="5">
        <v>26.09</v>
      </c>
      <c r="E186" s="5">
        <v>26.21</v>
      </c>
      <c r="F186" s="5">
        <v>25.77</v>
      </c>
      <c r="G186" s="5">
        <v>26.14</v>
      </c>
      <c r="H186" s="8">
        <v>950700</v>
      </c>
      <c r="I186" s="5">
        <v>12557.76</v>
      </c>
      <c r="J186" s="11">
        <v>480403973</v>
      </c>
      <c r="K186" s="14">
        <f t="shared" si="4"/>
        <v>0.9786596780232123</v>
      </c>
      <c r="L186" s="17">
        <f t="shared" si="5"/>
        <v>4.0550879877582248E-2</v>
      </c>
    </row>
    <row r="187" spans="1:12" ht="15" customHeight="1" x14ac:dyDescent="0.2">
      <c r="A187" t="s">
        <v>10</v>
      </c>
      <c r="B187" t="s">
        <v>11</v>
      </c>
      <c r="C187" s="3" t="s">
        <v>80</v>
      </c>
      <c r="D187" s="5">
        <v>26.2</v>
      </c>
      <c r="E187" s="5">
        <v>26.52</v>
      </c>
      <c r="F187" s="5">
        <v>26</v>
      </c>
      <c r="G187" s="5">
        <v>26.44</v>
      </c>
      <c r="H187" s="8">
        <v>1206777</v>
      </c>
      <c r="I187" s="5">
        <v>12701.88</v>
      </c>
      <c r="J187" s="11">
        <v>480403973</v>
      </c>
      <c r="K187" s="14">
        <f t="shared" si="4"/>
        <v>0.98989142643204797</v>
      </c>
      <c r="L187" s="17">
        <f t="shared" si="5"/>
        <v>4.0090771558245086E-2</v>
      </c>
    </row>
    <row r="188" spans="1:12" ht="15" customHeight="1" x14ac:dyDescent="0.2">
      <c r="A188" t="s">
        <v>10</v>
      </c>
      <c r="B188" t="s">
        <v>11</v>
      </c>
      <c r="C188" s="3" t="s">
        <v>79</v>
      </c>
      <c r="D188" s="5">
        <v>26.44</v>
      </c>
      <c r="E188" s="5">
        <v>26.52</v>
      </c>
      <c r="F188" s="5">
        <v>26.01</v>
      </c>
      <c r="G188" s="5">
        <v>26.27</v>
      </c>
      <c r="H188" s="8">
        <v>834656</v>
      </c>
      <c r="I188" s="5">
        <v>12620.21</v>
      </c>
      <c r="J188" s="11">
        <v>480403973</v>
      </c>
      <c r="K188" s="14">
        <f t="shared" si="4"/>
        <v>0.98352676900037439</v>
      </c>
      <c r="L188" s="17">
        <f t="shared" si="5"/>
        <v>4.0350209364293871E-2</v>
      </c>
    </row>
    <row r="189" spans="1:12" ht="15" customHeight="1" x14ac:dyDescent="0.2">
      <c r="A189" t="s">
        <v>10</v>
      </c>
      <c r="B189" t="s">
        <v>11</v>
      </c>
      <c r="C189" s="3" t="s">
        <v>78</v>
      </c>
      <c r="D189" s="5">
        <v>26.34</v>
      </c>
      <c r="E189" s="5">
        <v>26.63</v>
      </c>
      <c r="F189" s="5">
        <v>26.14</v>
      </c>
      <c r="G189" s="5">
        <v>26.6</v>
      </c>
      <c r="H189" s="8">
        <v>809906</v>
      </c>
      <c r="I189" s="5">
        <v>12778.75</v>
      </c>
      <c r="J189" s="11">
        <v>480403973</v>
      </c>
      <c r="K189" s="14">
        <f t="shared" si="4"/>
        <v>0.9958816922500936</v>
      </c>
      <c r="L189" s="17">
        <f t="shared" si="5"/>
        <v>3.9849624060150378E-2</v>
      </c>
    </row>
    <row r="190" spans="1:12" ht="15" customHeight="1" x14ac:dyDescent="0.2">
      <c r="A190" t="s">
        <v>10</v>
      </c>
      <c r="B190" t="s">
        <v>11</v>
      </c>
      <c r="C190" s="3" t="s">
        <v>77</v>
      </c>
      <c r="D190" s="5">
        <v>26.55</v>
      </c>
      <c r="E190" s="5">
        <v>26.8</v>
      </c>
      <c r="F190" s="5">
        <v>26.49</v>
      </c>
      <c r="G190" s="5">
        <v>26.69</v>
      </c>
      <c r="H190" s="8">
        <v>470701</v>
      </c>
      <c r="I190" s="5">
        <v>12821.98</v>
      </c>
      <c r="J190" s="11">
        <v>480403973</v>
      </c>
      <c r="K190" s="14">
        <f t="shared" si="4"/>
        <v>0.99925121677274431</v>
      </c>
      <c r="L190" s="17">
        <f t="shared" si="5"/>
        <v>3.9715249156987639E-2</v>
      </c>
    </row>
    <row r="191" spans="1:12" ht="15" customHeight="1" x14ac:dyDescent="0.2">
      <c r="A191" t="s">
        <v>10</v>
      </c>
      <c r="B191" t="s">
        <v>11</v>
      </c>
      <c r="C191" s="3" t="s">
        <v>76</v>
      </c>
      <c r="D191" s="5">
        <v>26.8</v>
      </c>
      <c r="E191" s="5">
        <v>27.29</v>
      </c>
      <c r="F191" s="5">
        <v>26.74</v>
      </c>
      <c r="G191" s="5">
        <v>27.23</v>
      </c>
      <c r="H191" s="8">
        <v>1259304</v>
      </c>
      <c r="I191" s="5">
        <v>13081.4</v>
      </c>
      <c r="J191" s="11">
        <v>480403973</v>
      </c>
      <c r="K191" s="14">
        <f t="shared" si="4"/>
        <v>1.0194683639086484</v>
      </c>
      <c r="L191" s="17">
        <f t="shared" si="5"/>
        <v>3.8927653323540215E-2</v>
      </c>
    </row>
    <row r="192" spans="1:12" ht="15" customHeight="1" x14ac:dyDescent="0.2">
      <c r="A192" t="s">
        <v>10</v>
      </c>
      <c r="B192" t="s">
        <v>11</v>
      </c>
      <c r="C192" s="3" t="s">
        <v>75</v>
      </c>
      <c r="D192" s="5">
        <v>26.97</v>
      </c>
      <c r="E192" s="5">
        <v>27.19</v>
      </c>
      <c r="F192" s="5">
        <v>26.77</v>
      </c>
      <c r="G192" s="5">
        <v>27.04</v>
      </c>
      <c r="H192" s="8">
        <v>803641</v>
      </c>
      <c r="I192" s="5">
        <v>12990.12</v>
      </c>
      <c r="J192" s="11">
        <v>480403973</v>
      </c>
      <c r="K192" s="14">
        <f t="shared" si="4"/>
        <v>1.0123549232497191</v>
      </c>
      <c r="L192" s="17">
        <f t="shared" si="5"/>
        <v>3.9201183431952669E-2</v>
      </c>
    </row>
    <row r="193" spans="1:12" ht="15" customHeight="1" x14ac:dyDescent="0.2">
      <c r="A193" t="s">
        <v>10</v>
      </c>
      <c r="B193" t="s">
        <v>11</v>
      </c>
      <c r="C193" s="3" t="s">
        <v>74</v>
      </c>
      <c r="D193" s="5">
        <v>26.7</v>
      </c>
      <c r="E193" s="5">
        <v>27.21</v>
      </c>
      <c r="F193" s="5">
        <v>26.57</v>
      </c>
      <c r="G193" s="5">
        <v>27.21</v>
      </c>
      <c r="H193" s="8">
        <v>776152</v>
      </c>
      <c r="I193" s="5">
        <v>13071.79</v>
      </c>
      <c r="J193" s="11">
        <v>480403973</v>
      </c>
      <c r="K193" s="14">
        <f t="shared" si="4"/>
        <v>1.0187195806813927</v>
      </c>
      <c r="L193" s="17">
        <f t="shared" si="5"/>
        <v>3.8956266078647557E-2</v>
      </c>
    </row>
    <row r="194" spans="1:12" ht="15" customHeight="1" x14ac:dyDescent="0.2">
      <c r="A194" t="s">
        <v>10</v>
      </c>
      <c r="B194" t="s">
        <v>11</v>
      </c>
      <c r="C194" s="3" t="s">
        <v>73</v>
      </c>
      <c r="D194" s="5">
        <v>27.19</v>
      </c>
      <c r="E194" s="5">
        <v>27.4</v>
      </c>
      <c r="F194" s="5">
        <v>27.11</v>
      </c>
      <c r="G194" s="5">
        <v>27.31</v>
      </c>
      <c r="H194" s="8">
        <v>684264</v>
      </c>
      <c r="I194" s="5">
        <v>13119.83</v>
      </c>
      <c r="J194" s="11">
        <v>480403973</v>
      </c>
      <c r="K194" s="14">
        <f t="shared" si="4"/>
        <v>1.0224634968176711</v>
      </c>
      <c r="L194" s="17">
        <f t="shared" si="5"/>
        <v>3.881362138410839E-2</v>
      </c>
    </row>
    <row r="195" spans="1:12" ht="15" customHeight="1" x14ac:dyDescent="0.2">
      <c r="A195" t="s">
        <v>10</v>
      </c>
      <c r="B195" t="s">
        <v>11</v>
      </c>
      <c r="C195" s="3" t="s">
        <v>72</v>
      </c>
      <c r="D195" s="5">
        <v>27.06</v>
      </c>
      <c r="E195" s="5">
        <v>27.34</v>
      </c>
      <c r="F195" s="5">
        <v>26.82</v>
      </c>
      <c r="G195" s="5">
        <v>27.16</v>
      </c>
      <c r="H195" s="8">
        <v>516725</v>
      </c>
      <c r="I195" s="5">
        <v>13047.77</v>
      </c>
      <c r="J195" s="11">
        <v>480403973</v>
      </c>
      <c r="K195" s="14">
        <f t="shared" ref="K195:K255" si="6">G195/$M$2</f>
        <v>1.0168476226132535</v>
      </c>
      <c r="L195" s="17">
        <f t="shared" ref="L195:L255" si="7">$N$2/G195</f>
        <v>3.9027982326951399E-2</v>
      </c>
    </row>
    <row r="196" spans="1:12" ht="15" customHeight="1" x14ac:dyDescent="0.2">
      <c r="A196" t="s">
        <v>10</v>
      </c>
      <c r="B196" t="s">
        <v>11</v>
      </c>
      <c r="C196" s="3" t="s">
        <v>71</v>
      </c>
      <c r="D196" s="5">
        <v>27.2</v>
      </c>
      <c r="E196" s="5">
        <v>27.29</v>
      </c>
      <c r="F196" s="5">
        <v>26.9</v>
      </c>
      <c r="G196" s="5">
        <v>26.91</v>
      </c>
      <c r="H196" s="8">
        <v>339423</v>
      </c>
      <c r="I196" s="5">
        <v>12927.67</v>
      </c>
      <c r="J196" s="11">
        <v>480403973</v>
      </c>
      <c r="K196" s="14">
        <f t="shared" si="6"/>
        <v>1.0074878322725571</v>
      </c>
      <c r="L196" s="17">
        <f t="shared" si="7"/>
        <v>3.9390561129691568E-2</v>
      </c>
    </row>
    <row r="197" spans="1:12" ht="15" customHeight="1" x14ac:dyDescent="0.2">
      <c r="A197" t="s">
        <v>10</v>
      </c>
      <c r="B197" t="s">
        <v>11</v>
      </c>
      <c r="C197" s="3" t="s">
        <v>70</v>
      </c>
      <c r="D197" s="5">
        <v>26.74</v>
      </c>
      <c r="E197" s="5">
        <v>26.89</v>
      </c>
      <c r="F197" s="5">
        <v>26.57</v>
      </c>
      <c r="G197" s="5">
        <v>26.86</v>
      </c>
      <c r="H197" s="8">
        <v>648691</v>
      </c>
      <c r="I197" s="5">
        <v>12903.65</v>
      </c>
      <c r="J197" s="11">
        <v>480403973</v>
      </c>
      <c r="K197" s="14">
        <f t="shared" si="6"/>
        <v>1.0056158742044177</v>
      </c>
      <c r="L197" s="17">
        <f t="shared" si="7"/>
        <v>3.9463886820551006E-2</v>
      </c>
    </row>
    <row r="198" spans="1:12" ht="15" customHeight="1" x14ac:dyDescent="0.2">
      <c r="A198" t="s">
        <v>10</v>
      </c>
      <c r="B198" t="s">
        <v>11</v>
      </c>
      <c r="C198" s="3" t="s">
        <v>69</v>
      </c>
      <c r="D198" s="5">
        <v>26.95</v>
      </c>
      <c r="E198" s="5">
        <v>27.48</v>
      </c>
      <c r="F198" s="5">
        <v>26.9</v>
      </c>
      <c r="G198" s="5">
        <v>27.36</v>
      </c>
      <c r="H198" s="8">
        <v>693423</v>
      </c>
      <c r="I198" s="5">
        <v>13143.85</v>
      </c>
      <c r="J198" s="11">
        <v>480403973</v>
      </c>
      <c r="K198" s="14">
        <f t="shared" si="6"/>
        <v>1.0243354548858106</v>
      </c>
      <c r="L198" s="17">
        <f t="shared" si="7"/>
        <v>3.8742690058479537E-2</v>
      </c>
    </row>
    <row r="199" spans="1:12" ht="15" customHeight="1" x14ac:dyDescent="0.2">
      <c r="A199" t="s">
        <v>10</v>
      </c>
      <c r="B199" t="s">
        <v>11</v>
      </c>
      <c r="C199" s="3" t="s">
        <v>68</v>
      </c>
      <c r="D199" s="5">
        <v>27.42</v>
      </c>
      <c r="E199" s="5">
        <v>27.72</v>
      </c>
      <c r="F199" s="5">
        <v>27.24</v>
      </c>
      <c r="G199" s="5">
        <v>27.36</v>
      </c>
      <c r="H199" s="8">
        <v>796944</v>
      </c>
      <c r="I199" s="5">
        <v>13143.85</v>
      </c>
      <c r="J199" s="11">
        <v>480403973</v>
      </c>
      <c r="K199" s="14">
        <f t="shared" si="6"/>
        <v>1.0243354548858106</v>
      </c>
      <c r="L199" s="17">
        <f t="shared" si="7"/>
        <v>3.8742690058479537E-2</v>
      </c>
    </row>
    <row r="200" spans="1:12" ht="15" customHeight="1" x14ac:dyDescent="0.2">
      <c r="A200" t="s">
        <v>10</v>
      </c>
      <c r="B200" t="s">
        <v>11</v>
      </c>
      <c r="C200" s="3" t="s">
        <v>67</v>
      </c>
      <c r="D200" s="5">
        <v>27.22</v>
      </c>
      <c r="E200" s="5">
        <v>27.33</v>
      </c>
      <c r="F200" s="5">
        <v>27.06</v>
      </c>
      <c r="G200" s="5">
        <v>27.18</v>
      </c>
      <c r="H200" s="8">
        <v>504051</v>
      </c>
      <c r="I200" s="5">
        <v>13057.38</v>
      </c>
      <c r="J200" s="11">
        <v>480403973</v>
      </c>
      <c r="K200" s="14">
        <f t="shared" si="6"/>
        <v>1.0175964058405091</v>
      </c>
      <c r="L200" s="17">
        <f t="shared" si="7"/>
        <v>3.8999264164827081E-2</v>
      </c>
    </row>
    <row r="201" spans="1:12" ht="15" customHeight="1" x14ac:dyDescent="0.2">
      <c r="A201" t="s">
        <v>10</v>
      </c>
      <c r="B201" t="s">
        <v>11</v>
      </c>
      <c r="C201" s="3" t="s">
        <v>66</v>
      </c>
      <c r="D201" s="5">
        <v>27.34</v>
      </c>
      <c r="E201" s="5">
        <v>27.39</v>
      </c>
      <c r="F201" s="5">
        <v>27.14</v>
      </c>
      <c r="G201" s="5">
        <v>27.24</v>
      </c>
      <c r="H201" s="8">
        <v>441548</v>
      </c>
      <c r="I201" s="5">
        <v>13086.2</v>
      </c>
      <c r="J201" s="11">
        <v>480403973</v>
      </c>
      <c r="K201" s="14">
        <f t="shared" si="6"/>
        <v>1.0198427555222762</v>
      </c>
      <c r="L201" s="17">
        <f t="shared" si="7"/>
        <v>3.8913362701908961E-2</v>
      </c>
    </row>
    <row r="202" spans="1:12" ht="15" customHeight="1" x14ac:dyDescent="0.2">
      <c r="A202" t="s">
        <v>10</v>
      </c>
      <c r="B202" t="s">
        <v>11</v>
      </c>
      <c r="C202" s="3" t="s">
        <v>65</v>
      </c>
      <c r="D202" s="5">
        <v>27.4</v>
      </c>
      <c r="E202" s="5">
        <v>27.75</v>
      </c>
      <c r="F202" s="5">
        <v>27.34</v>
      </c>
      <c r="G202" s="5">
        <v>27.75</v>
      </c>
      <c r="H202" s="8">
        <v>604482</v>
      </c>
      <c r="I202" s="5">
        <v>13331.21</v>
      </c>
      <c r="J202" s="11">
        <v>480403973</v>
      </c>
      <c r="K202" s="14">
        <f t="shared" si="6"/>
        <v>1.038936727817297</v>
      </c>
      <c r="L202" s="17">
        <f t="shared" si="7"/>
        <v>3.8198198198198204E-2</v>
      </c>
    </row>
    <row r="203" spans="1:12" ht="15" customHeight="1" x14ac:dyDescent="0.2">
      <c r="A203" t="s">
        <v>10</v>
      </c>
      <c r="B203" t="s">
        <v>11</v>
      </c>
      <c r="C203" s="3" t="s">
        <v>64</v>
      </c>
      <c r="D203" s="5">
        <v>27.72</v>
      </c>
      <c r="E203" s="5">
        <v>27.87</v>
      </c>
      <c r="F203" s="5">
        <v>27.52</v>
      </c>
      <c r="G203" s="5">
        <v>27.52</v>
      </c>
      <c r="H203" s="8">
        <v>816579</v>
      </c>
      <c r="I203" s="5">
        <v>13220.72</v>
      </c>
      <c r="J203" s="11">
        <v>480403973</v>
      </c>
      <c r="K203" s="14">
        <f t="shared" si="6"/>
        <v>1.0303257207038561</v>
      </c>
      <c r="L203" s="17">
        <f t="shared" si="7"/>
        <v>3.8517441860465122E-2</v>
      </c>
    </row>
    <row r="204" spans="1:12" ht="15" customHeight="1" x14ac:dyDescent="0.2">
      <c r="A204" t="s">
        <v>10</v>
      </c>
      <c r="B204" t="s">
        <v>11</v>
      </c>
      <c r="C204" s="3" t="s">
        <v>63</v>
      </c>
      <c r="D204" s="5">
        <v>27.7</v>
      </c>
      <c r="E204" s="5">
        <v>27.7</v>
      </c>
      <c r="F204" s="5">
        <v>27.17</v>
      </c>
      <c r="G204" s="5">
        <v>27.25</v>
      </c>
      <c r="H204" s="8">
        <v>810643</v>
      </c>
      <c r="I204" s="5">
        <v>13091.01</v>
      </c>
      <c r="J204" s="11">
        <v>480403973</v>
      </c>
      <c r="K204" s="14">
        <f t="shared" si="6"/>
        <v>1.0202171471359041</v>
      </c>
      <c r="L204" s="17">
        <f t="shared" si="7"/>
        <v>3.8899082568807343E-2</v>
      </c>
    </row>
    <row r="205" spans="1:12" ht="15" customHeight="1" x14ac:dyDescent="0.2">
      <c r="A205" t="s">
        <v>10</v>
      </c>
      <c r="B205" t="s">
        <v>11</v>
      </c>
      <c r="C205" s="3" t="s">
        <v>62</v>
      </c>
      <c r="D205" s="5">
        <v>27.24</v>
      </c>
      <c r="E205" s="5">
        <v>27.3</v>
      </c>
      <c r="F205" s="5">
        <v>26.93</v>
      </c>
      <c r="G205" s="5">
        <v>27.07</v>
      </c>
      <c r="H205" s="8">
        <v>649807</v>
      </c>
      <c r="I205" s="5">
        <v>13004.54</v>
      </c>
      <c r="J205" s="11">
        <v>480403973</v>
      </c>
      <c r="K205" s="14">
        <f t="shared" si="6"/>
        <v>1.0134780980906029</v>
      </c>
      <c r="L205" s="17">
        <f t="shared" si="7"/>
        <v>3.9157739194680456E-2</v>
      </c>
    </row>
    <row r="206" spans="1:12" ht="15" customHeight="1" x14ac:dyDescent="0.2">
      <c r="A206" t="s">
        <v>10</v>
      </c>
      <c r="B206" t="s">
        <v>11</v>
      </c>
      <c r="C206" s="3" t="s">
        <v>61</v>
      </c>
      <c r="D206" s="5">
        <v>27.1</v>
      </c>
      <c r="E206" s="5">
        <v>27.29</v>
      </c>
      <c r="F206" s="5">
        <v>27.07</v>
      </c>
      <c r="G206" s="5">
        <v>27.16</v>
      </c>
      <c r="H206" s="8">
        <v>853616</v>
      </c>
      <c r="I206" s="5">
        <v>13047.77</v>
      </c>
      <c r="J206" s="11">
        <v>480403973</v>
      </c>
      <c r="K206" s="14">
        <f t="shared" si="6"/>
        <v>1.0168476226132535</v>
      </c>
      <c r="L206" s="17">
        <f t="shared" si="7"/>
        <v>3.9027982326951399E-2</v>
      </c>
    </row>
    <row r="207" spans="1:12" ht="15" customHeight="1" x14ac:dyDescent="0.2">
      <c r="A207" t="s">
        <v>10</v>
      </c>
      <c r="B207" t="s">
        <v>11</v>
      </c>
      <c r="C207" s="3" t="s">
        <v>60</v>
      </c>
      <c r="D207" s="5">
        <v>26.8</v>
      </c>
      <c r="E207" s="5">
        <v>26.9</v>
      </c>
      <c r="F207" s="5">
        <v>26.6</v>
      </c>
      <c r="G207" s="5">
        <v>26.73</v>
      </c>
      <c r="H207" s="8">
        <v>841307</v>
      </c>
      <c r="I207" s="5">
        <v>12841.2</v>
      </c>
      <c r="J207" s="11">
        <v>480403973</v>
      </c>
      <c r="K207" s="14">
        <f t="shared" si="6"/>
        <v>1.0007487832272557</v>
      </c>
      <c r="L207" s="17">
        <f t="shared" si="7"/>
        <v>3.9655817433595211E-2</v>
      </c>
    </row>
    <row r="208" spans="1:12" ht="15" customHeight="1" x14ac:dyDescent="0.2">
      <c r="A208" t="s">
        <v>10</v>
      </c>
      <c r="B208" t="s">
        <v>11</v>
      </c>
      <c r="C208" s="3" t="s">
        <v>59</v>
      </c>
      <c r="D208" s="5">
        <v>26.74</v>
      </c>
      <c r="E208" s="5">
        <v>27.34</v>
      </c>
      <c r="F208" s="5">
        <v>26.65</v>
      </c>
      <c r="G208" s="5">
        <v>27.15</v>
      </c>
      <c r="H208" s="8">
        <v>622165</v>
      </c>
      <c r="I208" s="5">
        <v>13042.97</v>
      </c>
      <c r="J208" s="11">
        <v>480403973</v>
      </c>
      <c r="K208" s="14">
        <f t="shared" si="6"/>
        <v>1.0164732309996256</v>
      </c>
      <c r="L208" s="17">
        <f t="shared" si="7"/>
        <v>3.904235727440148E-2</v>
      </c>
    </row>
    <row r="209" spans="1:12" ht="15" customHeight="1" x14ac:dyDescent="0.2">
      <c r="A209" t="s">
        <v>10</v>
      </c>
      <c r="B209" t="s">
        <v>11</v>
      </c>
      <c r="C209" s="3" t="s">
        <v>58</v>
      </c>
      <c r="D209" s="5">
        <v>26.95</v>
      </c>
      <c r="E209" s="5">
        <v>27.88</v>
      </c>
      <c r="F209" s="5">
        <v>26.765000000000001</v>
      </c>
      <c r="G209" s="5">
        <v>27.64</v>
      </c>
      <c r="H209" s="8">
        <v>1224008</v>
      </c>
      <c r="I209" s="5">
        <v>13278.37</v>
      </c>
      <c r="J209" s="11">
        <v>480403973</v>
      </c>
      <c r="K209" s="14">
        <f t="shared" si="6"/>
        <v>1.0348184200673904</v>
      </c>
      <c r="L209" s="17">
        <f t="shared" si="7"/>
        <v>3.8350217076700437E-2</v>
      </c>
    </row>
    <row r="210" spans="1:12" ht="15" customHeight="1" x14ac:dyDescent="0.2">
      <c r="A210" t="s">
        <v>10</v>
      </c>
      <c r="B210" t="s">
        <v>11</v>
      </c>
      <c r="C210" s="3" t="s">
        <v>57</v>
      </c>
      <c r="D210" s="5">
        <v>27.7</v>
      </c>
      <c r="E210" s="5">
        <v>28</v>
      </c>
      <c r="F210" s="5">
        <v>27.63</v>
      </c>
      <c r="G210" s="5">
        <v>27.67</v>
      </c>
      <c r="H210" s="8">
        <v>628670</v>
      </c>
      <c r="I210" s="5">
        <v>13292.78</v>
      </c>
      <c r="J210" s="11">
        <v>480403973</v>
      </c>
      <c r="K210" s="14">
        <f t="shared" si="6"/>
        <v>1.035941594908274</v>
      </c>
      <c r="L210" s="17">
        <f t="shared" si="7"/>
        <v>3.8308637513552582E-2</v>
      </c>
    </row>
    <row r="211" spans="1:12" ht="15" customHeight="1" x14ac:dyDescent="0.2">
      <c r="A211" t="s">
        <v>10</v>
      </c>
      <c r="B211" t="s">
        <v>11</v>
      </c>
      <c r="C211" s="3" t="s">
        <v>56</v>
      </c>
      <c r="D211" s="5">
        <v>27.63</v>
      </c>
      <c r="E211" s="5">
        <v>27.75</v>
      </c>
      <c r="F211" s="5">
        <v>27.5</v>
      </c>
      <c r="G211" s="5">
        <v>27.67</v>
      </c>
      <c r="H211" s="8">
        <v>451096</v>
      </c>
      <c r="I211" s="5">
        <v>13292.78</v>
      </c>
      <c r="J211" s="11">
        <v>480403973</v>
      </c>
      <c r="K211" s="14">
        <f t="shared" si="6"/>
        <v>1.035941594908274</v>
      </c>
      <c r="L211" s="17">
        <f t="shared" si="7"/>
        <v>3.8308637513552582E-2</v>
      </c>
    </row>
    <row r="212" spans="1:12" ht="15" customHeight="1" x14ac:dyDescent="0.2">
      <c r="A212" t="s">
        <v>10</v>
      </c>
      <c r="B212" t="s">
        <v>11</v>
      </c>
      <c r="C212" s="3" t="s">
        <v>55</v>
      </c>
      <c r="D212" s="5">
        <v>27.75</v>
      </c>
      <c r="E212" s="5">
        <v>27.8</v>
      </c>
      <c r="F212" s="5">
        <v>27.36</v>
      </c>
      <c r="G212" s="5">
        <v>27.46</v>
      </c>
      <c r="H212" s="8">
        <v>744438</v>
      </c>
      <c r="I212" s="5">
        <v>13191.89</v>
      </c>
      <c r="J212" s="11">
        <v>480403973</v>
      </c>
      <c r="K212" s="14">
        <f t="shared" si="6"/>
        <v>1.028079371022089</v>
      </c>
      <c r="L212" s="17">
        <f t="shared" si="7"/>
        <v>3.8601602330662781E-2</v>
      </c>
    </row>
    <row r="213" spans="1:12" ht="15" customHeight="1" x14ac:dyDescent="0.2">
      <c r="A213" t="s">
        <v>10</v>
      </c>
      <c r="B213" t="s">
        <v>11</v>
      </c>
      <c r="C213" s="3" t="s">
        <v>54</v>
      </c>
      <c r="D213" s="5">
        <v>27.41</v>
      </c>
      <c r="E213" s="5">
        <v>27.74</v>
      </c>
      <c r="F213" s="5">
        <v>27.2</v>
      </c>
      <c r="G213" s="5">
        <v>27.2</v>
      </c>
      <c r="H213" s="8">
        <v>1449494</v>
      </c>
      <c r="I213" s="5">
        <v>13066.99</v>
      </c>
      <c r="J213" s="11">
        <v>480403973</v>
      </c>
      <c r="K213" s="14">
        <f t="shared" si="6"/>
        <v>1.0183451890677648</v>
      </c>
      <c r="L213" s="17">
        <f t="shared" si="7"/>
        <v>3.8970588235294118E-2</v>
      </c>
    </row>
    <row r="214" spans="1:12" ht="15" customHeight="1" x14ac:dyDescent="0.2">
      <c r="A214" t="s">
        <v>10</v>
      </c>
      <c r="B214" t="s">
        <v>11</v>
      </c>
      <c r="C214" s="3" t="s">
        <v>53</v>
      </c>
      <c r="D214" s="5">
        <v>27.2</v>
      </c>
      <c r="E214" s="5">
        <v>27.26</v>
      </c>
      <c r="F214" s="5">
        <v>26.74</v>
      </c>
      <c r="G214" s="5">
        <v>26.93</v>
      </c>
      <c r="H214" s="8">
        <v>823757</v>
      </c>
      <c r="I214" s="5">
        <v>12937.28</v>
      </c>
      <c r="J214" s="11">
        <v>480403973</v>
      </c>
      <c r="K214" s="14">
        <f t="shared" si="6"/>
        <v>1.0082366154998128</v>
      </c>
      <c r="L214" s="17">
        <f t="shared" si="7"/>
        <v>3.9361307092461939E-2</v>
      </c>
    </row>
    <row r="215" spans="1:12" ht="15" customHeight="1" x14ac:dyDescent="0.2">
      <c r="A215" t="s">
        <v>10</v>
      </c>
      <c r="B215" t="s">
        <v>11</v>
      </c>
      <c r="C215" s="3" t="s">
        <v>52</v>
      </c>
      <c r="D215" s="5">
        <v>26.79</v>
      </c>
      <c r="E215" s="5">
        <v>26.84</v>
      </c>
      <c r="F215" s="5">
        <v>26.53</v>
      </c>
      <c r="G215" s="5">
        <v>26.64</v>
      </c>
      <c r="H215" s="8">
        <v>590758</v>
      </c>
      <c r="I215" s="5">
        <v>12797.96</v>
      </c>
      <c r="J215" s="11">
        <v>480403973</v>
      </c>
      <c r="K215" s="14">
        <f t="shared" si="6"/>
        <v>0.99737925870460498</v>
      </c>
      <c r="L215" s="17">
        <f t="shared" si="7"/>
        <v>3.9789789789789788E-2</v>
      </c>
    </row>
    <row r="216" spans="1:12" ht="15" customHeight="1" x14ac:dyDescent="0.2">
      <c r="A216" t="s">
        <v>10</v>
      </c>
      <c r="B216" t="s">
        <v>11</v>
      </c>
      <c r="C216" s="3" t="s">
        <v>51</v>
      </c>
      <c r="D216" s="5">
        <v>26.67</v>
      </c>
      <c r="E216" s="5">
        <v>26.89</v>
      </c>
      <c r="F216" s="5">
        <v>26.41</v>
      </c>
      <c r="G216" s="5">
        <v>26.53</v>
      </c>
      <c r="H216" s="8">
        <v>708528</v>
      </c>
      <c r="I216" s="5">
        <v>12745.12</v>
      </c>
      <c r="J216" s="11">
        <v>480403973</v>
      </c>
      <c r="K216" s="14">
        <f t="shared" si="6"/>
        <v>0.99326095095469857</v>
      </c>
      <c r="L216" s="17">
        <f t="shared" si="7"/>
        <v>3.9954768186958159E-2</v>
      </c>
    </row>
    <row r="217" spans="1:12" ht="15" customHeight="1" x14ac:dyDescent="0.2">
      <c r="A217" t="s">
        <v>10</v>
      </c>
      <c r="B217" t="s">
        <v>11</v>
      </c>
      <c r="C217" s="3" t="s">
        <v>50</v>
      </c>
      <c r="D217" s="5">
        <v>26.5</v>
      </c>
      <c r="E217" s="5">
        <v>26.67</v>
      </c>
      <c r="F217" s="5">
        <v>26.45</v>
      </c>
      <c r="G217" s="5">
        <v>26.63</v>
      </c>
      <c r="H217" s="8">
        <v>427916</v>
      </c>
      <c r="I217" s="5">
        <v>12793.16</v>
      </c>
      <c r="J217" s="11">
        <v>480403973</v>
      </c>
      <c r="K217" s="14">
        <f t="shared" si="6"/>
        <v>0.99700486709097713</v>
      </c>
      <c r="L217" s="17">
        <f t="shared" si="7"/>
        <v>3.9804731505820506E-2</v>
      </c>
    </row>
    <row r="218" spans="1:12" ht="15" customHeight="1" x14ac:dyDescent="0.2">
      <c r="A218" t="s">
        <v>10</v>
      </c>
      <c r="B218" t="s">
        <v>11</v>
      </c>
      <c r="C218" s="3" t="s">
        <v>49</v>
      </c>
      <c r="D218" s="5">
        <v>26.84</v>
      </c>
      <c r="E218" s="5">
        <v>27.21</v>
      </c>
      <c r="F218" s="5">
        <v>26.67</v>
      </c>
      <c r="G218" s="5">
        <v>27.21</v>
      </c>
      <c r="H218" s="8">
        <v>737562</v>
      </c>
      <c r="I218" s="5">
        <v>13071.79</v>
      </c>
      <c r="J218" s="11">
        <v>480403973</v>
      </c>
      <c r="K218" s="14">
        <f t="shared" si="6"/>
        <v>1.0187195806813927</v>
      </c>
      <c r="L218" s="17">
        <f t="shared" si="7"/>
        <v>3.8956266078647557E-2</v>
      </c>
    </row>
    <row r="219" spans="1:12" ht="15" customHeight="1" x14ac:dyDescent="0.2">
      <c r="A219" t="s">
        <v>10</v>
      </c>
      <c r="B219" t="s">
        <v>11</v>
      </c>
      <c r="C219" s="3" t="s">
        <v>48</v>
      </c>
      <c r="D219" s="5">
        <v>27.18</v>
      </c>
      <c r="E219" s="5">
        <v>27.59</v>
      </c>
      <c r="F219" s="5">
        <v>27.01</v>
      </c>
      <c r="G219" s="5">
        <v>27.13</v>
      </c>
      <c r="H219" s="8">
        <v>749937</v>
      </c>
      <c r="I219" s="5">
        <v>13033.36</v>
      </c>
      <c r="J219" s="11">
        <v>480403973</v>
      </c>
      <c r="K219" s="14">
        <f t="shared" si="6"/>
        <v>1.0157244477723699</v>
      </c>
      <c r="L219" s="17">
        <f t="shared" si="7"/>
        <v>3.9071138960560269E-2</v>
      </c>
    </row>
    <row r="220" spans="1:12" ht="15" customHeight="1" x14ac:dyDescent="0.2">
      <c r="A220" t="s">
        <v>10</v>
      </c>
      <c r="B220" t="s">
        <v>11</v>
      </c>
      <c r="C220" s="3" t="s">
        <v>47</v>
      </c>
      <c r="D220" s="5">
        <v>27.3</v>
      </c>
      <c r="E220" s="5">
        <v>27.36</v>
      </c>
      <c r="F220" s="5">
        <v>27.01</v>
      </c>
      <c r="G220" s="5">
        <v>27.17</v>
      </c>
      <c r="H220" s="8">
        <v>603048</v>
      </c>
      <c r="I220" s="5">
        <v>13052.58</v>
      </c>
      <c r="J220" s="11">
        <v>480403973</v>
      </c>
      <c r="K220" s="14">
        <f t="shared" si="6"/>
        <v>1.0172220142268813</v>
      </c>
      <c r="L220" s="17">
        <f t="shared" si="7"/>
        <v>3.9013617960986381E-2</v>
      </c>
    </row>
    <row r="221" spans="1:12" ht="15" customHeight="1" x14ac:dyDescent="0.2">
      <c r="A221" t="s">
        <v>10</v>
      </c>
      <c r="B221" t="s">
        <v>11</v>
      </c>
      <c r="C221" s="3" t="s">
        <v>46</v>
      </c>
      <c r="D221" s="5">
        <v>27.2</v>
      </c>
      <c r="E221" s="5">
        <v>27.29</v>
      </c>
      <c r="F221" s="5">
        <v>26.98</v>
      </c>
      <c r="G221" s="5">
        <v>27.22</v>
      </c>
      <c r="H221" s="8">
        <v>866474</v>
      </c>
      <c r="I221" s="5">
        <v>13076.6</v>
      </c>
      <c r="J221" s="11">
        <v>480403973</v>
      </c>
      <c r="K221" s="14">
        <f t="shared" si="6"/>
        <v>1.0190939722950205</v>
      </c>
      <c r="L221" s="17">
        <f t="shared" si="7"/>
        <v>3.8941954445260843E-2</v>
      </c>
    </row>
    <row r="222" spans="1:12" ht="15" customHeight="1" x14ac:dyDescent="0.2">
      <c r="A222" t="s">
        <v>10</v>
      </c>
      <c r="B222" t="s">
        <v>11</v>
      </c>
      <c r="C222" s="3" t="s">
        <v>45</v>
      </c>
      <c r="D222" s="5">
        <v>27.3</v>
      </c>
      <c r="E222" s="5">
        <v>27.44</v>
      </c>
      <c r="F222" s="5">
        <v>26.45</v>
      </c>
      <c r="G222" s="5">
        <v>26.69</v>
      </c>
      <c r="H222" s="8">
        <v>1191246</v>
      </c>
      <c r="I222" s="5">
        <v>12821.98</v>
      </c>
      <c r="J222" s="11">
        <v>480403973</v>
      </c>
      <c r="K222" s="14">
        <f t="shared" si="6"/>
        <v>0.99925121677274431</v>
      </c>
      <c r="L222" s="17">
        <f t="shared" si="7"/>
        <v>3.9715249156987639E-2</v>
      </c>
    </row>
    <row r="223" spans="1:12" ht="15" customHeight="1" x14ac:dyDescent="0.2">
      <c r="A223" t="s">
        <v>10</v>
      </c>
      <c r="B223" t="s">
        <v>11</v>
      </c>
      <c r="C223" s="3" t="s">
        <v>44</v>
      </c>
      <c r="D223" s="5">
        <v>26.4</v>
      </c>
      <c r="E223" s="5">
        <v>26.56</v>
      </c>
      <c r="F223" s="5">
        <v>26.07</v>
      </c>
      <c r="G223" s="5">
        <v>26.46</v>
      </c>
      <c r="H223" s="8">
        <v>1047501</v>
      </c>
      <c r="I223" s="5">
        <v>12711.49</v>
      </c>
      <c r="J223" s="11">
        <v>480403973</v>
      </c>
      <c r="K223" s="14">
        <f t="shared" si="6"/>
        <v>0.99064020965930366</v>
      </c>
      <c r="L223" s="17">
        <f t="shared" si="7"/>
        <v>4.0060468631897203E-2</v>
      </c>
    </row>
    <row r="224" spans="1:12" ht="15" customHeight="1" x14ac:dyDescent="0.2">
      <c r="A224" t="s">
        <v>10</v>
      </c>
      <c r="B224" t="s">
        <v>11</v>
      </c>
      <c r="C224" s="3" t="s">
        <v>43</v>
      </c>
      <c r="D224" s="5">
        <v>26.48</v>
      </c>
      <c r="E224" s="5">
        <v>26.65</v>
      </c>
      <c r="F224" s="5">
        <v>26.24</v>
      </c>
      <c r="G224" s="5">
        <v>26.38</v>
      </c>
      <c r="H224" s="8">
        <v>783148</v>
      </c>
      <c r="I224" s="5">
        <v>12673.06</v>
      </c>
      <c r="J224" s="11">
        <v>480403973</v>
      </c>
      <c r="K224" s="14">
        <f t="shared" si="6"/>
        <v>0.98764507675028068</v>
      </c>
      <c r="L224" s="17">
        <f t="shared" si="7"/>
        <v>4.0181956027293408E-2</v>
      </c>
    </row>
    <row r="225" spans="1:12" ht="15" customHeight="1" x14ac:dyDescent="0.2">
      <c r="A225" t="s">
        <v>10</v>
      </c>
      <c r="B225" t="s">
        <v>11</v>
      </c>
      <c r="C225" s="3" t="s">
        <v>42</v>
      </c>
      <c r="D225" s="5">
        <v>26.15</v>
      </c>
      <c r="E225" s="5">
        <v>26.17</v>
      </c>
      <c r="F225" s="5">
        <v>25.61</v>
      </c>
      <c r="G225" s="5">
        <v>25.89</v>
      </c>
      <c r="H225" s="8">
        <v>1738431</v>
      </c>
      <c r="I225" s="5">
        <v>12437.66</v>
      </c>
      <c r="J225" s="11">
        <v>480403973</v>
      </c>
      <c r="K225" s="14">
        <f t="shared" si="6"/>
        <v>0.96929988768251585</v>
      </c>
      <c r="L225" s="17">
        <f t="shared" si="7"/>
        <v>4.0942448821938975E-2</v>
      </c>
    </row>
    <row r="226" spans="1:12" ht="15" customHeight="1" x14ac:dyDescent="0.2">
      <c r="A226" t="s">
        <v>10</v>
      </c>
      <c r="B226" t="s">
        <v>11</v>
      </c>
      <c r="C226" s="3" t="s">
        <v>41</v>
      </c>
      <c r="D226" s="5">
        <v>25.86</v>
      </c>
      <c r="E226" s="5">
        <v>26.27</v>
      </c>
      <c r="F226" s="5">
        <v>25.79</v>
      </c>
      <c r="G226" s="5">
        <v>26.2</v>
      </c>
      <c r="H226" s="8">
        <v>887022</v>
      </c>
      <c r="I226" s="5">
        <v>12586.58</v>
      </c>
      <c r="J226" s="11">
        <v>480403973</v>
      </c>
      <c r="K226" s="14">
        <f t="shared" si="6"/>
        <v>0.98090602770497937</v>
      </c>
      <c r="L226" s="17">
        <f t="shared" si="7"/>
        <v>4.0458015267175573E-2</v>
      </c>
    </row>
    <row r="227" spans="1:12" ht="15" customHeight="1" x14ac:dyDescent="0.2">
      <c r="A227" t="s">
        <v>10</v>
      </c>
      <c r="B227" t="s">
        <v>11</v>
      </c>
      <c r="C227" s="3" t="s">
        <v>40</v>
      </c>
      <c r="D227" s="5">
        <v>26.51</v>
      </c>
      <c r="E227" s="5">
        <v>28.195</v>
      </c>
      <c r="F227" s="5">
        <v>26.43</v>
      </c>
      <c r="G227" s="5">
        <v>27.99</v>
      </c>
      <c r="H227" s="8">
        <v>1641232</v>
      </c>
      <c r="I227" s="5">
        <v>13446.51</v>
      </c>
      <c r="J227" s="11">
        <v>480403973</v>
      </c>
      <c r="K227" s="14">
        <f t="shared" si="6"/>
        <v>1.0479221265443652</v>
      </c>
      <c r="L227" s="17">
        <f t="shared" si="7"/>
        <v>3.7870668095748489E-2</v>
      </c>
    </row>
    <row r="228" spans="1:12" ht="15" customHeight="1" x14ac:dyDescent="0.2">
      <c r="A228" t="s">
        <v>10</v>
      </c>
      <c r="B228" t="s">
        <v>11</v>
      </c>
      <c r="C228" s="3" t="s">
        <v>39</v>
      </c>
      <c r="D228" s="5">
        <v>27.96</v>
      </c>
      <c r="E228" s="5">
        <v>28.26</v>
      </c>
      <c r="F228" s="5">
        <v>27.6</v>
      </c>
      <c r="G228" s="5">
        <v>27.79</v>
      </c>
      <c r="H228" s="8">
        <v>1013024</v>
      </c>
      <c r="I228" s="5">
        <v>13350.43</v>
      </c>
      <c r="J228" s="11">
        <v>480403973</v>
      </c>
      <c r="K228" s="14">
        <f t="shared" si="6"/>
        <v>1.0404342942718083</v>
      </c>
      <c r="L228" s="17">
        <f t="shared" si="7"/>
        <v>3.8143216984526808E-2</v>
      </c>
    </row>
    <row r="229" spans="1:12" ht="15" customHeight="1" x14ac:dyDescent="0.2">
      <c r="A229" t="s">
        <v>10</v>
      </c>
      <c r="B229" t="s">
        <v>11</v>
      </c>
      <c r="C229" s="3" t="s">
        <v>38</v>
      </c>
      <c r="D229" s="5">
        <v>27.68</v>
      </c>
      <c r="E229" s="5">
        <v>27.98</v>
      </c>
      <c r="F229" s="5">
        <v>27.49</v>
      </c>
      <c r="G229" s="5">
        <v>27.65</v>
      </c>
      <c r="H229" s="8">
        <v>771203</v>
      </c>
      <c r="I229" s="5">
        <v>13283.17</v>
      </c>
      <c r="J229" s="11">
        <v>480403973</v>
      </c>
      <c r="K229" s="14">
        <f t="shared" si="6"/>
        <v>1.0351928116810183</v>
      </c>
      <c r="L229" s="17">
        <f t="shared" si="7"/>
        <v>3.8336347197106692E-2</v>
      </c>
    </row>
    <row r="230" spans="1:12" ht="15" customHeight="1" x14ac:dyDescent="0.2">
      <c r="A230" t="s">
        <v>10</v>
      </c>
      <c r="B230" t="s">
        <v>11</v>
      </c>
      <c r="C230" s="3" t="s">
        <v>37</v>
      </c>
      <c r="D230" s="5">
        <v>27.97</v>
      </c>
      <c r="E230" s="5">
        <v>28.25</v>
      </c>
      <c r="F230" s="5">
        <v>27.8</v>
      </c>
      <c r="G230" s="5">
        <v>27.97</v>
      </c>
      <c r="H230" s="8">
        <v>900556</v>
      </c>
      <c r="I230" s="5">
        <v>13436.9</v>
      </c>
      <c r="J230" s="11">
        <v>480403973</v>
      </c>
      <c r="K230" s="14">
        <f t="shared" si="6"/>
        <v>1.0471733433171095</v>
      </c>
      <c r="L230" s="17">
        <f t="shared" si="7"/>
        <v>3.7897747586700038E-2</v>
      </c>
    </row>
    <row r="231" spans="1:12" ht="15" customHeight="1" x14ac:dyDescent="0.2">
      <c r="A231" t="s">
        <v>10</v>
      </c>
      <c r="B231" t="s">
        <v>11</v>
      </c>
      <c r="C231" s="3" t="s">
        <v>36</v>
      </c>
      <c r="D231" s="5">
        <v>28.1</v>
      </c>
      <c r="E231" s="5">
        <v>28.48</v>
      </c>
      <c r="F231" s="5">
        <v>27.96</v>
      </c>
      <c r="G231" s="5">
        <v>27.96</v>
      </c>
      <c r="H231" s="8">
        <v>1807198</v>
      </c>
      <c r="I231" s="5">
        <v>13432.1</v>
      </c>
      <c r="J231" s="11">
        <v>480403973</v>
      </c>
      <c r="K231" s="14">
        <f t="shared" si="6"/>
        <v>1.0467989517034819</v>
      </c>
      <c r="L231" s="17">
        <f t="shared" si="7"/>
        <v>3.7911301859799712E-2</v>
      </c>
    </row>
    <row r="232" spans="1:12" ht="15" customHeight="1" x14ac:dyDescent="0.2">
      <c r="A232" t="s">
        <v>10</v>
      </c>
      <c r="B232" t="s">
        <v>11</v>
      </c>
      <c r="C232" s="3" t="s">
        <v>35</v>
      </c>
      <c r="D232" s="5">
        <v>28</v>
      </c>
      <c r="E232" s="5">
        <v>28.844999999999999</v>
      </c>
      <c r="F232" s="5">
        <v>27.96</v>
      </c>
      <c r="G232" s="5">
        <v>28.68</v>
      </c>
      <c r="H232" s="8">
        <v>819867</v>
      </c>
      <c r="I232" s="5">
        <v>13777.99</v>
      </c>
      <c r="J232" s="11">
        <v>480403973</v>
      </c>
      <c r="K232" s="14">
        <f t="shared" si="6"/>
        <v>1.0737551478846874</v>
      </c>
      <c r="L232" s="17">
        <f t="shared" si="7"/>
        <v>3.6959553695955369E-2</v>
      </c>
    </row>
    <row r="233" spans="1:12" ht="15" customHeight="1" x14ac:dyDescent="0.2">
      <c r="A233" t="s">
        <v>10</v>
      </c>
      <c r="B233" t="s">
        <v>11</v>
      </c>
      <c r="C233" s="3" t="s">
        <v>34</v>
      </c>
      <c r="D233" s="5">
        <v>28.68</v>
      </c>
      <c r="E233" s="5">
        <v>28.78</v>
      </c>
      <c r="F233" s="5">
        <v>28.43</v>
      </c>
      <c r="G233" s="5">
        <v>28.44</v>
      </c>
      <c r="H233" s="8">
        <v>845207</v>
      </c>
      <c r="I233" s="5">
        <v>13662.69</v>
      </c>
      <c r="J233" s="11">
        <v>480403973</v>
      </c>
      <c r="K233" s="14">
        <f t="shared" si="6"/>
        <v>1.0647697491576189</v>
      </c>
      <c r="L233" s="17">
        <f t="shared" si="7"/>
        <v>3.7271448663853728E-2</v>
      </c>
    </row>
    <row r="234" spans="1:12" ht="15" customHeight="1" x14ac:dyDescent="0.2">
      <c r="A234" t="s">
        <v>10</v>
      </c>
      <c r="B234" t="s">
        <v>11</v>
      </c>
      <c r="C234" s="3" t="s">
        <v>33</v>
      </c>
      <c r="D234" s="5">
        <v>28.45</v>
      </c>
      <c r="E234" s="5">
        <v>28.91</v>
      </c>
      <c r="F234" s="5">
        <v>28.42</v>
      </c>
      <c r="G234" s="5">
        <v>28.59</v>
      </c>
      <c r="H234" s="8">
        <v>871616</v>
      </c>
      <c r="I234" s="5">
        <v>13734.75</v>
      </c>
      <c r="J234" s="11">
        <v>480403973</v>
      </c>
      <c r="K234" s="14">
        <f t="shared" si="6"/>
        <v>1.0703856233620366</v>
      </c>
      <c r="L234" s="17">
        <f t="shared" si="7"/>
        <v>3.7075900664568034E-2</v>
      </c>
    </row>
    <row r="235" spans="1:12" ht="15" customHeight="1" x14ac:dyDescent="0.2">
      <c r="A235" t="s">
        <v>10</v>
      </c>
      <c r="B235" t="s">
        <v>11</v>
      </c>
      <c r="C235" s="3" t="s">
        <v>32</v>
      </c>
      <c r="D235" s="5">
        <v>28.54</v>
      </c>
      <c r="E235" s="5">
        <v>28.68</v>
      </c>
      <c r="F235" s="5">
        <v>28.35</v>
      </c>
      <c r="G235" s="5">
        <v>28.57</v>
      </c>
      <c r="H235" s="8">
        <v>782890</v>
      </c>
      <c r="I235" s="5">
        <v>13725.14</v>
      </c>
      <c r="J235" s="11">
        <v>480403973</v>
      </c>
      <c r="K235" s="14">
        <f t="shared" si="6"/>
        <v>1.0696368401347809</v>
      </c>
      <c r="L235" s="17">
        <f t="shared" si="7"/>
        <v>3.710185509275464E-2</v>
      </c>
    </row>
    <row r="236" spans="1:12" ht="15" customHeight="1" x14ac:dyDescent="0.2">
      <c r="A236" t="s">
        <v>10</v>
      </c>
      <c r="B236" t="s">
        <v>11</v>
      </c>
      <c r="C236" s="3" t="s">
        <v>31</v>
      </c>
      <c r="D236" s="5">
        <v>28.7</v>
      </c>
      <c r="E236" s="5">
        <v>29.06</v>
      </c>
      <c r="F236" s="5">
        <v>28.52</v>
      </c>
      <c r="G236" s="5">
        <v>28.99</v>
      </c>
      <c r="H236" s="8">
        <v>882002</v>
      </c>
      <c r="I236" s="5">
        <v>13926.91</v>
      </c>
      <c r="J236" s="11">
        <v>480403973</v>
      </c>
      <c r="K236" s="14">
        <f t="shared" si="6"/>
        <v>1.0853612879071508</v>
      </c>
      <c r="L236" s="17">
        <f t="shared" si="7"/>
        <v>3.6564332528458095E-2</v>
      </c>
    </row>
    <row r="237" spans="1:12" ht="15" customHeight="1" x14ac:dyDescent="0.2">
      <c r="A237" t="s">
        <v>10</v>
      </c>
      <c r="B237" t="s">
        <v>11</v>
      </c>
      <c r="C237" s="3" t="s">
        <v>30</v>
      </c>
      <c r="D237" s="5">
        <v>29.01</v>
      </c>
      <c r="E237" s="5">
        <v>29.18</v>
      </c>
      <c r="F237" s="5">
        <v>28.73</v>
      </c>
      <c r="G237" s="5">
        <v>28.76</v>
      </c>
      <c r="H237" s="8">
        <v>1318868</v>
      </c>
      <c r="I237" s="5">
        <v>13816.42</v>
      </c>
      <c r="J237" s="11">
        <v>480403973</v>
      </c>
      <c r="K237" s="14">
        <f t="shared" si="6"/>
        <v>1.0767502807937102</v>
      </c>
      <c r="L237" s="17">
        <f t="shared" si="7"/>
        <v>3.68567454798331E-2</v>
      </c>
    </row>
    <row r="238" spans="1:12" ht="15" customHeight="1" x14ac:dyDescent="0.2">
      <c r="A238" t="s">
        <v>10</v>
      </c>
      <c r="B238" t="s">
        <v>11</v>
      </c>
      <c r="C238" s="3" t="s">
        <v>29</v>
      </c>
      <c r="D238" s="5">
        <v>28.57</v>
      </c>
      <c r="E238" s="5">
        <v>29.1</v>
      </c>
      <c r="F238" s="5">
        <v>28.51</v>
      </c>
      <c r="G238" s="5">
        <v>28.87</v>
      </c>
      <c r="H238" s="8">
        <v>842495</v>
      </c>
      <c r="I238" s="5">
        <v>13869.26</v>
      </c>
      <c r="J238" s="11">
        <v>480403973</v>
      </c>
      <c r="K238" s="14">
        <f t="shared" si="6"/>
        <v>1.0808685885436167</v>
      </c>
      <c r="L238" s="17">
        <f t="shared" si="7"/>
        <v>3.6716314513335645E-2</v>
      </c>
    </row>
    <row r="239" spans="1:12" s="27" customFormat="1" ht="15" customHeight="1" x14ac:dyDescent="0.2">
      <c r="A239" s="27" t="s">
        <v>10</v>
      </c>
      <c r="B239" s="27" t="s">
        <v>11</v>
      </c>
      <c r="C239" s="28" t="s">
        <v>28</v>
      </c>
      <c r="D239" s="29">
        <v>28.97</v>
      </c>
      <c r="E239" s="35">
        <v>29.35</v>
      </c>
      <c r="F239" s="29">
        <v>28.83</v>
      </c>
      <c r="G239" s="29">
        <v>28.83</v>
      </c>
      <c r="H239" s="30">
        <v>1053407</v>
      </c>
      <c r="I239" s="29">
        <v>13850.05</v>
      </c>
      <c r="J239" s="31">
        <v>480403973</v>
      </c>
      <c r="K239" s="32">
        <f t="shared" si="6"/>
        <v>1.0793710220891051</v>
      </c>
      <c r="L239" s="33">
        <f t="shared" si="7"/>
        <v>3.6767256330211592E-2</v>
      </c>
    </row>
    <row r="240" spans="1:12" ht="15" customHeight="1" x14ac:dyDescent="0.2">
      <c r="A240" t="s">
        <v>10</v>
      </c>
      <c r="B240" t="s">
        <v>11</v>
      </c>
      <c r="C240" s="3" t="s">
        <v>27</v>
      </c>
      <c r="D240" s="5">
        <v>28.48</v>
      </c>
      <c r="E240" s="5">
        <v>28.75</v>
      </c>
      <c r="F240" s="5">
        <v>28.29</v>
      </c>
      <c r="G240" s="5">
        <v>28.57</v>
      </c>
      <c r="H240" s="8">
        <v>1110470</v>
      </c>
      <c r="I240" s="5">
        <v>13725.14</v>
      </c>
      <c r="J240" s="11">
        <v>480403973</v>
      </c>
      <c r="K240" s="14">
        <f t="shared" si="6"/>
        <v>1.0696368401347809</v>
      </c>
      <c r="L240" s="17">
        <f t="shared" si="7"/>
        <v>3.710185509275464E-2</v>
      </c>
    </row>
    <row r="241" spans="1:12" ht="15" customHeight="1" x14ac:dyDescent="0.2">
      <c r="A241" t="s">
        <v>10</v>
      </c>
      <c r="B241" t="s">
        <v>11</v>
      </c>
      <c r="C241" s="3" t="s">
        <v>26</v>
      </c>
      <c r="D241" s="5">
        <v>28.65</v>
      </c>
      <c r="E241" s="5">
        <v>28.93</v>
      </c>
      <c r="F241" s="5">
        <v>27.76</v>
      </c>
      <c r="G241" s="5">
        <v>28.6</v>
      </c>
      <c r="H241" s="8">
        <v>848818</v>
      </c>
      <c r="I241" s="5">
        <v>13739.55</v>
      </c>
      <c r="J241" s="11">
        <v>480403973</v>
      </c>
      <c r="K241" s="14">
        <f t="shared" si="6"/>
        <v>1.0707600149756646</v>
      </c>
      <c r="L241" s="17">
        <f t="shared" si="7"/>
        <v>3.7062937062937062E-2</v>
      </c>
    </row>
    <row r="242" spans="1:12" ht="15" customHeight="1" x14ac:dyDescent="0.2">
      <c r="A242" t="s">
        <v>10</v>
      </c>
      <c r="B242" t="s">
        <v>11</v>
      </c>
      <c r="C242" s="3" t="s">
        <v>25</v>
      </c>
      <c r="D242" s="5">
        <v>28.84</v>
      </c>
      <c r="E242" s="5">
        <v>28.84</v>
      </c>
      <c r="F242" s="5">
        <v>28.44</v>
      </c>
      <c r="G242" s="5">
        <v>28.44</v>
      </c>
      <c r="H242" s="8">
        <v>1304063</v>
      </c>
      <c r="I242" s="5">
        <v>13662.69</v>
      </c>
      <c r="J242" s="11">
        <v>480403973</v>
      </c>
      <c r="K242" s="14">
        <f t="shared" si="6"/>
        <v>1.0647697491576189</v>
      </c>
      <c r="L242" s="17">
        <f t="shared" si="7"/>
        <v>3.7271448663853728E-2</v>
      </c>
    </row>
    <row r="243" spans="1:12" ht="15" customHeight="1" x14ac:dyDescent="0.2">
      <c r="A243" t="s">
        <v>10</v>
      </c>
      <c r="B243" t="s">
        <v>11</v>
      </c>
      <c r="C243" s="3" t="s">
        <v>24</v>
      </c>
      <c r="D243" s="5">
        <v>28.48</v>
      </c>
      <c r="E243" s="5">
        <v>28.625</v>
      </c>
      <c r="F243" s="5">
        <v>28.28</v>
      </c>
      <c r="G243" s="5">
        <v>28.28</v>
      </c>
      <c r="H243" s="8">
        <v>972152</v>
      </c>
      <c r="I243" s="5">
        <v>13585.82</v>
      </c>
      <c r="J243" s="11">
        <v>480403973</v>
      </c>
      <c r="K243" s="14">
        <f t="shared" si="6"/>
        <v>1.0587794833395732</v>
      </c>
      <c r="L243" s="17">
        <f t="shared" si="7"/>
        <v>3.7482319660537486E-2</v>
      </c>
    </row>
    <row r="244" spans="1:12" ht="15" customHeight="1" x14ac:dyDescent="0.2">
      <c r="A244" t="s">
        <v>10</v>
      </c>
      <c r="B244" t="s">
        <v>11</v>
      </c>
      <c r="C244" s="3" t="s">
        <v>23</v>
      </c>
      <c r="D244" s="5">
        <v>28.19</v>
      </c>
      <c r="E244" s="5">
        <v>28.4</v>
      </c>
      <c r="F244" s="5">
        <v>28.06</v>
      </c>
      <c r="G244" s="5">
        <v>28.1</v>
      </c>
      <c r="H244" s="8">
        <v>676249</v>
      </c>
      <c r="I244" s="5">
        <v>13499.35</v>
      </c>
      <c r="J244" s="11">
        <v>480403973</v>
      </c>
      <c r="K244" s="14">
        <f t="shared" si="6"/>
        <v>1.0520404342942717</v>
      </c>
      <c r="L244" s="17">
        <f t="shared" si="7"/>
        <v>3.7722419928825621E-2</v>
      </c>
    </row>
    <row r="245" spans="1:12" ht="15" customHeight="1" x14ac:dyDescent="0.2">
      <c r="A245" t="s">
        <v>10</v>
      </c>
      <c r="B245" t="s">
        <v>11</v>
      </c>
      <c r="C245" s="3" t="s">
        <v>22</v>
      </c>
      <c r="D245" s="5">
        <v>27.97</v>
      </c>
      <c r="E245" s="5">
        <v>28.2</v>
      </c>
      <c r="F245" s="5">
        <v>27.92</v>
      </c>
      <c r="G245" s="5">
        <v>28.02</v>
      </c>
      <c r="H245" s="8">
        <v>725213</v>
      </c>
      <c r="I245" s="5">
        <v>13460.92</v>
      </c>
      <c r="J245" s="11">
        <v>480403973</v>
      </c>
      <c r="K245" s="14">
        <f t="shared" si="6"/>
        <v>1.049045301385249</v>
      </c>
      <c r="L245" s="17">
        <f t="shared" si="7"/>
        <v>3.783012134189865E-2</v>
      </c>
    </row>
    <row r="246" spans="1:12" ht="15" customHeight="1" x14ac:dyDescent="0.2">
      <c r="A246" t="s">
        <v>10</v>
      </c>
      <c r="B246" t="s">
        <v>11</v>
      </c>
      <c r="C246" s="3" t="s">
        <v>21</v>
      </c>
      <c r="D246" s="5">
        <v>27.97</v>
      </c>
      <c r="E246" s="5">
        <v>28</v>
      </c>
      <c r="F246" s="5">
        <v>27.7</v>
      </c>
      <c r="G246" s="5">
        <v>27.79</v>
      </c>
      <c r="H246" s="8">
        <v>947807</v>
      </c>
      <c r="I246" s="5">
        <v>13350.43</v>
      </c>
      <c r="J246" s="11">
        <v>480403973</v>
      </c>
      <c r="K246" s="14">
        <f t="shared" si="6"/>
        <v>1.0404342942718083</v>
      </c>
      <c r="L246" s="17">
        <f t="shared" si="7"/>
        <v>3.8143216984526808E-2</v>
      </c>
    </row>
    <row r="247" spans="1:12" ht="15" customHeight="1" x14ac:dyDescent="0.2">
      <c r="A247" t="s">
        <v>10</v>
      </c>
      <c r="B247" t="s">
        <v>11</v>
      </c>
      <c r="C247" s="3" t="s">
        <v>20</v>
      </c>
      <c r="D247" s="5">
        <v>27.65</v>
      </c>
      <c r="E247" s="5">
        <v>28.25</v>
      </c>
      <c r="F247" s="5">
        <v>27.61</v>
      </c>
      <c r="G247" s="5">
        <v>28.06</v>
      </c>
      <c r="H247" s="8">
        <v>960956</v>
      </c>
      <c r="I247" s="5">
        <v>13480.14</v>
      </c>
      <c r="J247" s="11">
        <v>480403973</v>
      </c>
      <c r="K247" s="14">
        <f t="shared" si="6"/>
        <v>1.0505428678397604</v>
      </c>
      <c r="L247" s="17">
        <f t="shared" si="7"/>
        <v>3.7776193870277981E-2</v>
      </c>
    </row>
    <row r="248" spans="1:12" ht="15" customHeight="1" x14ac:dyDescent="0.2">
      <c r="A248" t="s">
        <v>10</v>
      </c>
      <c r="B248" t="s">
        <v>11</v>
      </c>
      <c r="C248" s="3" t="s">
        <v>19</v>
      </c>
      <c r="D248" s="5">
        <v>28.15</v>
      </c>
      <c r="E248" s="5">
        <v>28.19</v>
      </c>
      <c r="F248" s="5">
        <v>27.79</v>
      </c>
      <c r="G248" s="5">
        <v>27.92</v>
      </c>
      <c r="H248" s="8">
        <v>1036081</v>
      </c>
      <c r="I248" s="5">
        <v>13412.88</v>
      </c>
      <c r="J248" s="11">
        <v>480403973</v>
      </c>
      <c r="K248" s="14">
        <f t="shared" si="6"/>
        <v>1.0453013852489705</v>
      </c>
      <c r="L248" s="17">
        <f t="shared" si="7"/>
        <v>3.7965616045845273E-2</v>
      </c>
    </row>
    <row r="249" spans="1:12" ht="15" customHeight="1" x14ac:dyDescent="0.2">
      <c r="A249" t="s">
        <v>10</v>
      </c>
      <c r="B249" t="s">
        <v>11</v>
      </c>
      <c r="C249" s="3" t="s">
        <v>18</v>
      </c>
      <c r="D249" s="5">
        <v>27.48</v>
      </c>
      <c r="E249" s="5">
        <v>27.65</v>
      </c>
      <c r="F249" s="5">
        <v>27.3</v>
      </c>
      <c r="G249" s="5">
        <v>27.5</v>
      </c>
      <c r="H249" s="8">
        <v>1249670</v>
      </c>
      <c r="I249" s="5">
        <v>13211.11</v>
      </c>
      <c r="J249" s="11">
        <v>480403973</v>
      </c>
      <c r="K249" s="14">
        <f t="shared" si="6"/>
        <v>1.0295769374766004</v>
      </c>
      <c r="L249" s="17">
        <f t="shared" si="7"/>
        <v>3.8545454545454549E-2</v>
      </c>
    </row>
    <row r="250" spans="1:12" ht="15" customHeight="1" x14ac:dyDescent="0.2">
      <c r="A250" t="s">
        <v>10</v>
      </c>
      <c r="B250" t="s">
        <v>11</v>
      </c>
      <c r="C250" s="3" t="s">
        <v>17</v>
      </c>
      <c r="D250" s="5">
        <v>27.44</v>
      </c>
      <c r="E250" s="5">
        <v>27.6</v>
      </c>
      <c r="F250" s="5">
        <v>27.04</v>
      </c>
      <c r="G250" s="5">
        <v>27.17</v>
      </c>
      <c r="H250" s="8">
        <v>2083931</v>
      </c>
      <c r="I250" s="5">
        <v>13052.58</v>
      </c>
      <c r="J250" s="11">
        <v>480403973</v>
      </c>
      <c r="K250" s="14">
        <f t="shared" si="6"/>
        <v>1.0172220142268813</v>
      </c>
      <c r="L250" s="17">
        <f t="shared" si="7"/>
        <v>3.9013617960986381E-2</v>
      </c>
    </row>
    <row r="251" spans="1:12" ht="15" customHeight="1" x14ac:dyDescent="0.2">
      <c r="A251" t="s">
        <v>10</v>
      </c>
      <c r="B251" t="s">
        <v>11</v>
      </c>
      <c r="C251" s="3" t="s">
        <v>16</v>
      </c>
      <c r="D251" s="5">
        <v>27.48</v>
      </c>
      <c r="E251" s="5">
        <v>27.55</v>
      </c>
      <c r="F251" s="5">
        <v>27.25</v>
      </c>
      <c r="G251" s="5">
        <v>27.41</v>
      </c>
      <c r="H251" s="8">
        <v>561166</v>
      </c>
      <c r="I251" s="5">
        <v>13167.87</v>
      </c>
      <c r="J251" s="11">
        <v>480403973</v>
      </c>
      <c r="K251" s="14">
        <f t="shared" si="6"/>
        <v>1.0262074129539498</v>
      </c>
      <c r="L251" s="17">
        <f t="shared" si="7"/>
        <v>3.867201751185699E-2</v>
      </c>
    </row>
    <row r="252" spans="1:12" ht="15" customHeight="1" x14ac:dyDescent="0.2">
      <c r="A252" t="s">
        <v>10</v>
      </c>
      <c r="B252" t="s">
        <v>11</v>
      </c>
      <c r="C252" s="3" t="s">
        <v>15</v>
      </c>
      <c r="D252" s="5">
        <v>27.42</v>
      </c>
      <c r="E252" s="5">
        <v>27.68</v>
      </c>
      <c r="F252" s="5">
        <v>27.36</v>
      </c>
      <c r="G252" s="5">
        <v>27.56</v>
      </c>
      <c r="H252" s="8">
        <v>305507</v>
      </c>
      <c r="I252" s="5">
        <v>13239.93</v>
      </c>
      <c r="J252" s="11">
        <v>480403973</v>
      </c>
      <c r="K252" s="14">
        <f t="shared" si="6"/>
        <v>1.0318232871583675</v>
      </c>
      <c r="L252" s="17">
        <f t="shared" si="7"/>
        <v>3.8461538461538464E-2</v>
      </c>
    </row>
    <row r="253" spans="1:12" ht="15" customHeight="1" x14ac:dyDescent="0.2">
      <c r="A253" t="s">
        <v>10</v>
      </c>
      <c r="B253" t="s">
        <v>11</v>
      </c>
      <c r="C253" s="3" t="s">
        <v>14</v>
      </c>
      <c r="D253" s="5">
        <v>27.48</v>
      </c>
      <c r="E253" s="5">
        <v>27.53</v>
      </c>
      <c r="F253" s="5">
        <v>27.26</v>
      </c>
      <c r="G253" s="5">
        <v>27.44</v>
      </c>
      <c r="H253" s="8">
        <v>640370</v>
      </c>
      <c r="I253" s="5">
        <v>13182.29</v>
      </c>
      <c r="J253" s="11">
        <v>480403973</v>
      </c>
      <c r="K253" s="14">
        <f t="shared" si="6"/>
        <v>1.0273305877948333</v>
      </c>
      <c r="L253" s="17">
        <f t="shared" si="7"/>
        <v>3.8629737609329445E-2</v>
      </c>
    </row>
    <row r="254" spans="1:12" ht="15" customHeight="1" x14ac:dyDescent="0.2">
      <c r="A254" t="s">
        <v>10</v>
      </c>
      <c r="B254" t="s">
        <v>11</v>
      </c>
      <c r="C254" s="3" t="s">
        <v>13</v>
      </c>
      <c r="D254" s="5">
        <v>27.26</v>
      </c>
      <c r="E254" s="5">
        <v>27.33</v>
      </c>
      <c r="F254" s="5">
        <v>27.03</v>
      </c>
      <c r="G254" s="5">
        <v>27.23</v>
      </c>
      <c r="H254" s="8">
        <v>680326</v>
      </c>
      <c r="I254" s="5">
        <v>13081.4</v>
      </c>
      <c r="J254" s="11">
        <v>480403973</v>
      </c>
      <c r="K254" s="14">
        <f t="shared" si="6"/>
        <v>1.0194683639086484</v>
      </c>
      <c r="L254" s="17">
        <f t="shared" si="7"/>
        <v>3.8927653323540215E-2</v>
      </c>
    </row>
    <row r="255" spans="1:12" ht="15" customHeight="1" x14ac:dyDescent="0.2">
      <c r="A255" t="s">
        <v>10</v>
      </c>
      <c r="B255" t="s">
        <v>11</v>
      </c>
      <c r="C255" s="3" t="s">
        <v>12</v>
      </c>
      <c r="D255" s="5">
        <v>27.02</v>
      </c>
      <c r="E255" s="5">
        <v>27.23</v>
      </c>
      <c r="F255" s="5">
        <v>26.9</v>
      </c>
      <c r="G255" s="5">
        <v>27.01</v>
      </c>
      <c r="H255" s="8">
        <v>592751</v>
      </c>
      <c r="I255" s="5">
        <v>12975.71</v>
      </c>
      <c r="J255" s="11">
        <v>480403973</v>
      </c>
      <c r="K255" s="14">
        <f t="shared" si="6"/>
        <v>1.0112317484088356</v>
      </c>
      <c r="L255" s="17">
        <f t="shared" si="7"/>
        <v>3.9244724176231024E-2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Price History（Raw data）</vt:lpstr>
      <vt:lpstr>Data For Analysis</vt:lpstr>
      <vt:lpstr>Stock close price vs Volume</vt:lpstr>
      <vt:lpstr>Stock Movement Analysis</vt:lpstr>
      <vt:lpstr>Capital vs Shares Analysis</vt:lpstr>
      <vt:lpstr>Dividend Yield analysis</vt:lpstr>
      <vt:lpstr>PE Analysis</vt:lpstr>
      <vt:lpstr>Yearly Portfolio</vt:lpstr>
      <vt:lpstr>A single trade for maximum prof</vt:lpstr>
      <vt:lpstr>Multiple trades for max profits</vt:lpstr>
    </vt:vector>
  </TitlesOfParts>
  <Company>Morningstar Research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Morningstar</dc:creator>
  <cp:lastModifiedBy>MAX Wang</cp:lastModifiedBy>
  <dcterms:created xsi:type="dcterms:W3CDTF">2025-02-24T01:43:16Z</dcterms:created>
  <dcterms:modified xsi:type="dcterms:W3CDTF">2025-03-15T10:48:14Z</dcterms:modified>
</cp:coreProperties>
</file>