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B2E49786-0178-4C13-BA80-D207C880B702}" xr6:coauthVersionLast="47" xr6:coauthVersionMax="47" xr10:uidLastSave="{00000000-0000-0000-0000-000000000000}"/>
  <bookViews>
    <workbookView xWindow="-120" yWindow="-120" windowWidth="29040" windowHeight="15840" firstSheet="3" activeTab="10" xr2:uid="{4712D59E-E23F-4109-B93A-0CDC273C7BF4}"/>
  </bookViews>
  <sheets>
    <sheet name="Helium" sheetId="1" r:id="rId1"/>
    <sheet name="Helium (2)" sheetId="20" r:id="rId2"/>
    <sheet name="Oxygen" sheetId="6" r:id="rId3"/>
    <sheet name="Argon" sheetId="7" r:id="rId4"/>
    <sheet name="Nitrogen" sheetId="8" r:id="rId5"/>
    <sheet name="Carbon Dioxide (Pure)" sheetId="9" r:id="rId6"/>
    <sheet name="Ambient Air" sheetId="5" r:id="rId7"/>
    <sheet name="Dry Ambient Air" sheetId="16" r:id="rId8"/>
    <sheet name="Exhaled Air" sheetId="17" r:id="rId9"/>
    <sheet name="Excersize Exhaled Air" sheetId="18" r:id="rId10"/>
    <sheet name="Boltzmann Averaging" sheetId="21" r:id="rId11"/>
  </sheets>
  <definedNames>
    <definedName name="A" localSheetId="6">'Ambient Air'!#REF!</definedName>
    <definedName name="A" localSheetId="3">Argon!#REF!</definedName>
    <definedName name="A" localSheetId="5">'Carbon Dioxide (Pure)'!$H$1</definedName>
    <definedName name="A" localSheetId="7">'Dry Ambient Air'!#REF!</definedName>
    <definedName name="A" localSheetId="9">'Excersize Exhaled Air'!#REF!</definedName>
    <definedName name="A" localSheetId="8">'Exhaled Air'!#REF!</definedName>
    <definedName name="A" localSheetId="1">'Helium (2)'!#REF!</definedName>
    <definedName name="A" localSheetId="4">Nitrogen!$H$1</definedName>
    <definedName name="A" localSheetId="2">Oxygen!$H$1</definedName>
    <definedName name="A">Helium!#REF!</definedName>
    <definedName name="mu" localSheetId="6">'Ambient Air'!#REF!</definedName>
    <definedName name="mu" localSheetId="3">Argon!#REF!</definedName>
    <definedName name="mu" localSheetId="5">'Carbon Dioxide (Pure)'!$H$2</definedName>
    <definedName name="mu" localSheetId="7">'Dry Ambient Air'!#REF!</definedName>
    <definedName name="mu" localSheetId="9">'Excersize Exhaled Air'!#REF!</definedName>
    <definedName name="mu" localSheetId="8">'Exhaled Air'!#REF!</definedName>
    <definedName name="mu" localSheetId="1">'Helium (2)'!#REF!</definedName>
    <definedName name="mu" localSheetId="4">Nitrogen!$H$2</definedName>
    <definedName name="mu" localSheetId="2">Oxygen!$H$2</definedName>
    <definedName name="mu">Helium!#REF!</definedName>
    <definedName name="sigma" localSheetId="6">'Ambient Air'!#REF!</definedName>
    <definedName name="sigma" localSheetId="3">Argon!#REF!</definedName>
    <definedName name="sigma" localSheetId="5">'Carbon Dioxide (Pure)'!$H$3</definedName>
    <definedName name="sigma" localSheetId="7">'Dry Ambient Air'!#REF!</definedName>
    <definedName name="sigma" localSheetId="9">'Excersize Exhaled Air'!#REF!</definedName>
    <definedName name="sigma" localSheetId="8">'Exhaled Air'!#REF!</definedName>
    <definedName name="sigma" localSheetId="1">'Helium (2)'!#REF!</definedName>
    <definedName name="sigma" localSheetId="4">Nitrogen!$H$3</definedName>
    <definedName name="sigma" localSheetId="2">Oxygen!$H$3</definedName>
    <definedName name="sigma">Helium!#REF!</definedName>
    <definedName name="solver_adj" localSheetId="6" hidden="1">'Ambient Air'!#REF!</definedName>
    <definedName name="solver_adj" localSheetId="3" hidden="1">Argon!#REF!</definedName>
    <definedName name="solver_adj" localSheetId="5" hidden="1">'Carbon Dioxide (Pure)'!$H$1:$H$3</definedName>
    <definedName name="solver_adj" localSheetId="7" hidden="1">'Dry Ambient Air'!#REF!</definedName>
    <definedName name="solver_adj" localSheetId="9" hidden="1">'Excersize Exhaled Air'!#REF!</definedName>
    <definedName name="solver_adj" localSheetId="8" hidden="1">'Exhaled Air'!#REF!</definedName>
    <definedName name="solver_adj" localSheetId="0" hidden="1">Helium!#REF!</definedName>
    <definedName name="solver_adj" localSheetId="1" hidden="1">'Helium (2)'!#REF!</definedName>
    <definedName name="solver_adj" localSheetId="4" hidden="1">Nitrogen!$H$1:$H$3</definedName>
    <definedName name="solver_adj" localSheetId="2" hidden="1">Oxygen!$H$1:$H$3</definedName>
    <definedName name="solver_cvg" localSheetId="6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drv" localSheetId="6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eng" localSheetId="6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ng" localSheetId="8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itr" localSheetId="6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mip" localSheetId="6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ni" localSheetId="6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rt" localSheetId="6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sl" localSheetId="6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neg" localSheetId="6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od" localSheetId="6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um" localSheetId="6" hidden="1">0</definedName>
    <definedName name="solver_num" localSheetId="3" hidden="1">0</definedName>
    <definedName name="solver_num" localSheetId="5" hidden="1">0</definedName>
    <definedName name="solver_num" localSheetId="7" hidden="1">0</definedName>
    <definedName name="solver_num" localSheetId="9" hidden="1">0</definedName>
    <definedName name="solver_num" localSheetId="8" hidden="1">0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opt" localSheetId="6" hidden="1">'Ambient Air'!#REF!</definedName>
    <definedName name="solver_opt" localSheetId="3" hidden="1">Argon!#REF!</definedName>
    <definedName name="solver_opt" localSheetId="5" hidden="1">'Carbon Dioxide (Pure)'!$H$6</definedName>
    <definedName name="solver_opt" localSheetId="7" hidden="1">'Dry Ambient Air'!#REF!</definedName>
    <definedName name="solver_opt" localSheetId="9" hidden="1">'Excersize Exhaled Air'!#REF!</definedName>
    <definedName name="solver_opt" localSheetId="8" hidden="1">'Exhaled Air'!#REF!</definedName>
    <definedName name="solver_opt" localSheetId="0" hidden="1">Helium!#REF!</definedName>
    <definedName name="solver_opt" localSheetId="1" hidden="1">'Helium (2)'!#REF!</definedName>
    <definedName name="solver_opt" localSheetId="4" hidden="1">Nitrogen!$H$6</definedName>
    <definedName name="solver_opt" localSheetId="2" hidden="1">Oxygen!$H$6</definedName>
    <definedName name="solver_pre" localSheetId="6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rbv" localSheetId="6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lx" localSheetId="6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sd" localSheetId="6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scl" localSheetId="6" hidden="1">1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sz" localSheetId="6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tim" localSheetId="6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ol" localSheetId="6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yp" localSheetId="6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typ" localSheetId="9" hidden="1">2</definedName>
    <definedName name="solver_typ" localSheetId="8" hidden="1">2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val" localSheetId="6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er" localSheetId="6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1" l="1"/>
  <c r="B11" i="21"/>
  <c r="B9" i="21"/>
  <c r="B10" i="21"/>
  <c r="H18" i="18"/>
  <c r="H18" i="17"/>
  <c r="H18" i="16"/>
  <c r="J18" i="5"/>
  <c r="I18" i="5"/>
  <c r="H18" i="5"/>
  <c r="H18" i="20"/>
  <c r="H15" i="20"/>
  <c r="H16" i="20" s="1"/>
  <c r="H10" i="20"/>
  <c r="H9" i="20"/>
  <c r="H7" i="20"/>
  <c r="G2" i="20"/>
  <c r="I2" i="20" s="1"/>
  <c r="H8" i="20" s="1"/>
  <c r="H14" i="18"/>
  <c r="H13" i="18"/>
  <c r="H15" i="18" s="1"/>
  <c r="H12" i="18"/>
  <c r="H11" i="18"/>
  <c r="H10" i="18"/>
  <c r="H6" i="18"/>
  <c r="H6" i="17"/>
  <c r="H10" i="17"/>
  <c r="H12" i="17"/>
  <c r="H13" i="17"/>
  <c r="H15" i="17" s="1"/>
  <c r="H14" i="17"/>
  <c r="H14" i="5"/>
  <c r="H13" i="5"/>
  <c r="H15" i="5" s="1"/>
  <c r="H12" i="5"/>
  <c r="H11" i="5"/>
  <c r="H10" i="5"/>
  <c r="H6" i="5"/>
  <c r="I14" i="9"/>
  <c r="J14" i="9" s="1"/>
  <c r="I14" i="8"/>
  <c r="J14" i="8" s="1"/>
  <c r="I14" i="7"/>
  <c r="J14" i="7" s="1"/>
  <c r="I14" i="6"/>
  <c r="J14" i="6" s="1"/>
  <c r="J14" i="1"/>
  <c r="I14" i="1"/>
  <c r="H15" i="16"/>
  <c r="H16" i="16" s="1"/>
  <c r="H13" i="16"/>
  <c r="H14" i="16"/>
  <c r="H10" i="16"/>
  <c r="H6" i="16"/>
  <c r="H12" i="16"/>
  <c r="H11" i="16"/>
  <c r="G2" i="18"/>
  <c r="I2" i="18" s="1"/>
  <c r="G2" i="17"/>
  <c r="I2" i="17" s="1"/>
  <c r="H11" i="17" s="1"/>
  <c r="G2" i="16"/>
  <c r="I2" i="16" s="1"/>
  <c r="G2" i="5"/>
  <c r="I2" i="5" s="1"/>
  <c r="J11" i="9"/>
  <c r="I11" i="9"/>
  <c r="H7" i="9"/>
  <c r="H10" i="9"/>
  <c r="H7" i="8"/>
  <c r="H7" i="6"/>
  <c r="H7" i="7"/>
  <c r="H18" i="9"/>
  <c r="H15" i="9"/>
  <c r="H16" i="9" s="1"/>
  <c r="H9" i="9"/>
  <c r="G2" i="9"/>
  <c r="I2" i="9" s="1"/>
  <c r="H8" i="9" s="1"/>
  <c r="H14" i="9" s="1"/>
  <c r="H10" i="8"/>
  <c r="H18" i="8"/>
  <c r="H15" i="8"/>
  <c r="H16" i="8" s="1"/>
  <c r="H9" i="8"/>
  <c r="G2" i="8"/>
  <c r="I2" i="8" s="1"/>
  <c r="H8" i="8" s="1"/>
  <c r="H18" i="7"/>
  <c r="H15" i="7"/>
  <c r="H16" i="7" s="1"/>
  <c r="H10" i="7"/>
  <c r="H9" i="7"/>
  <c r="G2" i="7"/>
  <c r="I2" i="7" s="1"/>
  <c r="H8" i="7" s="1"/>
  <c r="I2" i="6"/>
  <c r="G2" i="6"/>
  <c r="H2" i="6" s="1"/>
  <c r="H10" i="6"/>
  <c r="H18" i="6"/>
  <c r="H15" i="6"/>
  <c r="H16" i="6" s="1"/>
  <c r="H9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H14" i="20" l="1"/>
  <c r="H2" i="20"/>
  <c r="H13" i="20" s="1"/>
  <c r="H16" i="18"/>
  <c r="H16" i="17"/>
  <c r="H16" i="5"/>
  <c r="H2" i="18"/>
  <c r="H2" i="17"/>
  <c r="H2" i="16"/>
  <c r="H2" i="5"/>
  <c r="H14" i="8"/>
  <c r="H14" i="7"/>
  <c r="H2" i="9"/>
  <c r="H11" i="9" s="1"/>
  <c r="H2" i="8"/>
  <c r="H11" i="8" s="1"/>
  <c r="I11" i="8" s="1"/>
  <c r="J11" i="8" s="1"/>
  <c r="H2" i="7"/>
  <c r="H11" i="7" s="1"/>
  <c r="I11" i="7" s="1"/>
  <c r="J11" i="7" s="1"/>
  <c r="H8" i="6"/>
  <c r="H14" i="6" s="1"/>
  <c r="H13" i="6"/>
  <c r="H13" i="1"/>
  <c r="I2" i="1"/>
  <c r="I14" i="20" l="1"/>
  <c r="J14" i="20" s="1"/>
  <c r="H11" i="20"/>
  <c r="I11" i="20" s="1"/>
  <c r="J11" i="20" s="1"/>
  <c r="H13" i="9"/>
  <c r="H13" i="8"/>
  <c r="H13" i="7"/>
  <c r="H11" i="6"/>
  <c r="I11" i="6" s="1"/>
  <c r="J11" i="6" s="1"/>
</calcChain>
</file>

<file path=xl/sharedStrings.xml><?xml version="1.0" encoding="utf-8"?>
<sst xmlns="http://schemas.openxmlformats.org/spreadsheetml/2006/main" count="209" uniqueCount="40">
  <si>
    <t>s</t>
  </si>
  <si>
    <t>Maxima</t>
  </si>
  <si>
    <t>Intensity</t>
  </si>
  <si>
    <t>Freq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</si>
  <si>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</si>
  <si>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</si>
  <si>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</si>
  <si>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</si>
  <si>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</si>
  <si>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</si>
  <si>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</si>
  <si>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</si>
  <si>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</si>
  <si>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</si>
  <si>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</si>
  <si>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</si>
  <si>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</si>
  <si>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</si>
  <si>
    <t>First Fraction</t>
  </si>
  <si>
    <t>Second Fraction</t>
  </si>
  <si>
    <t>Expected Freq</t>
  </si>
  <si>
    <t>cv_A</t>
  </si>
  <si>
    <t>cp_A</t>
  </si>
  <si>
    <t>m_A</t>
  </si>
  <si>
    <t>x_A</t>
  </si>
  <si>
    <t>cv_B</t>
  </si>
  <si>
    <t>cp_B</t>
  </si>
  <si>
    <t>m_B</t>
  </si>
  <si>
    <t>Nitrogen</t>
  </si>
  <si>
    <t>Oxygen</t>
  </si>
  <si>
    <t>Calc Speed of Sound</t>
  </si>
  <si>
    <t>Expected Speed of Sound</t>
  </si>
  <si>
    <t>Substance</t>
  </si>
  <si>
    <t>Calc Boltzmann</t>
  </si>
  <si>
    <t>Helium</t>
  </si>
  <si>
    <t>Helium (2)</t>
  </si>
  <si>
    <t>Argon</t>
  </si>
  <si>
    <t>Carbon Dioxide</t>
  </si>
  <si>
    <t>Exp Boltzmann</t>
  </si>
  <si>
    <t>Avg Calc Boltz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</si>
</sst>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'Helium (2)'!$A$1:$A$2181</c:f>
              <c:numCache>
                <c:formatCode>General</c:formatCode>
                <c:ptCount val="2181"/>
                <c:pt idx="0">
                  <c:v>4000</c:v>
                </c:pt>
                <c:pt idx="1">
                  <c:v>4020</c:v>
                </c:pt>
                <c:pt idx="2">
                  <c:v>4040</c:v>
                </c:pt>
                <c:pt idx="3">
                  <c:v>4060</c:v>
                </c:pt>
                <c:pt idx="4">
                  <c:v>4080</c:v>
                </c:pt>
                <c:pt idx="5">
                  <c:v>4100</c:v>
                </c:pt>
                <c:pt idx="6">
                  <c:v>4120</c:v>
                </c:pt>
                <c:pt idx="7">
                  <c:v>4140</c:v>
                </c:pt>
                <c:pt idx="8">
                  <c:v>4160</c:v>
                </c:pt>
                <c:pt idx="9">
                  <c:v>4180</c:v>
                </c:pt>
                <c:pt idx="10">
                  <c:v>4200</c:v>
                </c:pt>
                <c:pt idx="11">
                  <c:v>4220</c:v>
                </c:pt>
                <c:pt idx="12">
                  <c:v>4240</c:v>
                </c:pt>
                <c:pt idx="13">
                  <c:v>4260</c:v>
                </c:pt>
                <c:pt idx="14">
                  <c:v>4280</c:v>
                </c:pt>
                <c:pt idx="15">
                  <c:v>4300</c:v>
                </c:pt>
                <c:pt idx="16">
                  <c:v>4320</c:v>
                </c:pt>
                <c:pt idx="17">
                  <c:v>4340</c:v>
                </c:pt>
                <c:pt idx="18">
                  <c:v>4360</c:v>
                </c:pt>
                <c:pt idx="19">
                  <c:v>4380</c:v>
                </c:pt>
                <c:pt idx="20">
                  <c:v>4400</c:v>
                </c:pt>
                <c:pt idx="21">
                  <c:v>4420</c:v>
                </c:pt>
                <c:pt idx="22">
                  <c:v>4440</c:v>
                </c:pt>
                <c:pt idx="23">
                  <c:v>4460</c:v>
                </c:pt>
                <c:pt idx="24">
                  <c:v>4480</c:v>
                </c:pt>
                <c:pt idx="25">
                  <c:v>4500</c:v>
                </c:pt>
                <c:pt idx="26">
                  <c:v>4520</c:v>
                </c:pt>
                <c:pt idx="27">
                  <c:v>4540</c:v>
                </c:pt>
                <c:pt idx="28">
                  <c:v>4560</c:v>
                </c:pt>
                <c:pt idx="29">
                  <c:v>4580</c:v>
                </c:pt>
                <c:pt idx="30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>
                  <c:v>6200</c:v>
                </c:pt>
                <c:pt idx="111">
                  <c:v>6220</c:v>
                </c:pt>
                <c:pt idx="112">
                  <c:v>6240</c:v>
                </c:pt>
                <c:pt idx="113">
                  <c:v>6260</c:v>
                </c:pt>
                <c:pt idx="114">
                  <c:v>6280</c:v>
                </c:pt>
                <c:pt idx="115">
                  <c:v>6300</c:v>
                </c:pt>
                <c:pt idx="116">
                  <c:v>6320</c:v>
                </c:pt>
                <c:pt idx="117">
                  <c:v>6340</c:v>
                </c:pt>
                <c:pt idx="118">
                  <c:v>6360</c:v>
                </c:pt>
                <c:pt idx="119">
                  <c:v>6380</c:v>
                </c:pt>
                <c:pt idx="120">
                  <c:v>6400</c:v>
                </c:pt>
                <c:pt idx="121">
                  <c:v>6420</c:v>
                </c:pt>
                <c:pt idx="122">
                  <c:v>6440</c:v>
                </c:pt>
                <c:pt idx="123">
                  <c:v>6460</c:v>
                </c:pt>
                <c:pt idx="124">
                  <c:v>6480</c:v>
                </c:pt>
                <c:pt idx="125">
                  <c:v>6500</c:v>
                </c:pt>
                <c:pt idx="126">
                  <c:v>6520</c:v>
                </c:pt>
                <c:pt idx="127">
                  <c:v>6540</c:v>
                </c:pt>
                <c:pt idx="128">
                  <c:v>6560</c:v>
                </c:pt>
                <c:pt idx="129">
                  <c:v>6580</c:v>
                </c:pt>
                <c:pt idx="130">
                  <c:v>6600</c:v>
                </c:pt>
                <c:pt idx="131">
                  <c:v>6620</c:v>
                </c:pt>
                <c:pt idx="132">
                  <c:v>6640</c:v>
                </c:pt>
                <c:pt idx="133">
                  <c:v>6660</c:v>
                </c:pt>
                <c:pt idx="134">
                  <c:v>6680</c:v>
                </c:pt>
                <c:pt idx="135">
                  <c:v>6700</c:v>
                </c:pt>
                <c:pt idx="136">
                  <c:v>6720</c:v>
                </c:pt>
                <c:pt idx="137">
                  <c:v>6740</c:v>
                </c:pt>
                <c:pt idx="138">
                  <c:v>6760</c:v>
                </c:pt>
                <c:pt idx="139">
                  <c:v>6780</c:v>
                </c:pt>
                <c:pt idx="140">
                  <c:v>6800</c:v>
                </c:pt>
                <c:pt idx="141">
                  <c:v>6820</c:v>
                </c:pt>
                <c:pt idx="142">
                  <c:v>6840</c:v>
                </c:pt>
                <c:pt idx="143">
                  <c:v>6860</c:v>
                </c:pt>
                <c:pt idx="144">
                  <c:v>6880</c:v>
                </c:pt>
                <c:pt idx="145">
                  <c:v>6900</c:v>
                </c:pt>
                <c:pt idx="146">
                  <c:v>6920</c:v>
                </c:pt>
                <c:pt idx="147">
                  <c:v>6940</c:v>
                </c:pt>
                <c:pt idx="148">
                  <c:v>6960</c:v>
                </c:pt>
                <c:pt idx="149">
                  <c:v>6980</c:v>
                </c:pt>
                <c:pt idx="150">
                  <c:v>7000</c:v>
                </c:pt>
              </c:numCache>
            </c:numRef>
          </c:xVal>
          <c:yVal>
            <c:numRef>
              <c:f>'Helium (2)'!$B$1:$B$2181</c:f>
              <c:numCache>
                <c:formatCode>General</c:formatCode>
                <c:ptCount val="2181"/>
                <c:pt idx="0">
                  <c:v>6.1468000000000002E-2</c:v>
                </c:pt>
                <c:pt idx="1">
                  <c:v>6.3329999999999997E-2</c:v>
                </c:pt>
                <c:pt idx="2">
                  <c:v>6.3329999999999997E-2</c:v>
                </c:pt>
                <c:pt idx="3">
                  <c:v>6.3329999999999997E-2</c:v>
                </c:pt>
                <c:pt idx="4">
                  <c:v>6.3329999999999997E-2</c:v>
                </c:pt>
                <c:pt idx="5">
                  <c:v>6.3329999999999997E-2</c:v>
                </c:pt>
                <c:pt idx="6">
                  <c:v>6.3329999999999997E-2</c:v>
                </c:pt>
                <c:pt idx="7">
                  <c:v>6.5193000000000001E-2</c:v>
                </c:pt>
                <c:pt idx="8">
                  <c:v>6.7056000000000004E-2</c:v>
                </c:pt>
                <c:pt idx="9">
                  <c:v>6.3329999999999997E-2</c:v>
                </c:pt>
                <c:pt idx="10">
                  <c:v>6.7056000000000004E-2</c:v>
                </c:pt>
                <c:pt idx="11">
                  <c:v>6.8917999999999993E-2</c:v>
                </c:pt>
                <c:pt idx="12">
                  <c:v>7.0780999999999997E-2</c:v>
                </c:pt>
                <c:pt idx="13">
                  <c:v>6.7056000000000004E-2</c:v>
                </c:pt>
                <c:pt idx="14">
                  <c:v>7.0780999999999997E-2</c:v>
                </c:pt>
                <c:pt idx="15">
                  <c:v>6.8917999999999993E-2</c:v>
                </c:pt>
                <c:pt idx="16">
                  <c:v>7.0780999999999997E-2</c:v>
                </c:pt>
                <c:pt idx="17">
                  <c:v>7.4506000000000003E-2</c:v>
                </c:pt>
                <c:pt idx="18">
                  <c:v>7.2644E-2</c:v>
                </c:pt>
                <c:pt idx="19">
                  <c:v>7.6369000000000006E-2</c:v>
                </c:pt>
                <c:pt idx="20">
                  <c:v>8.0093999999999999E-2</c:v>
                </c:pt>
                <c:pt idx="21">
                  <c:v>7.8231999999999996E-2</c:v>
                </c:pt>
                <c:pt idx="22">
                  <c:v>8.0093999999999999E-2</c:v>
                </c:pt>
                <c:pt idx="23">
                  <c:v>8.5681999999999994E-2</c:v>
                </c:pt>
                <c:pt idx="24">
                  <c:v>8.5681999999999994E-2</c:v>
                </c:pt>
                <c:pt idx="25">
                  <c:v>8.7544999999999998E-2</c:v>
                </c:pt>
                <c:pt idx="26">
                  <c:v>8.9407E-2</c:v>
                </c:pt>
                <c:pt idx="27">
                  <c:v>8.9407E-2</c:v>
                </c:pt>
                <c:pt idx="28">
                  <c:v>9.1270000000000004E-2</c:v>
                </c:pt>
                <c:pt idx="29">
                  <c:v>9.3132999999999994E-2</c:v>
                </c:pt>
                <c:pt idx="30">
                  <c:v>9.4994999999999996E-2</c:v>
                </c:pt>
                <c:pt idx="31">
                  <c:v>9.6858E-2</c:v>
                </c:pt>
                <c:pt idx="32">
                  <c:v>0.10058300000000001</c:v>
                </c:pt>
                <c:pt idx="33">
                  <c:v>0.102446</c:v>
                </c:pt>
                <c:pt idx="34">
                  <c:v>0.10803400000000001</c:v>
                </c:pt>
                <c:pt idx="35">
                  <c:v>0.111759</c:v>
                </c:pt>
                <c:pt idx="36">
                  <c:v>0.115484</c:v>
                </c:pt>
                <c:pt idx="37">
                  <c:v>0.113622</c:v>
                </c:pt>
                <c:pt idx="38">
                  <c:v>0.115484</c:v>
                </c:pt>
                <c:pt idx="39">
                  <c:v>0.119209</c:v>
                </c:pt>
                <c:pt idx="40">
                  <c:v>0.121072</c:v>
                </c:pt>
                <c:pt idx="41">
                  <c:v>0.126661</c:v>
                </c:pt>
                <c:pt idx="42">
                  <c:v>0.128523</c:v>
                </c:pt>
                <c:pt idx="43">
                  <c:v>0.132248</c:v>
                </c:pt>
                <c:pt idx="44">
                  <c:v>0.13783699999999999</c:v>
                </c:pt>
                <c:pt idx="45">
                  <c:v>0.14156199999999999</c:v>
                </c:pt>
                <c:pt idx="46">
                  <c:v>0.14715</c:v>
                </c:pt>
                <c:pt idx="47">
                  <c:v>0.15273800000000001</c:v>
                </c:pt>
                <c:pt idx="48">
                  <c:v>0.15646299999999999</c:v>
                </c:pt>
                <c:pt idx="49">
                  <c:v>0.15832599999999999</c:v>
                </c:pt>
                <c:pt idx="50">
                  <c:v>0.17136399999999999</c:v>
                </c:pt>
                <c:pt idx="51">
                  <c:v>0.180677</c:v>
                </c:pt>
                <c:pt idx="52">
                  <c:v>0.18812799999999999</c:v>
                </c:pt>
                <c:pt idx="53">
                  <c:v>0.19930400000000001</c:v>
                </c:pt>
                <c:pt idx="54">
                  <c:v>0.21979299999999999</c:v>
                </c:pt>
                <c:pt idx="55">
                  <c:v>0.21606800000000001</c:v>
                </c:pt>
                <c:pt idx="56">
                  <c:v>0.21979299999999999</c:v>
                </c:pt>
                <c:pt idx="57">
                  <c:v>0.225381</c:v>
                </c:pt>
                <c:pt idx="58">
                  <c:v>0.23841999999999999</c:v>
                </c:pt>
                <c:pt idx="59">
                  <c:v>0.24959600000000001</c:v>
                </c:pt>
                <c:pt idx="60">
                  <c:v>0.255185</c:v>
                </c:pt>
                <c:pt idx="61">
                  <c:v>0.27194800000000002</c:v>
                </c:pt>
                <c:pt idx="62">
                  <c:v>0.28312399999999999</c:v>
                </c:pt>
                <c:pt idx="63">
                  <c:v>0.30175000000000002</c:v>
                </c:pt>
                <c:pt idx="64">
                  <c:v>0.31851400000000002</c:v>
                </c:pt>
                <c:pt idx="65">
                  <c:v>0.34645399999999998</c:v>
                </c:pt>
                <c:pt idx="66">
                  <c:v>0.36321700000000001</c:v>
                </c:pt>
                <c:pt idx="67">
                  <c:v>0.39488299999999998</c:v>
                </c:pt>
                <c:pt idx="68">
                  <c:v>0.42282199999999998</c:v>
                </c:pt>
                <c:pt idx="69">
                  <c:v>0.45821299999999998</c:v>
                </c:pt>
                <c:pt idx="70">
                  <c:v>0.50478000000000001</c:v>
                </c:pt>
                <c:pt idx="71">
                  <c:v>0.55320999999999998</c:v>
                </c:pt>
                <c:pt idx="72">
                  <c:v>0.61095100000000002</c:v>
                </c:pt>
                <c:pt idx="73">
                  <c:v>0.68918199999999996</c:v>
                </c:pt>
                <c:pt idx="74">
                  <c:v>0.78790199999999999</c:v>
                </c:pt>
                <c:pt idx="75">
                  <c:v>0.91642500000000005</c:v>
                </c:pt>
                <c:pt idx="76">
                  <c:v>1.0803400000000001</c:v>
                </c:pt>
                <c:pt idx="77">
                  <c:v>1.3224899999999999</c:v>
                </c:pt>
                <c:pt idx="78">
                  <c:v>1.6614899999999999</c:v>
                </c:pt>
                <c:pt idx="79">
                  <c:v>2.18303</c:v>
                </c:pt>
                <c:pt idx="80">
                  <c:v>2.8815249999999999</c:v>
                </c:pt>
                <c:pt idx="81">
                  <c:v>3.3006199999999999</c:v>
                </c:pt>
                <c:pt idx="82">
                  <c:v>2.86476</c:v>
                </c:pt>
                <c:pt idx="83">
                  <c:v>2.19049</c:v>
                </c:pt>
                <c:pt idx="84">
                  <c:v>1.6857</c:v>
                </c:pt>
                <c:pt idx="85">
                  <c:v>1.3467</c:v>
                </c:pt>
                <c:pt idx="86">
                  <c:v>1.1138650000000001</c:v>
                </c:pt>
                <c:pt idx="87">
                  <c:v>0.94995300000000005</c:v>
                </c:pt>
                <c:pt idx="88">
                  <c:v>0.82701800000000003</c:v>
                </c:pt>
                <c:pt idx="89">
                  <c:v>0.73016000000000003</c:v>
                </c:pt>
                <c:pt idx="90">
                  <c:v>0.65751700000000002</c:v>
                </c:pt>
                <c:pt idx="91">
                  <c:v>0.59977499999999995</c:v>
                </c:pt>
                <c:pt idx="92">
                  <c:v>0.54389600000000005</c:v>
                </c:pt>
                <c:pt idx="93">
                  <c:v>0.50105500000000003</c:v>
                </c:pt>
                <c:pt idx="94">
                  <c:v>0.47311399999999998</c:v>
                </c:pt>
                <c:pt idx="95">
                  <c:v>0.43958599999999998</c:v>
                </c:pt>
                <c:pt idx="96">
                  <c:v>0.41164699999999999</c:v>
                </c:pt>
                <c:pt idx="97">
                  <c:v>0.387432</c:v>
                </c:pt>
                <c:pt idx="98">
                  <c:v>0.36880600000000002</c:v>
                </c:pt>
                <c:pt idx="99">
                  <c:v>0.34831699999999999</c:v>
                </c:pt>
                <c:pt idx="100">
                  <c:v>0.33155299999999999</c:v>
                </c:pt>
                <c:pt idx="101">
                  <c:v>0.31665100000000002</c:v>
                </c:pt>
                <c:pt idx="102">
                  <c:v>0.30547600000000003</c:v>
                </c:pt>
                <c:pt idx="103">
                  <c:v>0.28871200000000002</c:v>
                </c:pt>
                <c:pt idx="104">
                  <c:v>0.28312399999999999</c:v>
                </c:pt>
                <c:pt idx="105">
                  <c:v>0.27381</c:v>
                </c:pt>
                <c:pt idx="106">
                  <c:v>0.260772</c:v>
                </c:pt>
                <c:pt idx="107">
                  <c:v>0.25704700000000003</c:v>
                </c:pt>
                <c:pt idx="108">
                  <c:v>0.244008</c:v>
                </c:pt>
                <c:pt idx="109">
                  <c:v>0.23841999999999999</c:v>
                </c:pt>
                <c:pt idx="110">
                  <c:v>0.23283100000000001</c:v>
                </c:pt>
                <c:pt idx="111">
                  <c:v>0.22351799999999999</c:v>
                </c:pt>
                <c:pt idx="112">
                  <c:v>0.21979299999999999</c:v>
                </c:pt>
                <c:pt idx="113">
                  <c:v>0.21606800000000001</c:v>
                </c:pt>
                <c:pt idx="114">
                  <c:v>0.208617</c:v>
                </c:pt>
                <c:pt idx="115">
                  <c:v>0.20489199999999999</c:v>
                </c:pt>
                <c:pt idx="116">
                  <c:v>0.195578</c:v>
                </c:pt>
                <c:pt idx="117">
                  <c:v>0.193716</c:v>
                </c:pt>
                <c:pt idx="118">
                  <c:v>0.193716</c:v>
                </c:pt>
                <c:pt idx="119">
                  <c:v>0.18999099999999999</c:v>
                </c:pt>
                <c:pt idx="120">
                  <c:v>0.18440200000000001</c:v>
                </c:pt>
                <c:pt idx="121">
                  <c:v>0.178815</c:v>
                </c:pt>
                <c:pt idx="122">
                  <c:v>0.178815</c:v>
                </c:pt>
                <c:pt idx="123">
                  <c:v>0.18254000000000001</c:v>
                </c:pt>
                <c:pt idx="124">
                  <c:v>0.178815</c:v>
                </c:pt>
                <c:pt idx="125">
                  <c:v>0.178815</c:v>
                </c:pt>
                <c:pt idx="126">
                  <c:v>0.176953</c:v>
                </c:pt>
                <c:pt idx="127">
                  <c:v>0.17322699999999999</c:v>
                </c:pt>
                <c:pt idx="128">
                  <c:v>0.16763900000000001</c:v>
                </c:pt>
                <c:pt idx="129">
                  <c:v>0.163914</c:v>
                </c:pt>
                <c:pt idx="130">
                  <c:v>0.160188</c:v>
                </c:pt>
                <c:pt idx="131">
                  <c:v>0.15832599999999999</c:v>
                </c:pt>
                <c:pt idx="132">
                  <c:v>0.160188</c:v>
                </c:pt>
                <c:pt idx="133">
                  <c:v>0.15646299999999999</c:v>
                </c:pt>
                <c:pt idx="134">
                  <c:v>0.15646299999999999</c:v>
                </c:pt>
                <c:pt idx="135">
                  <c:v>0.15273800000000001</c:v>
                </c:pt>
                <c:pt idx="136">
                  <c:v>0.15273800000000001</c:v>
                </c:pt>
                <c:pt idx="137">
                  <c:v>0.15087500000000001</c:v>
                </c:pt>
                <c:pt idx="138">
                  <c:v>0.145287</c:v>
                </c:pt>
                <c:pt idx="139">
                  <c:v>0.14901300000000001</c:v>
                </c:pt>
                <c:pt idx="140">
                  <c:v>0.14901300000000001</c:v>
                </c:pt>
                <c:pt idx="141">
                  <c:v>0.143425</c:v>
                </c:pt>
                <c:pt idx="142">
                  <c:v>0.14156199999999999</c:v>
                </c:pt>
                <c:pt idx="143">
                  <c:v>0.14156199999999999</c:v>
                </c:pt>
                <c:pt idx="144">
                  <c:v>0.13969899999999999</c:v>
                </c:pt>
                <c:pt idx="145">
                  <c:v>0.14156199999999999</c:v>
                </c:pt>
                <c:pt idx="146">
                  <c:v>0.14156199999999999</c:v>
                </c:pt>
                <c:pt idx="147">
                  <c:v>0.14156199999999999</c:v>
                </c:pt>
                <c:pt idx="148">
                  <c:v>0.14156199999999999</c:v>
                </c:pt>
                <c:pt idx="149">
                  <c:v>0.14156199999999999</c:v>
                </c:pt>
                <c:pt idx="150">
                  <c:v>0.13597400000000001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3-4DC8-A3C7-293DBF81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'Helium (2)'!$A$1:$A$2181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4000</c:v>
                      </c:pt>
                      <c:pt idx="1">
                        <c:v>4020</c:v>
                      </c:pt>
                      <c:pt idx="2">
                        <c:v>4040</c:v>
                      </c:pt>
                      <c:pt idx="3">
                        <c:v>4060</c:v>
                      </c:pt>
                      <c:pt idx="4">
                        <c:v>4080</c:v>
                      </c:pt>
                      <c:pt idx="5">
                        <c:v>4100</c:v>
                      </c:pt>
                      <c:pt idx="6">
                        <c:v>4120</c:v>
                      </c:pt>
                      <c:pt idx="7">
                        <c:v>4140</c:v>
                      </c:pt>
                      <c:pt idx="8">
                        <c:v>4160</c:v>
                      </c:pt>
                      <c:pt idx="9">
                        <c:v>4180</c:v>
                      </c:pt>
                      <c:pt idx="10">
                        <c:v>4200</c:v>
                      </c:pt>
                      <c:pt idx="11">
                        <c:v>4220</c:v>
                      </c:pt>
                      <c:pt idx="12">
                        <c:v>4240</c:v>
                      </c:pt>
                      <c:pt idx="13">
                        <c:v>4260</c:v>
                      </c:pt>
                      <c:pt idx="14">
                        <c:v>4280</c:v>
                      </c:pt>
                      <c:pt idx="15">
                        <c:v>4300</c:v>
                      </c:pt>
                      <c:pt idx="16">
                        <c:v>4320</c:v>
                      </c:pt>
                      <c:pt idx="17">
                        <c:v>4340</c:v>
                      </c:pt>
                      <c:pt idx="18">
                        <c:v>4360</c:v>
                      </c:pt>
                      <c:pt idx="19">
                        <c:v>4380</c:v>
                      </c:pt>
                      <c:pt idx="20">
                        <c:v>4400</c:v>
                      </c:pt>
                      <c:pt idx="21">
                        <c:v>4420</c:v>
                      </c:pt>
                      <c:pt idx="22">
                        <c:v>4440</c:v>
                      </c:pt>
                      <c:pt idx="23">
                        <c:v>4460</c:v>
                      </c:pt>
                      <c:pt idx="24">
                        <c:v>4480</c:v>
                      </c:pt>
                      <c:pt idx="25">
                        <c:v>4500</c:v>
                      </c:pt>
                      <c:pt idx="26">
                        <c:v>4520</c:v>
                      </c:pt>
                      <c:pt idx="27">
                        <c:v>4540</c:v>
                      </c:pt>
                      <c:pt idx="28">
                        <c:v>4560</c:v>
                      </c:pt>
                      <c:pt idx="29">
                        <c:v>4580</c:v>
                      </c:pt>
                      <c:pt idx="30">
                        <c:v>4600</c:v>
                      </c:pt>
                      <c:pt idx="31">
                        <c:v>4620</c:v>
                      </c:pt>
                      <c:pt idx="32">
                        <c:v>4640</c:v>
                      </c:pt>
                      <c:pt idx="33">
                        <c:v>4660</c:v>
                      </c:pt>
                      <c:pt idx="34">
                        <c:v>4680</c:v>
                      </c:pt>
                      <c:pt idx="35">
                        <c:v>4700</c:v>
                      </c:pt>
                      <c:pt idx="36">
                        <c:v>4720</c:v>
                      </c:pt>
                      <c:pt idx="37">
                        <c:v>4740</c:v>
                      </c:pt>
                      <c:pt idx="38">
                        <c:v>4760</c:v>
                      </c:pt>
                      <c:pt idx="39">
                        <c:v>4780</c:v>
                      </c:pt>
                      <c:pt idx="40">
                        <c:v>4800</c:v>
                      </c:pt>
                      <c:pt idx="41">
                        <c:v>4820</c:v>
                      </c:pt>
                      <c:pt idx="42">
                        <c:v>4840</c:v>
                      </c:pt>
                      <c:pt idx="43">
                        <c:v>4860</c:v>
                      </c:pt>
                      <c:pt idx="44">
                        <c:v>4880</c:v>
                      </c:pt>
                      <c:pt idx="45">
                        <c:v>4900</c:v>
                      </c:pt>
                      <c:pt idx="46">
                        <c:v>4920</c:v>
                      </c:pt>
                      <c:pt idx="47">
                        <c:v>4940</c:v>
                      </c:pt>
                      <c:pt idx="48">
                        <c:v>4960</c:v>
                      </c:pt>
                      <c:pt idx="49">
                        <c:v>4980</c:v>
                      </c:pt>
                      <c:pt idx="50">
                        <c:v>5000</c:v>
                      </c:pt>
                      <c:pt idx="51">
                        <c:v>5020</c:v>
                      </c:pt>
                      <c:pt idx="52">
                        <c:v>5040</c:v>
                      </c:pt>
                      <c:pt idx="53">
                        <c:v>5060</c:v>
                      </c:pt>
                      <c:pt idx="54">
                        <c:v>5080</c:v>
                      </c:pt>
                      <c:pt idx="55">
                        <c:v>5100</c:v>
                      </c:pt>
                      <c:pt idx="56">
                        <c:v>5120</c:v>
                      </c:pt>
                      <c:pt idx="57">
                        <c:v>5140</c:v>
                      </c:pt>
                      <c:pt idx="58">
                        <c:v>5160</c:v>
                      </c:pt>
                      <c:pt idx="59">
                        <c:v>5180</c:v>
                      </c:pt>
                      <c:pt idx="60">
                        <c:v>5200</c:v>
                      </c:pt>
                      <c:pt idx="61">
                        <c:v>5220</c:v>
                      </c:pt>
                      <c:pt idx="62">
                        <c:v>5240</c:v>
                      </c:pt>
                      <c:pt idx="63">
                        <c:v>5260</c:v>
                      </c:pt>
                      <c:pt idx="64">
                        <c:v>5280</c:v>
                      </c:pt>
                      <c:pt idx="65">
                        <c:v>5300</c:v>
                      </c:pt>
                      <c:pt idx="66">
                        <c:v>5320</c:v>
                      </c:pt>
                      <c:pt idx="67">
                        <c:v>5340</c:v>
                      </c:pt>
                      <c:pt idx="68">
                        <c:v>5360</c:v>
                      </c:pt>
                      <c:pt idx="69">
                        <c:v>5380</c:v>
                      </c:pt>
                      <c:pt idx="70">
                        <c:v>5400</c:v>
                      </c:pt>
                      <c:pt idx="71">
                        <c:v>5420</c:v>
                      </c:pt>
                      <c:pt idx="72">
                        <c:v>5440</c:v>
                      </c:pt>
                      <c:pt idx="73">
                        <c:v>5460</c:v>
                      </c:pt>
                      <c:pt idx="74">
                        <c:v>5480</c:v>
                      </c:pt>
                      <c:pt idx="75">
                        <c:v>5500</c:v>
                      </c:pt>
                      <c:pt idx="76">
                        <c:v>5520</c:v>
                      </c:pt>
                      <c:pt idx="77">
                        <c:v>5540</c:v>
                      </c:pt>
                      <c:pt idx="78">
                        <c:v>5560</c:v>
                      </c:pt>
                      <c:pt idx="79">
                        <c:v>5580</c:v>
                      </c:pt>
                      <c:pt idx="80">
                        <c:v>5600</c:v>
                      </c:pt>
                      <c:pt idx="81">
                        <c:v>5620</c:v>
                      </c:pt>
                      <c:pt idx="82">
                        <c:v>5640</c:v>
                      </c:pt>
                      <c:pt idx="83">
                        <c:v>5660</c:v>
                      </c:pt>
                      <c:pt idx="84">
                        <c:v>5680</c:v>
                      </c:pt>
                      <c:pt idx="85">
                        <c:v>5700</c:v>
                      </c:pt>
                      <c:pt idx="86">
                        <c:v>5720</c:v>
                      </c:pt>
                      <c:pt idx="87">
                        <c:v>5740</c:v>
                      </c:pt>
                      <c:pt idx="88">
                        <c:v>5760</c:v>
                      </c:pt>
                      <c:pt idx="89">
                        <c:v>5780</c:v>
                      </c:pt>
                      <c:pt idx="90">
                        <c:v>5800</c:v>
                      </c:pt>
                      <c:pt idx="91">
                        <c:v>5820</c:v>
                      </c:pt>
                      <c:pt idx="92">
                        <c:v>5840</c:v>
                      </c:pt>
                      <c:pt idx="93">
                        <c:v>5860</c:v>
                      </c:pt>
                      <c:pt idx="94">
                        <c:v>5880</c:v>
                      </c:pt>
                      <c:pt idx="95">
                        <c:v>5900</c:v>
                      </c:pt>
                      <c:pt idx="96">
                        <c:v>5920</c:v>
                      </c:pt>
                      <c:pt idx="97">
                        <c:v>5940</c:v>
                      </c:pt>
                      <c:pt idx="98">
                        <c:v>5960</c:v>
                      </c:pt>
                      <c:pt idx="99">
                        <c:v>5980</c:v>
                      </c:pt>
                      <c:pt idx="100">
                        <c:v>6000</c:v>
                      </c:pt>
                      <c:pt idx="101">
                        <c:v>6020</c:v>
                      </c:pt>
                      <c:pt idx="102">
                        <c:v>6040</c:v>
                      </c:pt>
                      <c:pt idx="103">
                        <c:v>6060</c:v>
                      </c:pt>
                      <c:pt idx="104">
                        <c:v>6080</c:v>
                      </c:pt>
                      <c:pt idx="105">
                        <c:v>6100</c:v>
                      </c:pt>
                      <c:pt idx="106">
                        <c:v>6120</c:v>
                      </c:pt>
                      <c:pt idx="107">
                        <c:v>6140</c:v>
                      </c:pt>
                      <c:pt idx="108">
                        <c:v>6160</c:v>
                      </c:pt>
                      <c:pt idx="109">
                        <c:v>6180</c:v>
                      </c:pt>
                      <c:pt idx="110">
                        <c:v>6200</c:v>
                      </c:pt>
                      <c:pt idx="111">
                        <c:v>6220</c:v>
                      </c:pt>
                      <c:pt idx="112">
                        <c:v>6240</c:v>
                      </c:pt>
                      <c:pt idx="113">
                        <c:v>6260</c:v>
                      </c:pt>
                      <c:pt idx="114">
                        <c:v>6280</c:v>
                      </c:pt>
                      <c:pt idx="115">
                        <c:v>6300</c:v>
                      </c:pt>
                      <c:pt idx="116">
                        <c:v>6320</c:v>
                      </c:pt>
                      <c:pt idx="117">
                        <c:v>6340</c:v>
                      </c:pt>
                      <c:pt idx="118">
                        <c:v>6360</c:v>
                      </c:pt>
                      <c:pt idx="119">
                        <c:v>6380</c:v>
                      </c:pt>
                      <c:pt idx="120">
                        <c:v>6400</c:v>
                      </c:pt>
                      <c:pt idx="121">
                        <c:v>6420</c:v>
                      </c:pt>
                      <c:pt idx="122">
                        <c:v>6440</c:v>
                      </c:pt>
                      <c:pt idx="123">
                        <c:v>6460</c:v>
                      </c:pt>
                      <c:pt idx="124">
                        <c:v>6480</c:v>
                      </c:pt>
                      <c:pt idx="125">
                        <c:v>6500</c:v>
                      </c:pt>
                      <c:pt idx="126">
                        <c:v>6520</c:v>
                      </c:pt>
                      <c:pt idx="127">
                        <c:v>6540</c:v>
                      </c:pt>
                      <c:pt idx="128">
                        <c:v>6560</c:v>
                      </c:pt>
                      <c:pt idx="129">
                        <c:v>6580</c:v>
                      </c:pt>
                      <c:pt idx="130">
                        <c:v>6600</c:v>
                      </c:pt>
                      <c:pt idx="131">
                        <c:v>6620</c:v>
                      </c:pt>
                      <c:pt idx="132">
                        <c:v>6640</c:v>
                      </c:pt>
                      <c:pt idx="133">
                        <c:v>6660</c:v>
                      </c:pt>
                      <c:pt idx="134">
                        <c:v>6680</c:v>
                      </c:pt>
                      <c:pt idx="135">
                        <c:v>6700</c:v>
                      </c:pt>
                      <c:pt idx="136">
                        <c:v>6720</c:v>
                      </c:pt>
                      <c:pt idx="137">
                        <c:v>6740</c:v>
                      </c:pt>
                      <c:pt idx="138">
                        <c:v>6760</c:v>
                      </c:pt>
                      <c:pt idx="139">
                        <c:v>6780</c:v>
                      </c:pt>
                      <c:pt idx="140">
                        <c:v>6800</c:v>
                      </c:pt>
                      <c:pt idx="141">
                        <c:v>6820</c:v>
                      </c:pt>
                      <c:pt idx="142">
                        <c:v>6840</c:v>
                      </c:pt>
                      <c:pt idx="143">
                        <c:v>6860</c:v>
                      </c:pt>
                      <c:pt idx="144">
                        <c:v>6880</c:v>
                      </c:pt>
                      <c:pt idx="145">
                        <c:v>6900</c:v>
                      </c:pt>
                      <c:pt idx="146">
                        <c:v>6920</c:v>
                      </c:pt>
                      <c:pt idx="147">
                        <c:v>6940</c:v>
                      </c:pt>
                      <c:pt idx="148">
                        <c:v>6960</c:v>
                      </c:pt>
                      <c:pt idx="149">
                        <c:v>6980</c:v>
                      </c:pt>
                      <c:pt idx="150">
                        <c:v>7000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'Helium (2)'!$C$1:$C$2181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22.731124999999999</c:v>
                      </c:pt>
                      <c:pt idx="1">
                        <c:v>22.730986999999999</c:v>
                      </c:pt>
                      <c:pt idx="2">
                        <c:v>22.731216</c:v>
                      </c:pt>
                      <c:pt idx="3">
                        <c:v>22.731521000000001</c:v>
                      </c:pt>
                      <c:pt idx="4">
                        <c:v>22.732970999999999</c:v>
                      </c:pt>
                      <c:pt idx="5">
                        <c:v>22.733001999999999</c:v>
                      </c:pt>
                      <c:pt idx="6">
                        <c:v>22.732605</c:v>
                      </c:pt>
                      <c:pt idx="7">
                        <c:v>22.733093</c:v>
                      </c:pt>
                      <c:pt idx="8">
                        <c:v>22.733581000000001</c:v>
                      </c:pt>
                      <c:pt idx="9">
                        <c:v>22.733902</c:v>
                      </c:pt>
                      <c:pt idx="10">
                        <c:v>22.734893</c:v>
                      </c:pt>
                      <c:pt idx="11">
                        <c:v>22.734954999999999</c:v>
                      </c:pt>
                      <c:pt idx="12">
                        <c:v>22.734894000000001</c:v>
                      </c:pt>
                      <c:pt idx="13">
                        <c:v>22.735046000000001</c:v>
                      </c:pt>
                      <c:pt idx="14">
                        <c:v>22.736038000000001</c:v>
                      </c:pt>
                      <c:pt idx="15">
                        <c:v>22.736007000000001</c:v>
                      </c:pt>
                      <c:pt idx="16">
                        <c:v>22.735961</c:v>
                      </c:pt>
                      <c:pt idx="17">
                        <c:v>22.736312999999999</c:v>
                      </c:pt>
                      <c:pt idx="18">
                        <c:v>22.737151999999998</c:v>
                      </c:pt>
                      <c:pt idx="19">
                        <c:v>22.737427</c:v>
                      </c:pt>
                      <c:pt idx="20">
                        <c:v>22.737549000000001</c:v>
                      </c:pt>
                      <c:pt idx="21">
                        <c:v>22.738709</c:v>
                      </c:pt>
                      <c:pt idx="22">
                        <c:v>22.739868999999999</c:v>
                      </c:pt>
                      <c:pt idx="23">
                        <c:v>22.740248999999999</c:v>
                      </c:pt>
                      <c:pt idx="24">
                        <c:v>22.740234000000001</c:v>
                      </c:pt>
                      <c:pt idx="25">
                        <c:v>22.739989999999999</c:v>
                      </c:pt>
                      <c:pt idx="26">
                        <c:v>22.740402</c:v>
                      </c:pt>
                      <c:pt idx="27">
                        <c:v>22.740127999999999</c:v>
                      </c:pt>
                      <c:pt idx="28">
                        <c:v>22.740981999999999</c:v>
                      </c:pt>
                      <c:pt idx="29">
                        <c:v>22.740738</c:v>
                      </c:pt>
                      <c:pt idx="30">
                        <c:v>22.741821999999999</c:v>
                      </c:pt>
                      <c:pt idx="31">
                        <c:v>22.742829</c:v>
                      </c:pt>
                      <c:pt idx="32">
                        <c:v>22.742370999999999</c:v>
                      </c:pt>
                      <c:pt idx="33">
                        <c:v>22.742781999999998</c:v>
                      </c:pt>
                      <c:pt idx="34">
                        <c:v>22.742187000000001</c:v>
                      </c:pt>
                      <c:pt idx="35">
                        <c:v>22.743119</c:v>
                      </c:pt>
                      <c:pt idx="36">
                        <c:v>22.743592</c:v>
                      </c:pt>
                      <c:pt idx="37">
                        <c:v>22.745041000000001</c:v>
                      </c:pt>
                      <c:pt idx="38">
                        <c:v>22.745239000000002</c:v>
                      </c:pt>
                      <c:pt idx="39">
                        <c:v>22.745315999999999</c:v>
                      </c:pt>
                      <c:pt idx="40">
                        <c:v>22.745559</c:v>
                      </c:pt>
                      <c:pt idx="41">
                        <c:v>22.745742</c:v>
                      </c:pt>
                      <c:pt idx="42">
                        <c:v>22.745757999999999</c:v>
                      </c:pt>
                      <c:pt idx="43">
                        <c:v>22.746383999999999</c:v>
                      </c:pt>
                      <c:pt idx="44">
                        <c:v>22.746872</c:v>
                      </c:pt>
                      <c:pt idx="45">
                        <c:v>22.747817999999999</c:v>
                      </c:pt>
                      <c:pt idx="46">
                        <c:v>22.748352000000001</c:v>
                      </c:pt>
                      <c:pt idx="47">
                        <c:v>22.748535</c:v>
                      </c:pt>
                      <c:pt idx="48">
                        <c:v>22.748275</c:v>
                      </c:pt>
                      <c:pt idx="49">
                        <c:v>22.748992000000001</c:v>
                      </c:pt>
                      <c:pt idx="50">
                        <c:v>22.749587999999999</c:v>
                      </c:pt>
                      <c:pt idx="51">
                        <c:v>22.749466000000002</c:v>
                      </c:pt>
                      <c:pt idx="52">
                        <c:v>22.749908999999999</c:v>
                      </c:pt>
                      <c:pt idx="53">
                        <c:v>22.750992</c:v>
                      </c:pt>
                      <c:pt idx="54">
                        <c:v>22.750778</c:v>
                      </c:pt>
                      <c:pt idx="55">
                        <c:v>22.751297000000001</c:v>
                      </c:pt>
                      <c:pt idx="56">
                        <c:v>22.752365000000001</c:v>
                      </c:pt>
                      <c:pt idx="57">
                        <c:v>22.752472000000001</c:v>
                      </c:pt>
                      <c:pt idx="58">
                        <c:v>22.752700999999998</c:v>
                      </c:pt>
                      <c:pt idx="59">
                        <c:v>22.752502</c:v>
                      </c:pt>
                      <c:pt idx="60">
                        <c:v>22.752867999999999</c:v>
                      </c:pt>
                      <c:pt idx="61">
                        <c:v>22.753799000000001</c:v>
                      </c:pt>
                      <c:pt idx="62">
                        <c:v>22.754196</c:v>
                      </c:pt>
                      <c:pt idx="63">
                        <c:v>22.754913999999999</c:v>
                      </c:pt>
                      <c:pt idx="64">
                        <c:v>22.754608000000001</c:v>
                      </c:pt>
                      <c:pt idx="65">
                        <c:v>22.755217999999999</c:v>
                      </c:pt>
                      <c:pt idx="66">
                        <c:v>22.755157000000001</c:v>
                      </c:pt>
                      <c:pt idx="67">
                        <c:v>22.756027</c:v>
                      </c:pt>
                      <c:pt idx="68">
                        <c:v>22.756499999999999</c:v>
                      </c:pt>
                      <c:pt idx="69">
                        <c:v>22.756378000000002</c:v>
                      </c:pt>
                      <c:pt idx="70">
                        <c:v>22.756515</c:v>
                      </c:pt>
                      <c:pt idx="71">
                        <c:v>22.756577</c:v>
                      </c:pt>
                      <c:pt idx="72">
                        <c:v>22.75705</c:v>
                      </c:pt>
                      <c:pt idx="73">
                        <c:v>22.758575</c:v>
                      </c:pt>
                      <c:pt idx="74">
                        <c:v>22.757826999999999</c:v>
                      </c:pt>
                      <c:pt idx="75">
                        <c:v>22.758040999999999</c:v>
                      </c:pt>
                      <c:pt idx="76">
                        <c:v>22.759246999999998</c:v>
                      </c:pt>
                      <c:pt idx="77">
                        <c:v>22.758697999999999</c:v>
                      </c:pt>
                      <c:pt idx="78">
                        <c:v>22.759644000000002</c:v>
                      </c:pt>
                      <c:pt idx="79">
                        <c:v>22.759689999999999</c:v>
                      </c:pt>
                      <c:pt idx="80">
                        <c:v>22.759765999999999</c:v>
                      </c:pt>
                      <c:pt idx="81">
                        <c:v>22.760359999999999</c:v>
                      </c:pt>
                      <c:pt idx="82">
                        <c:v>22.760193000000001</c:v>
                      </c:pt>
                      <c:pt idx="83">
                        <c:v>22.760605000000002</c:v>
                      </c:pt>
                      <c:pt idx="84">
                        <c:v>22.760497999999998</c:v>
                      </c:pt>
                      <c:pt idx="85">
                        <c:v>22.761246</c:v>
                      </c:pt>
                      <c:pt idx="86">
                        <c:v>22.761322</c:v>
                      </c:pt>
                      <c:pt idx="87">
                        <c:v>22.762267999999999</c:v>
                      </c:pt>
                      <c:pt idx="88">
                        <c:v>22.763061</c:v>
                      </c:pt>
                      <c:pt idx="89">
                        <c:v>22.762909000000001</c:v>
                      </c:pt>
                      <c:pt idx="90">
                        <c:v>22.763442999999999</c:v>
                      </c:pt>
                      <c:pt idx="91">
                        <c:v>22.764008</c:v>
                      </c:pt>
                      <c:pt idx="92">
                        <c:v>22.76445</c:v>
                      </c:pt>
                      <c:pt idx="93">
                        <c:v>22.765014000000001</c:v>
                      </c:pt>
                      <c:pt idx="94">
                        <c:v>22.766098</c:v>
                      </c:pt>
                      <c:pt idx="95">
                        <c:v>22.765563</c:v>
                      </c:pt>
                      <c:pt idx="96">
                        <c:v>22.766663000000001</c:v>
                      </c:pt>
                      <c:pt idx="97">
                        <c:v>22.765549</c:v>
                      </c:pt>
                      <c:pt idx="98">
                        <c:v>22.766646999999999</c:v>
                      </c:pt>
                      <c:pt idx="99">
                        <c:v>22.766983</c:v>
                      </c:pt>
                      <c:pt idx="100">
                        <c:v>22.766998000000001</c:v>
                      </c:pt>
                      <c:pt idx="101">
                        <c:v>22.767181000000001</c:v>
                      </c:pt>
                      <c:pt idx="102">
                        <c:v>22.767959000000001</c:v>
                      </c:pt>
                      <c:pt idx="103">
                        <c:v>22.767807000000001</c:v>
                      </c:pt>
                      <c:pt idx="104">
                        <c:v>22.768295999999999</c:v>
                      </c:pt>
                      <c:pt idx="105">
                        <c:v>22.768463000000001</c:v>
                      </c:pt>
                      <c:pt idx="106">
                        <c:v>22.769058000000001</c:v>
                      </c:pt>
                      <c:pt idx="107">
                        <c:v>22.768906000000001</c:v>
                      </c:pt>
                      <c:pt idx="108">
                        <c:v>22.769257</c:v>
                      </c:pt>
                      <c:pt idx="109">
                        <c:v>22.770111</c:v>
                      </c:pt>
                      <c:pt idx="110">
                        <c:v>22.770890000000001</c:v>
                      </c:pt>
                      <c:pt idx="111">
                        <c:v>22.770568999999998</c:v>
                      </c:pt>
                      <c:pt idx="112">
                        <c:v>22.770997000000001</c:v>
                      </c:pt>
                      <c:pt idx="113">
                        <c:v>22.771362</c:v>
                      </c:pt>
                      <c:pt idx="114">
                        <c:v>22.771865999999999</c:v>
                      </c:pt>
                      <c:pt idx="115">
                        <c:v>22.772293000000001</c:v>
                      </c:pt>
                      <c:pt idx="116">
                        <c:v>22.773254999999999</c:v>
                      </c:pt>
                      <c:pt idx="117">
                        <c:v>22.77298</c:v>
                      </c:pt>
                      <c:pt idx="118">
                        <c:v>22.773864</c:v>
                      </c:pt>
                      <c:pt idx="119">
                        <c:v>22.775207999999999</c:v>
                      </c:pt>
                      <c:pt idx="120">
                        <c:v>22.775192000000001</c:v>
                      </c:pt>
                      <c:pt idx="121">
                        <c:v>22.775375</c:v>
                      </c:pt>
                      <c:pt idx="122">
                        <c:v>22.775542999999999</c:v>
                      </c:pt>
                      <c:pt idx="123">
                        <c:v>22.775696</c:v>
                      </c:pt>
                      <c:pt idx="124">
                        <c:v>22.776032000000001</c:v>
                      </c:pt>
                      <c:pt idx="125">
                        <c:v>22.775925000000001</c:v>
                      </c:pt>
                      <c:pt idx="126">
                        <c:v>22.776505</c:v>
                      </c:pt>
                      <c:pt idx="127">
                        <c:v>22.776688</c:v>
                      </c:pt>
                      <c:pt idx="128">
                        <c:v>22.777054</c:v>
                      </c:pt>
                      <c:pt idx="129">
                        <c:v>22.778061000000001</c:v>
                      </c:pt>
                      <c:pt idx="130">
                        <c:v>22.778411999999999</c:v>
                      </c:pt>
                      <c:pt idx="131">
                        <c:v>22.779174999999999</c:v>
                      </c:pt>
                      <c:pt idx="132">
                        <c:v>22.779373</c:v>
                      </c:pt>
                      <c:pt idx="133">
                        <c:v>22.779800999999999</c:v>
                      </c:pt>
                      <c:pt idx="134">
                        <c:v>22.780532999999998</c:v>
                      </c:pt>
                      <c:pt idx="135">
                        <c:v>22.780761999999999</c:v>
                      </c:pt>
                      <c:pt idx="136">
                        <c:v>22.781647</c:v>
                      </c:pt>
                      <c:pt idx="137">
                        <c:v>22.781981999999999</c:v>
                      </c:pt>
                      <c:pt idx="138">
                        <c:v>22.781417999999999</c:v>
                      </c:pt>
                      <c:pt idx="139">
                        <c:v>22.781890000000001</c:v>
                      </c:pt>
                      <c:pt idx="140">
                        <c:v>22.782685000000001</c:v>
                      </c:pt>
                      <c:pt idx="141">
                        <c:v>22.782806000000001</c:v>
                      </c:pt>
                      <c:pt idx="142">
                        <c:v>22.782927999999998</c:v>
                      </c:pt>
                      <c:pt idx="143">
                        <c:v>22.783524</c:v>
                      </c:pt>
                      <c:pt idx="144">
                        <c:v>22.784775</c:v>
                      </c:pt>
                      <c:pt idx="145">
                        <c:v>22.784210999999999</c:v>
                      </c:pt>
                      <c:pt idx="146">
                        <c:v>22.785537999999999</c:v>
                      </c:pt>
                      <c:pt idx="147">
                        <c:v>22.786148000000001</c:v>
                      </c:pt>
                      <c:pt idx="148">
                        <c:v>22.786072000000001</c:v>
                      </c:pt>
                      <c:pt idx="149">
                        <c:v>22.785934000000001</c:v>
                      </c:pt>
                      <c:pt idx="150">
                        <c:v>22.786086999999998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E03-4DC8-A3C7-293DBF8146E5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595104</xdr:colOff>
      <xdr:row>0</xdr:row>
      <xdr:rowOff>0</xdr:rowOff>
    </xdr:from>
    <xdr:to>
      <xdr:col>30</xdr:col>
      <xdr:colOff>480805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A8DED-6E39-499A-AAE5-61691538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66674</xdr:rowOff>
    </xdr:from>
    <xdr:to>
      <xdr:col>29</xdr:col>
      <xdr:colOff>552450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408746</xdr:colOff>
      <xdr:row>0</xdr:row>
      <xdr:rowOff>38099</xdr:rowOff>
    </xdr:from>
    <xdr:to>
      <xdr:col>30</xdr:col>
      <xdr:colOff>294447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149914</xdr:colOff>
      <xdr:row>0</xdr:row>
      <xdr:rowOff>17393</xdr:rowOff>
    </xdr:from>
    <xdr:to>
      <xdr:col>32</xdr:col>
      <xdr:colOff>35615</xdr:colOff>
      <xdr:row>32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</xdr:colOff>
      <xdr:row>0</xdr:row>
      <xdr:rowOff>0</xdr:rowOff>
    </xdr:from>
    <xdr:to>
      <xdr:col>30</xdr:col>
      <xdr:colOff>501512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workbookViewId="0">
      <selection activeCell="H11" sqref="H11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7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4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5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6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13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17</v>
      </c>
      <c r="H14">
        <f>SQRT(H6*(H8/H7)*H10)</f>
        <v>1012.268305744454</v>
      </c>
      <c r="I14">
        <f>H14-H13</f>
        <v>28.768305744453869</v>
      </c>
      <c r="J14">
        <f>I14/H14*100</f>
        <v>2.8419644852257573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9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10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11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zoomScale="92" workbookViewId="0">
      <selection activeCell="H24" sqref="H24"/>
    </sheetView>
  </sheetViews>
  <sheetFormatPr defaultRowHeight="15" x14ac:dyDescent="0.25"/>
  <cols>
    <col min="8" max="8" width="11.85546875" bestFit="1" customWidth="1"/>
  </cols>
  <sheetData>
    <row r="1" spans="1:9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G2">
        <f>MAX($B$1:$B$151)</f>
        <v>54.9557</v>
      </c>
      <c r="H2">
        <f>INDEX($A$1:$A$151, MATCH($G$2,$B$1:$B$151, 0), 1)</f>
        <v>1950</v>
      </c>
      <c r="I2">
        <f>INDEX($C$1:$C$151, MATCH($G$2,$B$1:$B$151, 0), 1)</f>
        <v>21.871582</v>
      </c>
    </row>
    <row r="3" spans="1:9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9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  <c r="G11" t="s">
        <v>5</v>
      </c>
      <c r="H11">
        <f>I2</f>
        <v>21.871582</v>
      </c>
    </row>
    <row r="12" spans="1:9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  <c r="G15" t="s">
        <v>19</v>
      </c>
      <c r="H15">
        <f>H13*(H11+273)/(H7*H6+(1-H7)*H10)</f>
        <v>84953.792954848483</v>
      </c>
    </row>
    <row r="16" spans="1:9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  <c r="G16" t="s">
        <v>20</v>
      </c>
      <c r="H16">
        <f>SQRT(H14*H15)/(2*H12)</f>
        <v>1969.108175436538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  <c r="G18" t="s">
        <v>30</v>
      </c>
      <c r="H18">
        <f>SQRT(H14*H15)</f>
        <v>344.59393070139419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D0C6-04F7-4156-80F0-B2CA1AE013F6}">
  <dimension ref="A1:B12"/>
  <sheetViews>
    <sheetView tabSelected="1" workbookViewId="0">
      <selection activeCell="B13" sqref="B13"/>
    </sheetView>
  </sheetViews>
  <sheetFormatPr defaultRowHeight="15" x14ac:dyDescent="0.25"/>
  <cols>
    <col min="1" max="1" width="14.7109375" bestFit="1" customWidth="1"/>
    <col min="2" max="2" width="14.5703125" bestFit="1" customWidth="1"/>
    <col min="4" max="4" width="14.140625" bestFit="1" customWidth="1"/>
    <col min="5" max="5" width="11.285156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>
        <v>1.3032885557604572E-23</v>
      </c>
    </row>
    <row r="3" spans="1:2" x14ac:dyDescent="0.25">
      <c r="A3" t="s">
        <v>35</v>
      </c>
      <c r="B3">
        <v>1.3039916767890298E-23</v>
      </c>
    </row>
    <row r="4" spans="1:2" x14ac:dyDescent="0.25">
      <c r="A4" t="s">
        <v>29</v>
      </c>
      <c r="B4">
        <v>1.3733489822225184E-23</v>
      </c>
    </row>
    <row r="5" spans="1:2" x14ac:dyDescent="0.25">
      <c r="A5" t="s">
        <v>36</v>
      </c>
      <c r="B5">
        <v>1.3692015248416912E-23</v>
      </c>
    </row>
    <row r="6" spans="1:2" x14ac:dyDescent="0.25">
      <c r="A6" t="s">
        <v>28</v>
      </c>
      <c r="B6">
        <v>1.3694285796167179E-23</v>
      </c>
    </row>
    <row r="7" spans="1:2" x14ac:dyDescent="0.25">
      <c r="A7" t="s">
        <v>37</v>
      </c>
      <c r="B7">
        <v>1.3724271048596867E-23</v>
      </c>
    </row>
    <row r="9" spans="1:2" x14ac:dyDescent="0.25">
      <c r="A9" t="s">
        <v>39</v>
      </c>
      <c r="B9">
        <f>AVERAGE(B2:B7)</f>
        <v>1.3486144040150168E-23</v>
      </c>
    </row>
    <row r="10" spans="1:2" x14ac:dyDescent="0.25">
      <c r="A10" t="s">
        <v>38</v>
      </c>
      <c r="B10" s="1">
        <f>1.38064852*10^(-23)</f>
        <v>1.3806485200000002E-23</v>
      </c>
    </row>
    <row r="11" spans="1:2" x14ac:dyDescent="0.25">
      <c r="A11" t="s">
        <v>15</v>
      </c>
      <c r="B11" s="1">
        <f>B10-B9</f>
        <v>3.2034115984983337E-25</v>
      </c>
    </row>
    <row r="12" spans="1:2" x14ac:dyDescent="0.25">
      <c r="A12" t="s">
        <v>16</v>
      </c>
      <c r="B12" s="1">
        <f>B11/B10*100</f>
        <v>2.3202223825208845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F6DF-CA18-4A18-9FA0-A7B1C612620E}">
  <dimension ref="A1:J151"/>
  <sheetViews>
    <sheetView workbookViewId="0">
      <selection activeCell="H11" sqref="H11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4000</v>
      </c>
      <c r="B1">
        <v>6.1468000000000002E-2</v>
      </c>
      <c r="C1">
        <v>22.731124999999999</v>
      </c>
      <c r="D1">
        <v>623.07100600000001</v>
      </c>
      <c r="E1">
        <v>100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4020</v>
      </c>
      <c r="B2">
        <v>6.3329999999999997E-2</v>
      </c>
      <c r="C2">
        <v>22.730986999999999</v>
      </c>
      <c r="D2">
        <v>623.06792600000006</v>
      </c>
      <c r="E2">
        <v>100</v>
      </c>
      <c r="G2">
        <f>MAX($B$1:$B$151)</f>
        <v>3.3006199999999999</v>
      </c>
      <c r="H2">
        <f>INDEX($A$1:$A$151, MATCH($G$2,$B$1:$B$151, 0), 1)</f>
        <v>5620</v>
      </c>
      <c r="I2">
        <f>INDEX($C$1:$C$151, MATCH($G$2,$B$1:$B$151, 0), 1)</f>
        <v>22.760359999999999</v>
      </c>
    </row>
    <row r="3" spans="1:10" x14ac:dyDescent="0.25">
      <c r="A3">
        <v>4040</v>
      </c>
      <c r="B3">
        <v>6.3329999999999997E-2</v>
      </c>
      <c r="C3">
        <v>22.731216</v>
      </c>
      <c r="D3">
        <v>623.09718599999997</v>
      </c>
      <c r="E3">
        <v>100</v>
      </c>
    </row>
    <row r="4" spans="1:10" x14ac:dyDescent="0.25">
      <c r="A4">
        <v>4060</v>
      </c>
      <c r="B4">
        <v>6.3329999999999997E-2</v>
      </c>
      <c r="C4">
        <v>22.731521000000001</v>
      </c>
      <c r="D4">
        <v>623.09872600000006</v>
      </c>
      <c r="E4">
        <v>100</v>
      </c>
    </row>
    <row r="5" spans="1:10" x14ac:dyDescent="0.25">
      <c r="A5">
        <v>4080</v>
      </c>
      <c r="B5">
        <v>6.3329999999999997E-2</v>
      </c>
      <c r="C5">
        <v>22.732970999999999</v>
      </c>
      <c r="D5">
        <v>623.08024599999999</v>
      </c>
      <c r="E5">
        <v>100</v>
      </c>
    </row>
    <row r="6" spans="1:10" x14ac:dyDescent="0.25">
      <c r="A6">
        <v>4100</v>
      </c>
      <c r="B6">
        <v>6.3329999999999997E-2</v>
      </c>
      <c r="C6">
        <v>22.733001999999999</v>
      </c>
      <c r="D6">
        <v>623.10642600000006</v>
      </c>
      <c r="E6">
        <v>100</v>
      </c>
      <c r="G6" t="s">
        <v>7</v>
      </c>
      <c r="H6">
        <v>1.667</v>
      </c>
    </row>
    <row r="7" spans="1:10" x14ac:dyDescent="0.25">
      <c r="A7">
        <v>4120</v>
      </c>
      <c r="B7">
        <v>6.3329999999999997E-2</v>
      </c>
      <c r="C7">
        <v>22.732605</v>
      </c>
      <c r="D7">
        <v>623.09564599999999</v>
      </c>
      <c r="E7">
        <v>100</v>
      </c>
      <c r="G7" t="s">
        <v>4</v>
      </c>
      <c r="H7">
        <f>4.002602*10^(-3)/6.022E+23</f>
        <v>6.6466323480571248E-27</v>
      </c>
    </row>
    <row r="8" spans="1:10" x14ac:dyDescent="0.25">
      <c r="A8">
        <v>4140</v>
      </c>
      <c r="B8">
        <v>6.5193000000000001E-2</v>
      </c>
      <c r="C8">
        <v>22.733093</v>
      </c>
      <c r="D8">
        <v>623.08486600000003</v>
      </c>
      <c r="E8">
        <v>100</v>
      </c>
      <c r="G8" t="s">
        <v>5</v>
      </c>
      <c r="H8">
        <f>I2+273</f>
        <v>295.76035999999999</v>
      </c>
    </row>
    <row r="9" spans="1:10" x14ac:dyDescent="0.25">
      <c r="A9">
        <v>4160</v>
      </c>
      <c r="B9">
        <v>6.7056000000000004E-2</v>
      </c>
      <c r="C9">
        <v>22.733581000000001</v>
      </c>
      <c r="D9">
        <v>623.10642600000006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4180</v>
      </c>
      <c r="B10">
        <v>6.3329999999999997E-2</v>
      </c>
      <c r="C10">
        <v>22.733902</v>
      </c>
      <c r="D10">
        <v>623.12028599999996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4200</v>
      </c>
      <c r="B11">
        <v>6.7056000000000004E-2</v>
      </c>
      <c r="C11">
        <v>22.734893</v>
      </c>
      <c r="D11">
        <v>623.12028599999996</v>
      </c>
      <c r="E11">
        <v>100</v>
      </c>
      <c r="G11" t="s">
        <v>13</v>
      </c>
      <c r="H11">
        <f>(H6)^(-1)*(H7/H8)*(2*H9*H2)^2</f>
        <v>1.3039916767890298E-23</v>
      </c>
      <c r="I11" s="1">
        <f>H10-H11</f>
        <v>7.6656843210970311E-25</v>
      </c>
      <c r="J11" s="1">
        <f>I11/H10*100</f>
        <v>5.5522344826017198</v>
      </c>
    </row>
    <row r="12" spans="1:10" x14ac:dyDescent="0.25">
      <c r="A12">
        <v>4220</v>
      </c>
      <c r="B12">
        <v>6.8917999999999993E-2</v>
      </c>
      <c r="C12">
        <v>22.734954999999999</v>
      </c>
      <c r="D12">
        <v>623.09410600000001</v>
      </c>
      <c r="E12">
        <v>100</v>
      </c>
    </row>
    <row r="13" spans="1:10" x14ac:dyDescent="0.25">
      <c r="A13">
        <v>4240</v>
      </c>
      <c r="B13">
        <v>7.0780999999999997E-2</v>
      </c>
      <c r="C13">
        <v>22.734894000000001</v>
      </c>
      <c r="D13">
        <v>623.14184599999999</v>
      </c>
      <c r="E13">
        <v>100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4260</v>
      </c>
      <c r="B14">
        <v>6.7056000000000004E-2</v>
      </c>
      <c r="C14">
        <v>22.735046000000001</v>
      </c>
      <c r="D14">
        <v>623.14954599999999</v>
      </c>
      <c r="E14">
        <v>100</v>
      </c>
      <c r="G14" t="s">
        <v>17</v>
      </c>
      <c r="H14">
        <f>SQRT(H6*(H8/H7)*H10)</f>
        <v>1011.9953580272346</v>
      </c>
      <c r="I14">
        <f>H14-H13</f>
        <v>28.495358027234488</v>
      </c>
      <c r="J14">
        <f>I14/H14*100</f>
        <v>2.8157597563276204</v>
      </c>
    </row>
    <row r="15" spans="1:10" x14ac:dyDescent="0.25">
      <c r="A15">
        <v>4280</v>
      </c>
      <c r="B15">
        <v>7.0780999999999997E-2</v>
      </c>
      <c r="C15">
        <v>22.736038000000001</v>
      </c>
      <c r="D15">
        <v>623.15724599999999</v>
      </c>
      <c r="E15">
        <v>100</v>
      </c>
      <c r="G15" t="s">
        <v>9</v>
      </c>
      <c r="H15">
        <f>_xlfn.STDEV.P(D1:D151)</f>
        <v>9.7918029970517198E-2</v>
      </c>
    </row>
    <row r="16" spans="1:10" x14ac:dyDescent="0.25">
      <c r="A16">
        <v>4300</v>
      </c>
      <c r="B16">
        <v>6.8917999999999993E-2</v>
      </c>
      <c r="C16">
        <v>22.736007000000001</v>
      </c>
      <c r="D16">
        <v>623.14492600000005</v>
      </c>
      <c r="E16">
        <v>100</v>
      </c>
      <c r="G16" t="s">
        <v>10</v>
      </c>
      <c r="H16">
        <f>H15/AVERAGE(D1:D151)*100</f>
        <v>1.5711323802945088E-2</v>
      </c>
    </row>
    <row r="17" spans="1:8" x14ac:dyDescent="0.25">
      <c r="A17">
        <v>4320</v>
      </c>
      <c r="B17">
        <v>7.0780999999999997E-2</v>
      </c>
      <c r="C17">
        <v>22.735961</v>
      </c>
      <c r="D17">
        <v>623.14492600000005</v>
      </c>
      <c r="E17">
        <v>100</v>
      </c>
    </row>
    <row r="18" spans="1:8" x14ac:dyDescent="0.25">
      <c r="A18">
        <v>4340</v>
      </c>
      <c r="B18">
        <v>7.4506000000000003E-2</v>
      </c>
      <c r="C18">
        <v>22.736312999999999</v>
      </c>
      <c r="D18">
        <v>623.12182600000006</v>
      </c>
      <c r="E18">
        <v>100</v>
      </c>
      <c r="G18" t="s">
        <v>11</v>
      </c>
      <c r="H18">
        <f>(C151-C1)</f>
        <v>5.4961999999999733E-2</v>
      </c>
    </row>
    <row r="19" spans="1:8" x14ac:dyDescent="0.25">
      <c r="A19">
        <v>4360</v>
      </c>
      <c r="B19">
        <v>7.2644E-2</v>
      </c>
      <c r="C19">
        <v>22.737151999999998</v>
      </c>
      <c r="D19">
        <v>623.13876600000003</v>
      </c>
      <c r="E19">
        <v>100</v>
      </c>
    </row>
    <row r="20" spans="1:8" x14ac:dyDescent="0.25">
      <c r="A20">
        <v>4380</v>
      </c>
      <c r="B20">
        <v>7.6369000000000006E-2</v>
      </c>
      <c r="C20">
        <v>22.737427</v>
      </c>
      <c r="D20">
        <v>623.15416600000003</v>
      </c>
      <c r="E20">
        <v>100</v>
      </c>
    </row>
    <row r="21" spans="1:8" x14ac:dyDescent="0.25">
      <c r="A21">
        <v>4400</v>
      </c>
      <c r="B21">
        <v>8.0093999999999999E-2</v>
      </c>
      <c r="C21">
        <v>22.737549000000001</v>
      </c>
      <c r="D21">
        <v>623.13414599999999</v>
      </c>
      <c r="E21">
        <v>100</v>
      </c>
    </row>
    <row r="22" spans="1:8" x14ac:dyDescent="0.25">
      <c r="A22">
        <v>4420</v>
      </c>
      <c r="B22">
        <v>7.8231999999999996E-2</v>
      </c>
      <c r="C22">
        <v>22.738709</v>
      </c>
      <c r="D22">
        <v>623.16186600000003</v>
      </c>
      <c r="E22">
        <v>100</v>
      </c>
    </row>
    <row r="23" spans="1:8" x14ac:dyDescent="0.25">
      <c r="A23">
        <v>4440</v>
      </c>
      <c r="B23">
        <v>8.0093999999999999E-2</v>
      </c>
      <c r="C23">
        <v>22.739868999999999</v>
      </c>
      <c r="D23">
        <v>623.16494599999999</v>
      </c>
      <c r="E23">
        <v>100</v>
      </c>
    </row>
    <row r="24" spans="1:8" x14ac:dyDescent="0.25">
      <c r="A24">
        <v>4460</v>
      </c>
      <c r="B24">
        <v>8.5681999999999994E-2</v>
      </c>
      <c r="C24">
        <v>22.740248999999999</v>
      </c>
      <c r="D24">
        <v>623.16186600000003</v>
      </c>
      <c r="E24">
        <v>100</v>
      </c>
    </row>
    <row r="25" spans="1:8" x14ac:dyDescent="0.25">
      <c r="A25">
        <v>4480</v>
      </c>
      <c r="B25">
        <v>8.5681999999999994E-2</v>
      </c>
      <c r="C25">
        <v>22.740234000000001</v>
      </c>
      <c r="D25">
        <v>623.14646600000003</v>
      </c>
      <c r="E25">
        <v>100</v>
      </c>
    </row>
    <row r="26" spans="1:8" x14ac:dyDescent="0.25">
      <c r="A26">
        <v>4500</v>
      </c>
      <c r="B26">
        <v>8.7544999999999998E-2</v>
      </c>
      <c r="C26">
        <v>22.739989999999999</v>
      </c>
      <c r="D26">
        <v>623.16032600000005</v>
      </c>
      <c r="E26">
        <v>100</v>
      </c>
    </row>
    <row r="27" spans="1:8" x14ac:dyDescent="0.25">
      <c r="A27">
        <v>4520</v>
      </c>
      <c r="B27">
        <v>8.9407E-2</v>
      </c>
      <c r="C27">
        <v>22.740402</v>
      </c>
      <c r="D27">
        <v>623.11720600000001</v>
      </c>
      <c r="E27">
        <v>100</v>
      </c>
    </row>
    <row r="28" spans="1:8" x14ac:dyDescent="0.25">
      <c r="A28">
        <v>4540</v>
      </c>
      <c r="B28">
        <v>8.9407E-2</v>
      </c>
      <c r="C28">
        <v>22.740127999999999</v>
      </c>
      <c r="D28">
        <v>623.14338599999996</v>
      </c>
      <c r="E28">
        <v>100</v>
      </c>
    </row>
    <row r="29" spans="1:8" x14ac:dyDescent="0.25">
      <c r="A29">
        <v>4560</v>
      </c>
      <c r="B29">
        <v>9.1270000000000004E-2</v>
      </c>
      <c r="C29">
        <v>22.740981999999999</v>
      </c>
      <c r="D29">
        <v>623.16032600000005</v>
      </c>
      <c r="E29">
        <v>100</v>
      </c>
    </row>
    <row r="30" spans="1:8" x14ac:dyDescent="0.25">
      <c r="A30">
        <v>4580</v>
      </c>
      <c r="B30">
        <v>9.3132999999999994E-2</v>
      </c>
      <c r="C30">
        <v>22.740738</v>
      </c>
      <c r="D30">
        <v>623.13414599999999</v>
      </c>
      <c r="E30">
        <v>100</v>
      </c>
    </row>
    <row r="31" spans="1:8" x14ac:dyDescent="0.25">
      <c r="A31">
        <v>4600</v>
      </c>
      <c r="B31">
        <v>9.4994999999999996E-2</v>
      </c>
      <c r="C31">
        <v>22.741821999999999</v>
      </c>
      <c r="D31">
        <v>623.15108599999996</v>
      </c>
      <c r="E31">
        <v>100</v>
      </c>
    </row>
    <row r="32" spans="1:8" x14ac:dyDescent="0.25">
      <c r="A32">
        <v>4620</v>
      </c>
      <c r="B32">
        <v>9.6858E-2</v>
      </c>
      <c r="C32">
        <v>22.742829</v>
      </c>
      <c r="D32">
        <v>623.10180600000001</v>
      </c>
      <c r="E32">
        <v>100</v>
      </c>
    </row>
    <row r="33" spans="1:5" x14ac:dyDescent="0.25">
      <c r="A33">
        <v>4640</v>
      </c>
      <c r="B33">
        <v>0.10058300000000001</v>
      </c>
      <c r="C33">
        <v>22.742370999999999</v>
      </c>
      <c r="D33">
        <v>623.13876600000003</v>
      </c>
      <c r="E33">
        <v>100</v>
      </c>
    </row>
    <row r="34" spans="1:5" x14ac:dyDescent="0.25">
      <c r="A34">
        <v>4660</v>
      </c>
      <c r="B34">
        <v>0.102446</v>
      </c>
      <c r="C34">
        <v>22.742781999999998</v>
      </c>
      <c r="D34">
        <v>623.13260600000001</v>
      </c>
      <c r="E34">
        <v>100</v>
      </c>
    </row>
    <row r="35" spans="1:5" x14ac:dyDescent="0.25">
      <c r="A35">
        <v>4680</v>
      </c>
      <c r="B35">
        <v>0.10803400000000001</v>
      </c>
      <c r="C35">
        <v>22.742187000000001</v>
      </c>
      <c r="D35">
        <v>623.12798599999996</v>
      </c>
      <c r="E35">
        <v>100</v>
      </c>
    </row>
    <row r="36" spans="1:5" x14ac:dyDescent="0.25">
      <c r="A36">
        <v>4700</v>
      </c>
      <c r="B36">
        <v>0.111759</v>
      </c>
      <c r="C36">
        <v>22.743119</v>
      </c>
      <c r="D36">
        <v>623.16494599999999</v>
      </c>
      <c r="E36">
        <v>100</v>
      </c>
    </row>
    <row r="37" spans="1:5" x14ac:dyDescent="0.25">
      <c r="A37">
        <v>4720</v>
      </c>
      <c r="B37">
        <v>0.115484</v>
      </c>
      <c r="C37">
        <v>22.743592</v>
      </c>
      <c r="D37">
        <v>623.14338599999996</v>
      </c>
      <c r="E37">
        <v>100</v>
      </c>
    </row>
    <row r="38" spans="1:5" x14ac:dyDescent="0.25">
      <c r="A38">
        <v>4740</v>
      </c>
      <c r="B38">
        <v>0.113622</v>
      </c>
      <c r="C38">
        <v>22.745041000000001</v>
      </c>
      <c r="D38">
        <v>623.14646600000003</v>
      </c>
      <c r="E38">
        <v>100</v>
      </c>
    </row>
    <row r="39" spans="1:5" x14ac:dyDescent="0.25">
      <c r="A39">
        <v>4760</v>
      </c>
      <c r="B39">
        <v>0.115484</v>
      </c>
      <c r="C39">
        <v>22.745239000000002</v>
      </c>
      <c r="D39">
        <v>623.19882600000005</v>
      </c>
      <c r="E39">
        <v>100</v>
      </c>
    </row>
    <row r="40" spans="1:5" x14ac:dyDescent="0.25">
      <c r="A40">
        <v>4780</v>
      </c>
      <c r="B40">
        <v>0.119209</v>
      </c>
      <c r="C40">
        <v>22.745315999999999</v>
      </c>
      <c r="D40">
        <v>623.20806600000003</v>
      </c>
      <c r="E40">
        <v>100</v>
      </c>
    </row>
    <row r="41" spans="1:5" x14ac:dyDescent="0.25">
      <c r="A41">
        <v>4800</v>
      </c>
      <c r="B41">
        <v>0.121072</v>
      </c>
      <c r="C41">
        <v>22.745559</v>
      </c>
      <c r="D41">
        <v>623.24194599999998</v>
      </c>
      <c r="E41">
        <v>100</v>
      </c>
    </row>
    <row r="42" spans="1:5" x14ac:dyDescent="0.25">
      <c r="A42">
        <v>4820</v>
      </c>
      <c r="B42">
        <v>0.126661</v>
      </c>
      <c r="C42">
        <v>22.745742</v>
      </c>
      <c r="D42">
        <v>623.19112600000005</v>
      </c>
      <c r="E42">
        <v>100</v>
      </c>
    </row>
    <row r="43" spans="1:5" x14ac:dyDescent="0.25">
      <c r="A43">
        <v>4840</v>
      </c>
      <c r="B43">
        <v>0.128523</v>
      </c>
      <c r="C43">
        <v>22.745757999999999</v>
      </c>
      <c r="D43">
        <v>623.18804599999999</v>
      </c>
      <c r="E43">
        <v>100</v>
      </c>
    </row>
    <row r="44" spans="1:5" x14ac:dyDescent="0.25">
      <c r="A44">
        <v>4860</v>
      </c>
      <c r="B44">
        <v>0.132248</v>
      </c>
      <c r="C44">
        <v>22.746383999999999</v>
      </c>
      <c r="D44">
        <v>623.18958599999996</v>
      </c>
      <c r="E44">
        <v>100</v>
      </c>
    </row>
    <row r="45" spans="1:5" x14ac:dyDescent="0.25">
      <c r="A45">
        <v>4880</v>
      </c>
      <c r="B45">
        <v>0.13783699999999999</v>
      </c>
      <c r="C45">
        <v>22.746872</v>
      </c>
      <c r="D45">
        <v>623.17418599999996</v>
      </c>
      <c r="E45">
        <v>100</v>
      </c>
    </row>
    <row r="46" spans="1:5" x14ac:dyDescent="0.25">
      <c r="A46">
        <v>4900</v>
      </c>
      <c r="B46">
        <v>0.14156199999999999</v>
      </c>
      <c r="C46">
        <v>22.747817999999999</v>
      </c>
      <c r="D46">
        <v>623.20036600000003</v>
      </c>
      <c r="E46">
        <v>100</v>
      </c>
    </row>
    <row r="47" spans="1:5" x14ac:dyDescent="0.25">
      <c r="A47">
        <v>4920</v>
      </c>
      <c r="B47">
        <v>0.14715</v>
      </c>
      <c r="C47">
        <v>22.748352000000001</v>
      </c>
      <c r="D47">
        <v>623.17110600000001</v>
      </c>
      <c r="E47">
        <v>100</v>
      </c>
    </row>
    <row r="48" spans="1:5" x14ac:dyDescent="0.25">
      <c r="A48">
        <v>4940</v>
      </c>
      <c r="B48">
        <v>0.15273800000000001</v>
      </c>
      <c r="C48">
        <v>22.748535</v>
      </c>
      <c r="D48">
        <v>623.14338599999996</v>
      </c>
      <c r="E48">
        <v>100</v>
      </c>
    </row>
    <row r="49" spans="1:5" x14ac:dyDescent="0.25">
      <c r="A49">
        <v>4960</v>
      </c>
      <c r="B49">
        <v>0.15646299999999999</v>
      </c>
      <c r="C49">
        <v>22.748275</v>
      </c>
      <c r="D49">
        <v>623.18650600000001</v>
      </c>
      <c r="E49">
        <v>100</v>
      </c>
    </row>
    <row r="50" spans="1:5" x14ac:dyDescent="0.25">
      <c r="A50">
        <v>4980</v>
      </c>
      <c r="B50">
        <v>0.15832599999999999</v>
      </c>
      <c r="C50">
        <v>22.748992000000001</v>
      </c>
      <c r="D50">
        <v>623.12644599999999</v>
      </c>
      <c r="E50">
        <v>100</v>
      </c>
    </row>
    <row r="51" spans="1:5" x14ac:dyDescent="0.25">
      <c r="A51">
        <v>5000</v>
      </c>
      <c r="B51">
        <v>0.17136399999999999</v>
      </c>
      <c r="C51">
        <v>22.749587999999999</v>
      </c>
      <c r="D51">
        <v>623.16956600000003</v>
      </c>
      <c r="E51">
        <v>100</v>
      </c>
    </row>
    <row r="52" spans="1:5" x14ac:dyDescent="0.25">
      <c r="A52">
        <v>5020</v>
      </c>
      <c r="B52">
        <v>0.180677</v>
      </c>
      <c r="C52">
        <v>22.749466000000002</v>
      </c>
      <c r="D52">
        <v>623.14338599999996</v>
      </c>
      <c r="E52">
        <v>100</v>
      </c>
    </row>
    <row r="53" spans="1:5" x14ac:dyDescent="0.25">
      <c r="A53">
        <v>5040</v>
      </c>
      <c r="B53">
        <v>0.18812799999999999</v>
      </c>
      <c r="C53">
        <v>22.749908999999999</v>
      </c>
      <c r="D53">
        <v>623.15878599999996</v>
      </c>
      <c r="E53">
        <v>100</v>
      </c>
    </row>
    <row r="54" spans="1:5" x14ac:dyDescent="0.25">
      <c r="A54">
        <v>5060</v>
      </c>
      <c r="B54">
        <v>0.19930400000000001</v>
      </c>
      <c r="C54">
        <v>22.750992</v>
      </c>
      <c r="D54">
        <v>623.11874599999999</v>
      </c>
      <c r="E54">
        <v>100</v>
      </c>
    </row>
    <row r="55" spans="1:5" x14ac:dyDescent="0.25">
      <c r="A55">
        <v>5080</v>
      </c>
      <c r="B55">
        <v>0.21979299999999999</v>
      </c>
      <c r="C55">
        <v>22.750778</v>
      </c>
      <c r="D55">
        <v>623.17418599999996</v>
      </c>
      <c r="E55">
        <v>100</v>
      </c>
    </row>
    <row r="56" spans="1:5" x14ac:dyDescent="0.25">
      <c r="A56">
        <v>5100</v>
      </c>
      <c r="B56">
        <v>0.21606800000000001</v>
      </c>
      <c r="C56">
        <v>22.751297000000001</v>
      </c>
      <c r="D56">
        <v>623.19420600000001</v>
      </c>
      <c r="E56">
        <v>100</v>
      </c>
    </row>
    <row r="57" spans="1:5" x14ac:dyDescent="0.25">
      <c r="A57">
        <v>5120</v>
      </c>
      <c r="B57">
        <v>0.21979299999999999</v>
      </c>
      <c r="C57">
        <v>22.752365000000001</v>
      </c>
      <c r="D57">
        <v>623.20036600000003</v>
      </c>
      <c r="E57">
        <v>100</v>
      </c>
    </row>
    <row r="58" spans="1:5" x14ac:dyDescent="0.25">
      <c r="A58">
        <v>5140</v>
      </c>
      <c r="B58">
        <v>0.225381</v>
      </c>
      <c r="C58">
        <v>22.752472000000001</v>
      </c>
      <c r="D58">
        <v>623.21268599999996</v>
      </c>
      <c r="E58">
        <v>100</v>
      </c>
    </row>
    <row r="59" spans="1:5" x14ac:dyDescent="0.25">
      <c r="A59">
        <v>5160</v>
      </c>
      <c r="B59">
        <v>0.23841999999999999</v>
      </c>
      <c r="C59">
        <v>22.752700999999998</v>
      </c>
      <c r="D59">
        <v>623.18804599999999</v>
      </c>
      <c r="E59">
        <v>100</v>
      </c>
    </row>
    <row r="60" spans="1:5" x14ac:dyDescent="0.25">
      <c r="A60">
        <v>5180</v>
      </c>
      <c r="B60">
        <v>0.24959600000000001</v>
      </c>
      <c r="C60">
        <v>22.752502</v>
      </c>
      <c r="D60">
        <v>623.17110600000001</v>
      </c>
      <c r="E60">
        <v>100</v>
      </c>
    </row>
    <row r="61" spans="1:5" x14ac:dyDescent="0.25">
      <c r="A61">
        <v>5200</v>
      </c>
      <c r="B61">
        <v>0.255185</v>
      </c>
      <c r="C61">
        <v>22.752867999999999</v>
      </c>
      <c r="D61">
        <v>623.14800600000001</v>
      </c>
      <c r="E61">
        <v>100</v>
      </c>
    </row>
    <row r="62" spans="1:5" x14ac:dyDescent="0.25">
      <c r="A62">
        <v>5220</v>
      </c>
      <c r="B62">
        <v>0.27194800000000002</v>
      </c>
      <c r="C62">
        <v>22.753799000000001</v>
      </c>
      <c r="D62">
        <v>623.18034599999999</v>
      </c>
      <c r="E62">
        <v>100</v>
      </c>
    </row>
    <row r="63" spans="1:5" x14ac:dyDescent="0.25">
      <c r="A63">
        <v>5240</v>
      </c>
      <c r="B63">
        <v>0.28312399999999999</v>
      </c>
      <c r="C63">
        <v>22.754196</v>
      </c>
      <c r="D63">
        <v>623.17264599999999</v>
      </c>
      <c r="E63">
        <v>100</v>
      </c>
    </row>
    <row r="64" spans="1:5" x14ac:dyDescent="0.25">
      <c r="A64">
        <v>5260</v>
      </c>
      <c r="B64">
        <v>0.30175000000000002</v>
      </c>
      <c r="C64">
        <v>22.754913999999999</v>
      </c>
      <c r="D64">
        <v>623.13876600000003</v>
      </c>
      <c r="E64">
        <v>100</v>
      </c>
    </row>
    <row r="65" spans="1:5" x14ac:dyDescent="0.25">
      <c r="A65">
        <v>5280</v>
      </c>
      <c r="B65">
        <v>0.31851400000000002</v>
      </c>
      <c r="C65">
        <v>22.754608000000001</v>
      </c>
      <c r="D65">
        <v>623.17110600000001</v>
      </c>
      <c r="E65">
        <v>100</v>
      </c>
    </row>
    <row r="66" spans="1:5" x14ac:dyDescent="0.25">
      <c r="A66">
        <v>5300</v>
      </c>
      <c r="B66">
        <v>0.34645399999999998</v>
      </c>
      <c r="C66">
        <v>22.755217999999999</v>
      </c>
      <c r="D66">
        <v>623.16802600000005</v>
      </c>
      <c r="E66">
        <v>100</v>
      </c>
    </row>
    <row r="67" spans="1:5" x14ac:dyDescent="0.25">
      <c r="A67">
        <v>5320</v>
      </c>
      <c r="B67">
        <v>0.36321700000000001</v>
      </c>
      <c r="C67">
        <v>22.755157000000001</v>
      </c>
      <c r="D67">
        <v>623.16494599999999</v>
      </c>
      <c r="E67">
        <v>100</v>
      </c>
    </row>
    <row r="68" spans="1:5" x14ac:dyDescent="0.25">
      <c r="A68">
        <v>5340</v>
      </c>
      <c r="B68">
        <v>0.39488299999999998</v>
      </c>
      <c r="C68">
        <v>22.756027</v>
      </c>
      <c r="D68">
        <v>623.15724599999999</v>
      </c>
      <c r="E68">
        <v>100</v>
      </c>
    </row>
    <row r="69" spans="1:5" x14ac:dyDescent="0.25">
      <c r="A69">
        <v>5360</v>
      </c>
      <c r="B69">
        <v>0.42282199999999998</v>
      </c>
      <c r="C69">
        <v>22.756499999999999</v>
      </c>
      <c r="D69">
        <v>623.16032600000005</v>
      </c>
      <c r="E69">
        <v>100</v>
      </c>
    </row>
    <row r="70" spans="1:5" x14ac:dyDescent="0.25">
      <c r="A70">
        <v>5380</v>
      </c>
      <c r="B70">
        <v>0.45821299999999998</v>
      </c>
      <c r="C70">
        <v>22.756378000000002</v>
      </c>
      <c r="D70">
        <v>623.16340600000001</v>
      </c>
      <c r="E70">
        <v>100</v>
      </c>
    </row>
    <row r="71" spans="1:5" x14ac:dyDescent="0.25">
      <c r="A71">
        <v>5400</v>
      </c>
      <c r="B71">
        <v>0.50478000000000001</v>
      </c>
      <c r="C71">
        <v>22.756515</v>
      </c>
      <c r="D71">
        <v>623.10796600000003</v>
      </c>
      <c r="E71">
        <v>100</v>
      </c>
    </row>
    <row r="72" spans="1:5" x14ac:dyDescent="0.25">
      <c r="A72">
        <v>5420</v>
      </c>
      <c r="B72">
        <v>0.55320999999999998</v>
      </c>
      <c r="C72">
        <v>22.756577</v>
      </c>
      <c r="D72">
        <v>623.14646600000003</v>
      </c>
      <c r="E72">
        <v>100</v>
      </c>
    </row>
    <row r="73" spans="1:5" x14ac:dyDescent="0.25">
      <c r="A73">
        <v>5440</v>
      </c>
      <c r="B73">
        <v>0.61095100000000002</v>
      </c>
      <c r="C73">
        <v>22.75705</v>
      </c>
      <c r="D73">
        <v>623.17110600000001</v>
      </c>
      <c r="E73">
        <v>100</v>
      </c>
    </row>
    <row r="74" spans="1:5" x14ac:dyDescent="0.25">
      <c r="A74">
        <v>5460</v>
      </c>
      <c r="B74">
        <v>0.68918199999999996</v>
      </c>
      <c r="C74">
        <v>22.758575</v>
      </c>
      <c r="D74">
        <v>623.18804599999999</v>
      </c>
      <c r="E74">
        <v>100</v>
      </c>
    </row>
    <row r="75" spans="1:5" x14ac:dyDescent="0.25">
      <c r="A75">
        <v>5480</v>
      </c>
      <c r="B75">
        <v>0.78790199999999999</v>
      </c>
      <c r="C75">
        <v>22.757826999999999</v>
      </c>
      <c r="D75">
        <v>623.18650600000001</v>
      </c>
      <c r="E75">
        <v>100</v>
      </c>
    </row>
    <row r="76" spans="1:5" x14ac:dyDescent="0.25">
      <c r="A76">
        <v>5500</v>
      </c>
      <c r="B76">
        <v>0.91642500000000005</v>
      </c>
      <c r="C76">
        <v>22.758040999999999</v>
      </c>
      <c r="D76">
        <v>623.15262600000005</v>
      </c>
      <c r="E76">
        <v>100</v>
      </c>
    </row>
    <row r="77" spans="1:5" x14ac:dyDescent="0.25">
      <c r="A77">
        <v>5520</v>
      </c>
      <c r="B77">
        <v>1.0803400000000001</v>
      </c>
      <c r="C77">
        <v>22.759246999999998</v>
      </c>
      <c r="D77">
        <v>623.20036600000003</v>
      </c>
      <c r="E77">
        <v>100</v>
      </c>
    </row>
    <row r="78" spans="1:5" x14ac:dyDescent="0.25">
      <c r="A78">
        <v>5540</v>
      </c>
      <c r="B78">
        <v>1.3224899999999999</v>
      </c>
      <c r="C78">
        <v>22.758697999999999</v>
      </c>
      <c r="D78">
        <v>623.15570600000001</v>
      </c>
      <c r="E78">
        <v>100</v>
      </c>
    </row>
    <row r="79" spans="1:5" x14ac:dyDescent="0.25">
      <c r="A79">
        <v>5560</v>
      </c>
      <c r="B79">
        <v>1.6614899999999999</v>
      </c>
      <c r="C79">
        <v>22.759644000000002</v>
      </c>
      <c r="D79">
        <v>623.15570600000001</v>
      </c>
      <c r="E79">
        <v>100</v>
      </c>
    </row>
    <row r="80" spans="1:5" x14ac:dyDescent="0.25">
      <c r="A80">
        <v>5580</v>
      </c>
      <c r="B80">
        <v>2.18303</v>
      </c>
      <c r="C80">
        <v>22.759689999999999</v>
      </c>
      <c r="D80">
        <v>623.18342600000005</v>
      </c>
      <c r="E80">
        <v>100</v>
      </c>
    </row>
    <row r="81" spans="1:5" x14ac:dyDescent="0.25">
      <c r="A81">
        <v>5600</v>
      </c>
      <c r="B81">
        <v>2.8815249999999999</v>
      </c>
      <c r="C81">
        <v>22.759765999999999</v>
      </c>
      <c r="D81">
        <v>623.21576600000003</v>
      </c>
      <c r="E81">
        <v>100</v>
      </c>
    </row>
    <row r="82" spans="1:5" x14ac:dyDescent="0.25">
      <c r="A82">
        <v>5620</v>
      </c>
      <c r="B82">
        <v>3.3006199999999999</v>
      </c>
      <c r="C82">
        <v>22.760359999999999</v>
      </c>
      <c r="D82">
        <v>623.24964599999998</v>
      </c>
      <c r="E82">
        <v>100</v>
      </c>
    </row>
    <row r="83" spans="1:5" x14ac:dyDescent="0.25">
      <c r="A83">
        <v>5640</v>
      </c>
      <c r="B83">
        <v>2.86476</v>
      </c>
      <c r="C83">
        <v>22.760193000000001</v>
      </c>
      <c r="D83">
        <v>623.21730600000001</v>
      </c>
      <c r="E83">
        <v>100</v>
      </c>
    </row>
    <row r="84" spans="1:5" x14ac:dyDescent="0.25">
      <c r="A84">
        <v>5660</v>
      </c>
      <c r="B84">
        <v>2.19049</v>
      </c>
      <c r="C84">
        <v>22.760605000000002</v>
      </c>
      <c r="D84">
        <v>623.24964599999998</v>
      </c>
      <c r="E84">
        <v>100</v>
      </c>
    </row>
    <row r="85" spans="1:5" x14ac:dyDescent="0.25">
      <c r="A85">
        <v>5680</v>
      </c>
      <c r="B85">
        <v>1.6857</v>
      </c>
      <c r="C85">
        <v>22.760497999999998</v>
      </c>
      <c r="D85">
        <v>623.24348599999996</v>
      </c>
      <c r="E85">
        <v>100</v>
      </c>
    </row>
    <row r="86" spans="1:5" x14ac:dyDescent="0.25">
      <c r="A86">
        <v>5700</v>
      </c>
      <c r="B86">
        <v>1.3467</v>
      </c>
      <c r="C86">
        <v>22.761246</v>
      </c>
      <c r="D86">
        <v>623.20190600000001</v>
      </c>
      <c r="E86">
        <v>100</v>
      </c>
    </row>
    <row r="87" spans="1:5" x14ac:dyDescent="0.25">
      <c r="A87">
        <v>5720</v>
      </c>
      <c r="B87">
        <v>1.1138650000000001</v>
      </c>
      <c r="C87">
        <v>22.761322</v>
      </c>
      <c r="D87">
        <v>623.18804599999999</v>
      </c>
      <c r="E87">
        <v>100</v>
      </c>
    </row>
    <row r="88" spans="1:5" x14ac:dyDescent="0.25">
      <c r="A88">
        <v>5740</v>
      </c>
      <c r="B88">
        <v>0.94995300000000005</v>
      </c>
      <c r="C88">
        <v>22.762267999999999</v>
      </c>
      <c r="D88">
        <v>623.25426600000003</v>
      </c>
      <c r="E88">
        <v>100</v>
      </c>
    </row>
    <row r="89" spans="1:5" x14ac:dyDescent="0.25">
      <c r="A89">
        <v>5760</v>
      </c>
      <c r="B89">
        <v>0.82701800000000003</v>
      </c>
      <c r="C89">
        <v>22.763061</v>
      </c>
      <c r="D89">
        <v>623.22808599999996</v>
      </c>
      <c r="E89">
        <v>100</v>
      </c>
    </row>
    <row r="90" spans="1:5" x14ac:dyDescent="0.25">
      <c r="A90">
        <v>5780</v>
      </c>
      <c r="B90">
        <v>0.73016000000000003</v>
      </c>
      <c r="C90">
        <v>22.762909000000001</v>
      </c>
      <c r="D90">
        <v>623.24964599999998</v>
      </c>
      <c r="E90">
        <v>100</v>
      </c>
    </row>
    <row r="91" spans="1:5" x14ac:dyDescent="0.25">
      <c r="A91">
        <v>5800</v>
      </c>
      <c r="B91">
        <v>0.65751700000000002</v>
      </c>
      <c r="C91">
        <v>22.763442999999999</v>
      </c>
      <c r="D91">
        <v>623.26504599999998</v>
      </c>
      <c r="E91">
        <v>100</v>
      </c>
    </row>
    <row r="92" spans="1:5" x14ac:dyDescent="0.25">
      <c r="A92">
        <v>5820</v>
      </c>
      <c r="B92">
        <v>0.59977499999999995</v>
      </c>
      <c r="C92">
        <v>22.764008</v>
      </c>
      <c r="D92">
        <v>623.30354599999998</v>
      </c>
      <c r="E92">
        <v>100</v>
      </c>
    </row>
    <row r="93" spans="1:5" x14ac:dyDescent="0.25">
      <c r="A93">
        <v>5840</v>
      </c>
      <c r="B93">
        <v>0.54389600000000005</v>
      </c>
      <c r="C93">
        <v>22.76445</v>
      </c>
      <c r="D93">
        <v>623.27274599999998</v>
      </c>
      <c r="E93">
        <v>100</v>
      </c>
    </row>
    <row r="94" spans="1:5" x14ac:dyDescent="0.25">
      <c r="A94">
        <v>5860</v>
      </c>
      <c r="B94">
        <v>0.50105500000000003</v>
      </c>
      <c r="C94">
        <v>22.765014000000001</v>
      </c>
      <c r="D94">
        <v>623.27120600000001</v>
      </c>
      <c r="E94">
        <v>100</v>
      </c>
    </row>
    <row r="95" spans="1:5" x14ac:dyDescent="0.25">
      <c r="A95">
        <v>5880</v>
      </c>
      <c r="B95">
        <v>0.47311399999999998</v>
      </c>
      <c r="C95">
        <v>22.766098</v>
      </c>
      <c r="D95">
        <v>623.27274599999998</v>
      </c>
      <c r="E95">
        <v>100</v>
      </c>
    </row>
    <row r="96" spans="1:5" x14ac:dyDescent="0.25">
      <c r="A96">
        <v>5900</v>
      </c>
      <c r="B96">
        <v>0.43958599999999998</v>
      </c>
      <c r="C96">
        <v>22.765563</v>
      </c>
      <c r="D96">
        <v>623.29738599999996</v>
      </c>
      <c r="E96">
        <v>100</v>
      </c>
    </row>
    <row r="97" spans="1:5" x14ac:dyDescent="0.25">
      <c r="A97">
        <v>5920</v>
      </c>
      <c r="B97">
        <v>0.41164699999999999</v>
      </c>
      <c r="C97">
        <v>22.766663000000001</v>
      </c>
      <c r="D97">
        <v>623.26042600000005</v>
      </c>
      <c r="E97">
        <v>100</v>
      </c>
    </row>
    <row r="98" spans="1:5" x14ac:dyDescent="0.25">
      <c r="A98">
        <v>5940</v>
      </c>
      <c r="B98">
        <v>0.387432</v>
      </c>
      <c r="C98">
        <v>22.765549</v>
      </c>
      <c r="D98">
        <v>623.25426600000003</v>
      </c>
      <c r="E98">
        <v>100</v>
      </c>
    </row>
    <row r="99" spans="1:5" x14ac:dyDescent="0.25">
      <c r="A99">
        <v>5960</v>
      </c>
      <c r="B99">
        <v>0.36880600000000002</v>
      </c>
      <c r="C99">
        <v>22.766646999999999</v>
      </c>
      <c r="D99">
        <v>623.30200600000001</v>
      </c>
      <c r="E99">
        <v>100</v>
      </c>
    </row>
    <row r="100" spans="1:5" x14ac:dyDescent="0.25">
      <c r="A100">
        <v>5980</v>
      </c>
      <c r="B100">
        <v>0.34831699999999999</v>
      </c>
      <c r="C100">
        <v>22.766983</v>
      </c>
      <c r="D100">
        <v>623.26504599999998</v>
      </c>
      <c r="E100">
        <v>100</v>
      </c>
    </row>
    <row r="101" spans="1:5" x14ac:dyDescent="0.25">
      <c r="A101">
        <v>6000</v>
      </c>
      <c r="B101">
        <v>0.33155299999999999</v>
      </c>
      <c r="C101">
        <v>22.766998000000001</v>
      </c>
      <c r="D101">
        <v>623.29584599999998</v>
      </c>
      <c r="E101">
        <v>100</v>
      </c>
    </row>
    <row r="102" spans="1:5" x14ac:dyDescent="0.25">
      <c r="A102">
        <v>6020</v>
      </c>
      <c r="B102">
        <v>0.31665100000000002</v>
      </c>
      <c r="C102">
        <v>22.767181000000001</v>
      </c>
      <c r="D102">
        <v>623.28968599999996</v>
      </c>
      <c r="E102">
        <v>100</v>
      </c>
    </row>
    <row r="103" spans="1:5" x14ac:dyDescent="0.25">
      <c r="A103">
        <v>6040</v>
      </c>
      <c r="B103">
        <v>0.30547600000000003</v>
      </c>
      <c r="C103">
        <v>22.767959000000001</v>
      </c>
      <c r="D103">
        <v>623.26504599999998</v>
      </c>
      <c r="E103">
        <v>100</v>
      </c>
    </row>
    <row r="104" spans="1:5" x14ac:dyDescent="0.25">
      <c r="A104">
        <v>6060</v>
      </c>
      <c r="B104">
        <v>0.28871200000000002</v>
      </c>
      <c r="C104">
        <v>22.767807000000001</v>
      </c>
      <c r="D104">
        <v>623.25272600000005</v>
      </c>
      <c r="E104">
        <v>100</v>
      </c>
    </row>
    <row r="105" spans="1:5" x14ac:dyDescent="0.25">
      <c r="A105">
        <v>6080</v>
      </c>
      <c r="B105">
        <v>0.28312399999999999</v>
      </c>
      <c r="C105">
        <v>22.768295999999999</v>
      </c>
      <c r="D105">
        <v>623.29276600000003</v>
      </c>
      <c r="E105">
        <v>100</v>
      </c>
    </row>
    <row r="106" spans="1:5" x14ac:dyDescent="0.25">
      <c r="A106">
        <v>6100</v>
      </c>
      <c r="B106">
        <v>0.27381</v>
      </c>
      <c r="C106">
        <v>22.768463000000001</v>
      </c>
      <c r="D106">
        <v>623.30662600000005</v>
      </c>
      <c r="E106">
        <v>100</v>
      </c>
    </row>
    <row r="107" spans="1:5" x14ac:dyDescent="0.25">
      <c r="A107">
        <v>6120</v>
      </c>
      <c r="B107">
        <v>0.260772</v>
      </c>
      <c r="C107">
        <v>22.769058000000001</v>
      </c>
      <c r="D107">
        <v>623.28968599999996</v>
      </c>
      <c r="E107">
        <v>100</v>
      </c>
    </row>
    <row r="108" spans="1:5" x14ac:dyDescent="0.25">
      <c r="A108">
        <v>6140</v>
      </c>
      <c r="B108">
        <v>0.25704700000000003</v>
      </c>
      <c r="C108">
        <v>22.768906000000001</v>
      </c>
      <c r="D108">
        <v>623.31894599999998</v>
      </c>
      <c r="E108">
        <v>100</v>
      </c>
    </row>
    <row r="109" spans="1:5" x14ac:dyDescent="0.25">
      <c r="A109">
        <v>6160</v>
      </c>
      <c r="B109">
        <v>0.244008</v>
      </c>
      <c r="C109">
        <v>22.769257</v>
      </c>
      <c r="D109">
        <v>623.32818599999996</v>
      </c>
      <c r="E109">
        <v>100</v>
      </c>
    </row>
    <row r="110" spans="1:5" x14ac:dyDescent="0.25">
      <c r="A110">
        <v>6180</v>
      </c>
      <c r="B110">
        <v>0.23841999999999999</v>
      </c>
      <c r="C110">
        <v>22.770111</v>
      </c>
      <c r="D110">
        <v>623.34974599999998</v>
      </c>
      <c r="E110">
        <v>100</v>
      </c>
    </row>
    <row r="111" spans="1:5" x14ac:dyDescent="0.25">
      <c r="A111">
        <v>6200</v>
      </c>
      <c r="B111">
        <v>0.23283100000000001</v>
      </c>
      <c r="C111">
        <v>22.770890000000001</v>
      </c>
      <c r="D111">
        <v>623.33434599999998</v>
      </c>
      <c r="E111">
        <v>100</v>
      </c>
    </row>
    <row r="112" spans="1:5" x14ac:dyDescent="0.25">
      <c r="A112">
        <v>6220</v>
      </c>
      <c r="B112">
        <v>0.22351799999999999</v>
      </c>
      <c r="C112">
        <v>22.770568999999998</v>
      </c>
      <c r="D112">
        <v>623.34358599999996</v>
      </c>
      <c r="E112">
        <v>100</v>
      </c>
    </row>
    <row r="113" spans="1:5" x14ac:dyDescent="0.25">
      <c r="A113">
        <v>6240</v>
      </c>
      <c r="B113">
        <v>0.21979299999999999</v>
      </c>
      <c r="C113">
        <v>22.770997000000001</v>
      </c>
      <c r="D113">
        <v>623.32048599999996</v>
      </c>
      <c r="E113">
        <v>100</v>
      </c>
    </row>
    <row r="114" spans="1:5" x14ac:dyDescent="0.25">
      <c r="A114">
        <v>6260</v>
      </c>
      <c r="B114">
        <v>0.21606800000000001</v>
      </c>
      <c r="C114">
        <v>22.771362</v>
      </c>
      <c r="D114">
        <v>623.35128599999996</v>
      </c>
      <c r="E114">
        <v>100</v>
      </c>
    </row>
    <row r="115" spans="1:5" x14ac:dyDescent="0.25">
      <c r="A115">
        <v>6280</v>
      </c>
      <c r="B115">
        <v>0.208617</v>
      </c>
      <c r="C115">
        <v>22.771865999999999</v>
      </c>
      <c r="D115">
        <v>623.340506</v>
      </c>
      <c r="E115">
        <v>100</v>
      </c>
    </row>
    <row r="116" spans="1:5" x14ac:dyDescent="0.25">
      <c r="A116">
        <v>6300</v>
      </c>
      <c r="B116">
        <v>0.20489199999999999</v>
      </c>
      <c r="C116">
        <v>22.772293000000001</v>
      </c>
      <c r="D116">
        <v>623.32818599999996</v>
      </c>
      <c r="E116">
        <v>100</v>
      </c>
    </row>
    <row r="117" spans="1:5" x14ac:dyDescent="0.25">
      <c r="A117">
        <v>6320</v>
      </c>
      <c r="B117">
        <v>0.195578</v>
      </c>
      <c r="C117">
        <v>22.773254999999999</v>
      </c>
      <c r="D117">
        <v>623.33588599999996</v>
      </c>
      <c r="E117">
        <v>100</v>
      </c>
    </row>
    <row r="118" spans="1:5" x14ac:dyDescent="0.25">
      <c r="A118">
        <v>6340</v>
      </c>
      <c r="B118">
        <v>0.193716</v>
      </c>
      <c r="C118">
        <v>22.77298</v>
      </c>
      <c r="D118">
        <v>623.35898599999996</v>
      </c>
      <c r="E118">
        <v>100</v>
      </c>
    </row>
    <row r="119" spans="1:5" x14ac:dyDescent="0.25">
      <c r="A119">
        <v>6360</v>
      </c>
      <c r="B119">
        <v>0.193716</v>
      </c>
      <c r="C119">
        <v>22.773864</v>
      </c>
      <c r="D119">
        <v>623.32048599999996</v>
      </c>
      <c r="E119">
        <v>100</v>
      </c>
    </row>
    <row r="120" spans="1:5" x14ac:dyDescent="0.25">
      <c r="A120">
        <v>6380</v>
      </c>
      <c r="B120">
        <v>0.18999099999999999</v>
      </c>
      <c r="C120">
        <v>22.775207999999999</v>
      </c>
      <c r="D120">
        <v>623.34512600000005</v>
      </c>
      <c r="E120">
        <v>100</v>
      </c>
    </row>
    <row r="121" spans="1:5" x14ac:dyDescent="0.25">
      <c r="A121">
        <v>6400</v>
      </c>
      <c r="B121">
        <v>0.18440200000000001</v>
      </c>
      <c r="C121">
        <v>22.775192000000001</v>
      </c>
      <c r="D121">
        <v>623.34512600000005</v>
      </c>
      <c r="E121">
        <v>100</v>
      </c>
    </row>
    <row r="122" spans="1:5" x14ac:dyDescent="0.25">
      <c r="A122">
        <v>6420</v>
      </c>
      <c r="B122">
        <v>0.178815</v>
      </c>
      <c r="C122">
        <v>22.775375</v>
      </c>
      <c r="D122">
        <v>623.32972600000005</v>
      </c>
      <c r="E122">
        <v>100</v>
      </c>
    </row>
    <row r="123" spans="1:5" x14ac:dyDescent="0.25">
      <c r="A123">
        <v>6440</v>
      </c>
      <c r="B123">
        <v>0.178815</v>
      </c>
      <c r="C123">
        <v>22.775542999999999</v>
      </c>
      <c r="D123">
        <v>623.32972600000005</v>
      </c>
      <c r="E123">
        <v>100</v>
      </c>
    </row>
    <row r="124" spans="1:5" x14ac:dyDescent="0.25">
      <c r="A124">
        <v>6460</v>
      </c>
      <c r="B124">
        <v>0.18254000000000001</v>
      </c>
      <c r="C124">
        <v>22.775696</v>
      </c>
      <c r="D124">
        <v>623.36976600000003</v>
      </c>
      <c r="E124">
        <v>100</v>
      </c>
    </row>
    <row r="125" spans="1:5" x14ac:dyDescent="0.25">
      <c r="A125">
        <v>6480</v>
      </c>
      <c r="B125">
        <v>0.178815</v>
      </c>
      <c r="C125">
        <v>22.776032000000001</v>
      </c>
      <c r="D125">
        <v>623.36206600000003</v>
      </c>
      <c r="E125">
        <v>100</v>
      </c>
    </row>
    <row r="126" spans="1:5" x14ac:dyDescent="0.25">
      <c r="A126">
        <v>6500</v>
      </c>
      <c r="B126">
        <v>0.178815</v>
      </c>
      <c r="C126">
        <v>22.775925000000001</v>
      </c>
      <c r="D126">
        <v>623.29738599999996</v>
      </c>
      <c r="E126">
        <v>100</v>
      </c>
    </row>
    <row r="127" spans="1:5" x14ac:dyDescent="0.25">
      <c r="A127">
        <v>6520</v>
      </c>
      <c r="B127">
        <v>0.176953</v>
      </c>
      <c r="C127">
        <v>22.776505</v>
      </c>
      <c r="D127">
        <v>623.29892600000005</v>
      </c>
      <c r="E127">
        <v>100</v>
      </c>
    </row>
    <row r="128" spans="1:5" x14ac:dyDescent="0.25">
      <c r="A128">
        <v>6540</v>
      </c>
      <c r="B128">
        <v>0.17322699999999999</v>
      </c>
      <c r="C128">
        <v>22.776688</v>
      </c>
      <c r="D128">
        <v>623.379006</v>
      </c>
      <c r="E128">
        <v>100</v>
      </c>
    </row>
    <row r="129" spans="1:5" x14ac:dyDescent="0.25">
      <c r="A129">
        <v>6560</v>
      </c>
      <c r="B129">
        <v>0.16763900000000001</v>
      </c>
      <c r="C129">
        <v>22.777054</v>
      </c>
      <c r="D129">
        <v>623.379006</v>
      </c>
      <c r="E129">
        <v>100</v>
      </c>
    </row>
    <row r="130" spans="1:5" x14ac:dyDescent="0.25">
      <c r="A130">
        <v>6580</v>
      </c>
      <c r="B130">
        <v>0.163914</v>
      </c>
      <c r="C130">
        <v>22.778061000000001</v>
      </c>
      <c r="D130">
        <v>623.34512600000005</v>
      </c>
      <c r="E130">
        <v>100</v>
      </c>
    </row>
    <row r="131" spans="1:5" x14ac:dyDescent="0.25">
      <c r="A131">
        <v>6600</v>
      </c>
      <c r="B131">
        <v>0.160188</v>
      </c>
      <c r="C131">
        <v>22.778411999999999</v>
      </c>
      <c r="D131">
        <v>623.37284599999998</v>
      </c>
      <c r="E131">
        <v>100</v>
      </c>
    </row>
    <row r="132" spans="1:5" x14ac:dyDescent="0.25">
      <c r="A132">
        <v>6620</v>
      </c>
      <c r="B132">
        <v>0.15832599999999999</v>
      </c>
      <c r="C132">
        <v>22.779174999999999</v>
      </c>
      <c r="D132">
        <v>623.31432600000005</v>
      </c>
      <c r="E132">
        <v>100</v>
      </c>
    </row>
    <row r="133" spans="1:5" x14ac:dyDescent="0.25">
      <c r="A133">
        <v>6640</v>
      </c>
      <c r="B133">
        <v>0.160188</v>
      </c>
      <c r="C133">
        <v>22.779373</v>
      </c>
      <c r="D133">
        <v>623.36514599999998</v>
      </c>
      <c r="E133">
        <v>100</v>
      </c>
    </row>
    <row r="134" spans="1:5" x14ac:dyDescent="0.25">
      <c r="A134">
        <v>6660</v>
      </c>
      <c r="B134">
        <v>0.15646299999999999</v>
      </c>
      <c r="C134">
        <v>22.779800999999999</v>
      </c>
      <c r="D134">
        <v>623.34666600000003</v>
      </c>
      <c r="E134">
        <v>100</v>
      </c>
    </row>
    <row r="135" spans="1:5" x14ac:dyDescent="0.25">
      <c r="A135">
        <v>6680</v>
      </c>
      <c r="B135">
        <v>0.15646299999999999</v>
      </c>
      <c r="C135">
        <v>22.780532999999998</v>
      </c>
      <c r="D135">
        <v>623.386706</v>
      </c>
      <c r="E135">
        <v>100</v>
      </c>
    </row>
    <row r="136" spans="1:5" x14ac:dyDescent="0.25">
      <c r="A136">
        <v>6700</v>
      </c>
      <c r="B136">
        <v>0.15273800000000001</v>
      </c>
      <c r="C136">
        <v>22.780761999999999</v>
      </c>
      <c r="D136">
        <v>623.38362600000005</v>
      </c>
      <c r="E136">
        <v>100</v>
      </c>
    </row>
    <row r="137" spans="1:5" x14ac:dyDescent="0.25">
      <c r="A137">
        <v>6720</v>
      </c>
      <c r="B137">
        <v>0.15273800000000001</v>
      </c>
      <c r="C137">
        <v>22.781647</v>
      </c>
      <c r="D137">
        <v>623.35282600000005</v>
      </c>
      <c r="E137">
        <v>100</v>
      </c>
    </row>
    <row r="138" spans="1:5" x14ac:dyDescent="0.25">
      <c r="A138">
        <v>6740</v>
      </c>
      <c r="B138">
        <v>0.15087500000000001</v>
      </c>
      <c r="C138">
        <v>22.781981999999999</v>
      </c>
      <c r="D138">
        <v>623.37592600000005</v>
      </c>
      <c r="E138">
        <v>100</v>
      </c>
    </row>
    <row r="139" spans="1:5" x14ac:dyDescent="0.25">
      <c r="A139">
        <v>6760</v>
      </c>
      <c r="B139">
        <v>0.145287</v>
      </c>
      <c r="C139">
        <v>22.781417999999999</v>
      </c>
      <c r="D139">
        <v>623.379006</v>
      </c>
      <c r="E139">
        <v>100</v>
      </c>
    </row>
    <row r="140" spans="1:5" x14ac:dyDescent="0.25">
      <c r="A140">
        <v>6780</v>
      </c>
      <c r="B140">
        <v>0.14901300000000001</v>
      </c>
      <c r="C140">
        <v>22.781890000000001</v>
      </c>
      <c r="D140">
        <v>623.35898599999996</v>
      </c>
      <c r="E140">
        <v>100</v>
      </c>
    </row>
    <row r="141" spans="1:5" x14ac:dyDescent="0.25">
      <c r="A141">
        <v>6800</v>
      </c>
      <c r="B141">
        <v>0.14901300000000001</v>
      </c>
      <c r="C141">
        <v>22.782685000000001</v>
      </c>
      <c r="D141">
        <v>623.38516600000003</v>
      </c>
      <c r="E141">
        <v>100</v>
      </c>
    </row>
    <row r="142" spans="1:5" x14ac:dyDescent="0.25">
      <c r="A142">
        <v>6820</v>
      </c>
      <c r="B142">
        <v>0.143425</v>
      </c>
      <c r="C142">
        <v>22.782806000000001</v>
      </c>
      <c r="D142">
        <v>623.39132600000005</v>
      </c>
      <c r="E142">
        <v>100</v>
      </c>
    </row>
    <row r="143" spans="1:5" x14ac:dyDescent="0.25">
      <c r="A143">
        <v>6840</v>
      </c>
      <c r="B143">
        <v>0.14156199999999999</v>
      </c>
      <c r="C143">
        <v>22.782927999999998</v>
      </c>
      <c r="D143">
        <v>623.409806</v>
      </c>
      <c r="E143">
        <v>100</v>
      </c>
    </row>
    <row r="144" spans="1:5" x14ac:dyDescent="0.25">
      <c r="A144">
        <v>6860</v>
      </c>
      <c r="B144">
        <v>0.14156199999999999</v>
      </c>
      <c r="C144">
        <v>22.783524</v>
      </c>
      <c r="D144">
        <v>623.39132600000005</v>
      </c>
      <c r="E144">
        <v>100</v>
      </c>
    </row>
    <row r="145" spans="1:5" x14ac:dyDescent="0.25">
      <c r="A145">
        <v>6880</v>
      </c>
      <c r="B145">
        <v>0.13969899999999999</v>
      </c>
      <c r="C145">
        <v>22.784775</v>
      </c>
      <c r="D145">
        <v>623.41442600000005</v>
      </c>
      <c r="E145">
        <v>100</v>
      </c>
    </row>
    <row r="146" spans="1:5" x14ac:dyDescent="0.25">
      <c r="A146">
        <v>6900</v>
      </c>
      <c r="B146">
        <v>0.14156199999999999</v>
      </c>
      <c r="C146">
        <v>22.784210999999999</v>
      </c>
      <c r="D146">
        <v>623.37592600000005</v>
      </c>
      <c r="E146">
        <v>100</v>
      </c>
    </row>
    <row r="147" spans="1:5" x14ac:dyDescent="0.25">
      <c r="A147">
        <v>6920</v>
      </c>
      <c r="B147">
        <v>0.14156199999999999</v>
      </c>
      <c r="C147">
        <v>22.785537999999999</v>
      </c>
      <c r="D147">
        <v>623.39748599999996</v>
      </c>
      <c r="E147">
        <v>100</v>
      </c>
    </row>
    <row r="148" spans="1:5" x14ac:dyDescent="0.25">
      <c r="A148">
        <v>6940</v>
      </c>
      <c r="B148">
        <v>0.14156199999999999</v>
      </c>
      <c r="C148">
        <v>22.786148000000001</v>
      </c>
      <c r="D148">
        <v>623.409806</v>
      </c>
      <c r="E148">
        <v>100</v>
      </c>
    </row>
    <row r="149" spans="1:5" x14ac:dyDescent="0.25">
      <c r="A149">
        <v>6960</v>
      </c>
      <c r="B149">
        <v>0.14156199999999999</v>
      </c>
      <c r="C149">
        <v>22.786072000000001</v>
      </c>
      <c r="D149">
        <v>623.43136600000003</v>
      </c>
      <c r="E149">
        <v>100</v>
      </c>
    </row>
    <row r="150" spans="1:5" x14ac:dyDescent="0.25">
      <c r="A150">
        <v>6980</v>
      </c>
      <c r="B150">
        <v>0.14156199999999999</v>
      </c>
      <c r="C150">
        <v>22.785934000000001</v>
      </c>
      <c r="D150">
        <v>623.42058599999996</v>
      </c>
      <c r="E150">
        <v>100</v>
      </c>
    </row>
    <row r="151" spans="1:5" x14ac:dyDescent="0.25">
      <c r="A151">
        <v>7000</v>
      </c>
      <c r="B151">
        <v>0.13597400000000001</v>
      </c>
      <c r="C151">
        <v>22.786086999999998</v>
      </c>
      <c r="D151">
        <v>623.42212600000005</v>
      </c>
      <c r="E1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H11" sqref="H1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7</v>
      </c>
      <c r="H6">
        <v>1.395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4</v>
      </c>
      <c r="H7">
        <f>31.999*10^(-3)/6.022E+23</f>
        <v>5.3136831617402857E-26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5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13</v>
      </c>
      <c r="H11">
        <f>(H6)^(-1)*(H7/H8)*(2*H9*H2)^2</f>
        <v>1.3733489822225184E-23</v>
      </c>
      <c r="I11" s="1">
        <f>H10-H11</f>
        <v>7.2995377774817602E-26</v>
      </c>
      <c r="J11" s="1">
        <f>I11/H10*100</f>
        <v>0.5287035528406433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8</v>
      </c>
      <c r="H13">
        <f>2*H9*H2</f>
        <v>326.37500000000006</v>
      </c>
      <c r="I13" t="s">
        <v>15</v>
      </c>
      <c r="J13" t="s">
        <v>16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17</v>
      </c>
      <c r="H14">
        <f>SQRT(H6*(H8/H7)*H10)</f>
        <v>327.24121440738281</v>
      </c>
      <c r="I14">
        <f>H14-H13</f>
        <v>0.86621440738275624</v>
      </c>
      <c r="J14">
        <f>I14/H14*100</f>
        <v>0.26470211246203401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9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10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11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topLeftCell="E1" workbookViewId="0">
      <selection activeCell="H11" sqref="H1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7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4</v>
      </c>
      <c r="H7">
        <f>39.948*10^(-3)/6.022E+23</f>
        <v>6.6336765194287617E-26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5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13</v>
      </c>
      <c r="H11">
        <f>(H6)^(-1)*(H7/H8)*(2*H9*H2)^2</f>
        <v>1.3692015248416912E-23</v>
      </c>
      <c r="I11" s="1">
        <f>H10-H11</f>
        <v>1.1446995158308973E-25</v>
      </c>
      <c r="J11" s="1">
        <f>I11/H10*100</f>
        <v>0.82910277253684905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8</v>
      </c>
      <c r="H13">
        <f>2*H9*H2</f>
        <v>319.02500000000003</v>
      </c>
      <c r="I13" t="s">
        <v>15</v>
      </c>
      <c r="J13" t="s">
        <v>16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17</v>
      </c>
      <c r="H14">
        <f>SQRT(H6*(H8/H7)*H10)</f>
        <v>320.35580359857806</v>
      </c>
      <c r="I14">
        <f>H14-H13</f>
        <v>1.3308035985780293</v>
      </c>
      <c r="J14">
        <f>I14/H14*100</f>
        <v>0.41541423118577031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9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10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11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topLeftCell="D1" workbookViewId="0">
      <selection activeCell="H11" sqref="H1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12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7</v>
      </c>
      <c r="H6">
        <v>1.4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4</v>
      </c>
      <c r="H7">
        <f>28.013*10^(-3)/6.022E+23</f>
        <v>4.6517768183327803E-26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5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6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13</v>
      </c>
      <c r="H11">
        <f>(H6)^(-1)*(H7/H8)*(2*H9*H2)^2</f>
        <v>1.3694285796167179E-23</v>
      </c>
      <c r="I11" s="1">
        <f>H10-H11</f>
        <v>1.1219940383282234E-25</v>
      </c>
      <c r="J11" s="1">
        <f>I11/H10*100</f>
        <v>0.81265725640891096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8</v>
      </c>
      <c r="H13">
        <f>2*H9*H2</f>
        <v>349.47500000000002</v>
      </c>
      <c r="I13" t="s">
        <v>15</v>
      </c>
      <c r="J13" t="s">
        <v>16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17</v>
      </c>
      <c r="H14">
        <f>SQRT(H6*(H8/H7)*H10)</f>
        <v>350.9037309087476</v>
      </c>
      <c r="I14">
        <f>H14-H13</f>
        <v>1.4287309087475819</v>
      </c>
      <c r="J14">
        <f>I14/H14*100</f>
        <v>0.40715751441215731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9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10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11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H25" sqref="H25"/>
    </sheetView>
  </sheetViews>
  <sheetFormatPr defaultRowHeight="15" x14ac:dyDescent="0.25"/>
  <cols>
    <col min="7" max="7" width="18.7109375" bestFit="1" customWidth="1"/>
    <col min="8" max="10" width="11.28515625" bestFit="1" customWidth="1"/>
  </cols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7</v>
      </c>
      <c r="H6">
        <v>1.2889999999999999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4</v>
      </c>
      <c r="H7">
        <f>44.01*10^(-3)/6.022E+23</f>
        <v>7.3082032547326469E-26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5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13</v>
      </c>
      <c r="H11">
        <f>(H6)^(-1)*(H7/H8)*(2*H9*H2)^2</f>
        <v>1.3724271048596867E-23</v>
      </c>
      <c r="I11" s="1">
        <f>H10-H11</f>
        <v>8.2214151403134495E-26</v>
      </c>
      <c r="J11" s="1">
        <f>I11/H10*100</f>
        <v>0.59547488163848161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8</v>
      </c>
      <c r="H13">
        <f>2*H9*H2</f>
        <v>267.40000000000003</v>
      </c>
      <c r="I13" t="s">
        <v>15</v>
      </c>
      <c r="J13" t="s">
        <v>16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17</v>
      </c>
      <c r="H14">
        <f>SQRT(H6*(H8/H7)*H10)</f>
        <v>268.1997233079519</v>
      </c>
      <c r="I14">
        <f>H14-H13</f>
        <v>0.79972330795186508</v>
      </c>
      <c r="J14">
        <f>I14/H14*100</f>
        <v>0.2981820033548685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9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10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11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H13" sqref="H13"/>
    </sheetView>
  </sheetViews>
  <sheetFormatPr defaultRowHeight="15" x14ac:dyDescent="0.25"/>
  <cols>
    <col min="7" max="7" width="23.85546875" bestFit="1" customWidth="1"/>
    <col min="8" max="8" width="11.85546875" bestFit="1" customWidth="1"/>
  </cols>
  <sheetData>
    <row r="1" spans="1:9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G2">
        <f>MAX($B$1:$B$151)</f>
        <v>47.650399999999998</v>
      </c>
      <c r="H2">
        <f>INDEX($A$1:$A$151, MATCH($G$2,$B$1:$B$151, 0), 1)</f>
        <v>1962.3</v>
      </c>
      <c r="I2">
        <f>INDEX($C$1:$C$151, MATCH($G$2,$B$1:$B$151, 0), 1)</f>
        <v>22.661926000000001</v>
      </c>
    </row>
    <row r="3" spans="1:9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9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G5" t="s">
        <v>22</v>
      </c>
      <c r="H5">
        <v>1.0389999999999999</v>
      </c>
    </row>
    <row r="6" spans="1:9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G7" t="s">
        <v>24</v>
      </c>
      <c r="H7">
        <v>0.78787799999999997</v>
      </c>
    </row>
    <row r="8" spans="1:9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G9" t="s">
        <v>26</v>
      </c>
      <c r="H9">
        <v>0.91800000000000004</v>
      </c>
    </row>
    <row r="10" spans="1:9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  <c r="G11" t="s">
        <v>5</v>
      </c>
      <c r="H11">
        <f>I2</f>
        <v>22.661926000000001</v>
      </c>
    </row>
    <row r="12" spans="1:9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  <c r="G15" t="s">
        <v>19</v>
      </c>
      <c r="H15">
        <f>H13*(H11+273)/(H7*H6+(1-H7)*H10)</f>
        <v>85181.494519318352</v>
      </c>
    </row>
    <row r="16" spans="1:9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  <c r="G16" t="s">
        <v>20</v>
      </c>
      <c r="H16">
        <f>SQRT(H14*H15)/(2*H12)</f>
        <v>1971.7453088580348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  <c r="I17" t="s">
        <v>15</v>
      </c>
      <c r="J17" t="s">
        <v>10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  <c r="G18" t="s">
        <v>30</v>
      </c>
      <c r="H18">
        <f>SQRT(H14*H15)</f>
        <v>345.05542905015614</v>
      </c>
      <c r="I18">
        <f>H19-H18</f>
        <v>0.16839094984385383</v>
      </c>
      <c r="J18">
        <f>(H19-H18)/H19*100</f>
        <v>4.877732650193542E-2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  <c r="G19" t="s">
        <v>31</v>
      </c>
      <c r="H19">
        <v>345.22381999999999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activeCell="G18" sqref="G18:H18"/>
    </sheetView>
  </sheetViews>
  <sheetFormatPr defaultRowHeight="15" x14ac:dyDescent="0.25"/>
  <cols>
    <col min="7" max="7" width="15.140625" bestFit="1" customWidth="1"/>
    <col min="8" max="8" width="12.7109375" bestFit="1" customWidth="1"/>
  </cols>
  <sheetData>
    <row r="1" spans="1:9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G2">
        <f>MAX($B$1:$B$151)</f>
        <v>57.716166999999999</v>
      </c>
      <c r="H2">
        <f>INDEX($A$1:$A$151, MATCH($G$2,$B$1:$B$151, 0), 1)</f>
        <v>1958</v>
      </c>
      <c r="I2">
        <f>INDEX($C$1:$C$151, MATCH($G$2,$B$1:$B$151, 0), 1)</f>
        <v>22.15419</v>
      </c>
    </row>
    <row r="3" spans="1:9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9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  <c r="G11" t="s">
        <v>5</v>
      </c>
      <c r="H11">
        <f>I2</f>
        <v>22.15419</v>
      </c>
    </row>
    <row r="12" spans="1:9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  <c r="G15" t="s">
        <v>19</v>
      </c>
      <c r="H15" s="1">
        <f>H13*(H11+273)/(H7*H6+(1-H7)*H10)</f>
        <v>85035.213556171075</v>
      </c>
    </row>
    <row r="16" spans="1:9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  <c r="G16" t="s">
        <v>20</v>
      </c>
      <c r="H16">
        <f>SQRT(H14*H15)/(2*H12)</f>
        <v>1970.0515563617132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  <c r="G18" t="s">
        <v>30</v>
      </c>
      <c r="H18">
        <f>SQRT(H14*H15)</f>
        <v>344.75902236329983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>
      <selection activeCell="G18" sqref="G18:H18"/>
    </sheetView>
  </sheetViews>
  <sheetFormatPr defaultRowHeight="15" x14ac:dyDescent="0.25"/>
  <cols>
    <col min="7" max="7" width="15.140625" bestFit="1" customWidth="1"/>
    <col min="8" max="8" width="11.85546875" bestFit="1" customWidth="1"/>
  </cols>
  <sheetData>
    <row r="1" spans="1:9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G2">
        <f>MAX($B$1:$B$151)</f>
        <v>52.818016999999998</v>
      </c>
      <c r="H2">
        <f>INDEX($A$1:$A$151, MATCH($G$2,$B$1:$B$151, 0), 1)</f>
        <v>1959</v>
      </c>
      <c r="I2">
        <f>INDEX($C$1:$C$151, MATCH($G$2,$B$1:$B$151, 0), 1)</f>
        <v>23.036794</v>
      </c>
    </row>
    <row r="3" spans="1:9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9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  <c r="G11" t="s">
        <v>5</v>
      </c>
      <c r="H11">
        <f>I2</f>
        <v>23.036794</v>
      </c>
    </row>
    <row r="12" spans="1:9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  <c r="G15" t="s">
        <v>19</v>
      </c>
      <c r="H15">
        <f>H13*(H11+273)/(H7*H6+(1-H7)*H10)</f>
        <v>85289.495630315199</v>
      </c>
    </row>
    <row r="16" spans="1:9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  <c r="G16" t="s">
        <v>20</v>
      </c>
      <c r="H16">
        <f>SQRT(H14*H15)/(2*H12)</f>
        <v>1972.9948949811201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  <c r="G18" t="s">
        <v>30</v>
      </c>
      <c r="H18">
        <f>SQRT(H14*H15)</f>
        <v>345.27410662169603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Helium</vt:lpstr>
      <vt:lpstr>Helium (2)</vt:lpstr>
      <vt:lpstr>Oxygen</vt:lpstr>
      <vt:lpstr>Argon</vt:lpstr>
      <vt:lpstr>Nitrogen</vt:lpstr>
      <vt:lpstr>Carbon Dioxide (Pure)</vt:lpstr>
      <vt:lpstr>Ambient Air</vt:lpstr>
      <vt:lpstr>Dry Ambient Air</vt:lpstr>
      <vt:lpstr>Exhaled Air</vt:lpstr>
      <vt:lpstr>Excersize Exhaled Air</vt:lpstr>
      <vt:lpstr>Boltzmann Averaging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2021-11-15T19:45:11Z</dcterms:modified>
</cp:coreProperties>
</file>