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84" windowHeight="8192" windowWidth="16384" xWindow="0" yWindow="0"/>
  </bookViews>
  <sheets>
    <sheet name="mode" sheetId="1" state="visible" r:id="rId2"/>
    <sheet name="limit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<sst xmlns="http://schemas.openxmlformats.org/spreadsheetml/2006/main" count="190" uniqueCount="104">
  <si>
    <t>finite element edge crack</t>
  </si>
  <si>
    <t>C0</t>
  </si>
  <si>
    <t>5x5</t>
  </si>
  <si>
    <t>9x9</t>
  </si>
  <si>
    <t>17x17</t>
  </si>
  <si>
    <t>33x33</t>
  </si>
  <si>
    <t>p</t>
  </si>
  <si>
    <t>KI</t>
  </si>
  <si>
    <t>dnorm</t>
  </si>
  <si>
    <t>enorm</t>
  </si>
  <si>
    <t>C1</t>
  </si>
  <si>
    <t>Cp-1</t>
  </si>
  <si>
    <t>Edge crack</t>
  </si>
  <si>
    <t>LxD=2*1</t>
  </si>
  <si>
    <t>plane stress</t>
  </si>
  <si>
    <t>Formulation</t>
  </si>
  <si>
    <t>Ratios a/b</t>
  </si>
  <si>
    <t>Short-crack</t>
  </si>
  <si>
    <t>Deep-crack</t>
  </si>
  <si>
    <t>Analytic []</t>
  </si>
  <si>
    <t>XFEM-Q4 (12x24)</t>
  </si>
  <si>
    <t>XFEM-Q4 (18x36)</t>
  </si>
  <si>
    <t>XFEM-Q4 (24x48)</t>
  </si>
  <si>
    <t>XFEM-Q4 (30x60)</t>
  </si>
  <si>
    <t>P=1</t>
  </si>
  <si>
    <t>P=2</t>
  </si>
  <si>
    <t>P=3</t>
  </si>
  <si>
    <t>P=3 (15x31)</t>
  </si>
  <si>
    <t>P=4(11x23)</t>
  </si>
  <si>
    <t>(15*31)</t>
  </si>
  <si>
    <t>P=4</t>
  </si>
  <si>
    <t>%</t>
  </si>
  <si>
    <t>plane strain</t>
  </si>
  <si>
    <t>a/b</t>
  </si>
  <si>
    <t>Center crack</t>
  </si>
  <si>
    <t>P=3 (14*31)</t>
  </si>
  <si>
    <t>LxD = 1*1</t>
  </si>
  <si>
    <t>Authors and methods</t>
  </si>
  <si>
    <t>Ratios a/b = 0.5</t>
  </si>
  <si>
    <t>Belytschko and Hodge [], equilibrium FE (LB)</t>
  </si>
  <si>
    <r>
      <t xml:space="preserve">Zhang </t>
    </r>
    <r>
      <rPr>
        <rFont val="Times New Roman"/>
        <family val="1"/>
        <i val="true"/>
        <sz val="12"/>
      </rPr>
      <t xml:space="preserve">et al.</t>
    </r>
    <r>
      <rPr>
        <rFont val="Calibri"/>
        <family val="2"/>
        <color rgb="00000000"/>
        <sz val="11"/>
      </rPr>
      <t xml:space="preserve"> [], iteration algorithm (UB)</t>
    </r>
  </si>
  <si>
    <r>
      <t xml:space="preserve">Tran </t>
    </r>
    <r>
      <rPr>
        <rFont val="Times New Roman"/>
        <family val="1"/>
        <i val="true"/>
        <sz val="12"/>
      </rPr>
      <t xml:space="preserve">et al.</t>
    </r>
    <r>
      <rPr>
        <rFont val="Calibri"/>
        <family val="2"/>
        <color rgb="00000000"/>
        <sz val="11"/>
      </rPr>
      <t xml:space="preserve"> [], dual algorithm</t>
    </r>
  </si>
  <si>
    <t>Present - XFEM-Q4 (40x40)</t>
  </si>
  <si>
    <t>Notched tensile</t>
  </si>
  <si>
    <t>LxD=1*1</t>
  </si>
  <si>
    <t>method</t>
  </si>
  <si>
    <t>A=1/3</t>
  </si>
  <si>
    <t>A=1/2</t>
  </si>
  <si>
    <t>A=2/3</t>
  </si>
  <si>
    <t>kinematic</t>
  </si>
  <si>
    <t>ciria</t>
  </si>
  <si>
    <t>le et al</t>
  </si>
  <si>
    <t>IGA</t>
  </si>
  <si>
    <t>iga(p=2)</t>
  </si>
  <si>
    <t>iga(p=3)</t>
  </si>
  <si>
    <t>iga(p=4)</t>
  </si>
  <si>
    <t>static</t>
  </si>
  <si>
    <t>Krabbenhoft and Damkilde</t>
  </si>
  <si>
    <t>Tin-lo and Ngo</t>
  </si>
  <si>
    <t>mixed</t>
  </si>
  <si>
    <t>andersen</t>
  </si>
  <si>
    <t>pastor</t>
  </si>
  <si>
    <t>1.1515 : 1.1338</t>
  </si>
  <si>
    <t>Xiga</t>
  </si>
  <si>
    <t>Grooved limit</t>
  </si>
  <si>
    <t>Quadratic</t>
  </si>
  <si>
    <t>Cubic</t>
  </si>
  <si>
    <t>Quartic</t>
  </si>
  <si>
    <t>authors</t>
  </si>
  <si>
    <t>prager and hodge</t>
  </si>
  <si>
    <t>0.630 : 0.695</t>
  </si>
  <si>
    <t>casciaro and cascini</t>
  </si>
  <si>
    <t>Yan</t>
  </si>
  <si>
    <t>0.5 : 0.557</t>
  </si>
  <si>
    <t>0.727 : 0.802</t>
  </si>
  <si>
    <t>vu</t>
  </si>
  <si>
    <t>0.799 : 0.802</t>
  </si>
  <si>
    <t>Tran et al. []</t>
  </si>
  <si>
    <t>nguyen -xuan</t>
  </si>
  <si>
    <t>iga (p=3)</t>
  </si>
  <si>
    <t>iga (p=4)</t>
  </si>
  <si>
    <t>cylinder</t>
  </si>
  <si>
    <t>R_out = 60</t>
  </si>
  <si>
    <t>r_in= 50</t>
  </si>
  <si>
    <t>nocrack</t>
  </si>
  <si>
    <t>full model</t>
  </si>
  <si>
    <t>P_0</t>
  </si>
  <si>
    <t>(var)</t>
  </si>
  <si>
    <t>10590(15x7)</t>
  </si>
  <si>
    <t>11504 (12x6)</t>
  </si>
  <si>
    <t>a half</t>
  </si>
  <si>
    <t>crack</t>
  </si>
  <si>
    <t>a/h</t>
  </si>
  <si>
    <t>p_l</t>
  </si>
  <si>
    <t>(18x6)</t>
  </si>
  <si>
    <t>Ex1: Edge_crack</t>
  </si>
  <si>
    <t>L*D=1x2</t>
  </si>
  <si>
    <t>plane stress (15x31)</t>
  </si>
  <si>
    <t>ex2: center crack</t>
  </si>
  <si>
    <t>(14x31)</t>
  </si>
  <si>
    <t>ex3: notched tensile</t>
  </si>
  <si>
    <t>LxD=1*2</t>
  </si>
  <si>
    <t>Xet 1 nua</t>
  </si>
  <si>
    <t>b/c</t>
  </si>
</sst>
</file>

<file path=xl/styles.xml><?xml version="1.0" encoding="utf-8"?>
<styleSheet xmlns="http://schemas.openxmlformats.org/spreadsheetml/2006/main">
  <numFmts count="3">
    <numFmt formatCode="GENERAL" numFmtId="164"/>
    <numFmt formatCode="0.00E+000" numFmtId="165"/>
    <numFmt formatCode="MM/DD/YY" numFmtId="166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FF0000"/>
      <sz val="11"/>
    </font>
    <font>
      <name val="Times New Roman"/>
      <family val="1"/>
      <i val="true"/>
      <sz val="12"/>
    </font>
  </fonts>
  <fills count="6">
    <fill>
      <patternFill patternType="none"/>
    </fill>
    <fill>
      <patternFill patternType="gray125"/>
    </fill>
    <fill>
      <patternFill patternType="solid">
        <fgColor rgb="00FF0000"/>
        <bgColor rgb="00DD4814"/>
      </patternFill>
    </fill>
    <fill>
      <patternFill patternType="solid">
        <fgColor rgb="00DD4814"/>
        <bgColor rgb="00993300"/>
      </patternFill>
    </fill>
    <fill>
      <patternFill patternType="solid">
        <fgColor rgb="00C0C0C0"/>
        <bgColor rgb="00CCCCFF"/>
      </patternFill>
    </fill>
    <fill>
      <patternFill patternType="solid">
        <fgColor rgb="00FF00FF"/>
        <bgColor rgb="00FF00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2" fontId="0" numFmtId="164" xfId="0"/>
    <xf applyAlignment="false" applyBorder="tru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false" applyBorder="false" applyFont="true" applyProtection="false" borderId="0" fillId="4" fontId="0" numFmtId="164" xfId="0"/>
    <xf applyAlignment="false" applyBorder="false" applyFont="false" applyProtection="false" borderId="0" fillId="3" fontId="0" numFmtId="164" xfId="0"/>
    <xf applyAlignment="false" applyBorder="false" applyFont="true" applyProtection="false" borderId="0" fillId="5" fontId="0" numFmtId="164" xfId="0"/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DD4814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0" zoomScaleNormal="90" zoomScalePageLayoutView="100">
      <selection activeCell="D24" activeCellId="0" pane="topLeft" sqref="D24"/>
    </sheetView>
  </sheetViews>
  <cols>
    <col collapsed="false" hidden="false" max="1" min="1" style="0" width="8.54117647058824"/>
    <col collapsed="false" hidden="false" max="2" min="2" style="0" width="8.57647058823529"/>
    <col collapsed="false" hidden="false" max="5" min="3" style="0" width="8.54117647058824"/>
    <col collapsed="false" hidden="false" max="6" min="6" style="0" width="9.58823529411765"/>
    <col collapsed="false" hidden="false" max="8" min="7" style="0" width="8.54117647058824"/>
    <col collapsed="false" hidden="false" max="9" min="9" style="0" width="8.86274509803922"/>
    <col collapsed="false" hidden="false" max="10" min="10" style="0" width="10.0196078431373"/>
    <col collapsed="false" hidden="false" max="11" min="11" style="0" width="8.47058823529412"/>
    <col collapsed="false" hidden="false" max="1025" min="12" style="0" width="8.54117647058824"/>
  </cols>
  <sheetData>
    <row collapsed="false" customFormat="false" customHeight="false" hidden="false" ht="13.3" outlineLevel="0" r="1">
      <c r="A1" s="0" t="s">
        <v>0</v>
      </c>
    </row>
    <row collapsed="false" customFormat="false" customHeight="false" hidden="false" ht="13.3" outlineLevel="0" r="2">
      <c r="A2" s="0" t="s">
        <v>1</v>
      </c>
    </row>
    <row collapsed="false" customFormat="false" customHeight="false" hidden="false" ht="13.3" outlineLevel="0" r="3">
      <c r="C3" s="0" t="s">
        <v>2</v>
      </c>
      <c r="F3" s="0" t="s">
        <v>3</v>
      </c>
      <c r="I3" s="0" t="s">
        <v>4</v>
      </c>
      <c r="L3" s="0" t="s">
        <v>5</v>
      </c>
    </row>
    <row collapsed="false" customFormat="false" customHeight="false" hidden="false" ht="13.3" outlineLevel="0" r="4">
      <c r="A4" s="0" t="s">
        <v>6</v>
      </c>
      <c r="B4" s="0" t="s">
        <v>7</v>
      </c>
      <c r="C4" s="0" t="s">
        <v>8</v>
      </c>
      <c r="D4" s="0" t="s">
        <v>9</v>
      </c>
      <c r="E4" s="0" t="s">
        <v>7</v>
      </c>
      <c r="F4" s="0" t="s">
        <v>8</v>
      </c>
      <c r="G4" s="0" t="s">
        <v>9</v>
      </c>
      <c r="H4" s="0" t="s">
        <v>7</v>
      </c>
      <c r="I4" s="0" t="s">
        <v>8</v>
      </c>
      <c r="J4" s="0" t="s">
        <v>9</v>
      </c>
      <c r="K4" s="0" t="s">
        <v>7</v>
      </c>
      <c r="L4" s="0" t="s">
        <v>8</v>
      </c>
      <c r="M4" s="0" t="s">
        <v>9</v>
      </c>
    </row>
    <row collapsed="false" customFormat="false" customHeight="false" hidden="false" ht="13.3" outlineLevel="0" r="5">
      <c r="A5" s="0" t="n">
        <v>1</v>
      </c>
      <c r="B5" s="1" t="n">
        <v>0.1534</v>
      </c>
      <c r="C5" s="2" t="n">
        <v>4.0077E-008</v>
      </c>
      <c r="D5" s="2" t="n">
        <v>0.00017784</v>
      </c>
      <c r="E5" s="0" t="n">
        <v>1.0134</v>
      </c>
      <c r="F5" s="2" t="n">
        <v>1.9245E-008</v>
      </c>
      <c r="G5" s="2" t="n">
        <v>0.00013787</v>
      </c>
      <c r="H5" s="0" t="n">
        <v>1.008</v>
      </c>
      <c r="I5" s="2" t="n">
        <v>1.0178E-008</v>
      </c>
      <c r="J5" s="2" t="n">
        <v>0.00010238</v>
      </c>
      <c r="K5" s="0" t="n">
        <v>1.0044</v>
      </c>
      <c r="L5" s="2" t="n">
        <v>5.4516E-009</v>
      </c>
      <c r="M5" s="2" t="n">
        <v>7.4257E-005</v>
      </c>
    </row>
    <row collapsed="false" customFormat="false" customHeight="false" hidden="false" ht="13.3" outlineLevel="0" r="6">
      <c r="A6" s="0" t="n">
        <v>2</v>
      </c>
      <c r="B6" s="0" t="n">
        <v>0.1464</v>
      </c>
      <c r="C6" s="2" t="n">
        <v>9.996E-009</v>
      </c>
      <c r="D6" s="2" t="n">
        <v>7.8169E-005</v>
      </c>
      <c r="E6" s="0" t="n">
        <v>1.0008</v>
      </c>
      <c r="F6" s="2" t="n">
        <v>4.4116E-009</v>
      </c>
      <c r="G6" s="2" t="n">
        <v>5.8299E-005</v>
      </c>
      <c r="H6" s="0" t="n">
        <v>1.0005</v>
      </c>
      <c r="I6" s="2" t="n">
        <v>1.7268E-009</v>
      </c>
      <c r="J6" s="2" t="n">
        <v>4.2356E-005</v>
      </c>
      <c r="K6" s="0" t="n">
        <v>1.0002</v>
      </c>
      <c r="L6" s="2" t="n">
        <v>6.6518E-010</v>
      </c>
      <c r="M6" s="2" t="n">
        <v>3.0389E-005</v>
      </c>
    </row>
    <row collapsed="false" customFormat="false" customHeight="false" hidden="false" ht="13.3" outlineLevel="0" r="7">
      <c r="A7" s="0" t="n">
        <v>3</v>
      </c>
      <c r="B7" s="3" t="n">
        <v>0.1456</v>
      </c>
      <c r="C7" s="2" t="n">
        <v>6.9122E-009</v>
      </c>
      <c r="D7" s="2" t="n">
        <v>5.4851E-005</v>
      </c>
      <c r="E7" s="0" t="n">
        <v>0.9972</v>
      </c>
      <c r="F7" s="2" t="n">
        <v>3.6424E-009</v>
      </c>
      <c r="G7" s="2" t="n">
        <v>4.0256E-005</v>
      </c>
      <c r="H7" s="0" t="n">
        <v>0.9985</v>
      </c>
      <c r="I7" s="2" t="n">
        <v>1.8795E-009</v>
      </c>
      <c r="J7" s="2" t="n">
        <v>2.9236E-005</v>
      </c>
      <c r="K7" s="0" t="n">
        <v>0.9992</v>
      </c>
      <c r="L7" s="2" t="n">
        <v>9.5429E-010</v>
      </c>
      <c r="M7" s="2" t="n">
        <v>2.099E-005</v>
      </c>
    </row>
    <row collapsed="false" customFormat="false" customHeight="false" hidden="false" ht="13.3" outlineLevel="0" r="8">
      <c r="A8" s="0" t="n">
        <v>4</v>
      </c>
      <c r="B8" s="3" t="n">
        <v>0.1452</v>
      </c>
      <c r="C8" s="2" t="n">
        <v>9.615E-009</v>
      </c>
      <c r="D8" s="2" t="n">
        <v>7.5377E-005</v>
      </c>
      <c r="E8" s="0" t="n">
        <v>0.9958</v>
      </c>
      <c r="F8" s="2" t="n">
        <v>5.3476E-009</v>
      </c>
      <c r="G8" s="2" t="n">
        <v>5.5709E-005</v>
      </c>
      <c r="H8" s="0" t="n">
        <v>0.9978</v>
      </c>
      <c r="I8" s="2" t="n">
        <v>2.8114E-009</v>
      </c>
      <c r="J8" s="2" t="n">
        <v>3.9645E-005</v>
      </c>
      <c r="K8" s="0" t="n">
        <v>0.9988</v>
      </c>
      <c r="L8" s="2" t="n">
        <v>1.4453E-009</v>
      </c>
      <c r="M8" s="2" t="n">
        <v>2.8375E-005</v>
      </c>
    </row>
    <row collapsed="false" customFormat="false" customHeight="false" hidden="false" ht="13.3" outlineLevel="0" r="9">
      <c r="A9" s="0" t="n">
        <v>5</v>
      </c>
      <c r="B9" s="3" t="n">
        <v>0.1446</v>
      </c>
      <c r="C9" s="2" t="n">
        <v>1.564E-008</v>
      </c>
      <c r="D9" s="2" t="n">
        <v>0.00012134</v>
      </c>
      <c r="K9" s="3"/>
    </row>
    <row collapsed="false" customFormat="false" customHeight="false" hidden="false" ht="13.3" outlineLevel="0" r="10">
      <c r="A10" s="0" t="n">
        <v>6</v>
      </c>
      <c r="B10" s="3" t="n">
        <v>0.1435</v>
      </c>
      <c r="C10" s="2" t="n">
        <v>2.7788E-008</v>
      </c>
      <c r="D10" s="2" t="n">
        <v>0.0002064</v>
      </c>
    </row>
    <row collapsed="false" customFormat="false" customHeight="false" hidden="false" ht="13.3" outlineLevel="0"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collapsed="false" customFormat="false" customHeight="false" hidden="false" ht="13.3" outlineLevel="0" r="12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collapsed="false" customFormat="false" customHeight="false" hidden="false" ht="13.3" outlineLevel="0" r="13">
      <c r="A13" s="0" t="s">
        <v>6</v>
      </c>
      <c r="B13" s="1"/>
      <c r="C13" s="1"/>
      <c r="D13" s="1"/>
      <c r="E13" s="1"/>
      <c r="F13" s="4"/>
      <c r="G13" s="1"/>
      <c r="H13" s="1"/>
      <c r="I13" s="1"/>
      <c r="J13" s="1"/>
      <c r="K13" s="1"/>
      <c r="L13" s="1"/>
    </row>
    <row collapsed="false" customFormat="false" customHeight="false" hidden="false" ht="13.3" outlineLevel="0" r="14">
      <c r="A14" s="0" t="n">
        <v>2</v>
      </c>
      <c r="B14" s="1" t="n">
        <v>0.1465</v>
      </c>
      <c r="C14" s="4" t="n">
        <v>1.1252E-008</v>
      </c>
      <c r="D14" s="4" t="n">
        <v>5.9045E-005</v>
      </c>
      <c r="E14" s="1" t="n">
        <v>1.0133</v>
      </c>
      <c r="F14" s="4" t="n">
        <v>9.149E-009</v>
      </c>
      <c r="G14" s="4" t="n">
        <v>5.0951E-005</v>
      </c>
      <c r="H14" s="1" t="n">
        <v>1.0137</v>
      </c>
      <c r="I14" s="4" t="n">
        <v>2.1668E-009</v>
      </c>
      <c r="J14" s="4" t="n">
        <v>3.6154E-005</v>
      </c>
      <c r="K14" s="1" t="n">
        <v>1.0137</v>
      </c>
      <c r="L14" s="4" t="n">
        <v>8.0125E-010</v>
      </c>
      <c r="M14" s="2" t="n">
        <v>2.595E-005</v>
      </c>
    </row>
    <row collapsed="false" customFormat="false" customHeight="false" hidden="false" ht="13.3" outlineLevel="0" r="15">
      <c r="A15" s="0" t="n">
        <v>3</v>
      </c>
      <c r="B15" s="1" t="n">
        <v>0.1457</v>
      </c>
      <c r="C15" s="4" t="n">
        <v>6.7377E-009</v>
      </c>
      <c r="D15" s="4" t="n">
        <v>5.1024E-005</v>
      </c>
      <c r="E15" s="1" t="n">
        <v>0.9977</v>
      </c>
      <c r="F15" s="4" t="n">
        <v>3.3697E-009</v>
      </c>
      <c r="G15" s="4" t="n">
        <v>3.7857E-005</v>
      </c>
      <c r="H15" s="1" t="n">
        <v>0.9989</v>
      </c>
      <c r="I15" s="4" t="n">
        <v>1.6654E-009</v>
      </c>
      <c r="J15" s="4" t="n">
        <v>2.7541E-005</v>
      </c>
      <c r="K15" s="1" t="n">
        <v>0.9995</v>
      </c>
      <c r="L15" s="4" t="n">
        <v>8.2193E-010</v>
      </c>
      <c r="M15" s="2" t="n">
        <v>1.9776E-005</v>
      </c>
    </row>
    <row collapsed="false" customFormat="false" customHeight="false" hidden="false" ht="13.3" outlineLevel="0" r="16">
      <c r="A16" s="0" t="n">
        <v>4</v>
      </c>
      <c r="B16" s="1" t="n">
        <v>0.1452</v>
      </c>
      <c r="C16" s="4" t="n">
        <v>8.3563E-009</v>
      </c>
      <c r="D16" s="4" t="n">
        <v>6.6435E-005</v>
      </c>
      <c r="E16" s="1" t="n">
        <v>0.9964</v>
      </c>
      <c r="F16" s="4" t="n">
        <v>4.6178E-009</v>
      </c>
      <c r="G16" s="4" t="n">
        <v>4.9034E-005</v>
      </c>
      <c r="H16" s="1" t="n">
        <v>0.9981</v>
      </c>
      <c r="I16" s="4" t="n">
        <v>2.4109E-009</v>
      </c>
      <c r="J16" s="4" t="n">
        <v>3.5214E-005</v>
      </c>
      <c r="K16" s="1" t="n">
        <v>0.999</v>
      </c>
      <c r="L16" s="4" t="n">
        <v>1.2346E-009</v>
      </c>
      <c r="M16" s="2" t="n">
        <v>2.5239E-005</v>
      </c>
    </row>
    <row collapsed="false" customFormat="false" customHeight="false" hidden="false" ht="13.3" outlineLevel="0" r="17">
      <c r="A17" s="0" t="n">
        <v>5</v>
      </c>
      <c r="B17" s="1" t="n">
        <v>0.1449</v>
      </c>
      <c r="C17" s="4" t="n">
        <v>1.3969E-008</v>
      </c>
      <c r="D17" s="4" t="n">
        <v>0.00010622</v>
      </c>
      <c r="E17" s="1" t="n">
        <v>0.9938</v>
      </c>
      <c r="F17" s="4" t="n">
        <v>7.756E-009</v>
      </c>
      <c r="G17" s="4" t="n">
        <v>7.3893E-005</v>
      </c>
      <c r="H17" s="1" t="n">
        <v>0.9968</v>
      </c>
      <c r="I17" s="4" t="n">
        <v>4.1232E-009</v>
      </c>
      <c r="J17" s="4" t="n">
        <v>5.3115E-005</v>
      </c>
      <c r="K17" s="1"/>
      <c r="L17" s="1"/>
    </row>
    <row collapsed="false" customFormat="false" customHeight="false" hidden="false" ht="13.3" outlineLevel="0" r="18">
      <c r="A18" s="0" t="n">
        <v>6</v>
      </c>
      <c r="B18" s="1" t="n">
        <v>0.1439</v>
      </c>
      <c r="C18" s="4" t="n">
        <v>2.5646E-008</v>
      </c>
      <c r="D18" s="4" t="n">
        <v>0.00025534</v>
      </c>
      <c r="E18" s="1"/>
      <c r="F18" s="1"/>
      <c r="G18" s="1"/>
      <c r="H18" s="1"/>
      <c r="I18" s="1"/>
      <c r="J18" s="1"/>
      <c r="K18" s="1"/>
      <c r="L18" s="1"/>
    </row>
    <row collapsed="false" customFormat="false" customHeight="false" hidden="false" ht="13.3" outlineLevel="0"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collapsed="false" customFormat="false" customHeight="false" hidden="false" ht="13.3" outlineLevel="0"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collapsed="false" customFormat="false" customHeight="false" hidden="false" ht="13.3" outlineLevel="0" r="21">
      <c r="A21" s="1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collapsed="false" customFormat="false" customHeight="false" hidden="false" ht="13.3" outlineLevel="0" r="22">
      <c r="A22" s="0" t="n">
        <v>1</v>
      </c>
      <c r="B22" s="1" t="n">
        <v>0.1534</v>
      </c>
      <c r="C22" s="2" t="n">
        <v>4.0077E-008</v>
      </c>
      <c r="D22" s="2" t="n">
        <v>0.00017784</v>
      </c>
      <c r="E22" s="0" t="n">
        <v>1.0134</v>
      </c>
      <c r="F22" s="2" t="n">
        <v>1.9245E-008</v>
      </c>
      <c r="G22" s="2" t="n">
        <v>0.00013787</v>
      </c>
      <c r="H22" s="0" t="n">
        <v>1.008</v>
      </c>
      <c r="I22" s="2" t="n">
        <v>1.0178E-008</v>
      </c>
      <c r="J22" s="2" t="n">
        <v>0.00010238</v>
      </c>
      <c r="K22" s="0" t="n">
        <v>1.0044</v>
      </c>
      <c r="L22" s="2" t="n">
        <v>5.4516E-009</v>
      </c>
      <c r="M22" s="2" t="n">
        <v>7.4257E-005</v>
      </c>
    </row>
    <row collapsed="false" customFormat="false" customHeight="false" hidden="false" ht="13.3" outlineLevel="0" r="23">
      <c r="A23" s="0" t="n">
        <v>2</v>
      </c>
      <c r="B23" s="1" t="n">
        <v>0.1465</v>
      </c>
      <c r="C23" s="4" t="n">
        <v>1.1252E-008</v>
      </c>
      <c r="D23" s="4" t="n">
        <v>5.9045E-005</v>
      </c>
      <c r="E23" s="1" t="n">
        <v>1.0133</v>
      </c>
      <c r="F23" s="4" t="n">
        <v>9.149E-009</v>
      </c>
      <c r="G23" s="4" t="n">
        <v>5.0951E-005</v>
      </c>
      <c r="H23" s="1" t="n">
        <v>1.0137</v>
      </c>
      <c r="I23" s="4" t="n">
        <v>2.1668E-009</v>
      </c>
      <c r="J23" s="4" t="n">
        <v>3.6154E-005</v>
      </c>
      <c r="K23" s="1" t="n">
        <v>1.0137</v>
      </c>
      <c r="L23" s="4" t="n">
        <v>8.0125E-010</v>
      </c>
      <c r="M23" s="2" t="n">
        <v>2.595E-005</v>
      </c>
    </row>
    <row collapsed="false" customFormat="false" customHeight="false" hidden="false" ht="13.3" outlineLevel="0" r="24">
      <c r="A24" s="0" t="n">
        <v>3</v>
      </c>
      <c r="B24" s="1"/>
      <c r="C24" s="4" t="n">
        <v>1.2402E-008</v>
      </c>
      <c r="D24" s="4" t="n">
        <v>5.4127E-005</v>
      </c>
      <c r="E24" s="1" t="n">
        <v>0.9978</v>
      </c>
      <c r="F24" s="4" t="n">
        <v>4.0547E-009</v>
      </c>
      <c r="G24" s="4" t="n">
        <v>3.0995E-005</v>
      </c>
      <c r="H24" s="1" t="n">
        <v>0.9976</v>
      </c>
      <c r="I24" s="4" t="n">
        <v>1.6674E-009</v>
      </c>
      <c r="J24" s="4" t="n">
        <v>2.1584E-005</v>
      </c>
      <c r="K24" s="1" t="n">
        <v>0.9981</v>
      </c>
      <c r="L24" s="4" t="n">
        <v>7.4811E-010</v>
      </c>
      <c r="M24" s="2" t="n">
        <v>1.5358E-005</v>
      </c>
    </row>
    <row collapsed="false" customFormat="false" customHeight="false" hidden="false" ht="13.3" outlineLevel="0" r="25">
      <c r="A25" s="0" t="n">
        <v>4</v>
      </c>
      <c r="B25" s="1"/>
      <c r="C25" s="4" t="n">
        <v>1.223E-008</v>
      </c>
      <c r="D25" s="4" t="n">
        <v>6.2753E-005</v>
      </c>
      <c r="E25" s="1" t="n">
        <v>0.9961</v>
      </c>
      <c r="F25" s="4" t="n">
        <v>1.0479E-008</v>
      </c>
      <c r="G25" s="4" t="n">
        <v>4.9746E-005</v>
      </c>
      <c r="H25" s="1" t="n">
        <v>0.9967</v>
      </c>
      <c r="I25" s="4" t="n">
        <v>1.644E-009</v>
      </c>
      <c r="J25" s="4" t="n">
        <v>2.0823E-005</v>
      </c>
      <c r="K25" s="1" t="n">
        <v>0.9973</v>
      </c>
      <c r="L25" s="4" t="n">
        <v>8.0293E-010</v>
      </c>
      <c r="M25" s="2" t="n">
        <v>1.4842E-005</v>
      </c>
    </row>
    <row collapsed="false" customFormat="false" customHeight="false" hidden="false" ht="13.3" outlineLevel="0" r="26">
      <c r="A26" s="0" t="n">
        <v>5</v>
      </c>
      <c r="B26" s="1" t="n">
        <v>0.1501</v>
      </c>
      <c r="C26" s="4" t="n">
        <v>5.4327E-008</v>
      </c>
      <c r="D26" s="4" t="n">
        <v>0.00038129</v>
      </c>
      <c r="E26" s="1" t="n">
        <v>0.9985</v>
      </c>
      <c r="F26" s="4" t="n">
        <v>8.1097E-009</v>
      </c>
      <c r="G26" s="4" t="n">
        <v>7.4251E-005</v>
      </c>
      <c r="H26" s="1" t="n">
        <v>0.9999</v>
      </c>
      <c r="I26" s="4" t="n">
        <v>2.0514E-009</v>
      </c>
      <c r="J26" s="4" t="n">
        <v>2.8131E-005</v>
      </c>
      <c r="K26" s="1" t="n">
        <v>1.0005</v>
      </c>
      <c r="L26" s="4" t="n">
        <v>8.7646E-010</v>
      </c>
      <c r="M26" s="2" t="n">
        <v>1.669E-005</v>
      </c>
    </row>
    <row collapsed="false" customFormat="false" customHeight="false" hidden="false" ht="13.3" outlineLevel="0" r="27">
      <c r="A27" s="0" t="n">
        <v>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05"/>
  <sheetViews>
    <sheetView colorId="64" defaultGridColor="true" rightToLeft="false" showFormulas="false" showGridLines="true" showOutlineSymbols="true" showRowColHeaders="true" showZeros="true" tabSelected="true" topLeftCell="A76" view="normal" windowProtection="false" workbookViewId="0" zoomScale="90" zoomScaleNormal="90" zoomScalePageLayoutView="100">
      <selection activeCell="I105" activeCellId="0" pane="topLeft" sqref="I105"/>
    </sheetView>
  </sheetViews>
  <cols>
    <col collapsed="false" hidden="false" max="1" min="1" style="0" width="8.54117647058824"/>
    <col collapsed="false" hidden="false" max="2" min="2" style="0" width="15.0588235294118"/>
    <col collapsed="false" hidden="false" max="12" min="3" style="0" width="8.54117647058824"/>
    <col collapsed="false" hidden="false" max="13" min="13" style="0" width="13.2666666666667"/>
    <col collapsed="false" hidden="false" max="1025" min="14" style="0" width="8.54117647058824"/>
  </cols>
  <sheetData>
    <row collapsed="false" customFormat="false" customHeight="false" hidden="false" ht="13.3" outlineLevel="0" r="2">
      <c r="A2" s="0" t="s">
        <v>12</v>
      </c>
      <c r="B2" s="0" t="s">
        <v>13</v>
      </c>
      <c r="D2" s="5" t="s">
        <v>14</v>
      </c>
    </row>
    <row collapsed="false" customFormat="false" customHeight="false" hidden="false" ht="13.3" outlineLevel="0" r="3">
      <c r="B3" s="1" t="s">
        <v>15</v>
      </c>
      <c r="C3" s="6" t="s">
        <v>16</v>
      </c>
      <c r="D3" s="6"/>
      <c r="E3" s="6"/>
      <c r="F3" s="6"/>
      <c r="G3" s="6"/>
      <c r="H3" s="6"/>
      <c r="I3" s="6"/>
      <c r="J3" s="6"/>
    </row>
    <row collapsed="false" customFormat="false" customHeight="false" hidden="false" ht="13.3" outlineLevel="0" r="4">
      <c r="B4" s="1"/>
      <c r="C4" s="6" t="s">
        <v>17</v>
      </c>
      <c r="D4" s="6"/>
      <c r="E4" s="6" t="s">
        <v>18</v>
      </c>
      <c r="F4" s="6"/>
      <c r="G4" s="6"/>
      <c r="H4" s="6"/>
      <c r="I4" s="6"/>
      <c r="J4" s="6"/>
      <c r="N4" s="6" t="s">
        <v>17</v>
      </c>
      <c r="O4" s="6"/>
      <c r="P4" s="6" t="s">
        <v>18</v>
      </c>
      <c r="Q4" s="6"/>
      <c r="R4" s="6"/>
      <c r="S4" s="6"/>
      <c r="T4" s="6"/>
      <c r="U4" s="6"/>
    </row>
    <row collapsed="false" customFormat="false" customHeight="false" hidden="false" ht="13.3" outlineLevel="0" r="5">
      <c r="B5" s="1"/>
      <c r="C5" s="1" t="n">
        <v>0.107</v>
      </c>
      <c r="D5" s="1" t="n">
        <v>0.138</v>
      </c>
      <c r="E5" s="1" t="n">
        <v>0.2</v>
      </c>
      <c r="F5" s="1" t="n">
        <v>0.3</v>
      </c>
      <c r="G5" s="1" t="n">
        <v>0.4</v>
      </c>
      <c r="H5" s="1" t="n">
        <v>0.5</v>
      </c>
      <c r="I5" s="1" t="n">
        <v>0.6</v>
      </c>
      <c r="J5" s="1" t="n">
        <v>0.8</v>
      </c>
      <c r="N5" s="7" t="n">
        <v>0.107</v>
      </c>
      <c r="O5" s="1" t="n">
        <v>0.138</v>
      </c>
      <c r="P5" s="1" t="n">
        <v>0.2</v>
      </c>
      <c r="Q5" s="7" t="n">
        <v>0.3</v>
      </c>
      <c r="R5" s="1" t="n">
        <v>0.4</v>
      </c>
      <c r="S5" s="1" t="n">
        <v>0.5</v>
      </c>
      <c r="T5" s="1" t="n">
        <v>0.6</v>
      </c>
      <c r="U5" s="1" t="n">
        <v>0.8</v>
      </c>
    </row>
    <row collapsed="false" customFormat="false" customHeight="false" hidden="false" ht="13.3" outlineLevel="0" r="6">
      <c r="B6" s="1" t="s">
        <v>19</v>
      </c>
      <c r="C6" s="1" t="n">
        <v>0.8816</v>
      </c>
      <c r="D6" s="1" t="n">
        <v>0.843</v>
      </c>
      <c r="E6" s="1" t="n">
        <v>0.7197</v>
      </c>
      <c r="F6" s="1" t="n">
        <v>0.5298</v>
      </c>
      <c r="G6" s="1" t="n">
        <v>0.3662</v>
      </c>
      <c r="H6" s="1" t="n">
        <v>0.2339</v>
      </c>
      <c r="I6" s="1" t="n">
        <v>0.1352</v>
      </c>
      <c r="J6" s="1" t="n">
        <v>0.0269</v>
      </c>
      <c r="M6" s="1" t="s">
        <v>19</v>
      </c>
      <c r="N6" s="7" t="n">
        <v>0.8816</v>
      </c>
      <c r="O6" s="1" t="n">
        <v>0.843</v>
      </c>
      <c r="P6" s="1" t="n">
        <v>0.7197</v>
      </c>
      <c r="Q6" s="7" t="n">
        <v>0.5298</v>
      </c>
      <c r="R6" s="1" t="n">
        <v>0.3662</v>
      </c>
      <c r="S6" s="1" t="n">
        <v>0.2339</v>
      </c>
      <c r="T6" s="1" t="n">
        <v>0.1352</v>
      </c>
      <c r="U6" s="1" t="n">
        <v>0.0269</v>
      </c>
    </row>
    <row collapsed="false" customFormat="false" customHeight="false" hidden="false" ht="13.3" outlineLevel="0" r="7">
      <c r="B7" s="8" t="s">
        <v>20</v>
      </c>
      <c r="C7" s="8" t="n">
        <v>0.9232</v>
      </c>
      <c r="D7" s="8" t="n">
        <v>0.8702</v>
      </c>
      <c r="E7" s="8" t="n">
        <v>0.7631</v>
      </c>
      <c r="F7" s="8" t="n">
        <v>0.5687</v>
      </c>
      <c r="G7" s="8" t="n">
        <v>0.3994</v>
      </c>
      <c r="H7" s="8" t="n">
        <v>0.2603</v>
      </c>
      <c r="I7" s="8" t="n">
        <v>0.1555</v>
      </c>
      <c r="J7" s="8" t="n">
        <v>0.0375</v>
      </c>
      <c r="M7" s="8" t="s">
        <v>20</v>
      </c>
      <c r="N7" s="7" t="n">
        <v>0.9232</v>
      </c>
      <c r="O7" s="8" t="n">
        <v>0.8702</v>
      </c>
      <c r="P7" s="8" t="n">
        <v>0.7631</v>
      </c>
      <c r="Q7" s="7" t="n">
        <v>0.5687</v>
      </c>
      <c r="R7" s="8" t="n">
        <v>0.3994</v>
      </c>
      <c r="S7" s="8" t="n">
        <v>0.2603</v>
      </c>
      <c r="T7" s="8" t="n">
        <v>0.1555</v>
      </c>
      <c r="U7" s="8" t="n">
        <v>0.0375</v>
      </c>
    </row>
    <row collapsed="false" customFormat="false" customHeight="false" hidden="false" ht="13.3" outlineLevel="0" r="8">
      <c r="B8" s="8" t="s">
        <v>21</v>
      </c>
      <c r="C8" s="8" t="n">
        <v>0.9</v>
      </c>
      <c r="D8" s="8" t="n">
        <v>0.8605</v>
      </c>
      <c r="E8" s="8" t="n">
        <v>0.7439</v>
      </c>
      <c r="F8" s="8" t="n">
        <v>0.5521</v>
      </c>
      <c r="G8" s="8" t="n">
        <v>0.3785</v>
      </c>
      <c r="H8" s="8" t="n">
        <v>0.2495</v>
      </c>
      <c r="I8" s="8" t="n">
        <v>0.1497</v>
      </c>
      <c r="J8" s="8" t="n">
        <v>0.033</v>
      </c>
      <c r="M8" s="8" t="s">
        <v>21</v>
      </c>
      <c r="N8" s="7" t="n">
        <v>0.9</v>
      </c>
      <c r="O8" s="8" t="n">
        <v>0.8605</v>
      </c>
      <c r="P8" s="8" t="n">
        <v>0.7439</v>
      </c>
      <c r="Q8" s="7" t="n">
        <v>0.5521</v>
      </c>
      <c r="R8" s="8" t="n">
        <v>0.3785</v>
      </c>
      <c r="S8" s="8" t="n">
        <v>0.2495</v>
      </c>
      <c r="T8" s="8" t="n">
        <v>0.1497</v>
      </c>
      <c r="U8" s="8" t="n">
        <v>0.033</v>
      </c>
    </row>
    <row collapsed="false" customFormat="false" customHeight="false" hidden="false" ht="13.3" outlineLevel="0" r="9">
      <c r="B9" s="8" t="s">
        <v>22</v>
      </c>
      <c r="C9" s="8" t="n">
        <v>0.9016</v>
      </c>
      <c r="D9" s="8" t="n">
        <v>0.8583</v>
      </c>
      <c r="E9" s="8" t="n">
        <v>0.7335</v>
      </c>
      <c r="F9" s="8" t="n">
        <v>0.537</v>
      </c>
      <c r="G9" s="8" t="n">
        <v>0.3822</v>
      </c>
      <c r="H9" s="8" t="n">
        <v>0.2449</v>
      </c>
      <c r="I9" s="8" t="n">
        <v>0.1413</v>
      </c>
      <c r="J9" s="8" t="n">
        <v>0.0311</v>
      </c>
      <c r="M9" s="8" t="s">
        <v>22</v>
      </c>
      <c r="N9" s="7" t="n">
        <v>0.9016</v>
      </c>
      <c r="O9" s="8" t="n">
        <v>0.8583</v>
      </c>
      <c r="P9" s="8" t="n">
        <v>0.7335</v>
      </c>
      <c r="Q9" s="7" t="n">
        <v>0.537</v>
      </c>
      <c r="R9" s="8" t="n">
        <v>0.3822</v>
      </c>
      <c r="S9" s="8" t="n">
        <v>0.2449</v>
      </c>
      <c r="T9" s="8" t="n">
        <v>0.1413</v>
      </c>
      <c r="U9" s="8" t="n">
        <v>0.0311</v>
      </c>
    </row>
    <row collapsed="false" customFormat="false" customHeight="false" hidden="false" ht="13.3" outlineLevel="0" r="10">
      <c r="B10" s="8" t="s">
        <v>23</v>
      </c>
      <c r="C10" s="8" t="n">
        <v>0.8967</v>
      </c>
      <c r="D10" s="8" t="n">
        <v>0.8455</v>
      </c>
      <c r="E10" s="8" t="n">
        <v>0.7268</v>
      </c>
      <c r="F10" s="8" t="n">
        <v>0.5382</v>
      </c>
      <c r="G10" s="8" t="n">
        <v>0.375</v>
      </c>
      <c r="H10" s="8" t="n">
        <v>0.2423</v>
      </c>
      <c r="I10" s="8" t="n">
        <v>0.1422</v>
      </c>
      <c r="J10" s="8" t="n">
        <v>0.0303</v>
      </c>
      <c r="M10" s="8" t="s">
        <v>23</v>
      </c>
      <c r="N10" s="7" t="n">
        <v>0.8967</v>
      </c>
      <c r="O10" s="8" t="n">
        <v>0.8455</v>
      </c>
      <c r="P10" s="8" t="n">
        <v>0.7268</v>
      </c>
      <c r="Q10" s="7" t="n">
        <v>0.5382</v>
      </c>
      <c r="R10" s="8" t="n">
        <v>0.375</v>
      </c>
      <c r="S10" s="8" t="n">
        <v>0.2423</v>
      </c>
      <c r="T10" s="8" t="n">
        <v>0.1422</v>
      </c>
      <c r="U10" s="8" t="n">
        <v>0.0303</v>
      </c>
    </row>
    <row collapsed="false" customFormat="false" customHeight="false" hidden="false" ht="13.3" outlineLevel="0" r="11">
      <c r="B11" s="1" t="s">
        <v>24</v>
      </c>
      <c r="C11" s="1" t="n">
        <v>0.9352</v>
      </c>
      <c r="D11" s="1" t="n">
        <v>0.8927</v>
      </c>
      <c r="E11" s="1" t="n">
        <v>0.777</v>
      </c>
      <c r="F11" s="1" t="n">
        <v>0.5844</v>
      </c>
      <c r="G11" s="1" t="n">
        <v>0.4156</v>
      </c>
      <c r="H11" s="1" t="n">
        <v>0.2761</v>
      </c>
      <c r="I11" s="1" t="n">
        <v>0.1696</v>
      </c>
      <c r="J11" s="1" t="n">
        <v>0.0431</v>
      </c>
      <c r="M11" s="1" t="s">
        <v>24</v>
      </c>
      <c r="N11" s="7" t="n">
        <v>0.925836409646695</v>
      </c>
      <c r="O11" s="1" t="n">
        <v>0.874754958314605</v>
      </c>
      <c r="P11" s="1" t="n">
        <v>0.772499060091212</v>
      </c>
      <c r="Q11" s="7" t="n">
        <v>0.573781884705056</v>
      </c>
      <c r="R11" s="1" t="n">
        <v>0.407836321066833</v>
      </c>
      <c r="S11" s="1" t="n">
        <v>0.26538311649336</v>
      </c>
      <c r="T11" s="1" t="n">
        <v>0.160403592145151</v>
      </c>
      <c r="U11" s="1" t="n">
        <v>0.037991982239637</v>
      </c>
    </row>
    <row collapsed="false" customFormat="false" customHeight="false" hidden="false" ht="13.3" outlineLevel="0" r="12">
      <c r="B12" s="0" t="s">
        <v>25</v>
      </c>
      <c r="C12" s="0" t="n">
        <v>0.8878</v>
      </c>
      <c r="D12" s="0" t="n">
        <v>0.8481</v>
      </c>
      <c r="E12" s="0" t="n">
        <v>0.7363</v>
      </c>
      <c r="F12" s="0" t="n">
        <v>0.5453</v>
      </c>
      <c r="G12" s="0" t="n">
        <v>0.3898</v>
      </c>
      <c r="H12" s="0" t="n">
        <v>0.259</v>
      </c>
      <c r="I12" s="0" t="n">
        <v>0.1501</v>
      </c>
      <c r="J12" s="0" t="n">
        <v>0.0355</v>
      </c>
      <c r="M12" s="0" t="s">
        <v>25</v>
      </c>
      <c r="N12" s="9" t="n">
        <v>0.887175512621813</v>
      </c>
      <c r="O12" s="0" t="n">
        <v>0.846579085203076</v>
      </c>
      <c r="P12" s="0" t="n">
        <v>0.736142619051154</v>
      </c>
      <c r="Q12" s="9" t="n">
        <v>0.549999362522317</v>
      </c>
      <c r="R12" s="0" t="n">
        <v>0.381849968487672</v>
      </c>
      <c r="S12" s="0" t="n">
        <v>0.248204254575829</v>
      </c>
      <c r="T12" s="0" t="n">
        <v>0.145593625020364</v>
      </c>
      <c r="U12" s="0" t="n">
        <v>0.031972676415389</v>
      </c>
    </row>
    <row collapsed="false" customFormat="false" customHeight="false" hidden="false" ht="13.3" outlineLevel="0" r="13">
      <c r="B13" s="0" t="s">
        <v>26</v>
      </c>
      <c r="C13" s="0" t="n">
        <v>0.888</v>
      </c>
      <c r="D13" s="0" t="n">
        <v>0.8484</v>
      </c>
      <c r="E13" s="0" t="n">
        <v>0.739</v>
      </c>
      <c r="F13" s="0" t="n">
        <v>0.5496</v>
      </c>
      <c r="G13" s="0" t="n">
        <v>0.3861</v>
      </c>
      <c r="H13" s="0" t="n">
        <v>0.252</v>
      </c>
      <c r="I13" s="0" t="n">
        <v>0.1485</v>
      </c>
      <c r="J13" s="0" t="n">
        <v>0.0328</v>
      </c>
      <c r="L13" s="0" t="n">
        <v>0.8466</v>
      </c>
      <c r="M13" s="0" t="s">
        <v>27</v>
      </c>
      <c r="N13" s="9" t="n">
        <v>0.8879001371214</v>
      </c>
      <c r="O13" s="0" t="n">
        <v>0.846630183887954</v>
      </c>
      <c r="P13" s="0" t="n">
        <v>0.734074978555491</v>
      </c>
      <c r="Q13" s="9" t="n">
        <v>0.548512826959581</v>
      </c>
      <c r="R13" s="0" t="n">
        <v>0.3766539948861</v>
      </c>
      <c r="S13" s="0" t="n">
        <v>0.2467618350039</v>
      </c>
      <c r="T13" s="0" t="n">
        <v>0.1451</v>
      </c>
      <c r="U13" s="0" t="n">
        <v>0.0304</v>
      </c>
    </row>
    <row collapsed="false" customFormat="false" customHeight="false" hidden="false" ht="13.3" outlineLevel="0" r="14">
      <c r="B14" s="8" t="s">
        <v>28</v>
      </c>
      <c r="C14" s="8" t="n">
        <v>0.8934</v>
      </c>
      <c r="D14" s="8" t="n">
        <v>0.8491</v>
      </c>
      <c r="E14" s="8" t="n">
        <v>0.74</v>
      </c>
      <c r="F14" s="8" t="n">
        <v>0.5566</v>
      </c>
      <c r="G14" s="8" t="n">
        <v>0.3896</v>
      </c>
      <c r="H14" s="8" t="n">
        <v>0.2478</v>
      </c>
      <c r="I14" s="8" t="n">
        <v>0.1492</v>
      </c>
      <c r="J14" s="8" t="n">
        <v>0.033</v>
      </c>
      <c r="L14" s="0" t="s">
        <v>29</v>
      </c>
      <c r="M14" s="8" t="s">
        <v>30</v>
      </c>
      <c r="N14" s="7"/>
      <c r="O14" s="8"/>
      <c r="P14" s="8"/>
      <c r="Q14" s="7"/>
      <c r="R14" s="8"/>
      <c r="S14" s="8"/>
      <c r="T14" s="8"/>
      <c r="U14" s="8"/>
    </row>
    <row collapsed="false" customFormat="false" customHeight="false" hidden="false" ht="13.3" outlineLevel="0" r="15">
      <c r="B15" s="0" t="s">
        <v>31</v>
      </c>
      <c r="C15" s="0" t="n">
        <f aca="false">(C13-C6)/C6*100</f>
        <v>0.725952813067146</v>
      </c>
      <c r="D15" s="0" t="n">
        <f aca="false">(D13-D6)/D6*100</f>
        <v>0.640569395017802</v>
      </c>
      <c r="E15" s="0" t="n">
        <f aca="false">(E13-E6)/E6*100</f>
        <v>2.68167291927192</v>
      </c>
      <c r="F15" s="0" t="n">
        <f aca="false">(F13-F6)/F6*100</f>
        <v>3.73725934314834</v>
      </c>
      <c r="G15" s="0" t="n">
        <f aca="false">(G13-G6)/G6*100</f>
        <v>5.43418896777716</v>
      </c>
      <c r="H15" s="0" t="n">
        <f aca="false">(H13-H6)/H6*100</f>
        <v>7.73834972210345</v>
      </c>
      <c r="I15" s="0" t="n">
        <f aca="false">(I13-I6)/I6*100</f>
        <v>9.83727810650888</v>
      </c>
      <c r="J15" s="0" t="n">
        <f aca="false">(J13-J6)/J6*100</f>
        <v>21.9330855018587</v>
      </c>
      <c r="M15" s="0" t="s">
        <v>31</v>
      </c>
      <c r="N15" s="9" t="n">
        <f aca="false">(N13-N6)/N6*100</f>
        <v>0.714625354060797</v>
      </c>
      <c r="O15" s="0" t="n">
        <f aca="false">(O13-O6)/O6*100</f>
        <v>0.430626795724093</v>
      </c>
      <c r="P15" s="0" t="n">
        <f aca="false">(P13-P6)/P6*100</f>
        <v>1.99735703147021</v>
      </c>
      <c r="Q15" s="9" t="n">
        <f aca="false">(Q13-Q6)/Q6*100</f>
        <v>3.53205491875821</v>
      </c>
      <c r="R15" s="0" t="n">
        <f aca="false">(R13-R6)/R6*100</f>
        <v>2.85472279795194</v>
      </c>
      <c r="S15" s="0" t="n">
        <f aca="false">(S13-S6)/S6*100</f>
        <v>5.49886062586575</v>
      </c>
      <c r="T15" s="0" t="n">
        <f aca="false">(T13-T6)/T6*100</f>
        <v>7.32248520710059</v>
      </c>
      <c r="U15" s="0" t="n">
        <f aca="false">(U13-U6)/U6*100</f>
        <v>13.0111524163569</v>
      </c>
    </row>
    <row collapsed="false" customFormat="false" customHeight="false" hidden="false" ht="13.3" outlineLevel="0" r="16">
      <c r="N16" s="9"/>
      <c r="Q16" s="9"/>
    </row>
    <row collapsed="false" customFormat="false" customHeight="false" hidden="false" ht="13.3" outlineLevel="0" r="17">
      <c r="D17" s="10" t="s">
        <v>32</v>
      </c>
      <c r="N17" s="9"/>
      <c r="Q17" s="9"/>
    </row>
    <row collapsed="false" customFormat="false" customHeight="false" hidden="false" ht="13.3" outlineLevel="0" r="18">
      <c r="B18" s="0" t="s">
        <v>33</v>
      </c>
      <c r="E18" s="0" t="n">
        <v>0.2</v>
      </c>
      <c r="I18" s="0" t="n">
        <v>0.6</v>
      </c>
      <c r="N18" s="9"/>
      <c r="Q18" s="9"/>
    </row>
    <row collapsed="false" customFormat="false" customHeight="false" hidden="false" ht="13.3" outlineLevel="0" r="19">
      <c r="B19" s="0" t="s">
        <v>19</v>
      </c>
      <c r="I19" s="0" t="n">
        <f aca="false">(((0.206-I18)^2+0.5876*(1-I18)^2)^0.5+(0.206-I18))*1.702*2/SQRT(3)</f>
        <v>0.206850687652006</v>
      </c>
      <c r="J19" s="0" t="n">
        <f aca="false">I19*SQRT(3)</f>
        <v>0.358275900593835</v>
      </c>
      <c r="N19" s="9"/>
      <c r="Q19" s="9"/>
    </row>
    <row collapsed="false" customFormat="false" customHeight="false" hidden="false" ht="13.3" outlineLevel="0" r="20">
      <c r="B20" s="0" t="n">
        <f aca="false">2/SQRT(3)</f>
        <v>1.15470053837925</v>
      </c>
      <c r="I20" s="0" t="n">
        <f aca="false">((-B20*I18+(B20-1)/2)^2+B20*(1-I18)^2)^0.5-(B20*I18-0.5*(B20-1))</f>
        <v>0.13523326526486</v>
      </c>
      <c r="N20" s="9"/>
      <c r="Q20" s="9"/>
    </row>
    <row collapsed="false" customFormat="false" customHeight="false" hidden="false" ht="13.3" outlineLevel="0" r="21">
      <c r="N21" s="9"/>
      <c r="Q21" s="9"/>
    </row>
    <row collapsed="false" customFormat="false" customHeight="false" hidden="false" ht="13.3" outlineLevel="0" r="22">
      <c r="N22" s="9"/>
      <c r="Q22" s="9"/>
    </row>
    <row collapsed="false" customFormat="false" customHeight="false" hidden="false" ht="13.3" outlineLevel="0" r="23">
      <c r="N23" s="9"/>
      <c r="Q23" s="9"/>
    </row>
    <row collapsed="false" customFormat="false" customHeight="false" hidden="false" ht="13.3" outlineLevel="0" r="24">
      <c r="N24" s="9"/>
      <c r="Q24" s="9"/>
    </row>
    <row collapsed="false" customFormat="false" customHeight="false" hidden="false" ht="13.3" outlineLevel="0" r="25">
      <c r="N25" s="9"/>
      <c r="Q25" s="9"/>
    </row>
    <row collapsed="false" customFormat="false" customHeight="false" hidden="false" ht="13.3" outlineLevel="0" r="26">
      <c r="N26" s="9"/>
      <c r="Q26" s="9"/>
    </row>
    <row collapsed="false" customFormat="false" customHeight="false" hidden="false" ht="13.3" outlineLevel="0" r="27">
      <c r="N27" s="9"/>
      <c r="Q27" s="9"/>
    </row>
    <row collapsed="false" customFormat="false" customHeight="false" hidden="false" ht="13.3" outlineLevel="0" r="28">
      <c r="A28" s="0" t="s">
        <v>34</v>
      </c>
      <c r="B28" s="0" t="s">
        <v>13</v>
      </c>
    </row>
    <row collapsed="false" customFormat="false" customHeight="false" hidden="false" ht="13.3" outlineLevel="0" r="29">
      <c r="B29" s="1" t="s">
        <v>15</v>
      </c>
      <c r="C29" s="6" t="s">
        <v>16</v>
      </c>
      <c r="D29" s="6"/>
      <c r="E29" s="6"/>
      <c r="F29" s="6"/>
    </row>
    <row collapsed="false" customFormat="false" customHeight="false" hidden="false" ht="13.3" outlineLevel="0" r="30">
      <c r="B30" s="1"/>
      <c r="C30" s="1" t="n">
        <v>0.2</v>
      </c>
      <c r="D30" s="1" t="n">
        <v>0.4</v>
      </c>
      <c r="E30" s="0" t="n">
        <v>0.5</v>
      </c>
      <c r="F30" s="1" t="n">
        <v>0.6</v>
      </c>
      <c r="G30" s="1" t="n">
        <v>0.8</v>
      </c>
    </row>
    <row collapsed="false" customFormat="false" customHeight="false" hidden="false" ht="13.3" outlineLevel="0" r="31">
      <c r="B31" s="1" t="s">
        <v>19</v>
      </c>
      <c r="C31" s="1" t="n">
        <v>0.8</v>
      </c>
      <c r="D31" s="1" t="n">
        <v>0.6</v>
      </c>
      <c r="E31" s="0" t="n">
        <v>0.5</v>
      </c>
      <c r="F31" s="1" t="n">
        <v>0.4</v>
      </c>
      <c r="G31" s="1" t="n">
        <v>0.2</v>
      </c>
      <c r="I31" s="0" t="n">
        <f aca="false">2/SQRT(3)*C31</f>
        <v>0.923760430703401</v>
      </c>
      <c r="J31" s="0" t="n">
        <f aca="false">2/SQRT(3)*D31</f>
        <v>0.692820323027551</v>
      </c>
      <c r="K31" s="0" t="n">
        <f aca="false">2/SQRT(3)*E31</f>
        <v>0.577350269189626</v>
      </c>
      <c r="L31" s="0" t="n">
        <f aca="false">2/SQRT(3)*F31</f>
        <v>0.461880215351701</v>
      </c>
      <c r="M31" s="0" t="n">
        <f aca="false">2/SQRT(3)*G31</f>
        <v>0.23094010767585</v>
      </c>
    </row>
    <row collapsed="false" customFormat="false" customHeight="false" hidden="false" ht="13.3" outlineLevel="0" r="32">
      <c r="B32" s="1" t="s">
        <v>20</v>
      </c>
      <c r="C32" s="1" t="n">
        <v>0.8573</v>
      </c>
      <c r="D32" s="1" t="n">
        <v>0.6547</v>
      </c>
      <c r="F32" s="1" t="n">
        <v>0.4447</v>
      </c>
      <c r="G32" s="1" t="n">
        <v>0.2351</v>
      </c>
    </row>
    <row collapsed="false" customFormat="false" customHeight="false" hidden="false" ht="13.3" outlineLevel="0" r="33">
      <c r="B33" s="1" t="s">
        <v>21</v>
      </c>
      <c r="C33" s="1" t="n">
        <v>0.8503</v>
      </c>
      <c r="D33" s="1" t="n">
        <v>0.6352</v>
      </c>
      <c r="F33" s="1" t="n">
        <v>0.4381</v>
      </c>
      <c r="G33" s="1" t="n">
        <v>0.2312</v>
      </c>
      <c r="K33" s="0" t="n">
        <v>1.0225</v>
      </c>
    </row>
    <row collapsed="false" customFormat="false" customHeight="false" hidden="false" ht="13.3" outlineLevel="0" r="34">
      <c r="B34" s="1" t="s">
        <v>22</v>
      </c>
      <c r="C34" s="1" t="n">
        <v>0.8324</v>
      </c>
      <c r="D34" s="1" t="n">
        <v>0.6346</v>
      </c>
      <c r="F34" s="1" t="n">
        <v>0.4327</v>
      </c>
      <c r="G34" s="1" t="n">
        <v>0.2239</v>
      </c>
      <c r="K34" s="0" t="n">
        <v>1.0505</v>
      </c>
    </row>
    <row collapsed="false" customFormat="false" customHeight="false" hidden="false" ht="13.3" outlineLevel="0" r="35">
      <c r="B35" s="1" t="s">
        <v>23</v>
      </c>
      <c r="C35" s="1" t="n">
        <v>0.8324</v>
      </c>
      <c r="D35" s="1" t="n">
        <v>0.6311</v>
      </c>
      <c r="F35" s="1" t="n">
        <v>0.4285</v>
      </c>
      <c r="G35" s="1" t="n">
        <v>0.2218</v>
      </c>
      <c r="I35" s="0" t="n">
        <v>1.11</v>
      </c>
      <c r="K35" s="0" t="n">
        <v>0.7414</v>
      </c>
    </row>
    <row collapsed="false" customFormat="false" customHeight="false" hidden="false" ht="13.3" outlineLevel="0" r="36">
      <c r="B36" s="1" t="s">
        <v>24</v>
      </c>
      <c r="C36" s="1" t="n">
        <v>0.8746</v>
      </c>
      <c r="D36" s="1" t="n">
        <v>0.6768</v>
      </c>
      <c r="E36" s="0" t="n">
        <v>0.5683</v>
      </c>
      <c r="F36" s="1" t="n">
        <v>0.4627</v>
      </c>
      <c r="G36" s="1" t="n">
        <v>0.2644</v>
      </c>
    </row>
    <row collapsed="false" customFormat="false" customHeight="false" hidden="false" ht="13.3" outlineLevel="0" r="37">
      <c r="B37" s="0" t="s">
        <v>25</v>
      </c>
      <c r="C37" s="1" t="n">
        <v>0.8203</v>
      </c>
      <c r="D37" s="1" t="n">
        <v>0.6323</v>
      </c>
      <c r="E37" s="0" t="n">
        <v>0.5286</v>
      </c>
      <c r="F37" s="1" t="n">
        <v>0.424</v>
      </c>
      <c r="G37" s="1" t="n">
        <v>0.2242</v>
      </c>
      <c r="I37" s="0" t="n">
        <f aca="false">I35/I31</f>
        <v>1.20161024775091</v>
      </c>
      <c r="K37" s="0" t="n">
        <f aca="false">K35/K31</f>
        <v>1.28414246873157</v>
      </c>
    </row>
    <row collapsed="false" customFormat="false" customHeight="false" hidden="false" ht="13.3" outlineLevel="0" r="38">
      <c r="B38" s="0" t="s">
        <v>35</v>
      </c>
      <c r="C38" s="1" t="n">
        <v>0.8197</v>
      </c>
      <c r="D38" s="1" t="n">
        <v>0.6209</v>
      </c>
      <c r="E38" s="0" t="n">
        <v>0.5255</v>
      </c>
      <c r="F38" s="1" t="n">
        <v>0.427</v>
      </c>
      <c r="G38" s="1" t="n">
        <v>0.2204</v>
      </c>
    </row>
    <row collapsed="false" customFormat="false" customHeight="false" hidden="false" ht="13.3" outlineLevel="0" r="39">
      <c r="B39" s="0" t="s">
        <v>30</v>
      </c>
      <c r="C39" s="1" t="n">
        <f aca="false">(C38-C31)/C31*100</f>
        <v>2.46249999999999</v>
      </c>
      <c r="D39" s="1"/>
      <c r="F39" s="1"/>
      <c r="G39" s="1"/>
    </row>
    <row collapsed="false" customFormat="false" customHeight="false" hidden="false" ht="13.3" outlineLevel="0" r="40">
      <c r="C40" s="0" t="n">
        <f aca="false">(C38-C31)/C31*100</f>
        <v>2.46249999999999</v>
      </c>
      <c r="D40" s="0" t="n">
        <f aca="false">(D38-D31)/D31*100</f>
        <v>3.48333333333332</v>
      </c>
      <c r="E40" s="0" t="n">
        <f aca="false">(E38-E31)/E31*100</f>
        <v>5.10000000000002</v>
      </c>
      <c r="F40" s="0" t="n">
        <f aca="false">(F38-F31)/F31*100</f>
        <v>6.74999999999999</v>
      </c>
      <c r="G40" s="0" t="n">
        <f aca="false">(G38-G31)/G31*100</f>
        <v>10.2</v>
      </c>
    </row>
    <row collapsed="false" customFormat="false" customHeight="false" hidden="false" ht="13.3" outlineLevel="0" r="41">
      <c r="B41" s="0" t="s">
        <v>36</v>
      </c>
    </row>
    <row collapsed="false" customFormat="false" customHeight="false" hidden="false" ht="13.3" outlineLevel="0" r="42">
      <c r="B42" s="1" t="s">
        <v>37</v>
      </c>
      <c r="C42" s="1" t="s">
        <v>38</v>
      </c>
    </row>
    <row collapsed="false" customFormat="false" customHeight="false" hidden="false" ht="13.3" outlineLevel="0" r="43">
      <c r="B43" s="1" t="s">
        <v>19</v>
      </c>
      <c r="C43" s="1" t="n">
        <v>0.5</v>
      </c>
    </row>
    <row collapsed="false" customFormat="false" customHeight="false" hidden="false" ht="13.3" outlineLevel="0" r="44">
      <c r="B44" s="1" t="s">
        <v>39</v>
      </c>
      <c r="C44" s="1" t="n">
        <v>0.498</v>
      </c>
    </row>
    <row collapsed="false" customFormat="false" customHeight="false" hidden="false" ht="14.9" outlineLevel="0" r="45">
      <c r="B45" s="1" t="s">
        <v>40</v>
      </c>
      <c r="C45" s="1" t="n">
        <v>0.534</v>
      </c>
    </row>
    <row collapsed="false" customFormat="false" customHeight="false" hidden="false" ht="14.9" outlineLevel="0" r="46">
      <c r="B46" s="1" t="s">
        <v>41</v>
      </c>
      <c r="C46" s="1" t="n">
        <v>0.523</v>
      </c>
    </row>
    <row collapsed="false" customFormat="false" customHeight="false" hidden="false" ht="13.3" outlineLevel="0" r="47">
      <c r="B47" s="1" t="s">
        <v>42</v>
      </c>
      <c r="C47" s="1" t="n">
        <v>0.524</v>
      </c>
    </row>
    <row collapsed="false" customFormat="false" customHeight="false" hidden="false" ht="13.3" outlineLevel="0" r="48">
      <c r="B48" s="0" t="s">
        <v>25</v>
      </c>
    </row>
    <row collapsed="false" customFormat="false" customHeight="false" hidden="false" ht="13.3" outlineLevel="0" r="49">
      <c r="B49" s="0" t="s">
        <v>26</v>
      </c>
    </row>
    <row collapsed="false" customFormat="false" customHeight="false" hidden="false" ht="13.3" outlineLevel="0" r="50">
      <c r="B50" s="0" t="s">
        <v>30</v>
      </c>
    </row>
    <row collapsed="false" customFormat="false" customHeight="false" hidden="false" ht="13.3" outlineLevel="0" r="52">
      <c r="A52" s="0" t="s">
        <v>43</v>
      </c>
      <c r="C52" s="0" t="s">
        <v>44</v>
      </c>
    </row>
    <row collapsed="false" customFormat="false" customHeight="false" hidden="false" ht="13.3" outlineLevel="0" r="53">
      <c r="B53" s="0" t="s">
        <v>45</v>
      </c>
      <c r="C53" s="0" t="s">
        <v>46</v>
      </c>
      <c r="D53" s="0" t="s">
        <v>47</v>
      </c>
      <c r="E53" s="11" t="s">
        <v>48</v>
      </c>
    </row>
    <row collapsed="false" customFormat="false" customHeight="false" hidden="false" ht="13.3" outlineLevel="0" r="54">
      <c r="A54" s="0" t="s">
        <v>49</v>
      </c>
      <c r="B54" s="0" t="s">
        <v>50</v>
      </c>
      <c r="D54" s="0" t="n">
        <v>1.139</v>
      </c>
    </row>
    <row collapsed="false" customFormat="false" customHeight="false" hidden="false" ht="13.3" outlineLevel="0" r="55">
      <c r="B55" s="0" t="s">
        <v>51</v>
      </c>
      <c r="C55" s="0" t="n">
        <v>0.9412</v>
      </c>
      <c r="D55" s="0" t="n">
        <v>1.153</v>
      </c>
      <c r="E55" s="0" t="n">
        <v>1.4097</v>
      </c>
    </row>
    <row collapsed="false" customFormat="false" customHeight="false" hidden="false" ht="13.3" outlineLevel="0" r="56">
      <c r="A56" s="0" t="s">
        <v>52</v>
      </c>
      <c r="B56" s="0" t="s">
        <v>53</v>
      </c>
      <c r="C56" s="0" t="n">
        <v>0.9492</v>
      </c>
      <c r="D56" s="0" t="n">
        <v>1.1675</v>
      </c>
      <c r="E56" s="0" t="n">
        <v>1.4248</v>
      </c>
    </row>
    <row collapsed="false" customFormat="false" customHeight="false" hidden="false" ht="13.3" outlineLevel="0" r="57">
      <c r="B57" s="0" t="s">
        <v>54</v>
      </c>
      <c r="C57" s="0" t="n">
        <v>0.9369</v>
      </c>
      <c r="D57" s="0" t="n">
        <v>1.1515</v>
      </c>
      <c r="E57" s="0" t="n">
        <v>1.4041</v>
      </c>
    </row>
    <row collapsed="false" customFormat="false" customHeight="false" hidden="false" ht="13.3" outlineLevel="0" r="58">
      <c r="B58" s="0" t="s">
        <v>55</v>
      </c>
      <c r="C58" s="0" t="n">
        <v>0.9307</v>
      </c>
      <c r="D58" s="0" t="n">
        <v>1.1425</v>
      </c>
      <c r="E58" s="0" t="n">
        <v>1.3981</v>
      </c>
    </row>
    <row collapsed="false" customFormat="false" customHeight="false" hidden="false" ht="13.3" outlineLevel="0" r="60">
      <c r="A60" s="0" t="s">
        <v>56</v>
      </c>
      <c r="B60" s="0" t="s">
        <v>50</v>
      </c>
      <c r="D60" s="0" t="n">
        <v>1.1315</v>
      </c>
    </row>
    <row collapsed="false" customFormat="false" customHeight="false" hidden="false" ht="13.3" outlineLevel="0" r="61">
      <c r="B61" s="0" t="s">
        <v>57</v>
      </c>
      <c r="D61" s="0" t="n">
        <v>1.1315</v>
      </c>
    </row>
    <row collapsed="false" customFormat="false" customHeight="false" hidden="false" ht="13.3" outlineLevel="0" r="62">
      <c r="B62" s="0" t="s">
        <v>58</v>
      </c>
      <c r="C62" s="0" t="n">
        <v>0.947</v>
      </c>
      <c r="D62" s="0" t="n">
        <v>1.166</v>
      </c>
      <c r="E62" s="0" t="n">
        <v>1.434</v>
      </c>
    </row>
    <row collapsed="false" customFormat="false" customHeight="false" hidden="false" ht="13.3" outlineLevel="0" r="64">
      <c r="A64" s="0" t="s">
        <v>59</v>
      </c>
      <c r="B64" s="0" t="s">
        <v>60</v>
      </c>
      <c r="C64" s="0" t="n">
        <v>0.9271</v>
      </c>
      <c r="D64" s="0" t="n">
        <v>1.1366</v>
      </c>
      <c r="E64" s="0" t="n">
        <v>1.3894</v>
      </c>
    </row>
    <row collapsed="false" customFormat="false" customHeight="false" hidden="false" ht="13.3" outlineLevel="0" r="65">
      <c r="B65" s="0" t="s">
        <v>57</v>
      </c>
      <c r="C65" s="0" t="n">
        <v>0.9276</v>
      </c>
      <c r="D65" s="0" t="n">
        <v>1.1358</v>
      </c>
      <c r="E65" s="0" t="n">
        <v>1.3894</v>
      </c>
    </row>
    <row collapsed="false" customFormat="false" customHeight="false" hidden="false" ht="13.3" outlineLevel="0" r="66">
      <c r="B66" s="0" t="s">
        <v>61</v>
      </c>
      <c r="D66" s="0" t="s">
        <v>62</v>
      </c>
    </row>
    <row collapsed="false" customFormat="false" customHeight="false" hidden="false" ht="13.3" outlineLevel="0" r="67">
      <c r="A67" s="0" t="s">
        <v>63</v>
      </c>
      <c r="B67" s="0" t="s">
        <v>24</v>
      </c>
      <c r="C67" s="0" t="n">
        <v>0.984739291494332</v>
      </c>
      <c r="D67" s="0" t="n">
        <v>1.21745238935795</v>
      </c>
      <c r="E67" s="0" t="n">
        <v>1.48733256733847</v>
      </c>
    </row>
    <row collapsed="false" customFormat="false" customHeight="false" hidden="false" ht="13.3" outlineLevel="0" r="68">
      <c r="B68" s="0" t="s">
        <v>25</v>
      </c>
      <c r="C68" s="0" t="n">
        <v>0.940260860717156</v>
      </c>
      <c r="D68" s="0" t="n">
        <v>1.15163860597227</v>
      </c>
      <c r="E68" s="0" t="n">
        <v>1.40163583198903</v>
      </c>
    </row>
    <row collapsed="false" customFormat="false" customHeight="false" hidden="false" ht="13.3" outlineLevel="0" r="69">
      <c r="B69" s="0" t="s">
        <v>27</v>
      </c>
      <c r="C69" s="0" t="n">
        <v>0.934944218367613</v>
      </c>
      <c r="D69" s="0" t="n">
        <v>1.14516880875853</v>
      </c>
      <c r="E69" s="0" t="n">
        <v>1.39476024282284</v>
      </c>
    </row>
    <row collapsed="false" customFormat="false" customHeight="false" hidden="false" ht="13.3" outlineLevel="0" r="71">
      <c r="A71" s="0" t="s">
        <v>64</v>
      </c>
    </row>
    <row collapsed="false" customFormat="false" customHeight="false" hidden="false" ht="13.3" outlineLevel="0" r="72">
      <c r="B72" s="0" t="s">
        <v>14</v>
      </c>
      <c r="H72" s="0" t="s">
        <v>32</v>
      </c>
    </row>
    <row collapsed="false" customFormat="false" customHeight="false" hidden="false" ht="13.3" outlineLevel="0" r="73">
      <c r="B73" s="0" t="s">
        <v>26</v>
      </c>
      <c r="C73" s="0" t="n">
        <v>0.5615</v>
      </c>
    </row>
    <row collapsed="false" customFormat="false" customHeight="false" hidden="false" ht="13.3" outlineLevel="0" r="74">
      <c r="B74" s="0" t="s">
        <v>65</v>
      </c>
      <c r="C74" s="0" t="n">
        <v>0.6001</v>
      </c>
      <c r="D74" s="0" t="n">
        <v>0.5782</v>
      </c>
      <c r="E74" s="0" t="n">
        <v>0.5706</v>
      </c>
      <c r="F74" s="0" t="n">
        <v>0.5667</v>
      </c>
      <c r="H74" s="0" t="s">
        <v>65</v>
      </c>
      <c r="I74" s="0" t="n">
        <v>0.7996</v>
      </c>
      <c r="J74" s="0" t="n">
        <v>0.7571</v>
      </c>
      <c r="K74" s="0" t="n">
        <v>0.7492</v>
      </c>
      <c r="L74" s="0" t="n">
        <v>0.7465</v>
      </c>
    </row>
    <row collapsed="false" customFormat="false" customHeight="false" hidden="false" ht="13.3" outlineLevel="0" r="75">
      <c r="B75" s="0" t="s">
        <v>66</v>
      </c>
      <c r="C75" s="0" t="n">
        <v>0.5847</v>
      </c>
      <c r="D75" s="0" t="n">
        <v>0.5721</v>
      </c>
      <c r="E75" s="0" t="n">
        <v>0.5662</v>
      </c>
      <c r="F75" s="0" t="n">
        <v>0.5633</v>
      </c>
      <c r="H75" s="0" t="s">
        <v>66</v>
      </c>
      <c r="I75" s="0" t="n">
        <v>0.7725</v>
      </c>
      <c r="J75" s="0" t="n">
        <v>0.7515</v>
      </c>
      <c r="K75" s="0" t="n">
        <v>0.7468</v>
      </c>
      <c r="L75" s="0" t="n">
        <v>0.7452</v>
      </c>
    </row>
    <row collapsed="false" customFormat="false" customHeight="false" hidden="false" ht="13.3" outlineLevel="0" r="76">
      <c r="B76" s="0" t="s">
        <v>67</v>
      </c>
      <c r="C76" s="0" t="n">
        <v>0.5726</v>
      </c>
      <c r="D76" s="0" t="n">
        <v>0.5669</v>
      </c>
      <c r="E76" s="0" t="n">
        <v>0.563</v>
      </c>
      <c r="F76" s="0" t="n">
        <v>0.561</v>
      </c>
      <c r="H76" s="0" t="s">
        <v>67</v>
      </c>
      <c r="I76" s="0" t="n">
        <v>0.7565</v>
      </c>
      <c r="J76" s="0" t="n">
        <v>0.7485</v>
      </c>
      <c r="K76" s="0" t="n">
        <v>0.7455</v>
      </c>
      <c r="L76" s="0" t="n">
        <v>0.7445</v>
      </c>
    </row>
    <row collapsed="false" customFormat="false" customHeight="false" hidden="false" ht="13.3" outlineLevel="0" r="77">
      <c r="H77" s="0" t="s">
        <v>25</v>
      </c>
    </row>
    <row collapsed="false" customFormat="false" customHeight="false" hidden="false" ht="13.3" outlineLevel="0" r="78">
      <c r="H78" s="0" t="s">
        <v>26</v>
      </c>
      <c r="L78" s="0" t="n">
        <v>0.7465</v>
      </c>
    </row>
    <row collapsed="false" customFormat="false" customHeight="false" hidden="false" ht="13.3" outlineLevel="0" r="79">
      <c r="B79" s="0" t="s">
        <v>68</v>
      </c>
      <c r="C79" s="0" t="s">
        <v>14</v>
      </c>
      <c r="D79" s="0" t="s">
        <v>32</v>
      </c>
    </row>
    <row collapsed="false" customFormat="false" customHeight="false" hidden="false" ht="13.3" outlineLevel="0" r="80">
      <c r="B80" s="0" t="s">
        <v>69</v>
      </c>
      <c r="C80" s="0" t="n">
        <v>0.5</v>
      </c>
      <c r="D80" s="0" t="s">
        <v>70</v>
      </c>
    </row>
    <row collapsed="false" customFormat="false" customHeight="false" hidden="false" ht="13.3" outlineLevel="0" r="81">
      <c r="B81" s="0" t="s">
        <v>71</v>
      </c>
      <c r="C81" s="0" t="n">
        <v>0.568</v>
      </c>
      <c r="D81" s="0" t="n">
        <v>0.699</v>
      </c>
    </row>
    <row collapsed="false" customFormat="false" customHeight="false" hidden="false" ht="13.3" outlineLevel="0" r="82">
      <c r="B82" s="0" t="s">
        <v>72</v>
      </c>
      <c r="C82" s="0" t="s">
        <v>73</v>
      </c>
      <c r="D82" s="0" t="s">
        <v>74</v>
      </c>
    </row>
    <row collapsed="false" customFormat="false" customHeight="false" hidden="false" ht="13.3" outlineLevel="0" r="83">
      <c r="B83" s="0" t="s">
        <v>72</v>
      </c>
      <c r="C83" s="0" t="n">
        <v>0.558</v>
      </c>
      <c r="D83" s="0" t="n">
        <v>0.769</v>
      </c>
    </row>
    <row collapsed="false" customFormat="false" customHeight="false" hidden="false" ht="13.3" outlineLevel="0" r="84">
      <c r="B84" s="0" t="s">
        <v>75</v>
      </c>
      <c r="C84" s="0" t="n">
        <v>0.557</v>
      </c>
      <c r="D84" s="0" t="s">
        <v>76</v>
      </c>
    </row>
    <row collapsed="false" customFormat="false" customHeight="false" hidden="false" ht="13.3" outlineLevel="0" r="85">
      <c r="B85" s="0" t="s">
        <v>77</v>
      </c>
      <c r="C85" s="0" t="n">
        <v>0.562</v>
      </c>
      <c r="D85" s="0" t="n">
        <v>0.768</v>
      </c>
    </row>
    <row collapsed="false" customFormat="false" customHeight="false" hidden="false" ht="13.3" outlineLevel="0" r="86">
      <c r="B86" s="0" t="s">
        <v>78</v>
      </c>
      <c r="C86" s="0" t="n">
        <v>0.559</v>
      </c>
      <c r="D86" s="0" t="n">
        <v>0.734</v>
      </c>
    </row>
    <row collapsed="false" customFormat="false" customHeight="false" hidden="false" ht="13.3" outlineLevel="0" r="87">
      <c r="B87" s="0" t="s">
        <v>53</v>
      </c>
      <c r="C87" s="0" t="n">
        <v>0.5667</v>
      </c>
      <c r="D87" s="0" t="n">
        <v>0.7465</v>
      </c>
    </row>
    <row collapsed="false" customFormat="false" customHeight="false" hidden="false" ht="13.3" outlineLevel="0" r="88">
      <c r="B88" s="0" t="s">
        <v>79</v>
      </c>
      <c r="C88" s="0" t="n">
        <v>0.5663</v>
      </c>
      <c r="D88" s="0" t="n">
        <v>0.7452</v>
      </c>
    </row>
    <row collapsed="false" customFormat="false" customHeight="false" hidden="false" ht="13.3" outlineLevel="0" r="89">
      <c r="B89" s="0" t="s">
        <v>80</v>
      </c>
      <c r="C89" s="0" t="n">
        <v>0.561</v>
      </c>
      <c r="D89" s="0" t="n">
        <v>0.7445</v>
      </c>
    </row>
    <row collapsed="false" customFormat="false" customHeight="false" hidden="false" ht="13.3" outlineLevel="0" r="91">
      <c r="A91" s="5" t="s">
        <v>81</v>
      </c>
    </row>
    <row collapsed="false" customFormat="false" customHeight="false" hidden="false" ht="13.3" outlineLevel="0" r="92">
      <c r="B92" s="0" t="s">
        <v>82</v>
      </c>
      <c r="C92" s="0" t="s">
        <v>83</v>
      </c>
    </row>
    <row collapsed="false" customFormat="false" customHeight="false" hidden="false" ht="13.3" outlineLevel="0" r="94">
      <c r="A94" s="0" t="s">
        <v>84</v>
      </c>
      <c r="C94" s="0" t="s">
        <v>25</v>
      </c>
      <c r="D94" s="0" t="s">
        <v>26</v>
      </c>
    </row>
    <row collapsed="false" customFormat="false" customHeight="false" hidden="false" ht="13.3" outlineLevel="0" r="95">
      <c r="B95" s="0" t="s">
        <v>85</v>
      </c>
      <c r="C95" s="0" t="n">
        <v>0.35713194640354</v>
      </c>
      <c r="D95" s="0" t="n">
        <v>0.357133743314327</v>
      </c>
    </row>
    <row collapsed="false" customFormat="false" customHeight="false" hidden="false" ht="13.3" outlineLevel="0" r="96">
      <c r="A96" s="0" t="s">
        <v>86</v>
      </c>
      <c r="B96" s="0" t="s">
        <v>87</v>
      </c>
      <c r="C96" s="0" t="s">
        <v>88</v>
      </c>
      <c r="D96" s="0" t="s">
        <v>89</v>
      </c>
    </row>
    <row collapsed="false" customFormat="false" customHeight="false" hidden="false" ht="13.3" outlineLevel="0" r="97">
      <c r="B97" s="0" t="s">
        <v>90</v>
      </c>
      <c r="C97" s="0" t="n">
        <v>0.357133794357739</v>
      </c>
      <c r="D97" s="0" t="n">
        <v>0.357133748856186</v>
      </c>
      <c r="J97" s="0" t="n">
        <v>0.149487645474843</v>
      </c>
    </row>
    <row collapsed="false" customFormat="false" customHeight="false" hidden="false" ht="13.3" outlineLevel="0" r="98">
      <c r="B98" s="0" t="s">
        <v>87</v>
      </c>
      <c r="C98" s="0" t="n">
        <v>18376</v>
      </c>
      <c r="D98" s="0" t="n">
        <v>19532</v>
      </c>
    </row>
    <row collapsed="false" customFormat="false" customHeight="false" hidden="false" ht="13.3" outlineLevel="0" r="99">
      <c r="A99" s="0" t="s">
        <v>91</v>
      </c>
    </row>
    <row collapsed="false" customFormat="false" customHeight="false" hidden="false" ht="13.3" outlineLevel="0" r="100">
      <c r="B100" s="0" t="s">
        <v>85</v>
      </c>
      <c r="C100" s="0" t="s">
        <v>92</v>
      </c>
    </row>
    <row collapsed="false" customFormat="false" customHeight="false" hidden="false" ht="13.3" outlineLevel="0" r="101">
      <c r="A101" s="0" t="s">
        <v>93</v>
      </c>
      <c r="C101" s="0" t="n">
        <v>0.1</v>
      </c>
      <c r="D101" s="0" t="n">
        <v>0.2</v>
      </c>
      <c r="E101" s="0" t="n">
        <v>0.3</v>
      </c>
      <c r="F101" s="0" t="n">
        <v>0.4</v>
      </c>
      <c r="G101" s="0" t="n">
        <v>0.5</v>
      </c>
      <c r="H101" s="0" t="n">
        <v>0.6</v>
      </c>
      <c r="I101" s="0" t="n">
        <v>0.7</v>
      </c>
      <c r="J101" s="0" t="n">
        <v>0.8</v>
      </c>
      <c r="K101" s="0" t="n">
        <v>0.9</v>
      </c>
    </row>
    <row collapsed="false" customFormat="false" customHeight="false" hidden="false" ht="13.3" outlineLevel="0" r="102">
      <c r="B102" s="0" t="s">
        <v>25</v>
      </c>
      <c r="D102" s="0" t="n">
        <v>0.286100996035035</v>
      </c>
      <c r="E102" s="0" t="n">
        <v>0.253663052842487</v>
      </c>
      <c r="F102" s="0" t="n">
        <v>0.225492178742507</v>
      </c>
      <c r="G102" s="0" t="n">
        <v>0.185026983678836</v>
      </c>
      <c r="H102" s="0" t="n">
        <v>0.149487645474843</v>
      </c>
      <c r="I102" s="0" t="n">
        <v>0.113742277245893</v>
      </c>
      <c r="J102" s="0" t="n">
        <v>0.075936667633314</v>
      </c>
      <c r="K102" s="0" t="n">
        <v>0.021328865369362</v>
      </c>
    </row>
    <row collapsed="false" customFormat="false" customHeight="false" hidden="false" ht="13.3" outlineLevel="0" r="103">
      <c r="B103" s="0" t="s">
        <v>94</v>
      </c>
      <c r="C103" s="0" t="n">
        <f aca="false">C102/$C$95</f>
        <v>0</v>
      </c>
      <c r="D103" s="0" t="n">
        <f aca="false">D102/$C$95</f>
        <v>0.801107262781124</v>
      </c>
      <c r="E103" s="0" t="n">
        <f aca="false">E102/$C$95</f>
        <v>0.710278247009192</v>
      </c>
      <c r="F103" s="0" t="n">
        <f aca="false">F102/$C$95</f>
        <v>0.631397389713529</v>
      </c>
      <c r="G103" s="0" t="n">
        <f aca="false">G102/$C$95</f>
        <v>0.518091382028774</v>
      </c>
      <c r="H103" s="0" t="n">
        <f aca="false">H102/$C$95</f>
        <v>0.418578194922753</v>
      </c>
      <c r="I103" s="0" t="n">
        <f aca="false">I102/$C$95</f>
        <v>0.318488106122465</v>
      </c>
      <c r="J103" s="0" t="n">
        <f aca="false">J102/$C$95</f>
        <v>0.212629165209179</v>
      </c>
      <c r="K103" s="0" t="n">
        <f aca="false">K102/$C$95</f>
        <v>0.0597226475652826</v>
      </c>
    </row>
    <row collapsed="false" customFormat="false" customHeight="false" hidden="false" ht="13.3" outlineLevel="0" r="104">
      <c r="B104" s="0" t="s">
        <v>26</v>
      </c>
    </row>
    <row collapsed="false" customFormat="false" customHeight="false" hidden="false" ht="13.3" outlineLevel="0" r="105">
      <c r="I105" s="0" t="s">
        <v>94</v>
      </c>
    </row>
  </sheetData>
  <mergeCells count="6">
    <mergeCell ref="C3:J3"/>
    <mergeCell ref="C4:D4"/>
    <mergeCell ref="E4:J4"/>
    <mergeCell ref="N4:O4"/>
    <mergeCell ref="P4:U4"/>
    <mergeCell ref="C29:F2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0" zoomScaleNormal="90" zoomScalePageLayoutView="100">
      <selection activeCell="A37" activeCellId="0" pane="topLeft" sqref="A37"/>
    </sheetView>
  </sheetViews>
  <cols>
    <col collapsed="false" hidden="false" max="1025" min="1" style="0" width="8.54117647058824"/>
  </cols>
  <sheetData>
    <row collapsed="false" customFormat="false" customHeight="false" hidden="false" ht="13.3" outlineLevel="0" r="2">
      <c r="A2" s="0" t="s">
        <v>95</v>
      </c>
      <c r="C2" s="0" t="s">
        <v>96</v>
      </c>
    </row>
    <row collapsed="false" customFormat="false" customHeight="false" hidden="false" ht="13.3" outlineLevel="0" r="3">
      <c r="C3" s="0" t="s">
        <v>97</v>
      </c>
    </row>
    <row collapsed="false" customFormat="false" customHeight="false" hidden="false" ht="13.3" outlineLevel="0" r="4">
      <c r="B4" s="1" t="s">
        <v>15</v>
      </c>
      <c r="C4" s="6" t="s">
        <v>16</v>
      </c>
      <c r="D4" s="6"/>
      <c r="E4" s="6"/>
      <c r="F4" s="6"/>
      <c r="G4" s="6"/>
      <c r="H4" s="6"/>
      <c r="I4" s="6"/>
      <c r="J4" s="6"/>
      <c r="K4" s="6"/>
    </row>
    <row collapsed="false" customFormat="false" customHeight="false" hidden="false" ht="13.3" outlineLevel="0" r="5">
      <c r="B5" s="1"/>
      <c r="C5" s="6" t="s">
        <v>17</v>
      </c>
      <c r="D5" s="6"/>
      <c r="E5" s="6" t="s">
        <v>18</v>
      </c>
      <c r="F5" s="6"/>
      <c r="G5" s="6"/>
      <c r="H5" s="6"/>
      <c r="I5" s="6"/>
      <c r="J5" s="6"/>
      <c r="K5" s="6"/>
    </row>
    <row collapsed="false" customFormat="false" customHeight="false" hidden="false" ht="13.3" outlineLevel="0" r="6">
      <c r="B6" s="1"/>
      <c r="C6" s="1" t="n">
        <v>0.107</v>
      </c>
      <c r="D6" s="1" t="n">
        <v>0.138</v>
      </c>
      <c r="E6" s="1" t="n">
        <v>0.2</v>
      </c>
      <c r="F6" s="1" t="n">
        <v>0.3</v>
      </c>
      <c r="G6" s="1" t="n">
        <v>0.4</v>
      </c>
      <c r="H6" s="1" t="n">
        <v>0.5</v>
      </c>
      <c r="I6" s="1" t="n">
        <v>0.6</v>
      </c>
      <c r="J6" s="1" t="n">
        <v>0.7</v>
      </c>
      <c r="K6" s="1" t="n">
        <v>0.8</v>
      </c>
      <c r="L6" s="0" t="n">
        <v>0.9</v>
      </c>
    </row>
    <row collapsed="false" customFormat="false" customHeight="false" hidden="false" ht="13.3" outlineLevel="0" r="7">
      <c r="B7" s="1" t="s">
        <v>19</v>
      </c>
      <c r="C7" s="1" t="n">
        <v>0.8816</v>
      </c>
      <c r="D7" s="1" t="n">
        <v>0.843</v>
      </c>
      <c r="E7" s="1" t="n">
        <v>0.7197</v>
      </c>
      <c r="F7" s="1" t="n">
        <v>0.5298</v>
      </c>
      <c r="G7" s="1" t="n">
        <v>0.3662</v>
      </c>
      <c r="H7" s="1" t="n">
        <v>0.2339</v>
      </c>
      <c r="I7" s="1" t="n">
        <v>0.1352</v>
      </c>
      <c r="J7" s="1"/>
      <c r="K7" s="1" t="n">
        <v>0.0269</v>
      </c>
    </row>
    <row collapsed="false" customFormat="false" customHeight="false" hidden="false" ht="13.3" outlineLevel="0" r="8">
      <c r="B8" s="0" t="s">
        <v>24</v>
      </c>
      <c r="C8" s="0" t="n">
        <v>0.9238</v>
      </c>
      <c r="D8" s="0" t="n">
        <v>0.8723</v>
      </c>
      <c r="E8" s="0" t="n">
        <v>0.7512</v>
      </c>
      <c r="F8" s="0" t="n">
        <v>0.5712</v>
      </c>
      <c r="G8" s="0" t="n">
        <v>0.3913</v>
      </c>
      <c r="H8" s="0" t="n">
        <v>0.2635</v>
      </c>
      <c r="I8" s="0" t="n">
        <v>0.151</v>
      </c>
      <c r="J8" s="0" t="n">
        <v>0.0839</v>
      </c>
      <c r="K8" s="0" t="n">
        <v>0.0334</v>
      </c>
      <c r="L8" s="0" t="n">
        <v>0.0112</v>
      </c>
    </row>
    <row collapsed="false" customFormat="false" customHeight="false" hidden="false" ht="13.3" outlineLevel="0" r="9">
      <c r="B9" s="0" t="s">
        <v>87</v>
      </c>
      <c r="L9" s="0" t="n">
        <v>9360</v>
      </c>
    </row>
    <row collapsed="false" customFormat="false" customHeight="false" hidden="false" ht="13.3" outlineLevel="0" r="10">
      <c r="B10" s="0" t="s">
        <v>25</v>
      </c>
      <c r="C10" s="0" t="n">
        <v>0.8872</v>
      </c>
      <c r="D10" s="0" t="n">
        <v>0.8466</v>
      </c>
      <c r="E10" s="0" t="n">
        <v>0.7348</v>
      </c>
      <c r="F10" s="0" t="n">
        <v>0.55</v>
      </c>
      <c r="G10" s="0" t="n">
        <v>0.3783</v>
      </c>
      <c r="H10" s="0" t="n">
        <v>0.2482</v>
      </c>
      <c r="I10" s="0" t="n">
        <v>0.1456</v>
      </c>
      <c r="J10" s="0" t="n">
        <v>0.0755</v>
      </c>
      <c r="K10" s="0" t="n">
        <v>0.0305</v>
      </c>
      <c r="L10" s="0" t="n">
        <v>0.0086</v>
      </c>
    </row>
    <row collapsed="false" customFormat="false" customHeight="false" hidden="false" ht="13.3" outlineLevel="0" r="11">
      <c r="B11" s="0" t="s">
        <v>87</v>
      </c>
      <c r="C11" s="0" t="n">
        <v>9096</v>
      </c>
      <c r="D11" s="0" t="n">
        <v>9230</v>
      </c>
      <c r="E11" s="0" t="n">
        <v>9284</v>
      </c>
      <c r="F11" s="0" t="n">
        <v>9338</v>
      </c>
      <c r="G11" s="0" t="n">
        <v>9446</v>
      </c>
      <c r="H11" s="0" t="n">
        <v>9500</v>
      </c>
      <c r="I11" s="0" t="n">
        <v>9608</v>
      </c>
      <c r="J11" s="0" t="n">
        <v>9662</v>
      </c>
      <c r="K11" s="0" t="n">
        <v>9770</v>
      </c>
      <c r="L11" s="0" t="n">
        <v>9724</v>
      </c>
    </row>
    <row collapsed="false" customFormat="false" customHeight="false" hidden="false" ht="13.3" outlineLevel="0" r="12">
      <c r="B12" s="0" t="s">
        <v>26</v>
      </c>
      <c r="C12" s="0" t="n">
        <v>0.8879</v>
      </c>
      <c r="D12" s="0" t="n">
        <v>0.8466</v>
      </c>
      <c r="E12" s="0" t="n">
        <v>0.7341</v>
      </c>
      <c r="F12" s="0" t="n">
        <v>0.5485</v>
      </c>
      <c r="G12" s="0" t="n">
        <v>0.3767</v>
      </c>
      <c r="H12" s="0" t="n">
        <v>0.2468</v>
      </c>
      <c r="I12" s="0" t="n">
        <v>0.1451</v>
      </c>
      <c r="J12" s="0" t="n">
        <v>0.0744</v>
      </c>
      <c r="K12" s="0" t="n">
        <v>0.0304</v>
      </c>
      <c r="L12" s="0" t="n">
        <v>0.0081</v>
      </c>
    </row>
    <row collapsed="false" customFormat="false" customHeight="false" hidden="false" ht="13.3" outlineLevel="0" r="13">
      <c r="B13" s="0" t="s">
        <v>87</v>
      </c>
      <c r="C13" s="0" t="n">
        <v>19240</v>
      </c>
      <c r="D13" s="0" t="n">
        <v>19524</v>
      </c>
      <c r="I13" s="0" t="n">
        <v>19204</v>
      </c>
      <c r="J13" s="0" t="n">
        <v>19320</v>
      </c>
      <c r="K13" s="0" t="n">
        <v>19356</v>
      </c>
      <c r="L13" s="0" t="n">
        <v>19276</v>
      </c>
    </row>
    <row collapsed="false" customFormat="false" customHeight="false" hidden="false" ht="13.3" outlineLevel="0" r="14">
      <c r="C14" s="0" t="n">
        <f aca="false">(C12-C7)/C7*100</f>
        <v>0.714609800362973</v>
      </c>
      <c r="D14" s="0" t="n">
        <f aca="false">(D12-D7)/D7*100</f>
        <v>0.427046263345201</v>
      </c>
      <c r="E14" s="0" t="n">
        <f aca="false">(E12-E7)/E7*100</f>
        <v>2.0008336807003</v>
      </c>
      <c r="F14" s="0" t="n">
        <f aca="false">(F12-F7)/F7*100</f>
        <v>3.52963382408455</v>
      </c>
      <c r="G14" s="0" t="n">
        <f aca="false">(G12-G7)/G7*100</f>
        <v>2.86728563626434</v>
      </c>
      <c r="H14" s="0" t="n">
        <f aca="false">(H12-H7)/H7*100</f>
        <v>5.51517742625053</v>
      </c>
      <c r="I14" s="0" t="n">
        <f aca="false">(I12-I7)/I7*100</f>
        <v>7.32248520710059</v>
      </c>
      <c r="J14" s="0" t="e">
        <f aca="false">(J12-J7)/J7*100</f>
        <v>#DIV/0!</v>
      </c>
      <c r="K14" s="0" t="n">
        <f aca="false">(K12-K7)/K7*100</f>
        <v>13.0111524163569</v>
      </c>
      <c r="L14" s="0" t="e">
        <f aca="false">(L12-L7)/L7*100</f>
        <v>#DIV/0!</v>
      </c>
    </row>
    <row collapsed="false" customFormat="false" customHeight="false" hidden="false" ht="13.3" outlineLevel="0" r="16">
      <c r="A16" s="0" t="s">
        <v>98</v>
      </c>
    </row>
    <row collapsed="false" customFormat="false" customHeight="false" hidden="false" ht="13.3" outlineLevel="0" r="18">
      <c r="B18" s="0" t="s">
        <v>13</v>
      </c>
      <c r="D18" s="0" t="s">
        <v>14</v>
      </c>
      <c r="F18" s="0" t="s">
        <v>99</v>
      </c>
    </row>
    <row collapsed="false" customFormat="false" customHeight="false" hidden="false" ht="13.3" outlineLevel="0" r="19">
      <c r="B19" s="1" t="s">
        <v>15</v>
      </c>
      <c r="C19" s="6" t="s">
        <v>16</v>
      </c>
      <c r="D19" s="6"/>
      <c r="E19" s="6"/>
      <c r="F19" s="6"/>
    </row>
    <row collapsed="false" customFormat="false" customHeight="false" hidden="false" ht="13.3" outlineLevel="0" r="20">
      <c r="B20" s="1"/>
      <c r="C20" s="1" t="n">
        <v>0.1</v>
      </c>
      <c r="D20" s="1" t="n">
        <v>0.2</v>
      </c>
      <c r="E20" s="0" t="n">
        <v>0.3</v>
      </c>
      <c r="F20" s="1" t="n">
        <v>0.4</v>
      </c>
      <c r="G20" s="1" t="n">
        <v>0.5</v>
      </c>
      <c r="H20" s="0" t="n">
        <v>0.6</v>
      </c>
      <c r="I20" s="0" t="n">
        <v>0.7</v>
      </c>
      <c r="J20" s="0" t="n">
        <v>0.8</v>
      </c>
      <c r="K20" s="0" t="n">
        <v>0.9</v>
      </c>
    </row>
    <row collapsed="false" customFormat="false" customHeight="false" hidden="false" ht="13.3" outlineLevel="0" r="21">
      <c r="B21" s="1" t="s">
        <v>19</v>
      </c>
      <c r="C21" s="1" t="n">
        <f aca="false">1-C20</f>
        <v>0.9</v>
      </c>
      <c r="D21" s="1" t="n">
        <f aca="false">1-D20</f>
        <v>0.8</v>
      </c>
      <c r="E21" s="1" t="n">
        <f aca="false">1-E20</f>
        <v>0.7</v>
      </c>
      <c r="F21" s="1" t="n">
        <f aca="false">1-F20</f>
        <v>0.6</v>
      </c>
      <c r="G21" s="1" t="n">
        <f aca="false">1-G20</f>
        <v>0.5</v>
      </c>
      <c r="H21" s="1" t="n">
        <f aca="false">1-H20</f>
        <v>0.4</v>
      </c>
      <c r="I21" s="1" t="n">
        <f aca="false">1-I20</f>
        <v>0.3</v>
      </c>
      <c r="J21" s="1" t="n">
        <f aca="false">1-J20</f>
        <v>0.2</v>
      </c>
      <c r="K21" s="1" t="n">
        <f aca="false">1-K20</f>
        <v>0.1</v>
      </c>
    </row>
    <row collapsed="false" customFormat="false" customHeight="false" hidden="false" ht="13.3" outlineLevel="0" r="22">
      <c r="B22" s="1" t="s">
        <v>24</v>
      </c>
      <c r="C22" s="1"/>
      <c r="D22" s="1" t="n">
        <v>0.8706</v>
      </c>
      <c r="E22" s="0" t="n">
        <v>0.7633</v>
      </c>
      <c r="F22" s="1" t="n">
        <v>0.6737</v>
      </c>
      <c r="G22" s="0" t="n">
        <v>0.5681</v>
      </c>
      <c r="H22" s="1" t="n">
        <v>0.4606</v>
      </c>
      <c r="I22" s="0" t="n">
        <v>0.3702</v>
      </c>
      <c r="J22" s="1" t="n">
        <v>0.2613</v>
      </c>
      <c r="K22" s="0" t="n">
        <v>0.1497</v>
      </c>
    </row>
    <row collapsed="false" customFormat="false" customHeight="false" hidden="false" ht="13.3" outlineLevel="0" r="23">
      <c r="B23" s="1"/>
      <c r="C23" s="1"/>
      <c r="D23" s="1"/>
      <c r="F23" s="1"/>
      <c r="G23" s="1"/>
    </row>
    <row collapsed="false" customFormat="false" customHeight="false" hidden="false" ht="13.3" outlineLevel="0" r="24">
      <c r="B24" s="0" t="s">
        <v>25</v>
      </c>
      <c r="C24" s="1"/>
      <c r="D24" s="1" t="n">
        <v>0.8203</v>
      </c>
      <c r="E24" s="0" t="n">
        <v>0.7272</v>
      </c>
      <c r="F24" s="1" t="n">
        <v>0.6323</v>
      </c>
      <c r="G24" s="0" t="n">
        <v>0.5286</v>
      </c>
      <c r="H24" s="1" t="n">
        <v>0.424</v>
      </c>
      <c r="I24" s="0" t="n">
        <v>0.3393</v>
      </c>
      <c r="J24" s="1" t="n">
        <v>0.2242</v>
      </c>
      <c r="K24" s="0" t="n">
        <v>0.1187</v>
      </c>
    </row>
    <row collapsed="false" customFormat="false" customHeight="false" hidden="false" ht="13.3" outlineLevel="0" r="25">
      <c r="C25" s="1"/>
      <c r="D25" s="1"/>
      <c r="F25" s="1"/>
      <c r="G25" s="1"/>
    </row>
    <row collapsed="false" customFormat="false" customHeight="false" hidden="false" ht="13.3" outlineLevel="0" r="26">
      <c r="B26" s="0" t="s">
        <v>35</v>
      </c>
      <c r="C26" s="1"/>
      <c r="D26" s="1" t="n">
        <v>0.8197</v>
      </c>
      <c r="E26" s="0" t="n">
        <v>0.7215</v>
      </c>
      <c r="F26" s="1" t="n">
        <v>0.6209</v>
      </c>
      <c r="G26" s="0" t="n">
        <v>0.5255</v>
      </c>
      <c r="H26" s="1" t="n">
        <v>0.427</v>
      </c>
      <c r="I26" s="0" t="n">
        <v>0.3207</v>
      </c>
      <c r="J26" s="1" t="n">
        <v>0.2204</v>
      </c>
      <c r="K26" s="0" t="n">
        <v>0.1191</v>
      </c>
    </row>
    <row collapsed="false" customFormat="false" customHeight="false" hidden="false" ht="13.3" outlineLevel="0" r="27">
      <c r="C27" s="0" t="n">
        <f aca="false">(C26-C21)/C21*100</f>
        <v>-100</v>
      </c>
      <c r="D27" s="0" t="n">
        <f aca="false">(D26-D21)/D21*100</f>
        <v>2.46249999999999</v>
      </c>
      <c r="E27" s="0" t="n">
        <f aca="false">(E26-E21)/E21*100</f>
        <v>3.07142857142858</v>
      </c>
      <c r="F27" s="0" t="n">
        <f aca="false">(F26-F21)/F21*100</f>
        <v>3.48333333333334</v>
      </c>
      <c r="G27" s="0" t="n">
        <f aca="false">(G26-G21)/G21*100</f>
        <v>5.10000000000002</v>
      </c>
      <c r="H27" s="0" t="n">
        <f aca="false">(H26-H21)/H21*100</f>
        <v>6.75000000000002</v>
      </c>
      <c r="I27" s="0" t="n">
        <f aca="false">(I26-I21)/I21*100</f>
        <v>6.90000000000004</v>
      </c>
      <c r="J27" s="0" t="n">
        <f aca="false">(J26-J21)/J21*100</f>
        <v>10.2</v>
      </c>
      <c r="K27" s="0" t="n">
        <f aca="false">(K26-K21)/K21*100</f>
        <v>19.1</v>
      </c>
    </row>
    <row collapsed="false" customFormat="false" customHeight="false" hidden="false" ht="13.3" outlineLevel="0" r="29">
      <c r="A29" s="0" t="s">
        <v>100</v>
      </c>
    </row>
    <row collapsed="false" customFormat="false" customHeight="false" hidden="false" ht="13.3" outlineLevel="0" r="30">
      <c r="B30" s="0" t="s">
        <v>101</v>
      </c>
      <c r="C30" s="0" t="s">
        <v>102</v>
      </c>
    </row>
    <row collapsed="false" customFormat="false" customHeight="false" hidden="false" ht="13.3" outlineLevel="0" r="32">
      <c r="C32" s="0" t="s">
        <v>46</v>
      </c>
      <c r="D32" s="0" t="s">
        <v>47</v>
      </c>
      <c r="E32" s="11" t="s">
        <v>48</v>
      </c>
    </row>
    <row collapsed="false" customFormat="false" customHeight="false" hidden="false" ht="13.3" outlineLevel="0" r="33">
      <c r="B33" s="0" t="s">
        <v>45</v>
      </c>
      <c r="D33" s="0" t="n">
        <v>1.139</v>
      </c>
    </row>
    <row collapsed="false" customFormat="false" customHeight="false" hidden="false" ht="13.3" outlineLevel="0" r="34">
      <c r="C34" s="0" t="n">
        <v>0.9412</v>
      </c>
      <c r="D34" s="0" t="n">
        <v>1.153</v>
      </c>
      <c r="E34" s="0" t="n">
        <v>1.4097</v>
      </c>
    </row>
    <row collapsed="false" customFormat="false" customHeight="false" hidden="false" ht="13.3" outlineLevel="0" r="35">
      <c r="C35" s="0" t="n">
        <v>0.9492</v>
      </c>
      <c r="D35" s="0" t="n">
        <v>1.1675</v>
      </c>
      <c r="E35" s="0" t="n">
        <v>1.4248</v>
      </c>
    </row>
    <row collapsed="false" customFormat="false" customHeight="false" hidden="false" ht="13.3" outlineLevel="0" r="36">
      <c r="C36" s="0" t="n">
        <v>0.9369</v>
      </c>
      <c r="D36" s="0" t="n">
        <v>1.1515</v>
      </c>
      <c r="E36" s="0" t="n">
        <v>1.4041</v>
      </c>
    </row>
    <row collapsed="false" customFormat="false" customHeight="false" hidden="false" ht="13.3" outlineLevel="0" r="37">
      <c r="C37" s="0" t="n">
        <v>0.9307</v>
      </c>
      <c r="D37" s="0" t="n">
        <v>1.1425</v>
      </c>
      <c r="E37" s="0" t="n">
        <v>1.3981</v>
      </c>
    </row>
    <row collapsed="false" customFormat="false" customHeight="false" hidden="false" ht="13.3" outlineLevel="0" r="39">
      <c r="D39" s="0" t="n">
        <v>1.1315</v>
      </c>
    </row>
    <row collapsed="false" customFormat="false" customHeight="false" hidden="false" ht="13.3" outlineLevel="0" r="40">
      <c r="A40" s="0" t="n">
        <f aca="false">SUM(A41:A43)</f>
        <v>32244</v>
      </c>
      <c r="D40" s="0" t="n">
        <v>1.1315</v>
      </c>
    </row>
    <row collapsed="false" customFormat="false" customHeight="false" hidden="false" ht="13.3" outlineLevel="0" r="41">
      <c r="A41" s="0" t="n">
        <f aca="false">21*41*2*2</f>
        <v>3444</v>
      </c>
      <c r="C41" s="0" t="n">
        <v>0.947</v>
      </c>
      <c r="D41" s="0" t="n">
        <v>1.166</v>
      </c>
      <c r="E41" s="0" t="n">
        <v>1.434</v>
      </c>
    </row>
    <row collapsed="false" customFormat="false" customHeight="false" hidden="false" ht="13.3" outlineLevel="0" r="42">
      <c r="A42" s="0" t="n">
        <f aca="false">9*20*40</f>
        <v>7200</v>
      </c>
    </row>
    <row collapsed="false" customFormat="false" customHeight="false" hidden="false" ht="13.3" outlineLevel="0" r="43">
      <c r="A43" s="0" t="n">
        <f aca="false">A42*3</f>
        <v>21600</v>
      </c>
      <c r="C43" s="0" t="n">
        <v>0.9271</v>
      </c>
      <c r="D43" s="0" t="n">
        <v>1.1366</v>
      </c>
      <c r="E43" s="0" t="n">
        <v>1.3894</v>
      </c>
    </row>
    <row collapsed="false" customFormat="false" customHeight="false" hidden="false" ht="13.3" outlineLevel="0" r="44">
      <c r="C44" s="0" t="n">
        <v>0.9276</v>
      </c>
      <c r="D44" s="0" t="n">
        <v>1.1358</v>
      </c>
      <c r="E44" s="0" t="n">
        <v>1.3894</v>
      </c>
    </row>
    <row collapsed="false" customFormat="false" customHeight="false" hidden="false" ht="13.3" outlineLevel="0" r="45">
      <c r="B45" s="0" t="s">
        <v>24</v>
      </c>
      <c r="C45" s="0" t="n">
        <v>0.984739291494332</v>
      </c>
      <c r="D45" s="0" t="n">
        <v>1.21745238935795</v>
      </c>
      <c r="E45" s="0" t="n">
        <v>1.48733256733847</v>
      </c>
    </row>
    <row collapsed="false" customFormat="false" customHeight="false" hidden="false" ht="13.3" outlineLevel="0" r="46">
      <c r="B46" s="0" t="s">
        <v>25</v>
      </c>
      <c r="C46" s="0" t="n">
        <v>0.940260860717156</v>
      </c>
      <c r="D46" s="0" t="n">
        <v>1.15163860597227</v>
      </c>
      <c r="E46" s="0" t="n">
        <v>1.40163583198903</v>
      </c>
    </row>
    <row collapsed="false" customFormat="false" customHeight="false" hidden="false" ht="13.3" outlineLevel="0" r="47">
      <c r="B47" s="0" t="s">
        <v>27</v>
      </c>
      <c r="C47" s="0" t="n">
        <v>0.934944218367613</v>
      </c>
      <c r="D47" s="0" t="n">
        <v>1.14516880875853</v>
      </c>
      <c r="E47" s="0" t="n">
        <v>1.39476024282284</v>
      </c>
    </row>
    <row collapsed="false" customFormat="false" customHeight="false" hidden="false" ht="13.3" outlineLevel="0" r="49">
      <c r="B49" s="0" t="s">
        <v>103</v>
      </c>
    </row>
    <row collapsed="false" customFormat="false" customHeight="false" hidden="false" ht="13.3" outlineLevel="0" r="50">
      <c r="B50" s="0" t="n">
        <v>2</v>
      </c>
      <c r="C50" s="0" t="n">
        <f aca="false">(1+LN(0.5+B50/2))*2/SQRT(3)</f>
        <v>1.62289131700575</v>
      </c>
      <c r="E50" s="0" t="n">
        <f aca="false">C50/SQRT(3)</f>
        <v>0.936976738738776</v>
      </c>
    </row>
    <row collapsed="false" customFormat="false" customHeight="false" hidden="false" ht="13.3" outlineLevel="0" r="51">
      <c r="C51" s="0" t="n">
        <f aca="false">0.5*(0.72*B50+1.82)</f>
        <v>1.63</v>
      </c>
    </row>
  </sheetData>
  <mergeCells count="2">
    <mergeCell ref="C4:K4"/>
    <mergeCell ref="C19:F1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7:K12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90" zoomScaleNormal="90" zoomScalePageLayoutView="100">
      <selection activeCell="H25" activeCellId="0" pane="topLeft" sqref="H25"/>
    </sheetView>
  </sheetViews>
  <cols>
    <col collapsed="false" hidden="false" max="1025" min="1" style="0" width="9.25882352941177"/>
  </cols>
  <sheetData>
    <row collapsed="false" customFormat="false" customHeight="false" hidden="false" ht="13.3" outlineLevel="0" r="7">
      <c r="E7" s="0" t="n">
        <v>3</v>
      </c>
      <c r="F7" s="0" t="n">
        <v>3.0246293262036</v>
      </c>
      <c r="G7" s="0" t="n">
        <v>3.45896609689028</v>
      </c>
      <c r="H7" s="0" t="n">
        <v>4</v>
      </c>
      <c r="I7" s="0" t="n">
        <v>4.54103390310972</v>
      </c>
      <c r="J7" s="0" t="n">
        <v>4.9753706737964</v>
      </c>
      <c r="K7" s="0" t="n">
        <v>5</v>
      </c>
    </row>
    <row collapsed="false" customFormat="false" customHeight="false" hidden="false" ht="13.3" outlineLevel="0" r="8">
      <c r="E8" s="0" t="n">
        <v>0</v>
      </c>
      <c r="F8" s="0" t="n">
        <v>1</v>
      </c>
      <c r="G8" s="0" t="n">
        <v>2.24608666840096</v>
      </c>
      <c r="H8" s="0" t="n">
        <v>4</v>
      </c>
      <c r="I8" s="0" t="n">
        <v>5.75391333159904</v>
      </c>
      <c r="J8" s="0" t="n">
        <v>7</v>
      </c>
      <c r="K8" s="0" t="n">
        <v>8</v>
      </c>
    </row>
    <row collapsed="false" customFormat="false" customHeight="false" hidden="false" ht="13.3" outlineLevel="0" r="9">
      <c r="E9" s="0" t="n">
        <v>0</v>
      </c>
      <c r="F9" s="0" t="n">
        <v>0.854998288705486</v>
      </c>
      <c r="G9" s="0" t="n">
        <v>2.04797557387098</v>
      </c>
      <c r="H9" s="0" t="n">
        <v>4</v>
      </c>
      <c r="I9" s="0" t="n">
        <v>5.95202442612902</v>
      </c>
      <c r="J9" s="0" t="n">
        <v>7.14500171129451</v>
      </c>
      <c r="K9" s="0" t="n">
        <v>8</v>
      </c>
    </row>
    <row collapsed="false" customFormat="false" customHeight="false" hidden="false" ht="13.3" outlineLevel="0" r="10">
      <c r="E10" s="0" t="n">
        <v>0</v>
      </c>
      <c r="F10" s="0" t="n">
        <v>0.854998288705486</v>
      </c>
      <c r="G10" s="0" t="n">
        <v>2.04797557387098</v>
      </c>
      <c r="H10" s="0" t="n">
        <v>4</v>
      </c>
      <c r="I10" s="0" t="n">
        <v>5.95202442612902</v>
      </c>
      <c r="J10" s="0" t="n">
        <v>7.14500171129451</v>
      </c>
      <c r="K10" s="0" t="n">
        <v>8</v>
      </c>
    </row>
    <row collapsed="false" customFormat="false" customHeight="false" hidden="false" ht="13.3" outlineLevel="0" r="11">
      <c r="E11" s="0" t="n">
        <v>0</v>
      </c>
      <c r="F11" s="0" t="n">
        <v>1</v>
      </c>
      <c r="G11" s="0" t="n">
        <v>2.24608666840096</v>
      </c>
      <c r="H11" s="0" t="n">
        <v>4</v>
      </c>
      <c r="I11" s="0" t="n">
        <v>5.75391333159904</v>
      </c>
      <c r="J11" s="0" t="n">
        <v>7</v>
      </c>
      <c r="K11" s="0" t="n">
        <v>8</v>
      </c>
    </row>
    <row collapsed="false" customFormat="false" customHeight="false" hidden="false" ht="13.3" outlineLevel="0" r="12">
      <c r="E12" s="0" t="n">
        <v>3</v>
      </c>
      <c r="F12" s="0" t="n">
        <v>3.0246293262036</v>
      </c>
      <c r="G12" s="0" t="n">
        <v>3.45896609689028</v>
      </c>
      <c r="H12" s="0" t="n">
        <v>4</v>
      </c>
      <c r="I12" s="0" t="n">
        <v>4.54103390310972</v>
      </c>
      <c r="J12" s="0" t="n">
        <v>4.9753706737964</v>
      </c>
      <c r="K1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2012-10-02T16:03:58.00Z</dcterms:modified>
  <cp:revision>0</cp:revision>
</cp:coreProperties>
</file>