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<sst xmlns="http://schemas.openxmlformats.org/spreadsheetml/2006/main" count="55" uniqueCount="32">
  <si>
    <t>T1</t>
  </si>
  <si>
    <t>A15</t>
  </si>
  <si>
    <t>T1.1</t>
  </si>
  <si>
    <t>Taille</t>
  </si>
  <si>
    <t>I-L1(Bloc 64/Assoc 2)</t>
  </si>
  <si>
    <t>D-L1(Bloc 64/Assoc 2)</t>
  </si>
  <si>
    <t>Surface L1</t>
  </si>
  <si>
    <t>L2(Cache 512Kb/Bloc 64/Assoc 16)</t>
  </si>
  <si>
    <t>Taille du Cortex hors L1</t>
  </si>
  <si>
    <t>T2</t>
  </si>
  <si>
    <t>A7</t>
  </si>
  <si>
    <t>T2.1</t>
  </si>
  <si>
    <t>I-L1(Bloc 32/Assoc 2)</t>
  </si>
  <si>
    <t>D-L1(Bloc 32/Assoc 2)</t>
  </si>
  <si>
    <t>L2(Cache 512Kb/Bloc 32/Assoc 8)</t>
  </si>
  <si>
    <t>Q7</t>
  </si>
  <si>
    <t>T3</t>
  </si>
  <si>
    <t>Surface des caches L1</t>
  </si>
  <si>
    <t>Surface du Cortex</t>
  </si>
  <si>
    <t>Pourcentage de la surface occupé L1</t>
  </si>
  <si>
    <t>Q8</t>
  </si>
  <si>
    <t>T4</t>
  </si>
  <si>
    <t>Surfaces</t>
  </si>
  <si>
    <t>-</t>
  </si>
  <si>
    <t>Q9</t>
  </si>
  <si>
    <t>T5</t>
  </si>
  <si>
    <t>BlowFish</t>
  </si>
  <si>
    <t>Dijkstra</t>
  </si>
  <si>
    <t>Cache Size</t>
  </si>
  <si>
    <t>IPC</t>
  </si>
  <si>
    <t>Efficacité</t>
  </si>
  <si>
    <t>T6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</si>
</sst>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/>
    <font>
      <b/>
    </font>
    <font>
      <b/>
      <color theme="1"/>
      <name val="Arial"/>
    </font>
    <font>
      <sz val="10.0"/>
      <color theme="1"/>
      <name val="Arial"/>
    </font>
    <font>
      <sz val="10.0"/>
    </font>
    <font>
      <sz val="10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2" fontId="4" numFmtId="0" xfId="0" applyAlignment="1" applyFill="1" applyFont="1">
      <alignment horizontal="center" readingOrder="0"/>
    </xf>
    <xf borderId="4" fillId="0" fontId="5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center"/>
    </xf>
    <xf borderId="4" fillId="3" fontId="7" numFmtId="0" xfId="0" applyAlignment="1" applyBorder="1" applyFill="1" applyFont="1">
      <alignment horizontal="center"/>
    </xf>
    <xf borderId="0" fillId="0" fontId="4" numFmtId="0" xfId="0" applyAlignment="1" applyFont="1">
      <alignment horizontal="center" readingOrder="0"/>
    </xf>
    <xf borderId="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8.86"/>
    <col customWidth="1" min="5" max="5" width="30.43"/>
    <col customWidth="1" min="7" max="7" width="18.86"/>
    <col customWidth="1" min="8" max="8" width="19.71"/>
    <col customWidth="1" min="10" max="10" width="18.86"/>
  </cols>
  <sheetData>
    <row r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>
      <c r="A2" s="3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>
      <c r="A3" s="4" t="s">
        <v>1</v>
      </c>
      <c r="B3" s="5"/>
      <c r="C3" s="5"/>
      <c r="D3" s="5"/>
      <c r="E3" s="6"/>
      <c r="G3" s="3" t="s">
        <v>2</v>
      </c>
      <c r="K3" s="1"/>
      <c r="L3" s="1"/>
      <c r="M3" s="1"/>
    </row>
    <row r="4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  <c r="G4" s="4" t="s">
        <v>8</v>
      </c>
      <c r="H4" s="6"/>
      <c r="K4" s="1"/>
      <c r="L4" s="1"/>
      <c r="M4" s="1"/>
    </row>
    <row r="5">
      <c r="A5" s="7">
        <v>2.0</v>
      </c>
      <c r="B5" s="8">
        <f t="shared" ref="B5:C5" si="1">0.18301*0.0695235</f>
        <v>0.01272349574</v>
      </c>
      <c r="C5" s="8">
        <f t="shared" si="1"/>
        <v>0.01272349574</v>
      </c>
      <c r="D5" s="9">
        <f t="shared" ref="D5:D9" si="3">B5+C5</f>
        <v>0.02544699147</v>
      </c>
      <c r="E5" s="8">
        <f t="shared" ref="E5:E9" si="4">0.355729*1.17462</f>
        <v>0.417846398</v>
      </c>
      <c r="G5" s="4">
        <v>1.906680747</v>
      </c>
      <c r="H5" s="6"/>
      <c r="K5" s="1"/>
      <c r="L5" s="1"/>
      <c r="M5" s="2"/>
    </row>
    <row r="6">
      <c r="A6" s="7">
        <v>4.0</v>
      </c>
      <c r="B6" s="8">
        <f t="shared" ref="B6:C6" si="2">0.0985916*0.0613628</f>
        <v>0.006049856632</v>
      </c>
      <c r="C6" s="8">
        <f t="shared" si="2"/>
        <v>0.006049856632</v>
      </c>
      <c r="D6" s="9">
        <f t="shared" si="3"/>
        <v>0.01209971326</v>
      </c>
      <c r="E6" s="8">
        <f t="shared" si="4"/>
        <v>0.417846398</v>
      </c>
      <c r="G6" s="4">
        <v>1.906680747</v>
      </c>
      <c r="H6" s="6"/>
      <c r="K6" s="1"/>
      <c r="L6" s="1"/>
      <c r="M6" s="1"/>
    </row>
    <row r="7">
      <c r="A7" s="7">
        <v>8.0</v>
      </c>
      <c r="B7" s="8">
        <f t="shared" ref="B7:C7" si="5">0.193735*0.0860276</f>
        <v>0.01666655709</v>
      </c>
      <c r="C7" s="8">
        <f t="shared" si="5"/>
        <v>0.01666655709</v>
      </c>
      <c r="D7" s="9">
        <f t="shared" si="3"/>
        <v>0.03333311417</v>
      </c>
      <c r="E7" s="8">
        <f t="shared" si="4"/>
        <v>0.417846398</v>
      </c>
      <c r="G7" s="4">
        <v>1.906680747</v>
      </c>
      <c r="H7" s="6"/>
      <c r="K7" s="1"/>
      <c r="L7" s="1"/>
      <c r="M7" s="1"/>
    </row>
    <row r="8">
      <c r="A8" s="7">
        <v>16.0</v>
      </c>
      <c r="B8" s="8">
        <f t="shared" ref="B8:C8" si="6">0.214791*0.0862775</f>
        <v>0.0185316305</v>
      </c>
      <c r="C8" s="8">
        <f t="shared" si="6"/>
        <v>0.0185316305</v>
      </c>
      <c r="D8" s="9">
        <f t="shared" si="3"/>
        <v>0.03706326101</v>
      </c>
      <c r="E8" s="8">
        <f t="shared" si="4"/>
        <v>0.417846398</v>
      </c>
      <c r="G8" s="4">
        <v>1.906680747</v>
      </c>
      <c r="H8" s="6"/>
      <c r="K8" s="1"/>
      <c r="L8" s="1"/>
      <c r="M8" s="1"/>
    </row>
    <row r="9">
      <c r="A9" s="7">
        <v>32.0</v>
      </c>
      <c r="B9" s="9">
        <f t="shared" ref="B9:C9" si="7">0.265667*0.175632</f>
        <v>0.04665962654</v>
      </c>
      <c r="C9" s="9">
        <f t="shared" si="7"/>
        <v>0.04665962654</v>
      </c>
      <c r="D9" s="9">
        <f t="shared" si="3"/>
        <v>0.09331925309</v>
      </c>
      <c r="E9" s="8">
        <f t="shared" si="4"/>
        <v>0.417846398</v>
      </c>
      <c r="G9" s="4">
        <v>1.906680747</v>
      </c>
      <c r="H9" s="6"/>
      <c r="K9" s="1"/>
      <c r="L9" s="1"/>
      <c r="M9" s="1"/>
    </row>
    <row r="10">
      <c r="A10" s="1"/>
      <c r="B10" s="1"/>
      <c r="C10" s="1"/>
      <c r="D10" s="10"/>
      <c r="E10" s="1"/>
      <c r="K10" s="1"/>
      <c r="L10" s="1"/>
      <c r="M10" s="1"/>
    </row>
    <row r="11">
      <c r="A11" s="3" t="s">
        <v>9</v>
      </c>
      <c r="B11" s="1"/>
      <c r="C11" s="1"/>
      <c r="D11" s="10"/>
      <c r="E11" s="1"/>
      <c r="F11" s="1"/>
      <c r="G11" s="1"/>
      <c r="H11" s="1"/>
      <c r="I11" s="1"/>
      <c r="J11" s="1"/>
      <c r="K11" s="1"/>
      <c r="L11" s="1"/>
      <c r="M11" s="1"/>
    </row>
    <row r="12">
      <c r="A12" s="4" t="s">
        <v>10</v>
      </c>
      <c r="B12" s="5"/>
      <c r="C12" s="5"/>
      <c r="D12" s="5"/>
      <c r="E12" s="6"/>
      <c r="F12" s="1"/>
      <c r="G12" s="3" t="s">
        <v>11</v>
      </c>
      <c r="H12" s="1"/>
      <c r="I12" s="1"/>
      <c r="J12" s="1"/>
      <c r="K12" s="1"/>
      <c r="L12" s="1"/>
      <c r="M12" s="1"/>
    </row>
    <row r="13">
      <c r="A13" s="7" t="s">
        <v>3</v>
      </c>
      <c r="B13" s="7" t="s">
        <v>12</v>
      </c>
      <c r="C13" s="7" t="s">
        <v>13</v>
      </c>
      <c r="D13" s="7" t="s">
        <v>6</v>
      </c>
      <c r="E13" s="7" t="s">
        <v>14</v>
      </c>
      <c r="F13" s="1"/>
      <c r="G13" s="4" t="s">
        <v>8</v>
      </c>
      <c r="H13" s="6"/>
      <c r="I13" s="1"/>
      <c r="J13" s="1"/>
      <c r="K13" s="1"/>
      <c r="L13" s="1"/>
      <c r="M13" s="1"/>
    </row>
    <row r="14">
      <c r="A14" s="7">
        <v>1.0</v>
      </c>
      <c r="B14" s="8">
        <f t="shared" ref="B14:C14" si="8">0.0851358*0.0613272</f>
        <v>0.005221140234</v>
      </c>
      <c r="C14" s="8">
        <f t="shared" si="8"/>
        <v>0.005221140234</v>
      </c>
      <c r="D14" s="9">
        <f t="shared" ref="D14:D19" si="10">B14+C14</f>
        <v>0.01044228047</v>
      </c>
      <c r="E14" s="8">
        <f t="shared" ref="E14:E19" si="11"> 0.350225*1.38368</f>
        <v>0.484599328</v>
      </c>
      <c r="F14" s="1"/>
      <c r="G14" s="4">
        <v>0.35703674069200003</v>
      </c>
      <c r="H14" s="6"/>
      <c r="I14" s="1"/>
      <c r="J14" s="1"/>
      <c r="K14" s="1"/>
      <c r="L14" s="1"/>
      <c r="M14" s="1"/>
    </row>
    <row r="15">
      <c r="A15" s="7">
        <v>2.0</v>
      </c>
      <c r="B15" s="8">
        <f t="shared" ref="B15:C15" si="9">0.18301*0.0707144</f>
        <v>0.01294144234</v>
      </c>
      <c r="C15" s="8">
        <f t="shared" si="9"/>
        <v>0.01294144234</v>
      </c>
      <c r="D15" s="9">
        <f t="shared" si="10"/>
        <v>0.02588288469</v>
      </c>
      <c r="E15" s="8">
        <f t="shared" si="11"/>
        <v>0.484599328</v>
      </c>
      <c r="F15" s="1"/>
      <c r="G15" s="4">
        <v>0.35703674069200003</v>
      </c>
      <c r="H15" s="6"/>
      <c r="I15" s="1"/>
      <c r="J15" s="1"/>
      <c r="K15" s="1"/>
      <c r="L15" s="1"/>
      <c r="M15" s="1"/>
    </row>
    <row r="16">
      <c r="A16" s="7">
        <v>4.0</v>
      </c>
      <c r="B16" s="8">
        <f t="shared" ref="B16:C16" si="12">0.0985916*0.0764405</f>
        <v>0.0075363912</v>
      </c>
      <c r="C16" s="8">
        <f t="shared" si="12"/>
        <v>0.0075363912</v>
      </c>
      <c r="D16" s="9">
        <f t="shared" si="10"/>
        <v>0.0150727824</v>
      </c>
      <c r="E16" s="8">
        <f t="shared" si="11"/>
        <v>0.484599328</v>
      </c>
      <c r="F16" s="1"/>
      <c r="G16" s="4">
        <v>0.35703674069200003</v>
      </c>
      <c r="H16" s="6"/>
      <c r="I16" s="1"/>
      <c r="J16" s="1"/>
      <c r="K16" s="1"/>
      <c r="L16" s="1"/>
      <c r="M16" s="1"/>
    </row>
    <row r="17">
      <c r="A17" s="7">
        <v>8.0</v>
      </c>
      <c r="B17" s="8">
        <f t="shared" ref="B17:C17" si="13"> 0.193735*0.0857445</f>
        <v>0.01661171071</v>
      </c>
      <c r="C17" s="8">
        <f t="shared" si="13"/>
        <v>0.01661171071</v>
      </c>
      <c r="D17" s="9">
        <f t="shared" si="10"/>
        <v>0.03322342142</v>
      </c>
      <c r="E17" s="8">
        <f t="shared" si="11"/>
        <v>0.484599328</v>
      </c>
      <c r="F17" s="1"/>
      <c r="G17" s="4">
        <v>0.35703674069200003</v>
      </c>
      <c r="H17" s="6"/>
      <c r="I17" s="1"/>
      <c r="J17" s="1"/>
      <c r="K17" s="1"/>
      <c r="L17" s="1"/>
      <c r="M17" s="1"/>
    </row>
    <row r="18">
      <c r="A18" s="7">
        <v>16.0</v>
      </c>
      <c r="B18" s="8">
        <f t="shared" ref="B18:C18" si="14">0.214791*0.117004</f>
        <v>0.02513140616</v>
      </c>
      <c r="C18" s="8">
        <f t="shared" si="14"/>
        <v>0.02513140616</v>
      </c>
      <c r="D18" s="9">
        <f t="shared" si="10"/>
        <v>0.05026281233</v>
      </c>
      <c r="E18" s="8">
        <f t="shared" si="11"/>
        <v>0.484599328</v>
      </c>
      <c r="F18" s="1"/>
      <c r="G18" s="4">
        <v>0.35703674069200003</v>
      </c>
      <c r="H18" s="6"/>
      <c r="I18" s="1"/>
      <c r="J18" s="1"/>
      <c r="K18" s="1"/>
      <c r="L18" s="1"/>
      <c r="M18" s="1"/>
    </row>
    <row r="19">
      <c r="A19" s="7">
        <v>32.0</v>
      </c>
      <c r="B19" s="8">
        <f t="shared" ref="B19:C19" si="15">0.265667*0.174962</f>
        <v>0.04648162965</v>
      </c>
      <c r="C19" s="8">
        <f t="shared" si="15"/>
        <v>0.04648162965</v>
      </c>
      <c r="D19" s="9">
        <f t="shared" si="10"/>
        <v>0.09296325931</v>
      </c>
      <c r="E19" s="8">
        <f t="shared" si="11"/>
        <v>0.484599328</v>
      </c>
      <c r="F19" s="1"/>
      <c r="G19" s="4">
        <v>0.35703674069200003</v>
      </c>
      <c r="H19" s="6"/>
      <c r="I19" s="1"/>
      <c r="J19" s="1"/>
      <c r="K19" s="1"/>
      <c r="L19" s="1"/>
      <c r="M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>
      <c r="A23" s="11" t="s">
        <v>15</v>
      </c>
    </row>
    <row r="25">
      <c r="A25" s="3" t="s">
        <v>16</v>
      </c>
      <c r="C25" s="7" t="s">
        <v>1</v>
      </c>
      <c r="D25" s="7" t="s">
        <v>10</v>
      </c>
    </row>
    <row r="26">
      <c r="A26" s="4" t="s">
        <v>17</v>
      </c>
      <c r="B26" s="6"/>
      <c r="C26" s="12">
        <f>D9</f>
        <v>0.09331925309</v>
      </c>
      <c r="D26" s="12">
        <f>D19</f>
        <v>0.09296325931</v>
      </c>
    </row>
    <row r="27">
      <c r="A27" s="4" t="s">
        <v>18</v>
      </c>
      <c r="B27" s="6"/>
      <c r="C27" s="13">
        <v>2.0</v>
      </c>
      <c r="D27" s="13">
        <v>0.45</v>
      </c>
    </row>
    <row r="28">
      <c r="A28" s="4" t="s">
        <v>19</v>
      </c>
      <c r="B28" s="6"/>
      <c r="C28" s="14">
        <f>100*(D9/C27)</f>
        <v>4.665962654</v>
      </c>
      <c r="D28" s="15">
        <f>100*(D19/D27)</f>
        <v>20.65850207</v>
      </c>
    </row>
    <row r="29">
      <c r="A29" s="4" t="s">
        <v>8</v>
      </c>
      <c r="B29" s="6"/>
      <c r="C29" s="9">
        <f t="shared" ref="C29:D29" si="16">C27-C26</f>
        <v>1.906680747</v>
      </c>
      <c r="D29" s="9">
        <f t="shared" si="16"/>
        <v>0.3570367407</v>
      </c>
    </row>
    <row r="30">
      <c r="C30" s="2"/>
      <c r="D30" s="1"/>
    </row>
    <row r="31">
      <c r="C31" s="1"/>
      <c r="D31" s="1"/>
    </row>
    <row r="32">
      <c r="A32" s="11" t="s">
        <v>20</v>
      </c>
    </row>
    <row r="33">
      <c r="D33" s="1"/>
    </row>
    <row r="34">
      <c r="A34" s="3" t="s">
        <v>21</v>
      </c>
      <c r="B34" s="7" t="s">
        <v>1</v>
      </c>
      <c r="C34" s="7" t="s">
        <v>10</v>
      </c>
    </row>
    <row r="35">
      <c r="A35" s="7" t="s">
        <v>3</v>
      </c>
      <c r="B35" s="4" t="s">
        <v>22</v>
      </c>
      <c r="C35" s="6"/>
      <c r="D35" s="10"/>
      <c r="E35" s="10"/>
    </row>
    <row r="36">
      <c r="A36" s="7">
        <v>1.0</v>
      </c>
      <c r="B36" s="7" t="s">
        <v>23</v>
      </c>
      <c r="C36" s="8">
        <f t="shared" ref="C36:C40" si="17">D14+E14+G14</f>
        <v>0.8520783492</v>
      </c>
      <c r="D36" s="10"/>
      <c r="E36" s="2"/>
    </row>
    <row r="37">
      <c r="A37" s="7">
        <v>2.0</v>
      </c>
      <c r="B37" s="8">
        <f t="shared" ref="B37:B41" si="18">D5+E5+G5</f>
        <v>2.349974136</v>
      </c>
      <c r="C37" s="8">
        <f t="shared" si="17"/>
        <v>0.8675189534</v>
      </c>
      <c r="D37" s="10"/>
      <c r="E37" s="2"/>
    </row>
    <row r="38">
      <c r="A38" s="7">
        <v>4.0</v>
      </c>
      <c r="B38" s="8">
        <f t="shared" si="18"/>
        <v>2.336626858</v>
      </c>
      <c r="C38" s="8">
        <f t="shared" si="17"/>
        <v>0.8567088511</v>
      </c>
      <c r="D38" s="10"/>
      <c r="E38" s="2"/>
    </row>
    <row r="39">
      <c r="A39" s="7">
        <v>8.0</v>
      </c>
      <c r="B39" s="8">
        <f t="shared" si="18"/>
        <v>2.357860259</v>
      </c>
      <c r="C39" s="8">
        <f t="shared" si="17"/>
        <v>0.8748594901</v>
      </c>
      <c r="D39" s="10"/>
      <c r="E39" s="2"/>
    </row>
    <row r="40">
      <c r="A40" s="7">
        <v>16.0</v>
      </c>
      <c r="B40" s="8">
        <f t="shared" si="18"/>
        <v>2.361590406</v>
      </c>
      <c r="C40" s="8">
        <f t="shared" si="17"/>
        <v>0.891898881</v>
      </c>
      <c r="D40" s="10"/>
      <c r="E40" s="2"/>
    </row>
    <row r="41">
      <c r="A41" s="9">
        <v>32.0</v>
      </c>
      <c r="B41" s="8">
        <f t="shared" si="18"/>
        <v>2.417846398</v>
      </c>
      <c r="C41" s="7" t="s">
        <v>23</v>
      </c>
      <c r="D41" s="10"/>
      <c r="E41" s="2"/>
    </row>
    <row r="42">
      <c r="A42" s="11" t="s">
        <v>24</v>
      </c>
    </row>
    <row r="43">
      <c r="A43" s="4" t="s">
        <v>10</v>
      </c>
      <c r="B43" s="5"/>
      <c r="C43" s="5"/>
      <c r="D43" s="5"/>
      <c r="E43" s="5"/>
      <c r="F43" s="6"/>
      <c r="G43" s="16" t="s">
        <v>25</v>
      </c>
    </row>
    <row r="44">
      <c r="A44" s="4" t="s">
        <v>26</v>
      </c>
      <c r="B44" s="5"/>
      <c r="C44" s="6"/>
      <c r="D44" s="4" t="s">
        <v>27</v>
      </c>
      <c r="E44" s="5"/>
      <c r="F44" s="6"/>
    </row>
    <row r="45">
      <c r="A45" s="7" t="s">
        <v>28</v>
      </c>
      <c r="B45" s="7" t="s">
        <v>29</v>
      </c>
      <c r="C45" s="7" t="s">
        <v>30</v>
      </c>
      <c r="D45" s="7" t="s">
        <v>28</v>
      </c>
      <c r="E45" s="7" t="s">
        <v>29</v>
      </c>
      <c r="F45" s="7" t="s">
        <v>30</v>
      </c>
    </row>
    <row r="46">
      <c r="A46" s="7">
        <v>1.0</v>
      </c>
      <c r="B46" s="7">
        <v>0.3054</v>
      </c>
      <c r="C46" s="8">
        <f t="shared" ref="C46:C50" si="19">B46/C36</f>
        <v>0.3584177444</v>
      </c>
      <c r="D46" s="7">
        <v>1.0</v>
      </c>
      <c r="E46" s="7">
        <v>0.5067</v>
      </c>
      <c r="F46" s="8">
        <f t="shared" ref="F46:F50" si="20">E46/C36</f>
        <v>0.5946636251</v>
      </c>
    </row>
    <row r="47">
      <c r="A47" s="7">
        <v>2.0</v>
      </c>
      <c r="B47" s="7">
        <v>0.3068</v>
      </c>
      <c r="C47" s="8">
        <f t="shared" si="19"/>
        <v>0.3536522157</v>
      </c>
      <c r="D47" s="7">
        <v>2.0</v>
      </c>
      <c r="E47" s="7">
        <v>0.5219</v>
      </c>
      <c r="F47" s="8">
        <f t="shared" si="20"/>
        <v>0.6016006889</v>
      </c>
    </row>
    <row r="48">
      <c r="A48" s="7">
        <v>4.0</v>
      </c>
      <c r="B48" s="7">
        <v>0.3096</v>
      </c>
      <c r="C48" s="8">
        <f t="shared" si="19"/>
        <v>0.3613829828</v>
      </c>
      <c r="D48" s="7">
        <v>4.0</v>
      </c>
      <c r="E48" s="7">
        <v>0.5529</v>
      </c>
      <c r="F48" s="8">
        <f t="shared" si="20"/>
        <v>0.6453767803</v>
      </c>
    </row>
    <row r="49">
      <c r="A49" s="7">
        <v>8.0</v>
      </c>
      <c r="B49" s="7">
        <v>0.3119</v>
      </c>
      <c r="C49" s="8">
        <f t="shared" si="19"/>
        <v>0.3565143929</v>
      </c>
      <c r="D49" s="7">
        <v>8.0</v>
      </c>
      <c r="E49" s="7">
        <v>0.5701</v>
      </c>
      <c r="F49" s="8">
        <f t="shared" si="20"/>
        <v>0.6516475005</v>
      </c>
    </row>
    <row r="50">
      <c r="A50" s="7">
        <v>16.0</v>
      </c>
      <c r="B50" s="7">
        <v>0.3144</v>
      </c>
      <c r="C50" s="8">
        <f t="shared" si="19"/>
        <v>0.3525063286</v>
      </c>
      <c r="D50" s="7">
        <v>16.0</v>
      </c>
      <c r="E50" s="7">
        <v>0.575</v>
      </c>
      <c r="F50" s="8">
        <f t="shared" si="20"/>
        <v>0.6446919177</v>
      </c>
    </row>
    <row r="53">
      <c r="A53" s="4" t="s">
        <v>1</v>
      </c>
      <c r="B53" s="5"/>
      <c r="C53" s="5"/>
      <c r="D53" s="5"/>
      <c r="E53" s="5"/>
      <c r="F53" s="6"/>
      <c r="G53" s="16" t="s">
        <v>31</v>
      </c>
    </row>
    <row r="54">
      <c r="A54" s="4" t="s">
        <v>26</v>
      </c>
      <c r="B54" s="5"/>
      <c r="C54" s="6"/>
      <c r="D54" s="4" t="s">
        <v>27</v>
      </c>
      <c r="E54" s="5"/>
      <c r="F54" s="6"/>
    </row>
    <row r="55">
      <c r="A55" s="7" t="s">
        <v>28</v>
      </c>
      <c r="B55" s="7" t="s">
        <v>29</v>
      </c>
      <c r="C55" s="7" t="s">
        <v>30</v>
      </c>
      <c r="D55" s="7" t="s">
        <v>28</v>
      </c>
      <c r="E55" s="7" t="s">
        <v>29</v>
      </c>
      <c r="F55" s="7" t="s">
        <v>30</v>
      </c>
    </row>
    <row r="56">
      <c r="A56" s="7">
        <v>2.0</v>
      </c>
      <c r="B56" s="7">
        <v>0.4425</v>
      </c>
      <c r="C56" s="17">
        <f t="shared" ref="C56:C60" si="21">B56/B37</f>
        <v>0.1882999447</v>
      </c>
      <c r="D56" s="7">
        <v>2.0</v>
      </c>
      <c r="E56" s="7">
        <v>0.8035</v>
      </c>
      <c r="F56" s="17">
        <f t="shared" ref="F56:F60" si="22">E56/B37</f>
        <v>0.3419186567</v>
      </c>
    </row>
    <row r="57">
      <c r="A57" s="7">
        <v>4.0</v>
      </c>
      <c r="B57" s="7">
        <v>0.4484</v>
      </c>
      <c r="C57" s="17">
        <f t="shared" si="21"/>
        <v>0.1919005589</v>
      </c>
      <c r="D57" s="7">
        <v>4.0</v>
      </c>
      <c r="E57" s="7">
        <v>0.8245</v>
      </c>
      <c r="F57" s="17">
        <f t="shared" si="22"/>
        <v>0.3528590785</v>
      </c>
    </row>
    <row r="58">
      <c r="A58" s="7">
        <v>8.0</v>
      </c>
      <c r="B58" s="7">
        <v>0.4563</v>
      </c>
      <c r="C58" s="17">
        <f t="shared" si="21"/>
        <v>0.193522919</v>
      </c>
      <c r="D58" s="7">
        <v>8.0</v>
      </c>
      <c r="E58" s="7">
        <v>0.8553</v>
      </c>
      <c r="F58" s="17">
        <f t="shared" si="22"/>
        <v>0.3627441434</v>
      </c>
    </row>
    <row r="59">
      <c r="A59" s="7">
        <v>16.0</v>
      </c>
      <c r="B59" s="7">
        <v>0.4626</v>
      </c>
      <c r="C59" s="17">
        <f t="shared" si="21"/>
        <v>0.1958849421</v>
      </c>
      <c r="D59" s="7">
        <v>16.0</v>
      </c>
      <c r="E59" s="7">
        <v>0.8706</v>
      </c>
      <c r="F59" s="17">
        <f t="shared" si="22"/>
        <v>0.3686498716</v>
      </c>
    </row>
    <row r="60">
      <c r="A60" s="7">
        <v>32.0</v>
      </c>
      <c r="B60" s="7">
        <v>0.4636</v>
      </c>
      <c r="C60" s="17">
        <f t="shared" si="21"/>
        <v>0.1917408816</v>
      </c>
      <c r="D60" s="7">
        <v>32.0</v>
      </c>
      <c r="E60" s="7">
        <v>0.883</v>
      </c>
      <c r="F60" s="17">
        <f t="shared" si="22"/>
        <v>0.3652010321</v>
      </c>
    </row>
  </sheetData>
  <mergeCells count="29">
    <mergeCell ref="G13:H13"/>
    <mergeCell ref="G14:H14"/>
    <mergeCell ref="G15:H15"/>
    <mergeCell ref="G16:H16"/>
    <mergeCell ref="G17:H17"/>
    <mergeCell ref="G18:H18"/>
    <mergeCell ref="G4:H4"/>
    <mergeCell ref="G5:H5"/>
    <mergeCell ref="G6:H6"/>
    <mergeCell ref="G7:H7"/>
    <mergeCell ref="G8:H8"/>
    <mergeCell ref="G9:H9"/>
    <mergeCell ref="G19:H19"/>
    <mergeCell ref="A42:F42"/>
    <mergeCell ref="A43:F43"/>
    <mergeCell ref="A26:B26"/>
    <mergeCell ref="A23:F23"/>
    <mergeCell ref="A3:E3"/>
    <mergeCell ref="A12:E12"/>
    <mergeCell ref="A28:B28"/>
    <mergeCell ref="A27:B27"/>
    <mergeCell ref="A29:B29"/>
    <mergeCell ref="B35:C35"/>
    <mergeCell ref="A32:F32"/>
    <mergeCell ref="A53:F53"/>
    <mergeCell ref="D54:F54"/>
    <mergeCell ref="A54:C54"/>
    <mergeCell ref="D44:F44"/>
    <mergeCell ref="A44:C44"/>
  </mergeCells>
  <drawing r:id="rId1"/>
</worksheet>
</file>