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dministrateur/Desktop/Axel/Ecole/ENSTA/cours/2A/info/ES201/ES201_TD4/"/>
    </mc:Choice>
  </mc:AlternateContent>
  <xr:revisionPtr revIDLastSave="0" documentId="13_ncr:1_{94CD2BAE-B8D3-6346-B7DC-2CCBFC7351CD}" xr6:coauthVersionLast="36" xr6:coauthVersionMax="36" xr10:uidLastSave="{00000000-0000-0000-0000-000000000000}"/>
  <bookViews>
    <workbookView xWindow="0" yWindow="460" windowWidth="28800" windowHeight="16380" xr2:uid="{00000000-000D-0000-FFFF-FFFF00000000}"/>
  </bookViews>
  <sheets>
    <sheet name="Feuille 1" sheetId="1" r:id="rId1"/>
  </sheets>
  <calcPr calcId="181029"/>
</workbook>
</file>

<file path=xl/calcChain.xml><?xml version="1.0" encoding="utf-8"?>
<calcChain xmlns="http://schemas.openxmlformats.org/spreadsheetml/2006/main">
  <c r="G69" i="1" l="1"/>
  <c r="G70" i="1"/>
  <c r="G71" i="1"/>
  <c r="G72" i="1"/>
  <c r="G68" i="1"/>
  <c r="D69" i="1"/>
  <c r="D70" i="1"/>
  <c r="D71" i="1"/>
  <c r="D72" i="1"/>
  <c r="D68" i="1"/>
  <c r="G79" i="1"/>
  <c r="G80" i="1"/>
  <c r="G81" i="1"/>
  <c r="G82" i="1"/>
  <c r="G78" i="1"/>
  <c r="D79" i="1"/>
  <c r="D80" i="1"/>
  <c r="D81" i="1"/>
  <c r="D82" i="1"/>
  <c r="D78" i="1"/>
  <c r="E19" i="1"/>
  <c r="C19" i="1"/>
  <c r="B19" i="1"/>
  <c r="D19" i="1" s="1"/>
  <c r="E18" i="1"/>
  <c r="C18" i="1"/>
  <c r="B18" i="1"/>
  <c r="D18" i="1" s="1"/>
  <c r="C40" i="1" s="1"/>
  <c r="E17" i="1"/>
  <c r="C17" i="1"/>
  <c r="B17" i="1"/>
  <c r="D17" i="1" s="1"/>
  <c r="C39" i="1" s="1"/>
  <c r="E16" i="1"/>
  <c r="C16" i="1"/>
  <c r="B16" i="1"/>
  <c r="D16" i="1" s="1"/>
  <c r="C38" i="1" s="1"/>
  <c r="E15" i="1"/>
  <c r="C15" i="1"/>
  <c r="B15" i="1"/>
  <c r="D15" i="1" s="1"/>
  <c r="C37" i="1" s="1"/>
  <c r="E14" i="1"/>
  <c r="C14" i="1"/>
  <c r="B14" i="1"/>
  <c r="D14" i="1" s="1"/>
  <c r="C36" i="1" s="1"/>
  <c r="E9" i="1"/>
  <c r="C9" i="1"/>
  <c r="B9" i="1"/>
  <c r="D9" i="1" s="1"/>
  <c r="E8" i="1"/>
  <c r="C8" i="1"/>
  <c r="B8" i="1"/>
  <c r="D8" i="1" s="1"/>
  <c r="B40" i="1" s="1"/>
  <c r="E7" i="1"/>
  <c r="C7" i="1"/>
  <c r="B7" i="1"/>
  <c r="D7" i="1" s="1"/>
  <c r="B39" i="1" s="1"/>
  <c r="E6" i="1"/>
  <c r="C6" i="1"/>
  <c r="B6" i="1"/>
  <c r="D6" i="1" s="1"/>
  <c r="B38" i="1" s="1"/>
  <c r="E5" i="1"/>
  <c r="C5" i="1"/>
  <c r="B5" i="1"/>
  <c r="D5" i="1" s="1"/>
  <c r="B37" i="1" s="1"/>
  <c r="F58" i="1" l="1"/>
  <c r="C58" i="1"/>
  <c r="F59" i="1"/>
  <c r="C59" i="1"/>
  <c r="F48" i="1"/>
  <c r="C48" i="1"/>
  <c r="F47" i="1"/>
  <c r="C47" i="1"/>
  <c r="D28" i="1"/>
  <c r="D26" i="1"/>
  <c r="D29" i="1" s="1"/>
  <c r="F57" i="1"/>
  <c r="C57" i="1"/>
  <c r="F46" i="1"/>
  <c r="C46" i="1"/>
  <c r="F50" i="1"/>
  <c r="C50" i="1"/>
  <c r="F56" i="1"/>
  <c r="C56" i="1"/>
  <c r="B41" i="1"/>
  <c r="C28" i="1"/>
  <c r="C26" i="1"/>
  <c r="C29" i="1" s="1"/>
  <c r="F49" i="1"/>
  <c r="C49" i="1"/>
  <c r="F60" i="1" l="1"/>
  <c r="C60" i="1"/>
</calcChain>
</file>

<file path=xl/sharedStrings.xml><?xml version="1.0" encoding="utf-8"?>
<sst xmlns="http://schemas.openxmlformats.org/spreadsheetml/2006/main" count="76" uniqueCount="35">
  <si>
    <t>T1</t>
  </si>
  <si>
    <t>A15</t>
  </si>
  <si>
    <t>T1.1</t>
  </si>
  <si>
    <t>Taille</t>
  </si>
  <si>
    <t>I-L1(Bloc 64/Assoc 2)</t>
  </si>
  <si>
    <t>D-L1(Bloc 64/Assoc 2)</t>
  </si>
  <si>
    <t>Surface L1</t>
  </si>
  <si>
    <t>L2(Cache 512Kb/Bloc 64/Assoc 16)</t>
  </si>
  <si>
    <t>Taille du Cortex hors L1</t>
  </si>
  <si>
    <t>T2</t>
  </si>
  <si>
    <t>A7</t>
  </si>
  <si>
    <t>T2.1</t>
  </si>
  <si>
    <t>I-L1(Bloc 32/Assoc 2)</t>
  </si>
  <si>
    <t>D-L1(Bloc 32/Assoc 2)</t>
  </si>
  <si>
    <t>L2(Cache 512Kb/Bloc 32/Assoc 8)</t>
  </si>
  <si>
    <t>Q7</t>
  </si>
  <si>
    <t>T3</t>
  </si>
  <si>
    <t>Surface des caches L1</t>
  </si>
  <si>
    <t>Surface du Cortex</t>
  </si>
  <si>
    <t>Pourcentage de la surface occupé L1</t>
  </si>
  <si>
    <t>Q8</t>
  </si>
  <si>
    <t>T4</t>
  </si>
  <si>
    <t>Surfaces</t>
  </si>
  <si>
    <t>-</t>
  </si>
  <si>
    <t>Q9</t>
  </si>
  <si>
    <t>T5</t>
  </si>
  <si>
    <t>BlowFish</t>
  </si>
  <si>
    <t>Dijkstra</t>
  </si>
  <si>
    <t>Cache Size</t>
  </si>
  <si>
    <t>IPC</t>
  </si>
  <si>
    <t>Efficacité</t>
  </si>
  <si>
    <t>T6</t>
  </si>
  <si>
    <t>Q11</t>
  </si>
  <si>
    <t>Efficacité energ.</t>
  </si>
  <si>
    <t>Conso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</si>
</sst>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Inconsolata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/>
    <xf numFmtId="0" fontId="10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2"/>
  <sheetViews>
    <sheetView tabSelected="1" topLeftCell="A59" workbookViewId="0">
      <selection activeCell="J75" sqref="J75"/>
    </sheetView>
  </sheetViews>
  <sheetFormatPr baseColWidth="10" defaultColWidth="14.5" defaultRowHeight="15.75" customHeight="1"/>
  <cols>
    <col min="2" max="3" width="18.83203125" customWidth="1"/>
    <col min="5" max="5" width="30.5" customWidth="1"/>
    <col min="7" max="7" width="18.83203125" customWidth="1"/>
    <col min="8" max="8" width="19.6640625" customWidth="1"/>
    <col min="10" max="10" width="18.83203125" customWidth="1"/>
  </cols>
  <sheetData>
    <row r="1" spans="1:13" ht="15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75" customHeight="1">
      <c r="A3" s="14" t="s">
        <v>1</v>
      </c>
      <c r="B3" s="18"/>
      <c r="C3" s="18"/>
      <c r="D3" s="18"/>
      <c r="E3" s="15"/>
      <c r="G3" s="3" t="s">
        <v>2</v>
      </c>
      <c r="K3" s="1"/>
      <c r="L3" s="1"/>
      <c r="M3" s="1"/>
    </row>
    <row r="4" spans="1:13" ht="15.75" customHeight="1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G4" s="14" t="s">
        <v>8</v>
      </c>
      <c r="H4" s="15"/>
      <c r="K4" s="1"/>
      <c r="L4" s="1"/>
      <c r="M4" s="1"/>
    </row>
    <row r="5" spans="1:13" ht="15.75" customHeight="1">
      <c r="A5" s="4">
        <v>2</v>
      </c>
      <c r="B5" s="5">
        <f t="shared" ref="B5:C5" si="0">0.18301*0.0695235</f>
        <v>1.2723495735000001E-2</v>
      </c>
      <c r="C5" s="5">
        <f t="shared" si="0"/>
        <v>1.2723495735000001E-2</v>
      </c>
      <c r="D5" s="6">
        <f t="shared" ref="D5:D9" si="1">B5+C5</f>
        <v>2.5446991470000003E-2</v>
      </c>
      <c r="E5" s="5">
        <f t="shared" ref="E5:E9" si="2">0.355729*1.17462</f>
        <v>0.41784639798000001</v>
      </c>
      <c r="G5" s="14">
        <v>1.906680747</v>
      </c>
      <c r="H5" s="15"/>
      <c r="K5" s="1"/>
      <c r="L5" s="1"/>
      <c r="M5" s="2"/>
    </row>
    <row r="6" spans="1:13" ht="15.75" customHeight="1">
      <c r="A6" s="4">
        <v>4</v>
      </c>
      <c r="B6" s="5">
        <f t="shared" ref="B6:C6" si="3">0.0985916*0.0613628</f>
        <v>6.04985663248E-3</v>
      </c>
      <c r="C6" s="5">
        <f t="shared" si="3"/>
        <v>6.04985663248E-3</v>
      </c>
      <c r="D6" s="6">
        <f t="shared" si="1"/>
        <v>1.209971326496E-2</v>
      </c>
      <c r="E6" s="5">
        <f t="shared" si="2"/>
        <v>0.41784639798000001</v>
      </c>
      <c r="G6" s="14">
        <v>1.906680747</v>
      </c>
      <c r="H6" s="15"/>
      <c r="K6" s="1"/>
      <c r="L6" s="1"/>
      <c r="M6" s="1"/>
    </row>
    <row r="7" spans="1:13" ht="15.75" customHeight="1">
      <c r="A7" s="4">
        <v>8</v>
      </c>
      <c r="B7" s="5">
        <f t="shared" ref="B7:C7" si="4">0.193735*0.0860276</f>
        <v>1.6666557085999997E-2</v>
      </c>
      <c r="C7" s="5">
        <f t="shared" si="4"/>
        <v>1.6666557085999997E-2</v>
      </c>
      <c r="D7" s="6">
        <f t="shared" si="1"/>
        <v>3.3333114171999995E-2</v>
      </c>
      <c r="E7" s="5">
        <f t="shared" si="2"/>
        <v>0.41784639798000001</v>
      </c>
      <c r="G7" s="14">
        <v>1.906680747</v>
      </c>
      <c r="H7" s="15"/>
      <c r="K7" s="1"/>
      <c r="L7" s="1"/>
      <c r="M7" s="1"/>
    </row>
    <row r="8" spans="1:13" ht="15.75" customHeight="1">
      <c r="A8" s="4">
        <v>16</v>
      </c>
      <c r="B8" s="5">
        <f t="shared" ref="B8:C8" si="5">0.214791*0.0862775</f>
        <v>1.85316305025E-2</v>
      </c>
      <c r="C8" s="5">
        <f t="shared" si="5"/>
        <v>1.85316305025E-2</v>
      </c>
      <c r="D8" s="6">
        <f t="shared" si="1"/>
        <v>3.7063261005000001E-2</v>
      </c>
      <c r="E8" s="5">
        <f t="shared" si="2"/>
        <v>0.41784639798000001</v>
      </c>
      <c r="G8" s="14">
        <v>1.906680747</v>
      </c>
      <c r="H8" s="15"/>
      <c r="K8" s="1"/>
      <c r="L8" s="1"/>
      <c r="M8" s="1"/>
    </row>
    <row r="9" spans="1:13" ht="15.75" customHeight="1">
      <c r="A9" s="4">
        <v>32</v>
      </c>
      <c r="B9" s="6">
        <f t="shared" ref="B9:C9" si="6">0.265667*0.175632</f>
        <v>4.6659626544E-2</v>
      </c>
      <c r="C9" s="6">
        <f t="shared" si="6"/>
        <v>4.6659626544E-2</v>
      </c>
      <c r="D9" s="6">
        <f t="shared" si="1"/>
        <v>9.3319253088000001E-2</v>
      </c>
      <c r="E9" s="5">
        <f t="shared" si="2"/>
        <v>0.41784639798000001</v>
      </c>
      <c r="G9" s="14">
        <v>1.906680747</v>
      </c>
      <c r="H9" s="15"/>
      <c r="K9" s="1"/>
      <c r="L9" s="1"/>
      <c r="M9" s="1"/>
    </row>
    <row r="10" spans="1:13" ht="15.75" customHeight="1">
      <c r="A10" s="1"/>
      <c r="B10" s="1"/>
      <c r="C10" s="1"/>
      <c r="D10" s="7"/>
      <c r="E10" s="1"/>
      <c r="K10" s="1"/>
      <c r="L10" s="1"/>
      <c r="M10" s="1"/>
    </row>
    <row r="11" spans="1:13" ht="15.75" customHeight="1">
      <c r="A11" s="3" t="s">
        <v>9</v>
      </c>
      <c r="B11" s="1"/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</row>
    <row r="12" spans="1:13" ht="15.75" customHeight="1">
      <c r="A12" s="14" t="s">
        <v>10</v>
      </c>
      <c r="B12" s="18"/>
      <c r="C12" s="18"/>
      <c r="D12" s="18"/>
      <c r="E12" s="15"/>
      <c r="F12" s="1"/>
      <c r="G12" s="3" t="s">
        <v>11</v>
      </c>
      <c r="H12" s="1"/>
      <c r="I12" s="1"/>
      <c r="J12" s="1"/>
      <c r="K12" s="1"/>
      <c r="L12" s="1"/>
      <c r="M12" s="1"/>
    </row>
    <row r="13" spans="1:13" ht="15.75" customHeight="1">
      <c r="A13" s="4" t="s">
        <v>3</v>
      </c>
      <c r="B13" s="4" t="s">
        <v>12</v>
      </c>
      <c r="C13" s="4" t="s">
        <v>13</v>
      </c>
      <c r="D13" s="4" t="s">
        <v>6</v>
      </c>
      <c r="E13" s="4" t="s">
        <v>14</v>
      </c>
      <c r="F13" s="1"/>
      <c r="G13" s="14" t="s">
        <v>8</v>
      </c>
      <c r="H13" s="15"/>
      <c r="I13" s="1"/>
      <c r="J13" s="1"/>
      <c r="K13" s="1"/>
      <c r="L13" s="1"/>
      <c r="M13" s="1"/>
    </row>
    <row r="14" spans="1:13" ht="15.75" customHeight="1">
      <c r="A14" s="4">
        <v>1</v>
      </c>
      <c r="B14" s="5">
        <f t="shared" ref="B14:C14" si="7">0.0851358*0.0613272</f>
        <v>5.2211402337600001E-3</v>
      </c>
      <c r="C14" s="5">
        <f t="shared" si="7"/>
        <v>5.2211402337600001E-3</v>
      </c>
      <c r="D14" s="6">
        <f t="shared" ref="D14:D19" si="8">B14+C14</f>
        <v>1.044228046752E-2</v>
      </c>
      <c r="E14" s="5">
        <f t="shared" ref="E14:E19" si="9">0.350225*1.38368</f>
        <v>0.484599328</v>
      </c>
      <c r="F14" s="1"/>
      <c r="G14" s="14">
        <v>0.35703674069200003</v>
      </c>
      <c r="H14" s="15"/>
      <c r="I14" s="1"/>
      <c r="J14" s="1"/>
      <c r="K14" s="1"/>
      <c r="L14" s="1"/>
      <c r="M14" s="1"/>
    </row>
    <row r="15" spans="1:13" ht="15.75" customHeight="1">
      <c r="A15" s="4">
        <v>2</v>
      </c>
      <c r="B15" s="5">
        <f t="shared" ref="B15:C15" si="10">0.18301*0.0707144</f>
        <v>1.2941442344E-2</v>
      </c>
      <c r="C15" s="5">
        <f t="shared" si="10"/>
        <v>1.2941442344E-2</v>
      </c>
      <c r="D15" s="6">
        <f t="shared" si="8"/>
        <v>2.5882884687999999E-2</v>
      </c>
      <c r="E15" s="5">
        <f t="shared" si="9"/>
        <v>0.484599328</v>
      </c>
      <c r="F15" s="1"/>
      <c r="G15" s="14">
        <v>0.35703674069200003</v>
      </c>
      <c r="H15" s="15"/>
      <c r="I15" s="1"/>
      <c r="J15" s="1"/>
      <c r="K15" s="1"/>
      <c r="L15" s="1"/>
      <c r="M15" s="1"/>
    </row>
    <row r="16" spans="1:13" ht="15.75" customHeight="1">
      <c r="A16" s="4">
        <v>4</v>
      </c>
      <c r="B16" s="5">
        <f t="shared" ref="B16:C16" si="11">0.0985916*0.0764405</f>
        <v>7.5363911997999994E-3</v>
      </c>
      <c r="C16" s="5">
        <f t="shared" si="11"/>
        <v>7.5363911997999994E-3</v>
      </c>
      <c r="D16" s="6">
        <f t="shared" si="8"/>
        <v>1.5072782399599999E-2</v>
      </c>
      <c r="E16" s="5">
        <f t="shared" si="9"/>
        <v>0.484599328</v>
      </c>
      <c r="F16" s="1"/>
      <c r="G16" s="14">
        <v>0.35703674069200003</v>
      </c>
      <c r="H16" s="15"/>
      <c r="I16" s="1"/>
      <c r="J16" s="1"/>
      <c r="K16" s="1"/>
      <c r="L16" s="1"/>
      <c r="M16" s="1"/>
    </row>
    <row r="17" spans="1:13" ht="15.75" customHeight="1">
      <c r="A17" s="4">
        <v>8</v>
      </c>
      <c r="B17" s="5">
        <f t="shared" ref="B17:C17" si="12">0.193735*0.0857445</f>
        <v>1.6611710707499998E-2</v>
      </c>
      <c r="C17" s="5">
        <f t="shared" si="12"/>
        <v>1.6611710707499998E-2</v>
      </c>
      <c r="D17" s="6">
        <f t="shared" si="8"/>
        <v>3.3223421414999996E-2</v>
      </c>
      <c r="E17" s="5">
        <f t="shared" si="9"/>
        <v>0.484599328</v>
      </c>
      <c r="F17" s="1"/>
      <c r="G17" s="14">
        <v>0.35703674069200003</v>
      </c>
      <c r="H17" s="15"/>
      <c r="I17" s="1"/>
      <c r="J17" s="1"/>
      <c r="K17" s="1"/>
      <c r="L17" s="1"/>
      <c r="M17" s="1"/>
    </row>
    <row r="18" spans="1:13" ht="15.75" customHeight="1">
      <c r="A18" s="4">
        <v>16</v>
      </c>
      <c r="B18" s="5">
        <f t="shared" ref="B18:C18" si="13">0.214791*0.117004</f>
        <v>2.5131406164E-2</v>
      </c>
      <c r="C18" s="5">
        <f t="shared" si="13"/>
        <v>2.5131406164E-2</v>
      </c>
      <c r="D18" s="6">
        <f t="shared" si="8"/>
        <v>5.0262812327999999E-2</v>
      </c>
      <c r="E18" s="5">
        <f t="shared" si="9"/>
        <v>0.484599328</v>
      </c>
      <c r="F18" s="1"/>
      <c r="G18" s="14">
        <v>0.35703674069200003</v>
      </c>
      <c r="H18" s="15"/>
      <c r="I18" s="1"/>
      <c r="J18" s="1"/>
      <c r="K18" s="1"/>
      <c r="L18" s="1"/>
      <c r="M18" s="1"/>
    </row>
    <row r="19" spans="1:13" ht="15.75" customHeight="1">
      <c r="A19" s="4">
        <v>32</v>
      </c>
      <c r="B19" s="5">
        <f t="shared" ref="B19:C19" si="14">0.265667*0.174962</f>
        <v>4.6481629653999997E-2</v>
      </c>
      <c r="C19" s="5">
        <f t="shared" si="14"/>
        <v>4.6481629653999997E-2</v>
      </c>
      <c r="D19" s="6">
        <f t="shared" si="8"/>
        <v>9.2963259307999993E-2</v>
      </c>
      <c r="E19" s="5">
        <f t="shared" si="9"/>
        <v>0.484599328</v>
      </c>
      <c r="F19" s="1"/>
      <c r="G19" s="14">
        <v>0.35703674069200003</v>
      </c>
      <c r="H19" s="15"/>
      <c r="I19" s="1"/>
      <c r="J19" s="1"/>
      <c r="K19" s="1"/>
      <c r="L19" s="1"/>
      <c r="M19" s="1"/>
    </row>
    <row r="20" spans="1:1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>
      <c r="A23" s="16" t="s">
        <v>15</v>
      </c>
      <c r="B23" s="17"/>
      <c r="C23" s="17"/>
      <c r="D23" s="17"/>
      <c r="E23" s="17"/>
      <c r="F23" s="17"/>
    </row>
    <row r="25" spans="1:13" ht="15.75" customHeight="1">
      <c r="A25" s="3" t="s">
        <v>16</v>
      </c>
      <c r="C25" s="4" t="s">
        <v>1</v>
      </c>
      <c r="D25" s="4" t="s">
        <v>10</v>
      </c>
    </row>
    <row r="26" spans="1:13" ht="15.75" customHeight="1">
      <c r="A26" s="14" t="s">
        <v>17</v>
      </c>
      <c r="B26" s="15"/>
      <c r="C26" s="8">
        <f>D9</f>
        <v>9.3319253088000001E-2</v>
      </c>
      <c r="D26" s="8">
        <f>D19</f>
        <v>9.2963259307999993E-2</v>
      </c>
    </row>
    <row r="27" spans="1:13" ht="15.75" customHeight="1">
      <c r="A27" s="14" t="s">
        <v>18</v>
      </c>
      <c r="B27" s="15"/>
      <c r="C27" s="9">
        <v>2</v>
      </c>
      <c r="D27" s="9">
        <v>0.45</v>
      </c>
    </row>
    <row r="28" spans="1:13" ht="15.75" customHeight="1">
      <c r="A28" s="14" t="s">
        <v>19</v>
      </c>
      <c r="B28" s="15"/>
      <c r="C28" s="10">
        <f>100*(D9/C27)</f>
        <v>4.6659626544000004</v>
      </c>
      <c r="D28" s="11">
        <f>100*(D19/D27)</f>
        <v>20.658502068444442</v>
      </c>
    </row>
    <row r="29" spans="1:13" ht="15.75" customHeight="1">
      <c r="A29" s="14" t="s">
        <v>8</v>
      </c>
      <c r="B29" s="15"/>
      <c r="C29" s="6">
        <f t="shared" ref="C29:D29" si="15">C27-C26</f>
        <v>1.906680746912</v>
      </c>
      <c r="D29" s="6">
        <f t="shared" si="15"/>
        <v>0.35703674069200003</v>
      </c>
    </row>
    <row r="30" spans="1:13" ht="15.75" customHeight="1">
      <c r="C30" s="2"/>
      <c r="D30" s="1"/>
    </row>
    <row r="31" spans="1:13" ht="15.75" customHeight="1">
      <c r="C31" s="1"/>
      <c r="D31" s="1"/>
    </row>
    <row r="32" spans="1:13" ht="15.75" customHeight="1">
      <c r="A32" s="16" t="s">
        <v>20</v>
      </c>
      <c r="B32" s="17"/>
      <c r="C32" s="17"/>
      <c r="D32" s="17"/>
      <c r="E32" s="17"/>
      <c r="F32" s="17"/>
    </row>
    <row r="33" spans="1:7" ht="15.75" customHeight="1">
      <c r="D33" s="1"/>
    </row>
    <row r="34" spans="1:7" ht="15.75" customHeight="1">
      <c r="A34" s="3" t="s">
        <v>21</v>
      </c>
      <c r="B34" s="4" t="s">
        <v>1</v>
      </c>
      <c r="C34" s="4" t="s">
        <v>10</v>
      </c>
    </row>
    <row r="35" spans="1:7" ht="15.75" customHeight="1">
      <c r="A35" s="4" t="s">
        <v>3</v>
      </c>
      <c r="B35" s="14" t="s">
        <v>22</v>
      </c>
      <c r="C35" s="15"/>
      <c r="D35" s="7"/>
      <c r="E35" s="7"/>
    </row>
    <row r="36" spans="1:7" ht="15.75" customHeight="1">
      <c r="A36" s="4">
        <v>1</v>
      </c>
      <c r="B36" s="4" t="s">
        <v>23</v>
      </c>
      <c r="C36" s="5">
        <f t="shared" ref="C36:C40" si="16">D14+E14+G14</f>
        <v>0.85207834915952008</v>
      </c>
      <c r="D36" s="7"/>
      <c r="E36" s="2"/>
    </row>
    <row r="37" spans="1:7" ht="15.75" customHeight="1">
      <c r="A37" s="4">
        <v>2</v>
      </c>
      <c r="B37" s="5">
        <f t="shared" ref="B37:B41" si="17">D5+E5+G5</f>
        <v>2.3499741364500002</v>
      </c>
      <c r="C37" s="5">
        <f t="shared" si="16"/>
        <v>0.86751895338000007</v>
      </c>
      <c r="D37" s="7"/>
      <c r="E37" s="2"/>
    </row>
    <row r="38" spans="1:7" ht="15.75" customHeight="1">
      <c r="A38" s="4">
        <v>4</v>
      </c>
      <c r="B38" s="5">
        <f t="shared" si="17"/>
        <v>2.3366268582449599</v>
      </c>
      <c r="C38" s="5">
        <f t="shared" si="16"/>
        <v>0.85670885109160011</v>
      </c>
      <c r="D38" s="7"/>
      <c r="E38" s="2"/>
    </row>
    <row r="39" spans="1:7" ht="15.75" customHeight="1">
      <c r="A39" s="4">
        <v>8</v>
      </c>
      <c r="B39" s="5">
        <f t="shared" si="17"/>
        <v>2.3578602591519999</v>
      </c>
      <c r="C39" s="5">
        <f t="shared" si="16"/>
        <v>0.87485949010699993</v>
      </c>
      <c r="D39" s="7"/>
      <c r="E39" s="2"/>
    </row>
    <row r="40" spans="1:7" ht="15.75" customHeight="1">
      <c r="A40" s="4">
        <v>16</v>
      </c>
      <c r="B40" s="5">
        <f t="shared" si="17"/>
        <v>2.3615904059849999</v>
      </c>
      <c r="C40" s="5">
        <f t="shared" si="16"/>
        <v>0.89189888101999992</v>
      </c>
      <c r="D40" s="7"/>
      <c r="E40" s="2"/>
    </row>
    <row r="41" spans="1:7" ht="15.75" customHeight="1">
      <c r="A41" s="6">
        <v>32</v>
      </c>
      <c r="B41" s="5">
        <f t="shared" si="17"/>
        <v>2.4178463980679998</v>
      </c>
      <c r="C41" s="4" t="s">
        <v>23</v>
      </c>
      <c r="D41" s="7"/>
      <c r="E41" s="2"/>
    </row>
    <row r="42" spans="1:7" ht="15.75" customHeight="1">
      <c r="A42" s="16" t="s">
        <v>24</v>
      </c>
      <c r="B42" s="17"/>
      <c r="C42" s="17"/>
      <c r="D42" s="17"/>
      <c r="E42" s="17"/>
      <c r="F42" s="17"/>
    </row>
    <row r="43" spans="1:7" ht="15.75" customHeight="1">
      <c r="A43" s="14" t="s">
        <v>10</v>
      </c>
      <c r="B43" s="18"/>
      <c r="C43" s="18"/>
      <c r="D43" s="18"/>
      <c r="E43" s="18"/>
      <c r="F43" s="15"/>
      <c r="G43" s="12" t="s">
        <v>25</v>
      </c>
    </row>
    <row r="44" spans="1:7" ht="15.75" customHeight="1">
      <c r="A44" s="14" t="s">
        <v>26</v>
      </c>
      <c r="B44" s="18"/>
      <c r="C44" s="15"/>
      <c r="D44" s="14" t="s">
        <v>27</v>
      </c>
      <c r="E44" s="18"/>
      <c r="F44" s="15"/>
    </row>
    <row r="45" spans="1:7" ht="15.75" customHeight="1">
      <c r="A45" s="4" t="s">
        <v>28</v>
      </c>
      <c r="B45" s="4" t="s">
        <v>29</v>
      </c>
      <c r="C45" s="4" t="s">
        <v>30</v>
      </c>
      <c r="D45" s="4" t="s">
        <v>28</v>
      </c>
      <c r="E45" s="4" t="s">
        <v>29</v>
      </c>
      <c r="F45" s="4" t="s">
        <v>30</v>
      </c>
    </row>
    <row r="46" spans="1:7" ht="15.75" customHeight="1">
      <c r="A46" s="4">
        <v>1</v>
      </c>
      <c r="B46" s="4">
        <v>0.3054</v>
      </c>
      <c r="C46" s="5">
        <f t="shared" ref="C46:C50" si="18">B46/C36</f>
        <v>0.35841774444948982</v>
      </c>
      <c r="D46" s="4">
        <v>1</v>
      </c>
      <c r="E46" s="4">
        <v>0.50670000000000004</v>
      </c>
      <c r="F46" s="5">
        <f t="shared" ref="F46:F50" si="19">E46/C36</f>
        <v>0.59466362512297477</v>
      </c>
    </row>
    <row r="47" spans="1:7" ht="15.75" customHeight="1">
      <c r="A47" s="4">
        <v>2</v>
      </c>
      <c r="B47" s="4">
        <v>0.30680000000000002</v>
      </c>
      <c r="C47" s="5">
        <f t="shared" si="18"/>
        <v>0.35365221567166399</v>
      </c>
      <c r="D47" s="4">
        <v>2</v>
      </c>
      <c r="E47" s="4">
        <v>0.52190000000000003</v>
      </c>
      <c r="F47" s="5">
        <f t="shared" si="19"/>
        <v>0.60160068891473739</v>
      </c>
    </row>
    <row r="48" spans="1:7" ht="15.75" customHeight="1">
      <c r="A48" s="4">
        <v>4</v>
      </c>
      <c r="B48" s="4">
        <v>0.30959999999999999</v>
      </c>
      <c r="C48" s="5">
        <f t="shared" si="18"/>
        <v>0.36138298280158337</v>
      </c>
      <c r="D48" s="4">
        <v>4</v>
      </c>
      <c r="E48" s="4">
        <v>0.55289999999999995</v>
      </c>
      <c r="F48" s="5">
        <f t="shared" si="19"/>
        <v>0.64537678033267265</v>
      </c>
    </row>
    <row r="49" spans="1:8" ht="15.75" customHeight="1">
      <c r="A49" s="4">
        <v>8</v>
      </c>
      <c r="B49" s="4">
        <v>0.31190000000000001</v>
      </c>
      <c r="C49" s="5">
        <f t="shared" si="18"/>
        <v>0.35651439291337284</v>
      </c>
      <c r="D49" s="4">
        <v>8</v>
      </c>
      <c r="E49" s="4">
        <v>0.57010000000000005</v>
      </c>
      <c r="F49" s="5">
        <f t="shared" si="19"/>
        <v>0.65164750048064723</v>
      </c>
    </row>
    <row r="50" spans="1:8" ht="15.75" customHeight="1">
      <c r="A50" s="4">
        <v>16</v>
      </c>
      <c r="B50" s="4">
        <v>0.31440000000000001</v>
      </c>
      <c r="C50" s="5">
        <f t="shared" si="18"/>
        <v>0.35250632856545755</v>
      </c>
      <c r="D50" s="4">
        <v>16</v>
      </c>
      <c r="E50" s="4">
        <v>0.57499999999999996</v>
      </c>
      <c r="F50" s="5">
        <f t="shared" si="19"/>
        <v>0.64469191770082079</v>
      </c>
    </row>
    <row r="53" spans="1:8" ht="13">
      <c r="A53" s="14" t="s">
        <v>1</v>
      </c>
      <c r="B53" s="18"/>
      <c r="C53" s="18"/>
      <c r="D53" s="18"/>
      <c r="E53" s="18"/>
      <c r="F53" s="15"/>
      <c r="G53" s="12" t="s">
        <v>31</v>
      </c>
    </row>
    <row r="54" spans="1:8" ht="13">
      <c r="A54" s="14" t="s">
        <v>26</v>
      </c>
      <c r="B54" s="18"/>
      <c r="C54" s="15"/>
      <c r="D54" s="14" t="s">
        <v>27</v>
      </c>
      <c r="E54" s="18"/>
      <c r="F54" s="15"/>
    </row>
    <row r="55" spans="1:8" ht="13">
      <c r="A55" s="4" t="s">
        <v>28</v>
      </c>
      <c r="B55" s="4" t="s">
        <v>29</v>
      </c>
      <c r="C55" s="4" t="s">
        <v>30</v>
      </c>
      <c r="D55" s="4" t="s">
        <v>28</v>
      </c>
      <c r="E55" s="4" t="s">
        <v>29</v>
      </c>
      <c r="F55" s="4" t="s">
        <v>30</v>
      </c>
    </row>
    <row r="56" spans="1:8" ht="13">
      <c r="A56" s="4">
        <v>2</v>
      </c>
      <c r="B56" s="4">
        <v>0.4425</v>
      </c>
      <c r="C56" s="13">
        <f t="shared" ref="C56:C60" si="20">B56/B37</f>
        <v>0.18829994472554698</v>
      </c>
      <c r="D56" s="4">
        <v>2</v>
      </c>
      <c r="E56" s="4">
        <v>0.80349999999999999</v>
      </c>
      <c r="F56" s="13">
        <f t="shared" ref="F56:F60" si="21">E56/B37</f>
        <v>0.34191865669373328</v>
      </c>
    </row>
    <row r="57" spans="1:8" ht="13">
      <c r="A57" s="4">
        <v>4</v>
      </c>
      <c r="B57" s="4">
        <v>0.44840000000000002</v>
      </c>
      <c r="C57" s="13">
        <f t="shared" si="20"/>
        <v>0.19190055888375485</v>
      </c>
      <c r="D57" s="4">
        <v>4</v>
      </c>
      <c r="E57" s="4">
        <v>0.82450000000000001</v>
      </c>
      <c r="F57" s="13">
        <f t="shared" si="21"/>
        <v>0.35285907850057063</v>
      </c>
    </row>
    <row r="58" spans="1:8" ht="13">
      <c r="A58" s="4">
        <v>8</v>
      </c>
      <c r="B58" s="4">
        <v>0.45629999999999998</v>
      </c>
      <c r="C58" s="13">
        <f t="shared" si="20"/>
        <v>0.193522919023245</v>
      </c>
      <c r="D58" s="4">
        <v>8</v>
      </c>
      <c r="E58" s="4">
        <v>0.85529999999999995</v>
      </c>
      <c r="F58" s="13">
        <f t="shared" si="21"/>
        <v>0.36274414341569461</v>
      </c>
    </row>
    <row r="59" spans="1:8" ht="13">
      <c r="A59" s="4">
        <v>16</v>
      </c>
      <c r="B59" s="4">
        <v>0.46260000000000001</v>
      </c>
      <c r="C59" s="13">
        <f t="shared" si="20"/>
        <v>0.19588494212528501</v>
      </c>
      <c r="D59" s="4">
        <v>16</v>
      </c>
      <c r="E59" s="4">
        <v>0.87060000000000004</v>
      </c>
      <c r="F59" s="13">
        <f t="shared" si="21"/>
        <v>0.3686498716261849</v>
      </c>
    </row>
    <row r="60" spans="1:8" ht="13">
      <c r="A60" s="4">
        <v>32</v>
      </c>
      <c r="B60" s="4">
        <v>0.46360000000000001</v>
      </c>
      <c r="C60" s="13">
        <f t="shared" si="20"/>
        <v>0.19174088162525271</v>
      </c>
      <c r="D60" s="4">
        <v>32</v>
      </c>
      <c r="E60" s="4">
        <v>0.88300000000000001</v>
      </c>
      <c r="F60" s="13">
        <f t="shared" si="21"/>
        <v>0.36520103208606158</v>
      </c>
    </row>
    <row r="63" spans="1:8" ht="15.75" customHeight="1">
      <c r="A63" s="16" t="s">
        <v>32</v>
      </c>
      <c r="B63" s="16"/>
      <c r="C63" s="16"/>
      <c r="D63" s="16"/>
      <c r="E63" s="16"/>
      <c r="F63" s="16"/>
      <c r="G63" s="16"/>
      <c r="H63" s="23"/>
    </row>
    <row r="64" spans="1:8" ht="15.75" customHeight="1">
      <c r="H64" s="23"/>
    </row>
    <row r="65" spans="1:9" ht="15.75" customHeight="1">
      <c r="A65" s="19" t="s">
        <v>10</v>
      </c>
      <c r="B65" s="19"/>
      <c r="C65" s="19"/>
      <c r="D65" s="19"/>
      <c r="E65" s="19"/>
      <c r="F65" s="19"/>
      <c r="G65" s="19"/>
      <c r="H65" s="22"/>
      <c r="I65" s="23"/>
    </row>
    <row r="66" spans="1:9" ht="15.75" customHeight="1">
      <c r="A66" s="25" t="s">
        <v>34</v>
      </c>
      <c r="B66" s="19" t="s">
        <v>26</v>
      </c>
      <c r="C66" s="19"/>
      <c r="D66" s="19"/>
      <c r="E66" s="19" t="s">
        <v>27</v>
      </c>
      <c r="F66" s="19"/>
      <c r="G66" s="19"/>
      <c r="H66" s="23"/>
      <c r="I66" s="23"/>
    </row>
    <row r="67" spans="1:9" ht="15.75" customHeight="1">
      <c r="A67" s="26"/>
      <c r="B67" s="20" t="s">
        <v>28</v>
      </c>
      <c r="C67" s="20" t="s">
        <v>29</v>
      </c>
      <c r="D67" s="27" t="s">
        <v>33</v>
      </c>
      <c r="E67" s="20" t="s">
        <v>28</v>
      </c>
      <c r="F67" s="20" t="s">
        <v>29</v>
      </c>
      <c r="G67" s="27" t="s">
        <v>33</v>
      </c>
      <c r="H67" s="23"/>
      <c r="I67" s="23"/>
    </row>
    <row r="68" spans="1:9" ht="15.75" customHeight="1">
      <c r="A68" s="21">
        <v>100</v>
      </c>
      <c r="B68" s="20">
        <v>1</v>
      </c>
      <c r="C68" s="20">
        <v>0.3054</v>
      </c>
      <c r="D68" s="28">
        <f>C68/A68</f>
        <v>3.0539999999999999E-3</v>
      </c>
      <c r="E68" s="20">
        <v>1</v>
      </c>
      <c r="F68" s="20">
        <v>0.50670000000000004</v>
      </c>
      <c r="G68" s="28">
        <f>F68/A68</f>
        <v>5.0670000000000003E-3</v>
      </c>
      <c r="H68" s="24"/>
      <c r="I68" s="23"/>
    </row>
    <row r="69" spans="1:9" ht="15.75" customHeight="1">
      <c r="A69" s="21">
        <v>100</v>
      </c>
      <c r="B69" s="20">
        <v>2</v>
      </c>
      <c r="C69" s="20">
        <v>0.30680000000000002</v>
      </c>
      <c r="D69" s="28">
        <f t="shared" ref="D69:D72" si="22">C69/A69</f>
        <v>3.068E-3</v>
      </c>
      <c r="E69" s="20">
        <v>2</v>
      </c>
      <c r="F69" s="20">
        <v>0.52190000000000003</v>
      </c>
      <c r="G69" s="28">
        <f t="shared" ref="G69:G72" si="23">F69/A69</f>
        <v>5.2190000000000005E-3</v>
      </c>
      <c r="H69" s="24"/>
      <c r="I69" s="23"/>
    </row>
    <row r="70" spans="1:9" ht="15.75" customHeight="1">
      <c r="A70" s="21">
        <v>100</v>
      </c>
      <c r="B70" s="20">
        <v>4</v>
      </c>
      <c r="C70" s="20">
        <v>0.30959999999999999</v>
      </c>
      <c r="D70" s="28">
        <f t="shared" si="22"/>
        <v>3.0959999999999998E-3</v>
      </c>
      <c r="E70" s="20">
        <v>4</v>
      </c>
      <c r="F70" s="20">
        <v>0.55289999999999995</v>
      </c>
      <c r="G70" s="28">
        <f t="shared" si="23"/>
        <v>5.5289999999999992E-3</v>
      </c>
      <c r="H70" s="24"/>
      <c r="I70" s="23"/>
    </row>
    <row r="71" spans="1:9" ht="15.75" customHeight="1">
      <c r="A71" s="21">
        <v>100</v>
      </c>
      <c r="B71" s="20">
        <v>8</v>
      </c>
      <c r="C71" s="20">
        <v>0.31190000000000001</v>
      </c>
      <c r="D71" s="28">
        <f t="shared" si="22"/>
        <v>3.1190000000000002E-3</v>
      </c>
      <c r="E71" s="20">
        <v>8</v>
      </c>
      <c r="F71" s="20">
        <v>0.57010000000000005</v>
      </c>
      <c r="G71" s="28">
        <f t="shared" si="23"/>
        <v>5.7010000000000003E-3</v>
      </c>
      <c r="H71" s="24"/>
      <c r="I71" s="23"/>
    </row>
    <row r="72" spans="1:9" ht="15.75" customHeight="1">
      <c r="A72" s="21">
        <v>100</v>
      </c>
      <c r="B72" s="20">
        <v>16</v>
      </c>
      <c r="C72" s="20">
        <v>0.31440000000000001</v>
      </c>
      <c r="D72" s="29">
        <f t="shared" si="22"/>
        <v>3.1440000000000001E-3</v>
      </c>
      <c r="E72" s="20">
        <v>16</v>
      </c>
      <c r="F72" s="20">
        <v>0.57499999999999996</v>
      </c>
      <c r="G72" s="29">
        <f t="shared" si="23"/>
        <v>5.7499999999999999E-3</v>
      </c>
      <c r="H72" s="24"/>
      <c r="I72" s="23"/>
    </row>
    <row r="73" spans="1:9" ht="15.75" customHeight="1">
      <c r="A73" s="23"/>
      <c r="B73" s="23"/>
      <c r="C73" s="23"/>
      <c r="D73" s="23"/>
      <c r="E73" s="23"/>
      <c r="F73" s="23"/>
      <c r="G73" s="23"/>
      <c r="H73" s="23"/>
      <c r="I73" s="23"/>
    </row>
    <row r="74" spans="1:9" ht="15.75" customHeight="1">
      <c r="A74" s="23"/>
      <c r="B74" s="23"/>
      <c r="C74" s="23"/>
      <c r="D74" s="23"/>
      <c r="E74" s="23"/>
      <c r="F74" s="23"/>
      <c r="G74" s="23"/>
      <c r="H74" s="23"/>
      <c r="I74" s="23"/>
    </row>
    <row r="75" spans="1:9" ht="15.75" customHeight="1">
      <c r="A75" s="19" t="s">
        <v>1</v>
      </c>
      <c r="B75" s="19"/>
      <c r="C75" s="19"/>
      <c r="D75" s="19"/>
      <c r="E75" s="19"/>
      <c r="F75" s="19"/>
      <c r="G75" s="19"/>
      <c r="H75" s="23"/>
      <c r="I75" s="23"/>
    </row>
    <row r="76" spans="1:9" ht="15.75" customHeight="1">
      <c r="A76" s="25" t="s">
        <v>34</v>
      </c>
      <c r="B76" s="19" t="s">
        <v>26</v>
      </c>
      <c r="C76" s="19"/>
      <c r="D76" s="19"/>
      <c r="E76" s="19" t="s">
        <v>27</v>
      </c>
      <c r="F76" s="19"/>
      <c r="G76" s="19"/>
      <c r="H76" s="23"/>
      <c r="I76" s="23"/>
    </row>
    <row r="77" spans="1:9" ht="15.75" customHeight="1">
      <c r="A77" s="26"/>
      <c r="B77" s="20" t="s">
        <v>28</v>
      </c>
      <c r="C77" s="20" t="s">
        <v>29</v>
      </c>
      <c r="D77" s="27" t="s">
        <v>33</v>
      </c>
      <c r="E77" s="20" t="s">
        <v>28</v>
      </c>
      <c r="F77" s="20" t="s">
        <v>29</v>
      </c>
      <c r="G77" s="27" t="s">
        <v>33</v>
      </c>
      <c r="H77" s="23"/>
    </row>
    <row r="78" spans="1:9" ht="15.75" customHeight="1">
      <c r="A78" s="21">
        <v>500</v>
      </c>
      <c r="B78" s="20">
        <v>2</v>
      </c>
      <c r="C78" s="4">
        <v>0.4425</v>
      </c>
      <c r="D78" s="28">
        <f>C78/A78</f>
        <v>8.8500000000000004E-4</v>
      </c>
      <c r="E78" s="20">
        <v>2</v>
      </c>
      <c r="F78" s="4">
        <v>0.80349999999999999</v>
      </c>
      <c r="G78" s="28">
        <f>F78/A78</f>
        <v>1.6069999999999999E-3</v>
      </c>
    </row>
    <row r="79" spans="1:9" ht="15.75" customHeight="1">
      <c r="A79" s="21">
        <v>500</v>
      </c>
      <c r="B79" s="20">
        <v>4</v>
      </c>
      <c r="C79" s="4">
        <v>0.44840000000000002</v>
      </c>
      <c r="D79" s="28">
        <f t="shared" ref="D79:D82" si="24">C79/A79</f>
        <v>8.9680000000000001E-4</v>
      </c>
      <c r="E79" s="20">
        <v>4</v>
      </c>
      <c r="F79" s="4">
        <v>0.82450000000000001</v>
      </c>
      <c r="G79" s="28">
        <f t="shared" ref="G79:G82" si="25">F79/A79</f>
        <v>1.6490000000000001E-3</v>
      </c>
    </row>
    <row r="80" spans="1:9" ht="15.75" customHeight="1">
      <c r="A80" s="21">
        <v>500</v>
      </c>
      <c r="B80" s="20">
        <v>8</v>
      </c>
      <c r="C80" s="4">
        <v>0.45629999999999998</v>
      </c>
      <c r="D80" s="28">
        <f t="shared" si="24"/>
        <v>9.1259999999999996E-4</v>
      </c>
      <c r="E80" s="20">
        <v>8</v>
      </c>
      <c r="F80" s="4">
        <v>0.85529999999999995</v>
      </c>
      <c r="G80" s="28">
        <f t="shared" si="25"/>
        <v>1.7105999999999998E-3</v>
      </c>
    </row>
    <row r="81" spans="1:7" ht="15.75" customHeight="1">
      <c r="A81" s="21">
        <v>500</v>
      </c>
      <c r="B81" s="20">
        <v>16</v>
      </c>
      <c r="C81" s="4">
        <v>0.46260000000000001</v>
      </c>
      <c r="D81" s="28">
        <f t="shared" si="24"/>
        <v>9.2520000000000005E-4</v>
      </c>
      <c r="E81" s="20">
        <v>16</v>
      </c>
      <c r="F81" s="4">
        <v>0.87060000000000004</v>
      </c>
      <c r="G81" s="28">
        <f t="shared" si="25"/>
        <v>1.7412E-3</v>
      </c>
    </row>
    <row r="82" spans="1:7" ht="15.75" customHeight="1">
      <c r="A82" s="21">
        <v>500</v>
      </c>
      <c r="B82" s="20">
        <v>32</v>
      </c>
      <c r="C82" s="4">
        <v>0.46360000000000001</v>
      </c>
      <c r="D82" s="29">
        <f t="shared" si="24"/>
        <v>9.2719999999999999E-4</v>
      </c>
      <c r="E82" s="20">
        <v>32</v>
      </c>
      <c r="F82" s="4">
        <v>0.88300000000000001</v>
      </c>
      <c r="G82" s="29">
        <f t="shared" si="25"/>
        <v>1.766E-3</v>
      </c>
    </row>
  </sheetData>
  <mergeCells count="38">
    <mergeCell ref="B66:D66"/>
    <mergeCell ref="E66:G66"/>
    <mergeCell ref="A75:G75"/>
    <mergeCell ref="B76:D76"/>
    <mergeCell ref="E76:G76"/>
    <mergeCell ref="A76:A77"/>
    <mergeCell ref="A66:A67"/>
    <mergeCell ref="A65:G65"/>
    <mergeCell ref="A63:G63"/>
    <mergeCell ref="A53:F53"/>
    <mergeCell ref="D54:F54"/>
    <mergeCell ref="A54:C54"/>
    <mergeCell ref="D44:F44"/>
    <mergeCell ref="A44:C44"/>
    <mergeCell ref="A3:E3"/>
    <mergeCell ref="A12:E12"/>
    <mergeCell ref="A28:B28"/>
    <mergeCell ref="A27:B27"/>
    <mergeCell ref="A29:B29"/>
    <mergeCell ref="G19:H19"/>
    <mergeCell ref="A42:F42"/>
    <mergeCell ref="A43:F43"/>
    <mergeCell ref="A26:B26"/>
    <mergeCell ref="A23:F23"/>
    <mergeCell ref="B35:C35"/>
    <mergeCell ref="A32:F32"/>
    <mergeCell ref="G18:H18"/>
    <mergeCell ref="G4:H4"/>
    <mergeCell ref="G5:H5"/>
    <mergeCell ref="G6:H6"/>
    <mergeCell ref="G7:H7"/>
    <mergeCell ref="G8:H8"/>
    <mergeCell ref="G9:H9"/>
    <mergeCell ref="G13:H13"/>
    <mergeCell ref="G14:H14"/>
    <mergeCell ref="G15:H15"/>
    <mergeCell ref="G16:H16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2020-02-23T20:17:08Z</dcterms:modified>
</cp:coreProperties>
</file>