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ence\Desktop\Logiciel_test\"/>
    </mc:Choice>
  </mc:AlternateContent>
  <bookViews>
    <workbookView xWindow="0" yWindow="0" windowWidth="19200" windowHeight="11490"/>
  </bookViews>
  <sheets>
    <sheet name="Résumé" sheetId="1" r:id="rId1"/>
    <sheet name="Valeur" sheetId="2" r:id="rId2"/>
    <sheet name="Calibration 230314" sheetId="3" r:id="rId3"/>
  </sheets>
  <calcPr calcId="162913"/>
</workbook>
</file>

<file path=xl/calcChain.xml><?xml version="1.0" encoding="utf-8"?>
<calcChain xmlns="http://schemas.openxmlformats.org/spreadsheetml/2006/main">
  <c r="L33" i="2" l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C7" i="2"/>
  <c r="C8" i="1" s="1"/>
  <c r="B7" i="2"/>
  <c r="B8" i="1" s="1"/>
  <c r="L6" i="2"/>
  <c r="L5" i="2"/>
  <c r="B14" i="1"/>
  <c r="B13" i="1"/>
  <c r="B12" i="1"/>
  <c r="B11" i="1"/>
  <c r="B10" i="1"/>
  <c r="B9" i="1"/>
  <c r="B6" i="1"/>
  <c r="B5" i="1"/>
  <c r="B7" i="1" l="1"/>
  <c r="C7" i="1"/>
</calcChain>
</file>

<file path=xl/comments1.xml><?xml version="1.0" encoding="utf-8"?>
<comments xmlns="http://schemas.openxmlformats.org/spreadsheetml/2006/main">
  <authors>
    <author>VideoPc2a</author>
  </authors>
  <commentList>
    <comment ref="AF3" authorId="0" shapeId="0">
      <text>
        <r>
          <rPr>
            <sz val="11"/>
            <color theme="1"/>
            <rFont val="Calibri"/>
            <family val="2"/>
            <scheme val="minor"/>
          </rPr>
          <t xml:space="preserve">7,48 multimètre
</t>
        </r>
      </text>
    </comment>
  </commentList>
</comments>
</file>

<file path=xl/sharedStrings.xml><?xml version="1.0" encoding="utf-8"?>
<sst xmlns="http://schemas.openxmlformats.org/spreadsheetml/2006/main" count="344" uniqueCount="102">
  <si>
    <t>Numero de série</t>
  </si>
  <si>
    <t>Range</t>
  </si>
  <si>
    <t>Yes</t>
  </si>
  <si>
    <t>Volt Supply</t>
  </si>
  <si>
    <t>bravo</t>
  </si>
  <si>
    <t>Output</t>
  </si>
  <si>
    <t>Cablage</t>
  </si>
  <si>
    <t>Modèle</t>
  </si>
  <si>
    <t>Ax+b</t>
  </si>
  <si>
    <t>Date de test</t>
  </si>
  <si>
    <t>Par</t>
  </si>
  <si>
    <t>Lecteur</t>
  </si>
  <si>
    <t>Référence</t>
  </si>
  <si>
    <t>Lecteur Référence</t>
  </si>
  <si>
    <t>Seuil bas</t>
  </si>
  <si>
    <t>Seuil haut</t>
  </si>
  <si>
    <t>Patm</t>
  </si>
  <si>
    <t>Initiales Utilisateur</t>
  </si>
  <si>
    <t>iqheriuh</t>
  </si>
  <si>
    <t>Localisation</t>
  </si>
  <si>
    <t>ihoeqiorg</t>
  </si>
  <si>
    <t>Manip/stock</t>
  </si>
  <si>
    <t>ongwe</t>
  </si>
  <si>
    <t>Date d'inventaire</t>
  </si>
  <si>
    <t>27/03/2023</t>
  </si>
  <si>
    <t>81850_21913</t>
  </si>
  <si>
    <t>Tableau :</t>
  </si>
  <si>
    <t>Valeur Obtenu</t>
  </si>
  <si>
    <t>Valeur référence</t>
  </si>
  <si>
    <t>Pression S1</t>
  </si>
  <si>
    <t>Pression S2</t>
  </si>
  <si>
    <t>Pression S3</t>
  </si>
  <si>
    <t>0…3 bar abs</t>
  </si>
  <si>
    <t>considère 0</t>
  </si>
  <si>
    <t>13…28 VDC</t>
  </si>
  <si>
    <t>Premier changement de valeur</t>
  </si>
  <si>
    <t>&gt;1000</t>
  </si>
  <si>
    <t>0…10V</t>
  </si>
  <si>
    <t>Valeur 1</t>
  </si>
  <si>
    <t>4=+Vcc; 6=+OUT; 8:GND</t>
  </si>
  <si>
    <t>Valeur 2</t>
  </si>
  <si>
    <t>PAA-41</t>
  </si>
  <si>
    <t>Valeur 3</t>
  </si>
  <si>
    <t>Valeur 4</t>
  </si>
  <si>
    <t>Saturation ?</t>
  </si>
  <si>
    <t>Maxence Albanese</t>
  </si>
  <si>
    <t>Pression Atmo</t>
  </si>
  <si>
    <t xml:space="preserve"> PC2A/CNRS 2007 Ch2</t>
  </si>
  <si>
    <t>Pirani PKR250 N°BGG20000 F-N°637112X 021</t>
  </si>
  <si>
    <t xml:space="preserve">TGP256 </t>
  </si>
  <si>
    <t>lien</t>
  </si>
  <si>
    <t>Marque</t>
  </si>
  <si>
    <t>N° de série</t>
  </si>
  <si>
    <t>Type  (voir WIKI)</t>
  </si>
  <si>
    <t>gamme</t>
  </si>
  <si>
    <t>signal</t>
  </si>
  <si>
    <t>brochage</t>
  </si>
  <si>
    <t>manip</t>
  </si>
  <si>
    <t xml:space="preserve">date </t>
  </si>
  <si>
    <t>commentaire</t>
  </si>
  <si>
    <t>Date Achat</t>
  </si>
  <si>
    <t>Prix</t>
  </si>
  <si>
    <t>n° Inventaire</t>
  </si>
  <si>
    <t>courbe</t>
  </si>
  <si>
    <t>Sys ref</t>
  </si>
  <si>
    <t>P ref</t>
  </si>
  <si>
    <t>Unité</t>
  </si>
  <si>
    <t>Pression S4</t>
  </si>
  <si>
    <t>Presion S5</t>
  </si>
  <si>
    <t>Presion S6</t>
  </si>
  <si>
    <t>Presion S7</t>
  </si>
  <si>
    <t>Certificat
7/6/2021</t>
  </si>
  <si>
    <t>Gaz-Vide-Cryogenie\GAUGES\KELLER\Series 40\Trasmettitore serie 41.pdf</t>
  </si>
  <si>
    <t>KELLER</t>
  </si>
  <si>
    <t>PAA_41/1bar/81850</t>
  </si>
  <si>
    <t>Capacitive</t>
  </si>
  <si>
    <t>0-1 bar</t>
  </si>
  <si>
    <t>4-20 mA</t>
  </si>
  <si>
    <t>fiche ronde</t>
  </si>
  <si>
    <t>C16-9.1</t>
  </si>
  <si>
    <t>FAGE</t>
  </si>
  <si>
    <t>Manip FAGE</t>
  </si>
  <si>
    <t>mbar</t>
  </si>
  <si>
    <t>V</t>
  </si>
  <si>
    <t>n/a</t>
  </si>
  <si>
    <t xml:space="preserve">système 1: jauge pirani PKR250 N°BGG20000 F-N°637112X 021 - Channel 2 TGP256 </t>
  </si>
  <si>
    <t>système 2: jauge PENNINGVAC PTR 90 2921/2009 - lecteur Leybold *display 2 SN 477</t>
  </si>
  <si>
    <t>système 3: PAA-41/3bar/81850 21913 - lecteur PC2A/CNRS 2007 Ch2</t>
  </si>
  <si>
    <t>système 4: station météo Inovalley SM07N</t>
  </si>
  <si>
    <t>système 5: KELLER PAA_41/1bar/81850 0-1bar 4-20mA 18994 - lecteur PC2A/CNRS 2007 Ch1</t>
  </si>
  <si>
    <t>système 6: MKS 722B11TGA2FA 023140839 0-10torr - 0-10V (alim 15V) - voltmètre 72-7725</t>
  </si>
  <si>
    <t>système 7: Keller PAA-41X/1000torr/81955 50 32116 - 0-1000torr 0-10V - lecteur PC2A/CNRS 2007 Ch4</t>
  </si>
  <si>
    <t xml:space="preserve">vérifié au voltmètre </t>
  </si>
  <si>
    <t>S4</t>
  </si>
  <si>
    <t>PAA-41/3bar/81850</t>
  </si>
  <si>
    <t>21913</t>
  </si>
  <si>
    <t>0-3 bar absolu</t>
  </si>
  <si>
    <t>0-10 V</t>
  </si>
  <si>
    <t>C16-???</t>
  </si>
  <si>
    <t>stock</t>
  </si>
  <si>
    <t>testée 01/03/2021</t>
  </si>
  <si>
    <t>Jauge Keller n°21913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</si>
</sst>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5" fillId="0" borderId="0"/>
  </cellStyleXfs>
  <cellXfs count="15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1" applyAlignment="1">
      <alignment horizontal="right"/>
    </xf>
    <xf numFmtId="0" fontId="1" fillId="2" borderId="0" xfId="1" applyFill="1"/>
    <xf numFmtId="0" fontId="1" fillId="2" borderId="0" xfId="1" applyFill="1" applyAlignment="1">
      <alignment horizontal="left"/>
    </xf>
    <xf numFmtId="0" fontId="1" fillId="0" borderId="0" xfId="1" applyAlignment="1">
      <alignment horizontal="left"/>
    </xf>
    <xf numFmtId="0" fontId="3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0" fontId="3" fillId="0" borderId="0" xfId="1" applyFont="1" applyAlignment="1">
      <alignment horizontal="left"/>
    </xf>
    <xf numFmtId="0" fontId="4" fillId="3" borderId="0" xfId="1" applyFont="1" applyFill="1" applyAlignment="1">
      <alignment horizontal="left"/>
    </xf>
    <xf numFmtId="0" fontId="1" fillId="0" borderId="0" xfId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</cellXfs>
  <cellStyles count="4">
    <cellStyle name="Lien hypertexte 2" xfId="2"/>
    <cellStyle name="Normal" xfId="0" builtinId="0"/>
    <cellStyle name="Normal 2" xfId="1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Valeur!$G$1</c:f>
              <c:strCache>
                <c:ptCount val="1"/>
                <c:pt idx="0">
                  <c:v>Valeur référence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Valeur!$G$2:$G$33</c:f>
              <c:numCache>
                <c:formatCode>General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7">
                  <c:v>3.35</c:v>
                </c:pt>
              </c:numCache>
            </c:numRef>
          </c:xVal>
          <c:yVal>
            <c:numRef>
              <c:f>Valeur!$F$2:$F$33</c:f>
              <c:numCache>
                <c:formatCode>General</c:formatCode>
                <c:ptCount val="32"/>
                <c:pt idx="0">
                  <c:v>9.0499999999999997E-2</c:v>
                </c:pt>
                <c:pt idx="1">
                  <c:v>0.16</c:v>
                </c:pt>
                <c:pt idx="2">
                  <c:v>0.316</c:v>
                </c:pt>
                <c:pt idx="3">
                  <c:v>0.69599999999999995</c:v>
                </c:pt>
                <c:pt idx="4">
                  <c:v>2.58</c:v>
                </c:pt>
                <c:pt idx="5">
                  <c:v>4.7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D-43E0-99D1-80088289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08719"/>
        <c:axId val="957796655"/>
      </c:scatterChart>
      <c:valAx>
        <c:axId val="9578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de lecture (V)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796655"/>
        <c:crosses val="autoZero"/>
        <c:crossBetween val="midCat"/>
      </c:valAx>
      <c:valAx>
        <c:axId val="9577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(Torr)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087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676274</xdr:colOff>
      <xdr:row>8</xdr:row>
      <xdr:rowOff>114300</xdr:rowOff>
    </xdr:from>
    <xdr:to>
      <xdr:col>6</xdr:col>
      <xdr:colOff>381000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AppData/Roaming/Microsoft/pc2a/Technique/Inventaire%20Materiel/Gaz-Vide-Cryogenie/GAUGES/CERTIFICATS-ETALONNAGES/courbes%20jauges%20de%20pression/Jauge%20Keller%20n&#176;21913.xlsx" TargetMode="External"/><Relationship Id="rId2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1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5" sqref="B5"/>
    </sheetView>
  </sheetViews>
  <sheetFormatPr baseColWidth="10" defaultRowHeight="15" x14ac:dyDescent="0.25"/>
  <cols>
    <col min="1" max="1" width="18" style="11" bestFit="1" customWidth="1"/>
    <col min="2" max="2" width="58" style="11" bestFit="1" customWidth="1"/>
    <col min="3" max="3" width="22" style="11" bestFit="1" customWidth="1"/>
    <col min="4" max="9" width="11.42578125" style="11" customWidth="1"/>
    <col min="10" max="16384" width="11.42578125" style="11"/>
  </cols>
  <sheetData>
    <row r="1" spans="1:5" x14ac:dyDescent="0.25">
      <c r="A1" s="11" t="s">
        <v>0</v>
      </c>
      <c r="B1" s="11">
        <v>2165341</v>
      </c>
    </row>
    <row r="2" spans="1:5" x14ac:dyDescent="0.25">
      <c r="A2" s="11" t="s">
        <v>1</v>
      </c>
      <c r="B2" s="11" t="s">
        <v>2</v>
      </c>
    </row>
    <row r="3" spans="1:5" x14ac:dyDescent="0.25">
      <c r="A3" s="11" t="s">
        <v>3</v>
      </c>
      <c r="B3" s="11" t="s">
        <v>4</v>
      </c>
    </row>
    <row r="4" spans="1:5" x14ac:dyDescent="0.25">
      <c r="A4" s="11" t="s">
        <v>5</v>
      </c>
      <c r="B4" s="11">
        <v>4</v>
      </c>
    </row>
    <row r="5" spans="1:5" x14ac:dyDescent="0.25">
      <c r="A5" s="11" t="s">
        <v>6</v>
      </c>
      <c r="B5" s="11" t="str">
        <f>Valeur!B5</f>
        <v>4=+Vcc; 6=+OUT; 8:GND</v>
      </c>
    </row>
    <row r="6" spans="1:5" x14ac:dyDescent="0.25">
      <c r="A6" s="11" t="s">
        <v>7</v>
      </c>
      <c r="B6" s="11" t="str">
        <f>Valeur!B6</f>
        <v>PAA-41</v>
      </c>
    </row>
    <row r="7" spans="1:5" x14ac:dyDescent="0.25">
      <c r="A7" s="11" t="s">
        <v>8</v>
      </c>
      <c r="B7" s="11" t="str">
        <f>CONCATENATE("A=",Valeur!B7)</f>
        <v>A=298.824601722362</v>
      </c>
      <c r="C7" s="11" t="str">
        <f>CONCATENATE("B=",Valeur!C7)</f>
        <v>B=-1.06587797943317</v>
      </c>
    </row>
    <row r="8" spans="1:5" x14ac:dyDescent="0.25">
      <c r="B8" s="13">
        <f>Valeur!B7</f>
        <v>298.82460172236244</v>
      </c>
      <c r="C8" s="13">
        <f>Valeur!C7</f>
        <v>-1.0658779794331679</v>
      </c>
      <c r="D8" s="13"/>
      <c r="E8" s="13"/>
    </row>
    <row r="9" spans="1:5" x14ac:dyDescent="0.25">
      <c r="A9" s="11" t="s">
        <v>9</v>
      </c>
      <c r="B9" s="1">
        <f>Valeur!B8</f>
        <v>45000</v>
      </c>
    </row>
    <row r="10" spans="1:5" x14ac:dyDescent="0.25">
      <c r="A10" s="11" t="s">
        <v>10</v>
      </c>
      <c r="B10" s="11" t="str">
        <f>Valeur!B9</f>
        <v>Maxence Albanese</v>
      </c>
    </row>
    <row r="11" spans="1:5" x14ac:dyDescent="0.25">
      <c r="A11" s="11" t="s">
        <v>11</v>
      </c>
      <c r="B11" s="11" t="str">
        <f>Valeur!B10</f>
        <v xml:space="preserve"> PC2A/CNRS 2007 Ch2</v>
      </c>
    </row>
    <row r="12" spans="1:5" x14ac:dyDescent="0.25">
      <c r="A12" s="11" t="s">
        <v>12</v>
      </c>
      <c r="B12" s="11" t="str">
        <f>Valeur!B11</f>
        <v>Pirani PKR250 N°BGG20000 F-N°637112X 021</v>
      </c>
    </row>
    <row r="13" spans="1:5" x14ac:dyDescent="0.25">
      <c r="A13" s="11" t="s">
        <v>13</v>
      </c>
      <c r="B13" s="11" t="str">
        <f>Valeur!B12</f>
        <v xml:space="preserve">TGP256 </v>
      </c>
    </row>
    <row r="14" spans="1:5" x14ac:dyDescent="0.25">
      <c r="A14" s="11" t="s">
        <v>14</v>
      </c>
      <c r="B14" s="11" t="str">
        <f>CONCATENATE(Valeur!F3," mbar")</f>
        <v>0.16 mbar</v>
      </c>
    </row>
    <row r="15" spans="1:5" x14ac:dyDescent="0.25">
      <c r="A15" s="11" t="s">
        <v>15</v>
      </c>
      <c r="B15" s="11" t="s">
        <v>16</v>
      </c>
    </row>
    <row r="16" spans="1:5" x14ac:dyDescent="0.25">
      <c r="A16" s="11" t="s">
        <v>17</v>
      </c>
      <c r="B16" t="s">
        <v>18</v>
      </c>
    </row>
    <row r="17" spans="1:2" x14ac:dyDescent="0.25">
      <c r="A17" s="11" t="s">
        <v>19</v>
      </c>
      <c r="B17" t="s">
        <v>20</v>
      </c>
    </row>
    <row r="18" spans="1:2" x14ac:dyDescent="0.25">
      <c r="A18" s="11" t="s">
        <v>21</v>
      </c>
      <c r="B18" t="s">
        <v>22</v>
      </c>
    </row>
    <row r="19" spans="1:2" x14ac:dyDescent="0.25">
      <c r="A19" s="11" t="s">
        <v>23</v>
      </c>
      <c r="B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7" sqref="B7"/>
    </sheetView>
  </sheetViews>
  <sheetFormatPr baseColWidth="10" defaultRowHeight="15" x14ac:dyDescent="0.25"/>
  <cols>
    <col min="1" max="1" width="17.28515625" style="11" bestFit="1" customWidth="1"/>
    <col min="2" max="2" width="50.42578125" style="11" customWidth="1"/>
    <col min="3" max="4" width="11.42578125" style="11" customWidth="1"/>
    <col min="5" max="5" width="28.7109375" style="11" bestFit="1" customWidth="1"/>
    <col min="6" max="6" width="14" style="11" bestFit="1" customWidth="1"/>
    <col min="7" max="7" width="16.140625" style="11" bestFit="1" customWidth="1"/>
    <col min="8" max="8" width="11.42578125" style="11" customWidth="1"/>
    <col min="9" max="11" width="11" style="10" bestFit="1" customWidth="1"/>
    <col min="12" max="12" width="11.42578125" style="14" customWidth="1"/>
    <col min="13" max="18" width="11.42578125" style="11" customWidth="1"/>
    <col min="19" max="16384" width="11.42578125" style="11"/>
  </cols>
  <sheetData>
    <row r="1" spans="1:12" x14ac:dyDescent="0.25">
      <c r="A1" s="11" t="s">
        <v>0</v>
      </c>
      <c r="B1" s="11" t="s">
        <v>25</v>
      </c>
      <c r="E1" s="11" t="s">
        <v>26</v>
      </c>
      <c r="F1" s="11" t="s">
        <v>27</v>
      </c>
      <c r="G1" s="11" t="s">
        <v>28</v>
      </c>
      <c r="I1" s="10" t="s">
        <v>29</v>
      </c>
      <c r="J1" s="10" t="s">
        <v>30</v>
      </c>
      <c r="K1" s="10" t="s">
        <v>31</v>
      </c>
    </row>
    <row r="2" spans="1:12" x14ac:dyDescent="0.25">
      <c r="A2" s="11" t="s">
        <v>1</v>
      </c>
      <c r="B2" s="11" t="s">
        <v>32</v>
      </c>
      <c r="E2" s="11" t="s">
        <v>33</v>
      </c>
      <c r="F2" s="10">
        <v>9.0499999999999997E-2</v>
      </c>
      <c r="G2" s="10">
        <v>0</v>
      </c>
      <c r="H2" s="10"/>
    </row>
    <row r="3" spans="1:12" x14ac:dyDescent="0.25">
      <c r="A3" s="11" t="s">
        <v>3</v>
      </c>
      <c r="B3" s="11" t="s">
        <v>34</v>
      </c>
      <c r="E3" s="11" t="s">
        <v>35</v>
      </c>
      <c r="F3" s="10">
        <v>0.16</v>
      </c>
      <c r="G3" s="10">
        <v>0.01</v>
      </c>
      <c r="H3" s="10"/>
      <c r="I3" s="10" t="s">
        <v>36</v>
      </c>
      <c r="J3" s="10" t="s">
        <v>36</v>
      </c>
      <c r="K3" s="10">
        <v>3.31</v>
      </c>
    </row>
    <row r="4" spans="1:12" x14ac:dyDescent="0.25">
      <c r="A4" s="11" t="s">
        <v>5</v>
      </c>
      <c r="B4" s="11" t="s">
        <v>37</v>
      </c>
      <c r="E4" s="11" t="s">
        <v>38</v>
      </c>
      <c r="F4" s="10">
        <v>0.316</v>
      </c>
      <c r="G4" s="10">
        <v>0.01</v>
      </c>
    </row>
    <row r="5" spans="1:12" x14ac:dyDescent="0.25">
      <c r="A5" s="11" t="s">
        <v>6</v>
      </c>
      <c r="B5" s="11" t="s">
        <v>39</v>
      </c>
      <c r="E5" s="11" t="s">
        <v>40</v>
      </c>
      <c r="F5" s="10">
        <v>0.69599999999999995</v>
      </c>
      <c r="G5" s="10">
        <v>0.01</v>
      </c>
      <c r="I5" s="10">
        <v>9.0499999999999997E-2</v>
      </c>
      <c r="J5" s="10">
        <v>7.4999999999999997E-2</v>
      </c>
      <c r="L5" s="14">
        <f t="shared" ref="L5:L33" si="0">I5/J5</f>
        <v>1.2066666666666668</v>
      </c>
    </row>
    <row r="6" spans="1:12" x14ac:dyDescent="0.25">
      <c r="A6" s="11" t="s">
        <v>7</v>
      </c>
      <c r="B6" s="11" t="s">
        <v>41</v>
      </c>
      <c r="E6" s="11" t="s">
        <v>42</v>
      </c>
      <c r="F6" s="10">
        <v>2.58</v>
      </c>
      <c r="G6" s="10">
        <v>0.01</v>
      </c>
      <c r="I6" s="10">
        <v>0.16</v>
      </c>
      <c r="J6" s="10">
        <v>0.14000000000000001</v>
      </c>
      <c r="K6" s="10">
        <v>0.01</v>
      </c>
      <c r="L6" s="14">
        <f t="shared" si="0"/>
        <v>1.1428571428571428</v>
      </c>
    </row>
    <row r="7" spans="1:12" x14ac:dyDescent="0.25">
      <c r="A7" s="11" t="s">
        <v>8</v>
      </c>
      <c r="B7" s="13">
        <f>SLOPE(F2:F9,G2:G9)</f>
        <v>298.82460172236244</v>
      </c>
      <c r="C7" s="13">
        <f>INTERCEPT(F2:F9,G2:G9)</f>
        <v>-1.0658779794331679</v>
      </c>
      <c r="E7" s="11" t="s">
        <v>43</v>
      </c>
      <c r="F7" s="10">
        <v>4.7</v>
      </c>
      <c r="G7" s="10">
        <v>0.01</v>
      </c>
      <c r="I7" s="10">
        <v>0.316</v>
      </c>
      <c r="J7" s="10">
        <v>0.3</v>
      </c>
      <c r="K7" s="10">
        <v>0.01</v>
      </c>
      <c r="L7" s="14">
        <f t="shared" si="0"/>
        <v>1.0533333333333335</v>
      </c>
    </row>
    <row r="8" spans="1:12" x14ac:dyDescent="0.25">
      <c r="A8" s="11" t="s">
        <v>9</v>
      </c>
      <c r="B8" s="1">
        <v>45000</v>
      </c>
      <c r="E8" s="11" t="s">
        <v>44</v>
      </c>
      <c r="I8" s="10">
        <v>0.69599999999999995</v>
      </c>
      <c r="J8" s="10">
        <v>0.69</v>
      </c>
      <c r="K8" s="10">
        <v>0.01</v>
      </c>
      <c r="L8" s="14">
        <f t="shared" si="0"/>
        <v>1.008695652173913</v>
      </c>
    </row>
    <row r="9" spans="1:12" x14ac:dyDescent="0.25">
      <c r="A9" s="11" t="s">
        <v>10</v>
      </c>
      <c r="B9" s="11" t="s">
        <v>45</v>
      </c>
      <c r="E9" s="11" t="s">
        <v>46</v>
      </c>
      <c r="F9" s="10">
        <v>1000</v>
      </c>
      <c r="G9" s="10">
        <v>3.35</v>
      </c>
      <c r="I9" s="10">
        <v>1.59</v>
      </c>
      <c r="J9" s="10">
        <v>1.7</v>
      </c>
      <c r="K9" s="10">
        <v>0.01</v>
      </c>
      <c r="L9" s="14">
        <f t="shared" si="0"/>
        <v>0.93529411764705894</v>
      </c>
    </row>
    <row r="10" spans="1:12" x14ac:dyDescent="0.25">
      <c r="A10" s="11" t="s">
        <v>11</v>
      </c>
      <c r="B10" s="11" t="s">
        <v>47</v>
      </c>
      <c r="I10" s="10">
        <v>2.58</v>
      </c>
      <c r="J10" s="10">
        <v>2.7</v>
      </c>
      <c r="K10" s="10">
        <v>0.01</v>
      </c>
      <c r="L10" s="14">
        <f t="shared" si="0"/>
        <v>0.95555555555555549</v>
      </c>
    </row>
    <row r="11" spans="1:12" x14ac:dyDescent="0.25">
      <c r="A11" s="11" t="s">
        <v>12</v>
      </c>
      <c r="B11" s="12" t="s">
        <v>48</v>
      </c>
      <c r="I11" s="10">
        <v>4.7</v>
      </c>
      <c r="J11" s="10">
        <v>4.3899999999999997</v>
      </c>
      <c r="K11" s="10">
        <v>0.01</v>
      </c>
      <c r="L11" s="14">
        <f t="shared" si="0"/>
        <v>1.070615034168565</v>
      </c>
    </row>
    <row r="12" spans="1:12" x14ac:dyDescent="0.25">
      <c r="A12" s="11" t="s">
        <v>13</v>
      </c>
      <c r="B12" s="11" t="s">
        <v>49</v>
      </c>
      <c r="I12" s="10">
        <v>6.18</v>
      </c>
      <c r="J12" s="10">
        <v>6.7</v>
      </c>
      <c r="K12" s="10">
        <v>0.01</v>
      </c>
      <c r="L12" s="14">
        <f t="shared" si="0"/>
        <v>0.92238805970149251</v>
      </c>
    </row>
    <row r="13" spans="1:12" x14ac:dyDescent="0.25">
      <c r="I13" s="10">
        <v>7.35</v>
      </c>
      <c r="J13" s="10">
        <v>8.1</v>
      </c>
      <c r="K13" s="10">
        <v>0.02</v>
      </c>
      <c r="L13" s="14">
        <f t="shared" si="0"/>
        <v>0.90740740740740744</v>
      </c>
    </row>
    <row r="14" spans="1:12" x14ac:dyDescent="0.25">
      <c r="I14" s="10">
        <v>9.5</v>
      </c>
      <c r="J14" s="10">
        <v>11</v>
      </c>
      <c r="K14" s="10">
        <v>0.03</v>
      </c>
      <c r="L14" s="14">
        <f t="shared" si="0"/>
        <v>0.86363636363636365</v>
      </c>
    </row>
    <row r="15" spans="1:12" x14ac:dyDescent="0.25">
      <c r="I15" s="10">
        <v>14.3</v>
      </c>
      <c r="J15" s="10">
        <v>16</v>
      </c>
      <c r="K15" s="10">
        <v>0.04</v>
      </c>
      <c r="L15" s="14">
        <f t="shared" si="0"/>
        <v>0.89375000000000004</v>
      </c>
    </row>
    <row r="16" spans="1:12" x14ac:dyDescent="0.25">
      <c r="B16" s="12"/>
      <c r="I16" s="10">
        <v>16.5</v>
      </c>
      <c r="J16" s="10">
        <v>19</v>
      </c>
      <c r="K16" s="10">
        <v>0.05</v>
      </c>
      <c r="L16" s="14">
        <f t="shared" si="0"/>
        <v>0.86842105263157898</v>
      </c>
    </row>
    <row r="17" spans="9:12" x14ac:dyDescent="0.25">
      <c r="I17" s="10">
        <v>22.4</v>
      </c>
      <c r="J17" s="10">
        <v>26</v>
      </c>
      <c r="K17" s="10">
        <v>7.0000000000000007E-2</v>
      </c>
      <c r="L17" s="14">
        <f t="shared" si="0"/>
        <v>0.86153846153846148</v>
      </c>
    </row>
    <row r="18" spans="9:12" x14ac:dyDescent="0.25">
      <c r="I18" s="10">
        <v>26</v>
      </c>
      <c r="J18" s="10">
        <v>30</v>
      </c>
      <c r="K18" s="10">
        <v>0.08</v>
      </c>
      <c r="L18" s="14">
        <f t="shared" si="0"/>
        <v>0.8666666666666667</v>
      </c>
    </row>
    <row r="19" spans="9:12" x14ac:dyDescent="0.25">
      <c r="I19" s="10">
        <v>34.4</v>
      </c>
      <c r="J19" s="10">
        <v>40</v>
      </c>
      <c r="K19" s="10">
        <v>0.1</v>
      </c>
      <c r="L19" s="14">
        <f t="shared" si="0"/>
        <v>0.86</v>
      </c>
    </row>
    <row r="20" spans="9:12" x14ac:dyDescent="0.25">
      <c r="I20" s="10">
        <v>45</v>
      </c>
      <c r="J20" s="10">
        <v>54</v>
      </c>
      <c r="K20" s="10">
        <v>0.12</v>
      </c>
      <c r="L20" s="14">
        <f t="shared" si="0"/>
        <v>0.83333333333333337</v>
      </c>
    </row>
    <row r="21" spans="9:12" x14ac:dyDescent="0.25">
      <c r="I21" s="10">
        <v>52.7</v>
      </c>
      <c r="J21" s="10">
        <v>63</v>
      </c>
      <c r="K21" s="10">
        <v>0.14000000000000001</v>
      </c>
      <c r="L21" s="14">
        <f t="shared" si="0"/>
        <v>0.83650793650793653</v>
      </c>
    </row>
    <row r="22" spans="9:12" x14ac:dyDescent="0.25">
      <c r="I22" s="10">
        <v>69.599999999999994</v>
      </c>
      <c r="J22" s="10">
        <v>86</v>
      </c>
      <c r="K22" s="10">
        <v>0.17</v>
      </c>
      <c r="L22" s="14">
        <f t="shared" si="0"/>
        <v>0.80930232558139525</v>
      </c>
    </row>
    <row r="23" spans="9:12" x14ac:dyDescent="0.25">
      <c r="I23" s="10">
        <v>118</v>
      </c>
      <c r="J23" s="10">
        <v>160</v>
      </c>
      <c r="K23" s="10">
        <v>0.24</v>
      </c>
      <c r="L23" s="14">
        <f t="shared" si="0"/>
        <v>0.73750000000000004</v>
      </c>
    </row>
    <row r="24" spans="9:12" x14ac:dyDescent="0.25">
      <c r="I24" s="10">
        <v>305</v>
      </c>
      <c r="J24" s="10">
        <v>500</v>
      </c>
      <c r="K24" s="10">
        <v>0.38</v>
      </c>
      <c r="L24" s="14">
        <f t="shared" si="0"/>
        <v>0.61</v>
      </c>
    </row>
    <row r="25" spans="9:12" x14ac:dyDescent="0.25">
      <c r="I25" s="10">
        <v>561</v>
      </c>
      <c r="J25" s="10">
        <v>1000</v>
      </c>
      <c r="K25" s="10">
        <v>0.46</v>
      </c>
      <c r="L25" s="14">
        <f t="shared" si="0"/>
        <v>0.56100000000000005</v>
      </c>
    </row>
    <row r="26" spans="9:12" x14ac:dyDescent="0.25">
      <c r="I26" s="10">
        <v>775</v>
      </c>
      <c r="J26" s="10">
        <v>1000</v>
      </c>
      <c r="K26" s="10">
        <v>0.49</v>
      </c>
      <c r="L26" s="14">
        <f t="shared" si="0"/>
        <v>0.77500000000000002</v>
      </c>
    </row>
    <row r="27" spans="9:12" x14ac:dyDescent="0.25">
      <c r="K27" s="10">
        <v>1.85</v>
      </c>
      <c r="L27" s="14" t="e">
        <f t="shared" si="0"/>
        <v>#DIV/0!</v>
      </c>
    </row>
    <row r="28" spans="9:12" x14ac:dyDescent="0.25">
      <c r="K28" s="10">
        <v>2.0499999999999998</v>
      </c>
      <c r="L28" s="14" t="e">
        <f t="shared" si="0"/>
        <v>#DIV/0!</v>
      </c>
    </row>
    <row r="29" spans="9:12" x14ac:dyDescent="0.25">
      <c r="K29" s="10">
        <v>2.4700000000000002</v>
      </c>
      <c r="L29" s="14" t="e">
        <f t="shared" si="0"/>
        <v>#DIV/0!</v>
      </c>
    </row>
    <row r="30" spans="9:12" x14ac:dyDescent="0.25">
      <c r="K30" s="10">
        <v>2.88</v>
      </c>
      <c r="L30" s="14" t="e">
        <f t="shared" si="0"/>
        <v>#DIV/0!</v>
      </c>
    </row>
    <row r="31" spans="9:12" x14ac:dyDescent="0.25">
      <c r="I31" s="10">
        <v>1000</v>
      </c>
      <c r="J31" s="10">
        <v>1000</v>
      </c>
      <c r="K31" s="10">
        <v>0.52</v>
      </c>
      <c r="L31" s="14">
        <f t="shared" si="0"/>
        <v>1</v>
      </c>
    </row>
    <row r="32" spans="9:12" x14ac:dyDescent="0.25">
      <c r="I32" s="10">
        <v>1000</v>
      </c>
      <c r="J32" s="10">
        <v>1000</v>
      </c>
      <c r="K32" s="10">
        <v>3.31</v>
      </c>
      <c r="L32" s="14">
        <f t="shared" si="0"/>
        <v>1</v>
      </c>
    </row>
    <row r="33" spans="9:12" x14ac:dyDescent="0.25">
      <c r="I33" s="10">
        <v>1000</v>
      </c>
      <c r="J33" s="10">
        <v>1000</v>
      </c>
      <c r="K33" s="10">
        <v>3.35</v>
      </c>
      <c r="L33" s="14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zoomScale="85" zoomScaleNormal="85" workbookViewId="0">
      <selection activeCell="W15" sqref="W15"/>
    </sheetView>
  </sheetViews>
  <sheetFormatPr baseColWidth="10" defaultRowHeight="15" x14ac:dyDescent="0.25"/>
  <cols>
    <col min="1" max="1" width="17.5703125" style="10" bestFit="1" customWidth="1"/>
    <col min="2" max="7" width="11.42578125" style="10" customWidth="1"/>
    <col min="8" max="8" width="20.85546875" style="10" bestFit="1" customWidth="1"/>
    <col min="9" max="9" width="11.42578125" style="10" customWidth="1"/>
    <col min="10" max="15" width="13" style="10" hidden="1" customWidth="1"/>
    <col min="16" max="16" width="12.42578125" style="10" bestFit="1" customWidth="1"/>
    <col min="17" max="17" width="6.7109375" style="2" bestFit="1" customWidth="1"/>
    <col min="18" max="18" width="5.42578125" style="10" bestFit="1" customWidth="1"/>
    <col min="19" max="19" width="10.5703125" style="10" bestFit="1" customWidth="1"/>
    <col min="20" max="20" width="5.42578125" style="10" bestFit="1" customWidth="1"/>
    <col min="21" max="21" width="10.5703125" style="10" bestFit="1" customWidth="1"/>
    <col min="22" max="22" width="5.42578125" style="10" customWidth="1"/>
    <col min="23" max="23" width="10.5703125" style="10" bestFit="1" customWidth="1"/>
    <col min="24" max="24" width="11.5703125" style="10" bestFit="1" customWidth="1"/>
    <col min="25" max="25" width="10.5703125" style="10" bestFit="1" customWidth="1"/>
    <col min="26" max="26" width="5.42578125" style="10" bestFit="1" customWidth="1"/>
    <col min="27" max="27" width="11.42578125" style="10" customWidth="1"/>
    <col min="28" max="28" width="10.5703125" style="10" bestFit="1" customWidth="1"/>
    <col min="29" max="29" width="11.42578125" style="10" customWidth="1"/>
    <col min="30" max="30" width="5.42578125" style="10" bestFit="1" customWidth="1"/>
    <col min="31" max="31" width="11.42578125" style="10" customWidth="1"/>
    <col min="32" max="32" width="5.42578125" style="10" bestFit="1" customWidth="1"/>
    <col min="33" max="38" width="11.42578125" style="10" customWidth="1"/>
    <col min="39" max="16384" width="11.42578125" style="10"/>
  </cols>
  <sheetData>
    <row r="1" spans="1:33" s="8" customFormat="1" x14ac:dyDescent="0.25">
      <c r="A1" s="10" t="s">
        <v>50</v>
      </c>
      <c r="B1" s="9" t="s">
        <v>51</v>
      </c>
      <c r="C1" s="10" t="s">
        <v>7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19</v>
      </c>
      <c r="J1" s="10" t="s">
        <v>57</v>
      </c>
      <c r="K1" s="10" t="s">
        <v>58</v>
      </c>
      <c r="L1" s="10" t="s">
        <v>10</v>
      </c>
      <c r="M1" s="10" t="s">
        <v>59</v>
      </c>
      <c r="N1" s="10" t="s">
        <v>60</v>
      </c>
      <c r="O1" s="10" t="s">
        <v>61</v>
      </c>
      <c r="P1" s="10" t="s">
        <v>62</v>
      </c>
      <c r="Q1" s="10" t="s">
        <v>63</v>
      </c>
      <c r="R1" s="10" t="s">
        <v>64</v>
      </c>
      <c r="S1" s="10" t="s">
        <v>65</v>
      </c>
      <c r="T1" s="10" t="s">
        <v>29</v>
      </c>
      <c r="U1" s="10" t="s">
        <v>66</v>
      </c>
      <c r="V1" s="10" t="s">
        <v>30</v>
      </c>
      <c r="W1" s="10" t="s">
        <v>66</v>
      </c>
      <c r="X1" s="10" t="s">
        <v>31</v>
      </c>
      <c r="Y1" s="10" t="s">
        <v>66</v>
      </c>
      <c r="Z1" s="10" t="s">
        <v>67</v>
      </c>
      <c r="AA1" s="10" t="s">
        <v>66</v>
      </c>
      <c r="AB1" s="10" t="s">
        <v>68</v>
      </c>
      <c r="AC1" s="10" t="s">
        <v>66</v>
      </c>
      <c r="AD1" s="10" t="s">
        <v>69</v>
      </c>
      <c r="AE1" s="10" t="s">
        <v>66</v>
      </c>
      <c r="AF1" s="10" t="s">
        <v>70</v>
      </c>
      <c r="AG1" s="8" t="s">
        <v>66</v>
      </c>
    </row>
    <row r="2" spans="1:33" s="6" customFormat="1" x14ac:dyDescent="0.25">
      <c r="A2" s="10"/>
      <c r="B2" s="7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 t="s">
        <v>71</v>
      </c>
      <c r="AE2" s="10"/>
      <c r="AF2" s="10"/>
    </row>
    <row r="3" spans="1:33" x14ac:dyDescent="0.25">
      <c r="A3" s="10" t="s">
        <v>72</v>
      </c>
      <c r="B3" s="5" t="s">
        <v>73</v>
      </c>
      <c r="C3" s="10" t="s">
        <v>74</v>
      </c>
      <c r="D3" s="10">
        <v>18994</v>
      </c>
      <c r="E3" s="10" t="s">
        <v>75</v>
      </c>
      <c r="F3" s="10" t="s">
        <v>76</v>
      </c>
      <c r="G3" s="10" t="s">
        <v>77</v>
      </c>
      <c r="H3" s="10" t="s">
        <v>78</v>
      </c>
      <c r="I3" s="10" t="s">
        <v>79</v>
      </c>
      <c r="J3" s="10" t="s">
        <v>80</v>
      </c>
      <c r="K3" s="10">
        <v>44228</v>
      </c>
      <c r="M3" s="10" t="s">
        <v>81</v>
      </c>
      <c r="Q3" s="10"/>
      <c r="T3" s="10" t="s">
        <v>36</v>
      </c>
      <c r="U3" s="10" t="s">
        <v>82</v>
      </c>
      <c r="V3" s="10" t="s">
        <v>36</v>
      </c>
      <c r="W3" s="10" t="s">
        <v>82</v>
      </c>
      <c r="X3" s="10">
        <v>3.31</v>
      </c>
      <c r="Y3" s="10" t="s">
        <v>83</v>
      </c>
      <c r="Z3" s="10">
        <v>1000</v>
      </c>
      <c r="AA3" s="10" t="s">
        <v>82</v>
      </c>
      <c r="AB3" s="10">
        <v>0.99</v>
      </c>
      <c r="AC3" s="10" t="s">
        <v>83</v>
      </c>
      <c r="AD3" s="10">
        <v>11.97</v>
      </c>
      <c r="AE3" s="10" t="s">
        <v>83</v>
      </c>
      <c r="AF3" s="10">
        <v>7.47</v>
      </c>
      <c r="AG3" s="10" t="s">
        <v>83</v>
      </c>
    </row>
    <row r="4" spans="1:33" x14ac:dyDescent="0.25">
      <c r="Q4" s="10"/>
      <c r="U4" s="10" t="s">
        <v>82</v>
      </c>
      <c r="W4" s="10" t="s">
        <v>82</v>
      </c>
      <c r="Y4" s="10" t="s">
        <v>83</v>
      </c>
      <c r="Z4" s="10" t="s">
        <v>84</v>
      </c>
      <c r="AA4" s="10" t="s">
        <v>82</v>
      </c>
      <c r="AB4" s="10">
        <v>0.2</v>
      </c>
      <c r="AC4" s="10" t="s">
        <v>83</v>
      </c>
      <c r="AD4" s="10">
        <v>0.01</v>
      </c>
      <c r="AE4" s="10" t="s">
        <v>83</v>
      </c>
      <c r="AG4" s="10" t="s">
        <v>83</v>
      </c>
    </row>
    <row r="5" spans="1:33" x14ac:dyDescent="0.25">
      <c r="Q5" s="10"/>
      <c r="T5" s="10">
        <v>9.0499999999999997E-2</v>
      </c>
      <c r="U5" s="10" t="s">
        <v>82</v>
      </c>
      <c r="V5" s="10">
        <v>7.4999999999999997E-2</v>
      </c>
      <c r="W5" s="10" t="s">
        <v>82</v>
      </c>
      <c r="Y5" s="10" t="s">
        <v>83</v>
      </c>
      <c r="Z5" s="10" t="s">
        <v>84</v>
      </c>
      <c r="AA5" s="10" t="s">
        <v>82</v>
      </c>
      <c r="AB5" s="10">
        <v>0.2</v>
      </c>
      <c r="AC5" s="10" t="s">
        <v>83</v>
      </c>
      <c r="AD5" s="10">
        <v>0.04</v>
      </c>
      <c r="AE5" s="10" t="s">
        <v>83</v>
      </c>
      <c r="AG5" s="10" t="s">
        <v>83</v>
      </c>
    </row>
    <row r="6" spans="1:33" x14ac:dyDescent="0.25">
      <c r="Q6" s="10"/>
      <c r="T6" s="10">
        <v>0.16</v>
      </c>
      <c r="U6" s="10" t="s">
        <v>82</v>
      </c>
      <c r="V6" s="10">
        <v>0.14000000000000001</v>
      </c>
      <c r="W6" s="10" t="s">
        <v>82</v>
      </c>
      <c r="X6" s="10">
        <v>0.01</v>
      </c>
      <c r="Y6" s="10" t="s">
        <v>83</v>
      </c>
      <c r="Z6" s="10" t="s">
        <v>84</v>
      </c>
      <c r="AA6" s="10" t="s">
        <v>82</v>
      </c>
      <c r="AB6" s="10">
        <v>0.2</v>
      </c>
      <c r="AC6" s="10" t="s">
        <v>83</v>
      </c>
      <c r="AD6" s="10">
        <v>0.09</v>
      </c>
      <c r="AE6" s="10" t="s">
        <v>83</v>
      </c>
      <c r="AG6" s="10" t="s">
        <v>83</v>
      </c>
    </row>
    <row r="7" spans="1:33" x14ac:dyDescent="0.25">
      <c r="Q7" s="10"/>
      <c r="T7" s="10">
        <v>0.316</v>
      </c>
      <c r="U7" s="10" t="s">
        <v>82</v>
      </c>
      <c r="V7" s="10">
        <v>0.3</v>
      </c>
      <c r="W7" s="10" t="s">
        <v>82</v>
      </c>
      <c r="X7" s="10">
        <v>0.01</v>
      </c>
      <c r="Y7" s="10" t="s">
        <v>83</v>
      </c>
      <c r="Z7" s="10" t="s">
        <v>84</v>
      </c>
      <c r="AA7" s="10" t="s">
        <v>82</v>
      </c>
      <c r="AB7" s="10">
        <v>0.2</v>
      </c>
      <c r="AC7" s="10" t="s">
        <v>83</v>
      </c>
      <c r="AD7" s="10">
        <v>0.2</v>
      </c>
      <c r="AE7" s="10" t="s">
        <v>83</v>
      </c>
      <c r="AG7" s="10" t="s">
        <v>83</v>
      </c>
    </row>
    <row r="8" spans="1:33" x14ac:dyDescent="0.25">
      <c r="H8" s="10" t="s">
        <v>85</v>
      </c>
      <c r="Q8" s="10"/>
      <c r="T8" s="10">
        <v>0.69599999999999995</v>
      </c>
      <c r="U8" s="10" t="s">
        <v>82</v>
      </c>
      <c r="V8" s="10">
        <v>0.69</v>
      </c>
      <c r="W8" s="10" t="s">
        <v>82</v>
      </c>
      <c r="X8" s="10">
        <v>0.01</v>
      </c>
      <c r="Y8" s="10" t="s">
        <v>83</v>
      </c>
      <c r="Z8" s="10" t="s">
        <v>84</v>
      </c>
      <c r="AA8" s="10" t="s">
        <v>82</v>
      </c>
      <c r="AB8" s="10">
        <v>0.2</v>
      </c>
      <c r="AC8" s="10" t="s">
        <v>83</v>
      </c>
      <c r="AD8" s="10">
        <v>0.5</v>
      </c>
      <c r="AE8" s="10" t="s">
        <v>83</v>
      </c>
      <c r="AG8" s="10" t="s">
        <v>83</v>
      </c>
    </row>
    <row r="9" spans="1:33" x14ac:dyDescent="0.25">
      <c r="H9" s="10" t="s">
        <v>86</v>
      </c>
      <c r="Q9" s="10"/>
      <c r="T9" s="10">
        <v>1.59</v>
      </c>
      <c r="U9" s="10" t="s">
        <v>82</v>
      </c>
      <c r="V9" s="10">
        <v>1.7</v>
      </c>
      <c r="W9" s="10" t="s">
        <v>82</v>
      </c>
      <c r="X9" s="10">
        <v>0.01</v>
      </c>
      <c r="Y9" s="10" t="s">
        <v>83</v>
      </c>
      <c r="Z9" s="10" t="s">
        <v>84</v>
      </c>
      <c r="AA9" s="10" t="s">
        <v>82</v>
      </c>
      <c r="AB9" s="10">
        <v>0.2</v>
      </c>
      <c r="AC9" s="10" t="s">
        <v>83</v>
      </c>
      <c r="AD9" s="10">
        <v>1.24</v>
      </c>
      <c r="AE9" s="10" t="s">
        <v>83</v>
      </c>
      <c r="AG9" s="10" t="s">
        <v>83</v>
      </c>
    </row>
    <row r="10" spans="1:33" x14ac:dyDescent="0.25">
      <c r="H10" s="10" t="s">
        <v>87</v>
      </c>
      <c r="Q10" s="10"/>
      <c r="T10" s="10">
        <v>2.58</v>
      </c>
      <c r="U10" s="10" t="s">
        <v>82</v>
      </c>
      <c r="V10" s="10">
        <v>2.7</v>
      </c>
      <c r="W10" s="10" t="s">
        <v>82</v>
      </c>
      <c r="X10" s="10">
        <v>0.01</v>
      </c>
      <c r="Y10" s="10" t="s">
        <v>83</v>
      </c>
      <c r="Z10" s="10" t="s">
        <v>84</v>
      </c>
      <c r="AA10" s="10" t="s">
        <v>82</v>
      </c>
      <c r="AB10" s="10">
        <v>0.2</v>
      </c>
      <c r="AC10" s="10" t="s">
        <v>83</v>
      </c>
      <c r="AD10" s="10">
        <v>2.13</v>
      </c>
      <c r="AE10" s="10" t="s">
        <v>83</v>
      </c>
      <c r="AF10" s="10">
        <v>0.01</v>
      </c>
      <c r="AG10" s="10" t="s">
        <v>83</v>
      </c>
    </row>
    <row r="11" spans="1:33" x14ac:dyDescent="0.25">
      <c r="H11" s="10" t="s">
        <v>88</v>
      </c>
      <c r="Q11" s="10"/>
      <c r="T11" s="10">
        <v>4.7</v>
      </c>
      <c r="U11" s="10" t="s">
        <v>82</v>
      </c>
      <c r="V11" s="10">
        <v>4.3899999999999997</v>
      </c>
      <c r="W11" s="10" t="s">
        <v>82</v>
      </c>
      <c r="X11" s="10">
        <v>0.01</v>
      </c>
      <c r="Y11" s="10" t="s">
        <v>83</v>
      </c>
      <c r="Z11" s="10" t="s">
        <v>84</v>
      </c>
      <c r="AA11" s="10" t="s">
        <v>82</v>
      </c>
      <c r="AB11" s="10">
        <v>0.2</v>
      </c>
      <c r="AC11" s="10" t="s">
        <v>83</v>
      </c>
      <c r="AD11" s="10">
        <v>3.8</v>
      </c>
      <c r="AE11" s="10" t="s">
        <v>83</v>
      </c>
      <c r="AF11" s="10">
        <v>0.02</v>
      </c>
      <c r="AG11" s="10" t="s">
        <v>83</v>
      </c>
    </row>
    <row r="12" spans="1:33" x14ac:dyDescent="0.25">
      <c r="H12" s="10" t="s">
        <v>89</v>
      </c>
      <c r="Q12" s="10"/>
      <c r="T12" s="10">
        <v>6.18</v>
      </c>
      <c r="U12" s="10" t="s">
        <v>82</v>
      </c>
      <c r="V12" s="10">
        <v>6.7</v>
      </c>
      <c r="W12" s="10" t="s">
        <v>82</v>
      </c>
      <c r="X12" s="10">
        <v>0.01</v>
      </c>
      <c r="Y12" s="10" t="s">
        <v>83</v>
      </c>
      <c r="Z12" s="10" t="s">
        <v>84</v>
      </c>
      <c r="AA12" s="10" t="s">
        <v>82</v>
      </c>
      <c r="AB12" s="10">
        <v>0.2</v>
      </c>
      <c r="AC12" s="10" t="s">
        <v>83</v>
      </c>
      <c r="AD12" s="10">
        <v>5.35</v>
      </c>
      <c r="AE12" s="10" t="s">
        <v>83</v>
      </c>
      <c r="AF12" s="10">
        <v>0.04</v>
      </c>
      <c r="AG12" s="10" t="s">
        <v>83</v>
      </c>
    </row>
    <row r="13" spans="1:33" x14ac:dyDescent="0.25">
      <c r="H13" s="10" t="s">
        <v>90</v>
      </c>
      <c r="Q13" s="10"/>
      <c r="T13" s="10">
        <v>7.35</v>
      </c>
      <c r="U13" s="10" t="s">
        <v>82</v>
      </c>
      <c r="V13" s="10">
        <v>8.1</v>
      </c>
      <c r="W13" s="10" t="s">
        <v>82</v>
      </c>
      <c r="X13" s="10">
        <v>0.02</v>
      </c>
      <c r="Y13" s="10" t="s">
        <v>83</v>
      </c>
      <c r="Z13" s="10" t="s">
        <v>84</v>
      </c>
      <c r="AA13" s="10" t="s">
        <v>82</v>
      </c>
      <c r="AB13" s="10">
        <v>0.2</v>
      </c>
      <c r="AC13" s="10" t="s">
        <v>83</v>
      </c>
      <c r="AD13" s="10">
        <v>6.36</v>
      </c>
      <c r="AE13" s="10" t="s">
        <v>83</v>
      </c>
      <c r="AF13" s="10">
        <v>0.05</v>
      </c>
      <c r="AG13" s="10" t="s">
        <v>83</v>
      </c>
    </row>
    <row r="14" spans="1:33" x14ac:dyDescent="0.25">
      <c r="H14" s="10" t="s">
        <v>91</v>
      </c>
      <c r="Q14" s="10"/>
      <c r="T14" s="10">
        <v>9.5</v>
      </c>
      <c r="U14" s="10" t="s">
        <v>82</v>
      </c>
      <c r="V14" s="10">
        <v>11</v>
      </c>
      <c r="W14" s="10" t="s">
        <v>82</v>
      </c>
      <c r="X14" s="10">
        <v>0.03</v>
      </c>
      <c r="Y14" s="10" t="s">
        <v>83</v>
      </c>
      <c r="Z14" s="10" t="s">
        <v>84</v>
      </c>
      <c r="AA14" s="10" t="s">
        <v>82</v>
      </c>
      <c r="AB14" s="10">
        <v>0.2</v>
      </c>
      <c r="AC14" s="10" t="s">
        <v>83</v>
      </c>
      <c r="AD14" s="10">
        <v>8.1199999999999992</v>
      </c>
      <c r="AE14" s="10" t="s">
        <v>83</v>
      </c>
      <c r="AF14" s="10">
        <v>7.0000000000000007E-2</v>
      </c>
      <c r="AG14" s="10" t="s">
        <v>83</v>
      </c>
    </row>
    <row r="15" spans="1:33" x14ac:dyDescent="0.25">
      <c r="Q15" s="10"/>
      <c r="T15" s="10">
        <v>14.3</v>
      </c>
      <c r="U15" s="10" t="s">
        <v>82</v>
      </c>
      <c r="V15" s="10">
        <v>16</v>
      </c>
      <c r="W15" s="10" t="s">
        <v>82</v>
      </c>
      <c r="X15" s="10">
        <v>0.04</v>
      </c>
      <c r="Y15" s="10" t="s">
        <v>83</v>
      </c>
      <c r="Z15" s="10" t="s">
        <v>84</v>
      </c>
      <c r="AA15" s="10" t="s">
        <v>82</v>
      </c>
      <c r="AB15" s="10">
        <v>0.21</v>
      </c>
      <c r="AC15" s="10" t="s">
        <v>83</v>
      </c>
      <c r="AD15" s="10">
        <v>11.8</v>
      </c>
      <c r="AE15" s="10" t="s">
        <v>83</v>
      </c>
      <c r="AF15" s="10">
        <v>0.1</v>
      </c>
      <c r="AG15" s="10" t="s">
        <v>83</v>
      </c>
    </row>
    <row r="16" spans="1:33" x14ac:dyDescent="0.25">
      <c r="A16" s="10" t="s">
        <v>92</v>
      </c>
      <c r="Q16" s="10"/>
      <c r="T16" s="10">
        <v>16.5</v>
      </c>
      <c r="U16" s="10" t="s">
        <v>82</v>
      </c>
      <c r="V16" s="10">
        <v>19</v>
      </c>
      <c r="W16" s="10" t="s">
        <v>82</v>
      </c>
      <c r="X16" s="10">
        <v>0.05</v>
      </c>
      <c r="Y16" s="10" t="s">
        <v>83</v>
      </c>
      <c r="Z16" s="10" t="s">
        <v>84</v>
      </c>
      <c r="AA16" s="10" t="s">
        <v>82</v>
      </c>
      <c r="AB16" s="10">
        <v>0.21</v>
      </c>
      <c r="AC16" s="10" t="s">
        <v>83</v>
      </c>
      <c r="AD16" s="10">
        <v>11.98</v>
      </c>
      <c r="AE16" s="10" t="s">
        <v>83</v>
      </c>
      <c r="AF16" s="10">
        <v>0.12</v>
      </c>
      <c r="AG16" s="10" t="s">
        <v>83</v>
      </c>
    </row>
    <row r="17" spans="17:33" x14ac:dyDescent="0.25">
      <c r="Q17" s="10"/>
      <c r="T17" s="10">
        <v>22.4</v>
      </c>
      <c r="U17" s="10" t="s">
        <v>82</v>
      </c>
      <c r="V17" s="10">
        <v>26</v>
      </c>
      <c r="W17" s="10" t="s">
        <v>82</v>
      </c>
      <c r="X17" s="10">
        <v>7.0000000000000007E-2</v>
      </c>
      <c r="Y17" s="10" t="s">
        <v>83</v>
      </c>
      <c r="Z17" s="10" t="s">
        <v>84</v>
      </c>
      <c r="AA17" s="10" t="s">
        <v>82</v>
      </c>
      <c r="AB17" s="10">
        <v>0.22</v>
      </c>
      <c r="AC17" s="10" t="s">
        <v>83</v>
      </c>
      <c r="AD17" s="10">
        <v>11.99</v>
      </c>
      <c r="AE17" s="10" t="s">
        <v>83</v>
      </c>
      <c r="AF17" s="10">
        <v>0.16</v>
      </c>
      <c r="AG17" s="10" t="s">
        <v>83</v>
      </c>
    </row>
    <row r="18" spans="17:33" x14ac:dyDescent="0.25">
      <c r="Q18" s="10"/>
      <c r="T18" s="10">
        <v>26</v>
      </c>
      <c r="U18" s="10" t="s">
        <v>82</v>
      </c>
      <c r="V18" s="10">
        <v>30</v>
      </c>
      <c r="W18" s="10" t="s">
        <v>82</v>
      </c>
      <c r="X18" s="10">
        <v>0.08</v>
      </c>
      <c r="Y18" s="10" t="s">
        <v>83</v>
      </c>
      <c r="Z18" s="10" t="s">
        <v>84</v>
      </c>
      <c r="AA18" s="10" t="s">
        <v>82</v>
      </c>
      <c r="AB18" s="10">
        <v>0.22</v>
      </c>
      <c r="AC18" s="10" t="s">
        <v>83</v>
      </c>
      <c r="AD18" s="10">
        <v>11.99</v>
      </c>
      <c r="AE18" s="10" t="s">
        <v>83</v>
      </c>
      <c r="AF18" s="10">
        <v>0.18</v>
      </c>
      <c r="AG18" s="10" t="s">
        <v>83</v>
      </c>
    </row>
    <row r="19" spans="17:33" x14ac:dyDescent="0.25">
      <c r="Q19" s="10"/>
      <c r="T19" s="10">
        <v>34.4</v>
      </c>
      <c r="U19" s="10" t="s">
        <v>82</v>
      </c>
      <c r="V19" s="10">
        <v>40</v>
      </c>
      <c r="W19" s="10" t="s">
        <v>82</v>
      </c>
      <c r="X19" s="10">
        <v>0.1</v>
      </c>
      <c r="Y19" s="10" t="s">
        <v>83</v>
      </c>
      <c r="Z19" s="10" t="s">
        <v>84</v>
      </c>
      <c r="AA19" s="10" t="s">
        <v>82</v>
      </c>
      <c r="AB19" s="10">
        <v>0.23</v>
      </c>
      <c r="AC19" s="10" t="s">
        <v>83</v>
      </c>
      <c r="AD19" s="10">
        <v>11.99</v>
      </c>
      <c r="AE19" s="10" t="s">
        <v>83</v>
      </c>
      <c r="AF19" s="10">
        <v>0.23</v>
      </c>
      <c r="AG19" s="10" t="s">
        <v>83</v>
      </c>
    </row>
    <row r="20" spans="17:33" x14ac:dyDescent="0.25">
      <c r="Q20" s="10"/>
      <c r="T20" s="10">
        <v>45</v>
      </c>
      <c r="U20" s="10" t="s">
        <v>82</v>
      </c>
      <c r="V20" s="10">
        <v>54</v>
      </c>
      <c r="W20" s="10" t="s">
        <v>82</v>
      </c>
      <c r="X20" s="10">
        <v>0.12</v>
      </c>
      <c r="Y20" s="10" t="s">
        <v>83</v>
      </c>
      <c r="Z20" s="10" t="s">
        <v>84</v>
      </c>
      <c r="AA20" s="10" t="s">
        <v>82</v>
      </c>
      <c r="AB20" s="10">
        <v>0.23</v>
      </c>
      <c r="AC20" s="10" t="s">
        <v>83</v>
      </c>
      <c r="AD20" s="10">
        <v>11.99</v>
      </c>
      <c r="AE20" s="10" t="s">
        <v>83</v>
      </c>
      <c r="AF20" s="10">
        <v>0.28999999999999998</v>
      </c>
      <c r="AG20" s="10" t="s">
        <v>83</v>
      </c>
    </row>
    <row r="21" spans="17:33" x14ac:dyDescent="0.25">
      <c r="Q21" s="10"/>
      <c r="T21" s="10">
        <v>52.7</v>
      </c>
      <c r="U21" s="10" t="s">
        <v>82</v>
      </c>
      <c r="V21" s="10">
        <v>63</v>
      </c>
      <c r="W21" s="10" t="s">
        <v>82</v>
      </c>
      <c r="X21" s="10">
        <v>0.14000000000000001</v>
      </c>
      <c r="Y21" s="10" t="s">
        <v>83</v>
      </c>
      <c r="Z21" s="10" t="s">
        <v>84</v>
      </c>
      <c r="AA21" s="10" t="s">
        <v>82</v>
      </c>
      <c r="AB21" s="10">
        <v>0.24</v>
      </c>
      <c r="AC21" s="10" t="s">
        <v>83</v>
      </c>
      <c r="AD21" s="10">
        <v>11.99</v>
      </c>
      <c r="AE21" s="10" t="s">
        <v>83</v>
      </c>
      <c r="AF21" s="10">
        <v>0.33</v>
      </c>
      <c r="AG21" s="10" t="s">
        <v>83</v>
      </c>
    </row>
    <row r="22" spans="17:33" x14ac:dyDescent="0.25">
      <c r="Q22" s="10"/>
      <c r="T22" s="10">
        <v>69.599999999999994</v>
      </c>
      <c r="U22" s="10" t="s">
        <v>82</v>
      </c>
      <c r="V22" s="10">
        <v>86</v>
      </c>
      <c r="W22" s="10" t="s">
        <v>82</v>
      </c>
      <c r="X22" s="10">
        <v>0.17</v>
      </c>
      <c r="Y22" s="10" t="s">
        <v>83</v>
      </c>
      <c r="Z22" s="10" t="s">
        <v>84</v>
      </c>
      <c r="AA22" s="10" t="s">
        <v>82</v>
      </c>
      <c r="AB22" s="10">
        <v>0.24</v>
      </c>
      <c r="AC22" s="10" t="s">
        <v>83</v>
      </c>
      <c r="AD22" s="10">
        <v>11.99</v>
      </c>
      <c r="AE22" s="10" t="s">
        <v>83</v>
      </c>
      <c r="AF22" s="10">
        <v>0.4</v>
      </c>
      <c r="AG22" s="10" t="s">
        <v>83</v>
      </c>
    </row>
    <row r="23" spans="17:33" x14ac:dyDescent="0.25">
      <c r="Q23" s="10"/>
      <c r="T23" s="10">
        <v>118</v>
      </c>
      <c r="U23" s="10" t="s">
        <v>82</v>
      </c>
      <c r="V23" s="10">
        <v>160</v>
      </c>
      <c r="W23" s="10" t="s">
        <v>82</v>
      </c>
      <c r="X23" s="10">
        <v>0.24</v>
      </c>
      <c r="Y23" s="10" t="s">
        <v>83</v>
      </c>
      <c r="Z23" s="10" t="s">
        <v>84</v>
      </c>
      <c r="AA23" s="10" t="s">
        <v>82</v>
      </c>
      <c r="AB23" s="10">
        <v>0.26</v>
      </c>
      <c r="AC23" s="10" t="s">
        <v>83</v>
      </c>
      <c r="AD23" s="10">
        <v>11.99</v>
      </c>
      <c r="AE23" s="10" t="s">
        <v>83</v>
      </c>
      <c r="AF23" s="10">
        <v>0.55000000000000004</v>
      </c>
      <c r="AG23" s="10" t="s">
        <v>83</v>
      </c>
    </row>
    <row r="24" spans="17:33" x14ac:dyDescent="0.25">
      <c r="Q24" s="10"/>
      <c r="T24" s="10">
        <v>305</v>
      </c>
      <c r="U24" s="10" t="s">
        <v>82</v>
      </c>
      <c r="V24" s="10">
        <v>500</v>
      </c>
      <c r="W24" s="10" t="s">
        <v>82</v>
      </c>
      <c r="X24" s="10">
        <v>0.38</v>
      </c>
      <c r="Y24" s="10" t="s">
        <v>83</v>
      </c>
      <c r="Z24" s="10" t="s">
        <v>84</v>
      </c>
      <c r="AA24" s="10" t="s">
        <v>82</v>
      </c>
      <c r="AB24" s="10">
        <v>0.28999999999999998</v>
      </c>
      <c r="AC24" s="10" t="s">
        <v>83</v>
      </c>
      <c r="AD24" s="10">
        <v>11.99</v>
      </c>
      <c r="AE24" s="10" t="s">
        <v>83</v>
      </c>
      <c r="AF24" s="10">
        <v>0.87</v>
      </c>
      <c r="AG24" s="10" t="s">
        <v>83</v>
      </c>
    </row>
    <row r="25" spans="17:33" x14ac:dyDescent="0.25">
      <c r="Q25" s="10"/>
      <c r="T25" s="10">
        <v>561</v>
      </c>
      <c r="U25" s="10" t="s">
        <v>82</v>
      </c>
      <c r="V25" s="10">
        <v>1000</v>
      </c>
      <c r="W25" s="10" t="s">
        <v>82</v>
      </c>
      <c r="X25" s="10">
        <v>0.46</v>
      </c>
      <c r="Y25" s="10" t="s">
        <v>83</v>
      </c>
      <c r="Z25" s="10" t="s">
        <v>84</v>
      </c>
      <c r="AA25" s="10" t="s">
        <v>82</v>
      </c>
      <c r="AB25" s="10">
        <v>0.31</v>
      </c>
      <c r="AC25" s="10" t="s">
        <v>83</v>
      </c>
      <c r="AD25" s="10">
        <v>11.99</v>
      </c>
      <c r="AE25" s="10" t="s">
        <v>83</v>
      </c>
      <c r="AF25" s="10">
        <v>1.04</v>
      </c>
      <c r="AG25" s="10" t="s">
        <v>83</v>
      </c>
    </row>
    <row r="26" spans="17:33" x14ac:dyDescent="0.25">
      <c r="Q26" s="10"/>
      <c r="T26" s="10">
        <v>775</v>
      </c>
      <c r="U26" s="10" t="s">
        <v>82</v>
      </c>
      <c r="V26" s="10">
        <v>1000</v>
      </c>
      <c r="W26" s="10" t="s">
        <v>82</v>
      </c>
      <c r="X26" s="10">
        <v>0.49</v>
      </c>
      <c r="Y26" s="10" t="s">
        <v>83</v>
      </c>
      <c r="Z26" s="10" t="s">
        <v>84</v>
      </c>
      <c r="AA26" s="10" t="s">
        <v>82</v>
      </c>
      <c r="AB26" s="10">
        <v>0.32</v>
      </c>
      <c r="AC26" s="10" t="s">
        <v>83</v>
      </c>
      <c r="AD26" s="10">
        <v>11.99</v>
      </c>
      <c r="AE26" s="10" t="s">
        <v>83</v>
      </c>
      <c r="AF26" s="10">
        <v>1.1200000000000001</v>
      </c>
      <c r="AG26" s="10" t="s">
        <v>83</v>
      </c>
    </row>
    <row r="27" spans="17:33" x14ac:dyDescent="0.25">
      <c r="Q27" s="10"/>
      <c r="X27" s="10">
        <v>1.85</v>
      </c>
      <c r="AB27" s="10">
        <v>0.64</v>
      </c>
      <c r="AF27" s="10">
        <v>4.18</v>
      </c>
    </row>
    <row r="28" spans="17:33" x14ac:dyDescent="0.25">
      <c r="Q28" s="10"/>
      <c r="X28" s="10">
        <v>2.0499999999999998</v>
      </c>
      <c r="AB28" s="10">
        <v>0.69</v>
      </c>
      <c r="AF28" s="10">
        <v>4.63</v>
      </c>
    </row>
    <row r="29" spans="17:33" x14ac:dyDescent="0.25">
      <c r="Q29" s="10"/>
      <c r="X29" s="10">
        <v>2.4700000000000002</v>
      </c>
      <c r="AB29" s="10">
        <v>0.79</v>
      </c>
      <c r="AF29" s="10">
        <v>5.58</v>
      </c>
    </row>
    <row r="30" spans="17:33" x14ac:dyDescent="0.25">
      <c r="Q30" s="10"/>
      <c r="X30" s="10">
        <v>2.88</v>
      </c>
      <c r="AB30" s="10">
        <v>0.89</v>
      </c>
      <c r="AF30" s="10">
        <v>6.49</v>
      </c>
    </row>
    <row r="31" spans="17:33" x14ac:dyDescent="0.25">
      <c r="Q31" s="10"/>
      <c r="T31" s="10">
        <v>1000</v>
      </c>
      <c r="U31" s="10" t="s">
        <v>82</v>
      </c>
      <c r="V31" s="10">
        <v>1000</v>
      </c>
      <c r="W31" s="10" t="s">
        <v>82</v>
      </c>
      <c r="X31" s="10">
        <v>0.52</v>
      </c>
      <c r="Y31" s="10" t="s">
        <v>83</v>
      </c>
      <c r="Z31" s="10" t="s">
        <v>84</v>
      </c>
      <c r="AA31" s="10" t="s">
        <v>82</v>
      </c>
      <c r="AB31" s="10">
        <v>0.33</v>
      </c>
      <c r="AC31" s="10" t="s">
        <v>83</v>
      </c>
      <c r="AD31" s="10">
        <v>11.99</v>
      </c>
      <c r="AE31" s="10" t="s">
        <v>83</v>
      </c>
      <c r="AF31" s="10">
        <v>1.18</v>
      </c>
      <c r="AG31" s="10" t="s">
        <v>83</v>
      </c>
    </row>
    <row r="32" spans="17:33" x14ac:dyDescent="0.25">
      <c r="Q32" s="10"/>
      <c r="R32" s="10" t="s">
        <v>93</v>
      </c>
      <c r="S32" s="10">
        <v>1000</v>
      </c>
      <c r="T32" s="10">
        <v>1000</v>
      </c>
      <c r="U32" s="10" t="s">
        <v>82</v>
      </c>
      <c r="V32" s="10">
        <v>1000</v>
      </c>
      <c r="W32" s="10" t="s">
        <v>82</v>
      </c>
      <c r="X32" s="10">
        <v>3.31</v>
      </c>
      <c r="Y32" s="10" t="s">
        <v>83</v>
      </c>
      <c r="Z32" s="10">
        <v>1000</v>
      </c>
      <c r="AA32" s="10" t="s">
        <v>82</v>
      </c>
      <c r="AB32" s="10">
        <v>0.99</v>
      </c>
      <c r="AC32" s="10" t="s">
        <v>83</v>
      </c>
      <c r="AD32" s="10">
        <v>12</v>
      </c>
      <c r="AE32" s="10" t="s">
        <v>83</v>
      </c>
      <c r="AF32" s="10">
        <v>7.48</v>
      </c>
      <c r="AG32" s="10" t="s">
        <v>83</v>
      </c>
    </row>
    <row r="33" spans="1:33" x14ac:dyDescent="0.25">
      <c r="Q33" s="10"/>
      <c r="R33" s="10" t="s">
        <v>93</v>
      </c>
      <c r="S33" s="10">
        <v>1013</v>
      </c>
      <c r="T33" s="10">
        <v>1000</v>
      </c>
      <c r="U33" s="10" t="s">
        <v>82</v>
      </c>
      <c r="V33" s="10">
        <v>1000</v>
      </c>
      <c r="W33" s="10" t="s">
        <v>82</v>
      </c>
      <c r="X33" s="10">
        <v>3.35</v>
      </c>
      <c r="Y33" s="10" t="s">
        <v>83</v>
      </c>
      <c r="Z33" s="10">
        <v>1013</v>
      </c>
      <c r="AA33" s="10" t="s">
        <v>82</v>
      </c>
      <c r="AB33" s="10">
        <v>1</v>
      </c>
      <c r="AC33" s="10" t="s">
        <v>83</v>
      </c>
      <c r="AD33" s="10">
        <v>11.95</v>
      </c>
      <c r="AE33" s="10" t="s">
        <v>83</v>
      </c>
      <c r="AF33" s="10">
        <v>7.55</v>
      </c>
      <c r="AG33" s="10" t="s">
        <v>83</v>
      </c>
    </row>
    <row r="34" spans="1:33" x14ac:dyDescent="0.25">
      <c r="Q34" s="10"/>
    </row>
    <row r="35" spans="1:33" x14ac:dyDescent="0.25">
      <c r="Q35" s="10"/>
    </row>
    <row r="36" spans="1:33" x14ac:dyDescent="0.25">
      <c r="Q36" s="10"/>
    </row>
    <row r="37" spans="1:33" s="3" customFormat="1" x14ac:dyDescent="0.25">
      <c r="A37" s="10" t="s">
        <v>72</v>
      </c>
      <c r="B37" s="4" t="s">
        <v>73</v>
      </c>
      <c r="C37" s="10" t="s">
        <v>94</v>
      </c>
      <c r="D37" s="10" t="s">
        <v>95</v>
      </c>
      <c r="E37" s="10" t="s">
        <v>75</v>
      </c>
      <c r="F37" s="10" t="s">
        <v>96</v>
      </c>
      <c r="G37" s="10" t="s">
        <v>97</v>
      </c>
      <c r="H37" s="10" t="s">
        <v>78</v>
      </c>
      <c r="I37" s="10" t="s">
        <v>98</v>
      </c>
      <c r="J37" s="10" t="s">
        <v>99</v>
      </c>
      <c r="K37" s="10">
        <v>44228</v>
      </c>
      <c r="L37" s="10"/>
      <c r="M37" s="10" t="s">
        <v>100</v>
      </c>
      <c r="N37" s="10"/>
      <c r="O37" s="10"/>
      <c r="P37" s="10"/>
      <c r="Q37" s="10" t="s">
        <v>101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3" x14ac:dyDescent="0.25">
      <c r="Q38" s="10"/>
      <c r="R38" s="2"/>
    </row>
  </sheetData>
  <hyperlinks>
    <hyperlink ref="A3" r:id="rId1"/>
    <hyperlink ref="A37" r:id="rId2"/>
    <hyperlink ref="Q37" r:id="rId3"/>
  </hyperlinks>
  <pageMargins left="0.7" right="0.7" top="0.75" bottom="0.75" header="0.3" footer="0.3"/>
  <pageSetup paperSize="9" orientation="portrait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Résumé</vt:lpstr>
      <vt:lpstr>Valeur</vt:lpstr>
      <vt:lpstr>Calibration 230314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2023-03-15T14:37:42Z</dcterms:created>
  <dcterms:modified xsi:type="dcterms:W3CDTF">2023-03-27T13:17:02Z</dcterms:modified>
</cp:coreProperties>
</file>