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ic\Desktop\Uni\Stats\Partidos\"/>
    </mc:Choice>
  </mc:AlternateContent>
  <xr:revisionPtr revIDLastSave="0" documentId="13_ncr:1_{CF592CF2-0D2B-4BD9-95F9-81E12E8A7C4E}" xr6:coauthVersionLast="47" xr6:coauthVersionMax="47" xr10:uidLastSave="{00000000-0000-0000-0000-000000000000}"/>
  <bookViews>
    <workbookView xWindow="-120" yWindow="-120" windowWidth="29040" windowHeight="15720" activeTab="1" xr2:uid="{50F1A791-5FEB-45D8-A8DE-C52A1D21791B}"/>
  </bookViews>
  <sheets>
    <sheet name="Registro" sheetId="1" r:id="rId1"/>
    <sheet name="Resumen" sheetId="2" r:id="rId2"/>
    <sheet name="Tarjetas" sheetId="3" r:id="rId3"/>
    <sheet name="Cambi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F2" i="2"/>
  <c r="D2" i="2"/>
  <c r="C2" i="2"/>
  <c r="B2" i="2"/>
  <c r="E9" i="2" l="1"/>
  <c r="G9" i="2" s="1"/>
  <c r="E12" i="2"/>
  <c r="G12" i="2" s="1"/>
  <c r="E16" i="2"/>
  <c r="G16" i="2" s="1"/>
  <c r="E4" i="2"/>
  <c r="G4" i="2" s="1"/>
  <c r="E18" i="2"/>
  <c r="E17" i="2"/>
  <c r="G17" i="2" s="1"/>
  <c r="E15" i="2"/>
  <c r="G15" i="2" s="1"/>
  <c r="E14" i="2"/>
  <c r="G14" i="2" s="1"/>
  <c r="E13" i="2"/>
  <c r="G13" i="2" s="1"/>
  <c r="E11" i="2"/>
  <c r="G11" i="2" s="1"/>
  <c r="E26" i="2"/>
  <c r="G26" i="2" s="1"/>
  <c r="E25" i="2"/>
  <c r="G25" i="2" s="1"/>
  <c r="E24" i="2"/>
  <c r="G24" i="2" s="1"/>
  <c r="E8" i="2"/>
  <c r="G8" i="2" s="1"/>
  <c r="E23" i="2"/>
  <c r="G23" i="2" s="1"/>
  <c r="E7" i="2"/>
  <c r="G7" i="2" s="1"/>
  <c r="E22" i="2"/>
  <c r="G22" i="2" s="1"/>
  <c r="E6" i="2"/>
  <c r="G6" i="2" s="1"/>
  <c r="E10" i="2"/>
  <c r="G10" i="2" s="1"/>
  <c r="E21" i="2"/>
  <c r="G21" i="2" s="1"/>
  <c r="E5" i="2"/>
  <c r="E20" i="2"/>
  <c r="G20" i="2" s="1"/>
  <c r="E19" i="2"/>
  <c r="G19" i="2" s="1"/>
  <c r="E3" i="2"/>
  <c r="G3" i="2" s="1"/>
  <c r="B29" i="2"/>
  <c r="B30" i="2"/>
  <c r="G5" i="2"/>
  <c r="G18" i="2"/>
  <c r="B28" i="2"/>
  <c r="B27" i="2"/>
  <c r="E2" i="2"/>
  <c r="F27" i="2"/>
  <c r="G27" i="2" l="1"/>
  <c r="E27" i="2"/>
  <c r="G2" i="2"/>
</calcChain>
</file>

<file path=xl/sharedStrings.xml><?xml version="1.0" encoding="utf-8"?>
<sst xmlns="http://schemas.openxmlformats.org/spreadsheetml/2006/main" count="253" uniqueCount="70">
  <si>
    <t>Tiempo</t>
  </si>
  <si>
    <t>Jugador</t>
  </si>
  <si>
    <t>Tipo de Tackle</t>
  </si>
  <si>
    <t>Primer Tiempo</t>
  </si>
  <si>
    <t>Segundo Tiempo</t>
  </si>
  <si>
    <t>23</t>
  </si>
  <si>
    <t>Tarjeta</t>
  </si>
  <si>
    <t>Universitario</t>
  </si>
  <si>
    <t>PT</t>
  </si>
  <si>
    <t>Amarilla</t>
  </si>
  <si>
    <t>ST</t>
  </si>
  <si>
    <t>Mateo Bianchi</t>
  </si>
  <si>
    <t>Alma</t>
  </si>
  <si>
    <t>SALE</t>
  </si>
  <si>
    <t>ENTRA</t>
  </si>
  <si>
    <t>Renzo Carrara</t>
  </si>
  <si>
    <t xml:space="preserve">Tomás Galeano </t>
  </si>
  <si>
    <t>Agustin Juarez</t>
  </si>
  <si>
    <t>Alvaro Oteo</t>
  </si>
  <si>
    <t>Tomas Nuñez</t>
  </si>
  <si>
    <t>Ignacio Haas</t>
  </si>
  <si>
    <t>Positivos</t>
  </si>
  <si>
    <t>Neutrales</t>
  </si>
  <si>
    <t>Negativos</t>
  </si>
  <si>
    <t>Tackles</t>
  </si>
  <si>
    <t>Errados</t>
  </si>
  <si>
    <t>Total tackles</t>
  </si>
  <si>
    <t>Nombre del Jugador</t>
  </si>
  <si>
    <t>Gonzalo Meza</t>
  </si>
  <si>
    <t>Gabriel Sala</t>
  </si>
  <si>
    <t xml:space="preserve"> Victor Redondo </t>
  </si>
  <si>
    <t>Laureano Olmos</t>
  </si>
  <si>
    <t>Federico Bruzzone</t>
  </si>
  <si>
    <t xml:space="preserve"> Mateo Carughi </t>
  </si>
  <si>
    <t>Ian Dallaverde</t>
  </si>
  <si>
    <t>Exequiel Benitez</t>
  </si>
  <si>
    <t>Juan Emilio Delfino</t>
  </si>
  <si>
    <t>17</t>
  </si>
  <si>
    <t xml:space="preserve">Antonio Benitez </t>
  </si>
  <si>
    <t>20</t>
  </si>
  <si>
    <t>Marcos Leguizamon</t>
  </si>
  <si>
    <t>Jorge Onorato</t>
  </si>
  <si>
    <t>Nicolas Andereggen</t>
  </si>
  <si>
    <t>Federico Merlo</t>
  </si>
  <si>
    <t>Juan Manuel Royo</t>
  </si>
  <si>
    <t>Nicolas Rivadeneira</t>
  </si>
  <si>
    <t>1</t>
  </si>
  <si>
    <t>POSITIVO</t>
  </si>
  <si>
    <t>7</t>
  </si>
  <si>
    <t>NEUTRAL</t>
  </si>
  <si>
    <t>12</t>
  </si>
  <si>
    <t>NEGATIVO</t>
  </si>
  <si>
    <t>6</t>
  </si>
  <si>
    <t>4</t>
  </si>
  <si>
    <t>5</t>
  </si>
  <si>
    <t>15</t>
  </si>
  <si>
    <t>8</t>
  </si>
  <si>
    <t>ERRADO</t>
  </si>
  <si>
    <t>9</t>
  </si>
  <si>
    <t>3</t>
  </si>
  <si>
    <t xml:space="preserve">NEUTRAL </t>
  </si>
  <si>
    <t>11</t>
  </si>
  <si>
    <t>22</t>
  </si>
  <si>
    <t>LINE Y TRY</t>
  </si>
  <si>
    <t>Mateo Carughi</t>
  </si>
  <si>
    <t>Otro mas</t>
  </si>
  <si>
    <t>ESTA</t>
  </si>
  <si>
    <t>FALTA ESTE</t>
  </si>
  <si>
    <t>21</t>
  </si>
  <si>
    <t xml:space="preserve">19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</si>
</sst>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FF"/>
      <name val="Calibri"/>
    </font>
    <font>
      <b/>
      <sz val="11"/>
      <color rgb="FFFFFFFF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006400"/>
        <bgColor rgb="FF0064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8B0000"/>
        <bgColor rgb="FF8B0000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1" fontId="3" fillId="7" borderId="1" xfId="0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8" borderId="1" xfId="0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>
                <a:latin typeface="Amasis MT Pro" panose="02040504050005020304" pitchFamily="18" charset="0"/>
              </a:rPr>
              <a:t>Porcentaje</a:t>
            </a:r>
            <a:r>
              <a:rPr lang="es-AR" baseline="0">
                <a:latin typeface="Amasis MT Pro" panose="02040504050005020304" pitchFamily="18" charset="0"/>
              </a:rPr>
              <a:t> de Tackles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30C6-4CBF-9F66-F842EB51D464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30C6-4CBF-9F66-F842EB51D464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0C6-4CBF-9F66-F842EB51D464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0C6-4CBF-9F66-F842EB51D464}"/>
              </c:ext>
            </c:extLst>
          </c:dPt>
          <c:dLbls>
            <c:dLbl>
              <c:idx val="0"/>
              <c:layout>
                <c:manualLayout>
                  <c:x val="-0.15546063314463932"/>
                  <c:y val="2.7107028288130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0C6-4CBF-9F66-F842EB51D464}"/>
                </c:ext>
              </c:extLst>
            </c:dLbl>
            <c:dLbl>
              <c:idx val="1"/>
              <c:layout>
                <c:manualLayout>
                  <c:x val="9.6324318526783345E-2"/>
                  <c:y val="-0.1918784631087780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C6-4CBF-9F66-F842EB51D4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bg1">
                          <a:lumMod val="95000"/>
                        </a:schemeClr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Resumen!$A$27:$A$30</c:f>
              <c:strCache>
                <c:ptCount val="4"/>
                <c:pt idx="0">
                  <c:v>Positivos</c:v>
                </c:pt>
                <c:pt idx="1">
                  <c:v>Neutrales</c:v>
                </c:pt>
                <c:pt idx="2">
                  <c:v>Negativos</c:v>
                </c:pt>
                <c:pt idx="3">
                  <c:v>Errados</c:v>
                </c:pt>
              </c:strCache>
            </c:strRef>
          </c:cat>
          <c:val>
            <c:numRef>
              <c:f>Resumen!$B$27:$B$30</c:f>
              <c:numCache>
                <c:formatCode>0</c:formatCode>
                <c:ptCount val="4"/>
                <c:pt idx="0">
                  <c:v>1</c:v>
                </c:pt>
                <c:pt idx="1">
                  <c:v>31</c:v>
                </c:pt>
                <c:pt idx="2">
                  <c:v>10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C6-4CBF-9F66-F842EB51D46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>
                <a:latin typeface="Amasis MT Pro" panose="020F0502020204030204" pitchFamily="18" charset="0"/>
              </a:rPr>
              <a:t>Ranking de Tackles</a:t>
            </a:r>
          </a:p>
        </c:rich>
      </c:tx>
      <c:overlay val="0"/>
      <c:spPr>
        <a:noFill/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3848081995524925E-2"/>
          <c:y val="0.12210292638653812"/>
          <c:w val="0.91631760971744824"/>
          <c:h val="0.73436627664532583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chemeClr val="accent1"/>
            </a:solidFill>
            <a:ln w="3175">
              <a:solidFill>
                <a:schemeClr val="tx1">
                  <a:alpha val="96000"/>
                </a:schemeClr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Resumen!$E$2:$E$24</c:f>
              <c:numCache>
                <c:formatCode>0</c:formatCode>
                <c:ptCount val="2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3-4D07-BFA9-5C7077F15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3240799"/>
        <c:axId val="63241279"/>
      </c:barChart>
      <c:catAx>
        <c:axId val="6324079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41279"/>
        <c:crosses val="autoZero"/>
        <c:auto val="1"/>
        <c:lblAlgn val="ctr"/>
        <c:lblOffset val="100"/>
        <c:tickLblSkip val="1"/>
        <c:noMultiLvlLbl val="0"/>
      </c:catAx>
      <c:valAx>
        <c:axId val="6324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4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33867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424A96-2E7D-4A9B-AE9C-0488F7AC2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752475</xdr:colOff>
      <xdr:row>14</xdr:row>
      <xdr:rowOff>104775</xdr:rowOff>
    </xdr:from>
    <xdr:to>
      <xdr:col>16</xdr:col>
      <xdr:colOff>737131</xdr:colOff>
      <xdr:row>37</xdr:row>
      <xdr:rowOff>189442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6E96F10-2AF3-4CFD-AF6A-4F100C716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B8DE8-7C4B-4FE4-B8EE-595BBC2E3033}">
  <dimension ref="A1:D82"/>
  <sheetViews>
    <sheetView workbookViewId="0">
      <selection activeCell="A30" sqref="A30"/>
    </sheetView>
  </sheetViews>
  <sheetFormatPr baseColWidth="10" defaultRowHeight="15" x14ac:dyDescent="0.25"/>
  <cols>
    <col min="1" max="1" width="16.85546875" customWidth="1"/>
    <col min="2" max="2" width="13.28515625" customWidth="1"/>
    <col min="3" max="3" width="16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3" t="s">
        <v>48</v>
      </c>
      <c r="C2" s="2" t="s">
        <v>49</v>
      </c>
    </row>
    <row r="3" spans="1:3" x14ac:dyDescent="0.25">
      <c r="A3" s="2" t="s">
        <v>3</v>
      </c>
      <c r="B3" s="3" t="s">
        <v>50</v>
      </c>
      <c r="C3" s="2" t="s">
        <v>51</v>
      </c>
    </row>
    <row r="4" spans="1:3" x14ac:dyDescent="0.25">
      <c r="A4" s="2" t="s">
        <v>3</v>
      </c>
      <c r="B4" s="3" t="s">
        <v>52</v>
      </c>
      <c r="C4" s="2" t="s">
        <v>51</v>
      </c>
    </row>
    <row r="5" spans="1:3" x14ac:dyDescent="0.25">
      <c r="A5" s="2" t="s">
        <v>3</v>
      </c>
      <c r="B5" s="3" t="s">
        <v>53</v>
      </c>
      <c r="C5" s="2" t="s">
        <v>51</v>
      </c>
    </row>
    <row r="6" spans="1:3" x14ac:dyDescent="0.25">
      <c r="A6" s="2" t="s">
        <v>3</v>
      </c>
      <c r="B6" s="3" t="s">
        <v>54</v>
      </c>
      <c r="C6" s="2" t="s">
        <v>49</v>
      </c>
    </row>
    <row r="7" spans="1:3" x14ac:dyDescent="0.25">
      <c r="A7" s="2" t="s">
        <v>3</v>
      </c>
      <c r="B7" s="3" t="s">
        <v>56</v>
      </c>
      <c r="C7" s="2" t="s">
        <v>57</v>
      </c>
    </row>
    <row r="8" spans="1:3" x14ac:dyDescent="0.25">
      <c r="A8" s="2" t="s">
        <v>3</v>
      </c>
      <c r="B8" s="3" t="s">
        <v>55</v>
      </c>
      <c r="C8" s="2" t="s">
        <v>49</v>
      </c>
    </row>
    <row r="9" spans="1:3" x14ac:dyDescent="0.25">
      <c r="A9" s="2" t="s">
        <v>3</v>
      </c>
      <c r="B9" s="3" t="s">
        <v>48</v>
      </c>
      <c r="C9" s="2" t="s">
        <v>49</v>
      </c>
    </row>
    <row r="10" spans="1:3" x14ac:dyDescent="0.25">
      <c r="A10" s="2" t="s">
        <v>3</v>
      </c>
      <c r="B10" s="3" t="s">
        <v>56</v>
      </c>
      <c r="C10" s="2" t="s">
        <v>49</v>
      </c>
    </row>
    <row r="11" spans="1:3" x14ac:dyDescent="0.25">
      <c r="A11" s="2" t="s">
        <v>3</v>
      </c>
      <c r="B11" s="3" t="s">
        <v>59</v>
      </c>
      <c r="C11" s="2" t="s">
        <v>57</v>
      </c>
    </row>
    <row r="12" spans="1:3" x14ac:dyDescent="0.25">
      <c r="A12" s="2" t="s">
        <v>3</v>
      </c>
      <c r="B12" s="3" t="s">
        <v>58</v>
      </c>
      <c r="C12" s="2" t="s">
        <v>51</v>
      </c>
    </row>
    <row r="13" spans="1:3" x14ac:dyDescent="0.25">
      <c r="A13" s="2" t="s">
        <v>3</v>
      </c>
      <c r="B13" s="3" t="s">
        <v>54</v>
      </c>
      <c r="C13" s="2" t="s">
        <v>49</v>
      </c>
    </row>
    <row r="14" spans="1:3" x14ac:dyDescent="0.25">
      <c r="A14" s="2" t="s">
        <v>3</v>
      </c>
      <c r="B14" s="3" t="s">
        <v>56</v>
      </c>
      <c r="C14" s="2" t="s">
        <v>60</v>
      </c>
    </row>
    <row r="15" spans="1:3" x14ac:dyDescent="0.25">
      <c r="A15" s="2" t="s">
        <v>3</v>
      </c>
      <c r="B15" s="3" t="s">
        <v>52</v>
      </c>
      <c r="C15" s="2" t="s">
        <v>49</v>
      </c>
    </row>
    <row r="16" spans="1:3" x14ac:dyDescent="0.25">
      <c r="A16" s="2" t="s">
        <v>3</v>
      </c>
      <c r="B16" s="3" t="s">
        <v>52</v>
      </c>
      <c r="C16" s="2" t="s">
        <v>57</v>
      </c>
    </row>
    <row r="17" spans="1:3" x14ac:dyDescent="0.25">
      <c r="A17" s="2" t="s">
        <v>3</v>
      </c>
      <c r="B17" s="3" t="s">
        <v>61</v>
      </c>
      <c r="C17" s="2" t="s">
        <v>51</v>
      </c>
    </row>
    <row r="18" spans="1:3" x14ac:dyDescent="0.25">
      <c r="A18" s="2" t="s">
        <v>3</v>
      </c>
      <c r="B18" s="3" t="s">
        <v>48</v>
      </c>
      <c r="C18" s="2" t="s">
        <v>49</v>
      </c>
    </row>
    <row r="19" spans="1:3" x14ac:dyDescent="0.25">
      <c r="A19" s="2" t="s">
        <v>3</v>
      </c>
      <c r="B19" s="3" t="s">
        <v>50</v>
      </c>
      <c r="C19" s="2" t="s">
        <v>51</v>
      </c>
    </row>
    <row r="20" spans="1:3" x14ac:dyDescent="0.25">
      <c r="A20" s="16" t="s">
        <v>3</v>
      </c>
      <c r="B20" s="17" t="s">
        <v>52</v>
      </c>
      <c r="C20" s="16" t="s">
        <v>49</v>
      </c>
    </row>
    <row r="21" spans="1:3" x14ac:dyDescent="0.25">
      <c r="A21" s="16" t="s">
        <v>3</v>
      </c>
      <c r="B21" s="17" t="s">
        <v>52</v>
      </c>
      <c r="C21" s="16" t="s">
        <v>49</v>
      </c>
    </row>
    <row r="22" spans="1:3" x14ac:dyDescent="0.25">
      <c r="A22" s="16" t="s">
        <v>3</v>
      </c>
      <c r="B22" s="17" t="s">
        <v>61</v>
      </c>
      <c r="C22" s="16" t="s">
        <v>57</v>
      </c>
    </row>
    <row r="23" spans="1:3" x14ac:dyDescent="0.25">
      <c r="A23" s="16" t="s">
        <v>3</v>
      </c>
      <c r="B23" s="17" t="s">
        <v>53</v>
      </c>
      <c r="C23" s="16" t="s">
        <v>49</v>
      </c>
    </row>
    <row r="24" spans="1:3" x14ac:dyDescent="0.25">
      <c r="A24" s="16" t="s">
        <v>3</v>
      </c>
      <c r="B24" s="17" t="s">
        <v>53</v>
      </c>
      <c r="C24" s="16" t="s">
        <v>57</v>
      </c>
    </row>
    <row r="25" spans="1:3" x14ac:dyDescent="0.25">
      <c r="A25" s="16" t="s">
        <v>3</v>
      </c>
      <c r="B25" s="17"/>
      <c r="C25" s="16"/>
    </row>
    <row r="26" spans="1:3" x14ac:dyDescent="0.25">
      <c r="A26" s="16" t="s">
        <v>3</v>
      </c>
      <c r="B26" s="17"/>
      <c r="C26" s="16"/>
    </row>
    <row r="27" spans="1:3" x14ac:dyDescent="0.25">
      <c r="A27" s="16" t="s">
        <v>3</v>
      </c>
      <c r="B27" s="17"/>
      <c r="C27" s="16"/>
    </row>
    <row r="28" spans="1:3" x14ac:dyDescent="0.25">
      <c r="A28" s="16" t="s">
        <v>3</v>
      </c>
      <c r="B28" s="17"/>
      <c r="C28" s="16"/>
    </row>
    <row r="29" spans="1:3" x14ac:dyDescent="0.25">
      <c r="A29" s="16" t="s">
        <v>3</v>
      </c>
      <c r="B29" s="17"/>
      <c r="C29" s="16"/>
    </row>
    <row r="30" spans="1:3" x14ac:dyDescent="0.25">
      <c r="A30" s="2" t="s">
        <v>4</v>
      </c>
      <c r="B30" s="3" t="s">
        <v>52</v>
      </c>
      <c r="C30" s="2" t="s">
        <v>49</v>
      </c>
    </row>
    <row r="31" spans="1:3" x14ac:dyDescent="0.25">
      <c r="A31" s="2" t="s">
        <v>4</v>
      </c>
      <c r="B31" s="3" t="s">
        <v>46</v>
      </c>
      <c r="C31" s="2" t="s">
        <v>49</v>
      </c>
    </row>
    <row r="32" spans="1:3" x14ac:dyDescent="0.25">
      <c r="A32" s="2" t="s">
        <v>4</v>
      </c>
      <c r="B32" s="3" t="s">
        <v>46</v>
      </c>
      <c r="C32" s="2" t="s">
        <v>51</v>
      </c>
    </row>
    <row r="33" spans="1:4" x14ac:dyDescent="0.25">
      <c r="A33" s="2" t="s">
        <v>4</v>
      </c>
      <c r="B33" s="3" t="s">
        <v>48</v>
      </c>
      <c r="C33" s="2" t="s">
        <v>49</v>
      </c>
    </row>
    <row r="34" spans="1:4" x14ac:dyDescent="0.25">
      <c r="A34" s="2" t="s">
        <v>4</v>
      </c>
      <c r="B34" s="3" t="s">
        <v>55</v>
      </c>
      <c r="C34" s="2" t="s">
        <v>49</v>
      </c>
    </row>
    <row r="35" spans="1:4" x14ac:dyDescent="0.25">
      <c r="A35" s="2" t="s">
        <v>4</v>
      </c>
      <c r="B35" s="3" t="s">
        <v>62</v>
      </c>
      <c r="C35" s="2" t="s">
        <v>49</v>
      </c>
    </row>
    <row r="36" spans="1:4" x14ac:dyDescent="0.25">
      <c r="A36" s="2" t="s">
        <v>4</v>
      </c>
      <c r="B36" s="3" t="s">
        <v>53</v>
      </c>
      <c r="C36" s="2" t="s">
        <v>51</v>
      </c>
    </row>
    <row r="37" spans="1:4" x14ac:dyDescent="0.25">
      <c r="A37" s="2" t="s">
        <v>4</v>
      </c>
      <c r="B37" s="3" t="s">
        <v>48</v>
      </c>
      <c r="C37" s="2" t="s">
        <v>49</v>
      </c>
      <c r="D37" t="s">
        <v>63</v>
      </c>
    </row>
    <row r="38" spans="1:4" x14ac:dyDescent="0.25">
      <c r="A38" s="2" t="s">
        <v>4</v>
      </c>
      <c r="B38" s="3" t="s">
        <v>48</v>
      </c>
      <c r="C38" s="2" t="s">
        <v>49</v>
      </c>
    </row>
    <row r="39" spans="1:4" x14ac:dyDescent="0.25">
      <c r="A39" s="2" t="s">
        <v>4</v>
      </c>
      <c r="B39" s="3" t="s">
        <v>46</v>
      </c>
      <c r="C39" s="2" t="s">
        <v>49</v>
      </c>
    </row>
    <row r="40" spans="1:4" x14ac:dyDescent="0.25">
      <c r="A40" s="2" t="s">
        <v>4</v>
      </c>
      <c r="B40" s="3" t="s">
        <v>52</v>
      </c>
      <c r="C40" s="2" t="s">
        <v>49</v>
      </c>
    </row>
    <row r="41" spans="1:4" x14ac:dyDescent="0.25">
      <c r="A41" s="2" t="s">
        <v>4</v>
      </c>
      <c r="B41" s="3" t="s">
        <v>54</v>
      </c>
      <c r="C41" s="2" t="s">
        <v>47</v>
      </c>
      <c r="D41" t="s">
        <v>66</v>
      </c>
    </row>
    <row r="42" spans="1:4" x14ac:dyDescent="0.25">
      <c r="A42" s="2" t="s">
        <v>4</v>
      </c>
      <c r="B42" s="3" t="s">
        <v>54</v>
      </c>
      <c r="C42" s="2" t="s">
        <v>49</v>
      </c>
      <c r="D42" t="s">
        <v>67</v>
      </c>
    </row>
    <row r="43" spans="1:4" x14ac:dyDescent="0.25">
      <c r="A43" s="2" t="s">
        <v>4</v>
      </c>
      <c r="B43" s="17" t="s">
        <v>62</v>
      </c>
      <c r="C43" s="16" t="s">
        <v>49</v>
      </c>
    </row>
    <row r="44" spans="1:4" x14ac:dyDescent="0.25">
      <c r="A44" s="2" t="s">
        <v>4</v>
      </c>
      <c r="B44" s="17" t="s">
        <v>48</v>
      </c>
      <c r="C44" s="16" t="s">
        <v>49</v>
      </c>
    </row>
    <row r="45" spans="1:4" x14ac:dyDescent="0.25">
      <c r="A45" s="2" t="s">
        <v>4</v>
      </c>
      <c r="B45" s="17" t="s">
        <v>54</v>
      </c>
      <c r="C45" s="16" t="s">
        <v>49</v>
      </c>
    </row>
    <row r="46" spans="1:4" x14ac:dyDescent="0.25">
      <c r="A46" s="2" t="s">
        <v>4</v>
      </c>
      <c r="B46" s="17" t="s">
        <v>55</v>
      </c>
      <c r="C46" s="16" t="s">
        <v>51</v>
      </c>
    </row>
    <row r="47" spans="1:4" x14ac:dyDescent="0.25">
      <c r="A47" s="2" t="s">
        <v>4</v>
      </c>
      <c r="B47" s="17" t="s">
        <v>48</v>
      </c>
      <c r="C47" s="16" t="s">
        <v>49</v>
      </c>
    </row>
    <row r="48" spans="1:4" x14ac:dyDescent="0.25">
      <c r="A48" s="2" t="s">
        <v>4</v>
      </c>
      <c r="B48" s="17" t="s">
        <v>61</v>
      </c>
      <c r="C48" s="16" t="s">
        <v>57</v>
      </c>
    </row>
    <row r="49" spans="1:3" x14ac:dyDescent="0.25">
      <c r="A49" s="2" t="s">
        <v>4</v>
      </c>
      <c r="B49" s="17" t="s">
        <v>5</v>
      </c>
      <c r="C49" s="16" t="s">
        <v>51</v>
      </c>
    </row>
    <row r="50" spans="1:3" x14ac:dyDescent="0.25">
      <c r="A50" s="2" t="s">
        <v>4</v>
      </c>
      <c r="B50" s="17" t="s">
        <v>61</v>
      </c>
      <c r="C50" s="16" t="s">
        <v>49</v>
      </c>
    </row>
    <row r="51" spans="1:3" x14ac:dyDescent="0.25">
      <c r="A51" s="2" t="s">
        <v>4</v>
      </c>
      <c r="B51" s="17" t="s">
        <v>68</v>
      </c>
      <c r="C51" s="16" t="s">
        <v>49</v>
      </c>
    </row>
    <row r="52" spans="1:3" x14ac:dyDescent="0.25">
      <c r="A52" s="2" t="s">
        <v>4</v>
      </c>
      <c r="B52" s="17" t="s">
        <v>48</v>
      </c>
      <c r="C52" s="16" t="s">
        <v>49</v>
      </c>
    </row>
    <row r="53" spans="1:3" x14ac:dyDescent="0.25">
      <c r="A53" s="2" t="s">
        <v>4</v>
      </c>
      <c r="B53" s="17" t="s">
        <v>37</v>
      </c>
      <c r="C53" s="16" t="s">
        <v>49</v>
      </c>
    </row>
    <row r="54" spans="1:3" x14ac:dyDescent="0.25">
      <c r="A54" s="2" t="s">
        <v>4</v>
      </c>
      <c r="B54" s="17" t="s">
        <v>52</v>
      </c>
      <c r="C54" s="16" t="s">
        <v>49</v>
      </c>
    </row>
    <row r="55" spans="1:3" x14ac:dyDescent="0.25">
      <c r="A55" s="2" t="s">
        <v>4</v>
      </c>
      <c r="B55" s="17" t="s">
        <v>69</v>
      </c>
      <c r="C55" s="16" t="s">
        <v>49</v>
      </c>
    </row>
    <row r="56" spans="1:3" x14ac:dyDescent="0.25">
      <c r="A56" s="4" t="s">
        <v>4</v>
      </c>
      <c r="B56" s="3"/>
      <c r="C56" s="2"/>
    </row>
    <row r="57" spans="1:3" x14ac:dyDescent="0.25">
      <c r="A57" s="4" t="s">
        <v>4</v>
      </c>
      <c r="B57" s="3"/>
      <c r="C57" s="2"/>
    </row>
    <row r="58" spans="1:3" x14ac:dyDescent="0.25">
      <c r="A58" s="4" t="s">
        <v>4</v>
      </c>
      <c r="B58" s="3"/>
      <c r="C58" s="2"/>
    </row>
    <row r="59" spans="1:3" x14ac:dyDescent="0.25">
      <c r="A59" s="4" t="s">
        <v>4</v>
      </c>
      <c r="B59" s="3"/>
      <c r="C59" s="2"/>
    </row>
    <row r="60" spans="1:3" x14ac:dyDescent="0.25">
      <c r="A60" s="4" t="s">
        <v>4</v>
      </c>
      <c r="B60" s="3"/>
      <c r="C60" s="2"/>
    </row>
    <row r="61" spans="1:3" x14ac:dyDescent="0.25">
      <c r="A61" s="4" t="s">
        <v>4</v>
      </c>
      <c r="B61" s="3"/>
      <c r="C61" s="2"/>
    </row>
    <row r="62" spans="1:3" x14ac:dyDescent="0.25">
      <c r="A62" s="4" t="s">
        <v>4</v>
      </c>
      <c r="B62" s="3"/>
      <c r="C62" s="2"/>
    </row>
    <row r="63" spans="1:3" x14ac:dyDescent="0.25">
      <c r="A63" s="4" t="s">
        <v>4</v>
      </c>
      <c r="B63" s="3"/>
      <c r="C63" s="2"/>
    </row>
    <row r="64" spans="1:3" x14ac:dyDescent="0.25">
      <c r="A64" s="4" t="s">
        <v>4</v>
      </c>
      <c r="B64" s="3"/>
      <c r="C64" s="2"/>
    </row>
    <row r="65" spans="1:3" x14ac:dyDescent="0.25">
      <c r="A65" s="4" t="s">
        <v>4</v>
      </c>
      <c r="B65" s="3"/>
      <c r="C65" s="2"/>
    </row>
    <row r="66" spans="1:3" x14ac:dyDescent="0.25">
      <c r="A66" s="4" t="s">
        <v>4</v>
      </c>
      <c r="B66" s="3"/>
      <c r="C66" s="2"/>
    </row>
    <row r="67" spans="1:3" x14ac:dyDescent="0.25">
      <c r="A67" s="4" t="s">
        <v>4</v>
      </c>
      <c r="B67" s="3"/>
      <c r="C67" s="2"/>
    </row>
    <row r="68" spans="1:3" x14ac:dyDescent="0.25">
      <c r="A68" s="4" t="s">
        <v>4</v>
      </c>
      <c r="B68" s="3"/>
      <c r="C68" s="2"/>
    </row>
    <row r="69" spans="1:3" x14ac:dyDescent="0.25">
      <c r="A69" s="4" t="s">
        <v>4</v>
      </c>
      <c r="B69" s="3"/>
      <c r="C69" s="2"/>
    </row>
    <row r="70" spans="1:3" x14ac:dyDescent="0.25">
      <c r="A70" s="4" t="s">
        <v>4</v>
      </c>
      <c r="B70" s="3"/>
      <c r="C70" s="2"/>
    </row>
    <row r="71" spans="1:3" x14ac:dyDescent="0.25">
      <c r="A71" s="4" t="s">
        <v>4</v>
      </c>
      <c r="B71" s="3"/>
      <c r="C71" s="2"/>
    </row>
    <row r="72" spans="1:3" x14ac:dyDescent="0.25">
      <c r="A72" s="4" t="s">
        <v>4</v>
      </c>
      <c r="B72" s="3"/>
      <c r="C72" s="2"/>
    </row>
    <row r="73" spans="1:3" x14ac:dyDescent="0.25">
      <c r="A73" s="4" t="s">
        <v>4</v>
      </c>
      <c r="B73" s="3"/>
      <c r="C73" s="2"/>
    </row>
    <row r="74" spans="1:3" x14ac:dyDescent="0.25">
      <c r="A74" s="4" t="s">
        <v>4</v>
      </c>
      <c r="B74" s="3"/>
      <c r="C74" s="2"/>
    </row>
    <row r="75" spans="1:3" x14ac:dyDescent="0.25">
      <c r="A75" s="4" t="s">
        <v>4</v>
      </c>
      <c r="B75" s="3"/>
      <c r="C75" s="2"/>
    </row>
    <row r="76" spans="1:3" x14ac:dyDescent="0.25">
      <c r="A76" s="4" t="s">
        <v>4</v>
      </c>
      <c r="B76" s="3"/>
      <c r="C76" s="2"/>
    </row>
    <row r="77" spans="1:3" x14ac:dyDescent="0.25">
      <c r="A77" s="4" t="s">
        <v>4</v>
      </c>
      <c r="B77" s="3"/>
      <c r="C77" s="2"/>
    </row>
    <row r="78" spans="1:3" x14ac:dyDescent="0.25">
      <c r="A78" s="4" t="s">
        <v>4</v>
      </c>
      <c r="B78" s="3"/>
      <c r="C78" s="2"/>
    </row>
    <row r="79" spans="1:3" x14ac:dyDescent="0.25">
      <c r="A79" s="4" t="s">
        <v>4</v>
      </c>
      <c r="B79" s="3"/>
      <c r="C79" s="2"/>
    </row>
    <row r="80" spans="1:3" x14ac:dyDescent="0.25">
      <c r="A80" s="4" t="s">
        <v>4</v>
      </c>
      <c r="B80" s="3"/>
      <c r="C80" s="2"/>
    </row>
    <row r="81" spans="1:3" x14ac:dyDescent="0.25">
      <c r="A81" s="4" t="s">
        <v>4</v>
      </c>
      <c r="B81" s="3"/>
      <c r="C81" s="2"/>
    </row>
    <row r="82" spans="1:3" x14ac:dyDescent="0.25">
      <c r="A82" s="4" t="s">
        <v>4</v>
      </c>
      <c r="B82" s="3"/>
      <c r="C8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A5AB8-D330-4FEF-B526-CC2FDFCA7101}">
  <dimension ref="A1:H30"/>
  <sheetViews>
    <sheetView tabSelected="1" workbookViewId="0">
      <selection activeCell="G29" sqref="G29"/>
    </sheetView>
  </sheetViews>
  <sheetFormatPr baseColWidth="10" defaultRowHeight="15" x14ac:dyDescent="0.25"/>
  <cols>
    <col min="2" max="2" width="13" customWidth="1"/>
    <col min="3" max="4" width="12.28515625" customWidth="1"/>
    <col min="5" max="5" width="12" customWidth="1"/>
    <col min="7" max="7" width="13.5703125" customWidth="1"/>
    <col min="8" max="8" width="21" customWidth="1"/>
  </cols>
  <sheetData>
    <row r="1" spans="1:8" x14ac:dyDescent="0.25">
      <c r="A1" s="7" t="s">
        <v>1</v>
      </c>
      <c r="B1" s="7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8" t="s">
        <v>26</v>
      </c>
      <c r="H1" s="9" t="s">
        <v>27</v>
      </c>
    </row>
    <row r="2" spans="1:8" x14ac:dyDescent="0.25">
      <c r="A2" s="10">
        <v>1</v>
      </c>
      <c r="B2" s="11">
        <f>COUNTIFS(Registro!B:B, A2, Registro!C:C, "Positivo")</f>
        <v>0</v>
      </c>
      <c r="C2" s="11">
        <f>COUNTIFS(Registro!B:B, A2, Registro!C:C, "Neutral")</f>
        <v>2</v>
      </c>
      <c r="D2" s="11">
        <f>COUNTIFS(Registro!B:B, A2, Registro!C:C, "Negativo")</f>
        <v>1</v>
      </c>
      <c r="E2" s="11">
        <f>SUM(B2:D2)</f>
        <v>3</v>
      </c>
      <c r="F2" s="11">
        <f>COUNTIFS(Registro!B:B, A2, Registro!C:C, "Errado")</f>
        <v>0</v>
      </c>
      <c r="G2" s="11" t="str">
        <f>E2 &amp; "/" &amp; (E2 + F2)</f>
        <v>3/3</v>
      </c>
      <c r="H2" s="3" t="s">
        <v>40</v>
      </c>
    </row>
    <row r="3" spans="1:8" x14ac:dyDescent="0.25">
      <c r="A3" s="10">
        <v>2</v>
      </c>
      <c r="B3" s="11">
        <f>COUNTIFS(Registro!B:B, A3, Registro!C:C, "Positivo")</f>
        <v>0</v>
      </c>
      <c r="C3" s="11">
        <f>COUNTIFS(Registro!B:B, A3, Registro!C:C, "Neutral")</f>
        <v>0</v>
      </c>
      <c r="D3" s="11">
        <f>COUNTIFS(Registro!B:B, A3, Registro!C:C, "Negativo")</f>
        <v>0</v>
      </c>
      <c r="E3" s="11">
        <f t="shared" ref="E3:E26" si="0">SUM(B3:D3)</f>
        <v>0</v>
      </c>
      <c r="F3" s="11">
        <f>COUNTIFS(Registro!B:B, A3, Registro!C:C, "Errado")</f>
        <v>0</v>
      </c>
      <c r="G3" s="11" t="str">
        <f t="shared" ref="G3:G26" si="1">E3 &amp; "/" &amp; (E3 + F3)</f>
        <v>0/0</v>
      </c>
      <c r="H3" s="3" t="s">
        <v>28</v>
      </c>
    </row>
    <row r="4" spans="1:8" x14ac:dyDescent="0.25">
      <c r="A4" s="10">
        <v>3</v>
      </c>
      <c r="B4" s="11">
        <f>COUNTIFS(Registro!B:B, A4, Registro!C:C, "Positivo")</f>
        <v>0</v>
      </c>
      <c r="C4" s="11">
        <f>COUNTIFS(Registro!B:B, A4, Registro!C:C, "Neutral")</f>
        <v>0</v>
      </c>
      <c r="D4" s="11">
        <f>COUNTIFS(Registro!B:B, A4, Registro!C:C, "Negativo")</f>
        <v>0</v>
      </c>
      <c r="E4" s="11">
        <f t="shared" si="0"/>
        <v>0</v>
      </c>
      <c r="F4" s="11">
        <f>COUNTIFS(Registro!B:B, A4, Registro!C:C, "Errado")</f>
        <v>1</v>
      </c>
      <c r="G4" s="11" t="str">
        <f t="shared" si="1"/>
        <v>0/1</v>
      </c>
      <c r="H4" s="3" t="s">
        <v>38</v>
      </c>
    </row>
    <row r="5" spans="1:8" x14ac:dyDescent="0.25">
      <c r="A5" s="10">
        <v>4</v>
      </c>
      <c r="B5" s="11">
        <f>COUNTIFS(Registro!B:B, A5, Registro!C:C, "Positivo")</f>
        <v>0</v>
      </c>
      <c r="C5" s="11">
        <f>COUNTIFS(Registro!B:B, A5, Registro!C:C, "Neutral")</f>
        <v>1</v>
      </c>
      <c r="D5" s="11">
        <f>COUNTIFS(Registro!B:B, A5, Registro!C:C, "Negativo")</f>
        <v>2</v>
      </c>
      <c r="E5" s="11">
        <f t="shared" si="0"/>
        <v>3</v>
      </c>
      <c r="F5" s="11">
        <f>COUNTIFS(Registro!B:B, A5, Registro!C:C, "Errado")</f>
        <v>1</v>
      </c>
      <c r="G5" s="11" t="str">
        <f t="shared" si="1"/>
        <v>3/4</v>
      </c>
      <c r="H5" s="3" t="s">
        <v>16</v>
      </c>
    </row>
    <row r="6" spans="1:8" x14ac:dyDescent="0.25">
      <c r="A6" s="10">
        <v>5</v>
      </c>
      <c r="B6" s="11">
        <f>COUNTIFS(Registro!B:B, A6, Registro!C:C, "Positivo")</f>
        <v>1</v>
      </c>
      <c r="C6" s="11">
        <f>COUNTIFS(Registro!B:B, A6, Registro!C:C, "Neutral")</f>
        <v>4</v>
      </c>
      <c r="D6" s="11">
        <f>COUNTIFS(Registro!B:B, A6, Registro!C:C, "Negativo")</f>
        <v>0</v>
      </c>
      <c r="E6" s="11">
        <f t="shared" si="0"/>
        <v>5</v>
      </c>
      <c r="F6" s="11">
        <f>COUNTIFS(Registro!B:B, A6, Registro!C:C, "Errado")</f>
        <v>0</v>
      </c>
      <c r="G6" s="11" t="str">
        <f t="shared" si="1"/>
        <v>5/5</v>
      </c>
      <c r="H6" s="3" t="s">
        <v>29</v>
      </c>
    </row>
    <row r="7" spans="1:8" x14ac:dyDescent="0.25">
      <c r="A7" s="10">
        <v>6</v>
      </c>
      <c r="B7" s="11">
        <f>COUNTIFS(Registro!B:B, A7, Registro!C:C, "Positivo")</f>
        <v>0</v>
      </c>
      <c r="C7" s="11">
        <f>COUNTIFS(Registro!B:B, A7, Registro!C:C, "Neutral")</f>
        <v>6</v>
      </c>
      <c r="D7" s="11">
        <f>COUNTIFS(Registro!B:B, A7, Registro!C:C, "Negativo")</f>
        <v>1</v>
      </c>
      <c r="E7" s="11">
        <f t="shared" si="0"/>
        <v>7</v>
      </c>
      <c r="F7" s="11">
        <f>COUNTIFS(Registro!B:B, A7, Registro!C:C, "Errado")</f>
        <v>1</v>
      </c>
      <c r="G7" s="11" t="str">
        <f t="shared" si="1"/>
        <v>7/8</v>
      </c>
      <c r="H7" s="3" t="s">
        <v>30</v>
      </c>
    </row>
    <row r="8" spans="1:8" x14ac:dyDescent="0.25">
      <c r="A8" s="10">
        <v>7</v>
      </c>
      <c r="B8" s="11">
        <f>COUNTIFS(Registro!B:B, A8, Registro!C:C, "Positivo")</f>
        <v>0</v>
      </c>
      <c r="C8" s="11">
        <f>COUNTIFS(Registro!B:B, A8, Registro!C:C, "Neutral")</f>
        <v>9</v>
      </c>
      <c r="D8" s="11">
        <f>COUNTIFS(Registro!B:B, A8, Registro!C:C, "Negativo")</f>
        <v>0</v>
      </c>
      <c r="E8" s="11">
        <f t="shared" si="0"/>
        <v>9</v>
      </c>
      <c r="F8" s="11">
        <f>COUNTIFS(Registro!B:B, A8, Registro!C:C, "Errado")</f>
        <v>0</v>
      </c>
      <c r="G8" s="11" t="str">
        <f t="shared" si="1"/>
        <v>9/9</v>
      </c>
      <c r="H8" s="3" t="s">
        <v>17</v>
      </c>
    </row>
    <row r="9" spans="1:8" x14ac:dyDescent="0.25">
      <c r="A9" s="10">
        <v>8</v>
      </c>
      <c r="B9" s="11">
        <f>COUNTIFS(Registro!B:B, A9, Registro!C:C, "Positivo")</f>
        <v>0</v>
      </c>
      <c r="C9" s="11">
        <f>COUNTIFS(Registro!B:B, A9, Registro!C:C, "Neutral")</f>
        <v>1</v>
      </c>
      <c r="D9" s="11">
        <f>COUNTIFS(Registro!B:B, A9, Registro!C:C, "Negativo")</f>
        <v>0</v>
      </c>
      <c r="E9" s="11">
        <f t="shared" si="0"/>
        <v>1</v>
      </c>
      <c r="F9" s="11">
        <f>COUNTIFS(Registro!B:B, A9, Registro!C:C, "Errado")</f>
        <v>1</v>
      </c>
      <c r="G9" s="11" t="str">
        <f t="shared" si="1"/>
        <v>1/2</v>
      </c>
      <c r="H9" s="3" t="s">
        <v>31</v>
      </c>
    </row>
    <row r="10" spans="1:8" x14ac:dyDescent="0.25">
      <c r="A10" s="10">
        <v>9</v>
      </c>
      <c r="B10" s="11">
        <f>COUNTIFS(Registro!B:B, A10, Registro!C:C, "Positivo")</f>
        <v>0</v>
      </c>
      <c r="C10" s="11">
        <f>COUNTIFS(Registro!B:B, A10, Registro!C:C, "Neutral")</f>
        <v>0</v>
      </c>
      <c r="D10" s="11">
        <f>COUNTIFS(Registro!B:B, A10, Registro!C:C, "Negativo")</f>
        <v>1</v>
      </c>
      <c r="E10" s="11">
        <f t="shared" si="0"/>
        <v>1</v>
      </c>
      <c r="F10" s="11">
        <f>COUNTIFS(Registro!B:B, A10, Registro!C:C, "Errado")</f>
        <v>0</v>
      </c>
      <c r="G10" s="11" t="str">
        <f t="shared" si="1"/>
        <v>1/1</v>
      </c>
      <c r="H10" s="3" t="s">
        <v>32</v>
      </c>
    </row>
    <row r="11" spans="1:8" x14ac:dyDescent="0.25">
      <c r="A11" s="10">
        <v>10</v>
      </c>
      <c r="B11" s="11">
        <f>COUNTIFS(Registro!B:B, A11, Registro!C:C, "Positivo")</f>
        <v>0</v>
      </c>
      <c r="C11" s="11">
        <f>COUNTIFS(Registro!B:B, A11, Registro!C:C, "Neutral")</f>
        <v>0</v>
      </c>
      <c r="D11" s="11">
        <f>COUNTIFS(Registro!B:B, A11, Registro!C:C, "Negativo")</f>
        <v>0</v>
      </c>
      <c r="E11" s="11">
        <f t="shared" si="0"/>
        <v>0</v>
      </c>
      <c r="F11" s="11">
        <f>COUNTIFS(Registro!B:B, A11, Registro!C:C, "Errado")</f>
        <v>0</v>
      </c>
      <c r="G11" s="11" t="str">
        <f t="shared" si="1"/>
        <v>0/0</v>
      </c>
      <c r="H11" s="3" t="s">
        <v>18</v>
      </c>
    </row>
    <row r="12" spans="1:8" x14ac:dyDescent="0.25">
      <c r="A12" s="10">
        <v>11</v>
      </c>
      <c r="B12" s="11">
        <f>COUNTIFS(Registro!B:B, A12, Registro!C:C, "Positivo")</f>
        <v>0</v>
      </c>
      <c r="C12" s="11">
        <f>COUNTIFS(Registro!B:B, A12, Registro!C:C, "Neutral")</f>
        <v>1</v>
      </c>
      <c r="D12" s="11">
        <f>COUNTIFS(Registro!B:B, A12, Registro!C:C, "Negativo")</f>
        <v>1</v>
      </c>
      <c r="E12" s="11">
        <f t="shared" si="0"/>
        <v>2</v>
      </c>
      <c r="F12" s="11">
        <f>COUNTIFS(Registro!B:B, A12, Registro!C:C, "Errado")</f>
        <v>2</v>
      </c>
      <c r="G12" s="11" t="str">
        <f t="shared" si="1"/>
        <v>2/4</v>
      </c>
      <c r="H12" s="3" t="s">
        <v>36</v>
      </c>
    </row>
    <row r="13" spans="1:8" x14ac:dyDescent="0.25">
      <c r="A13" s="10">
        <v>12</v>
      </c>
      <c r="B13" s="11">
        <f>COUNTIFS(Registro!B:B, A13, Registro!C:C, "Positivo")</f>
        <v>0</v>
      </c>
      <c r="C13" s="11">
        <f>COUNTIFS(Registro!B:B, A13, Registro!C:C, "Neutral")</f>
        <v>0</v>
      </c>
      <c r="D13" s="11">
        <f>COUNTIFS(Registro!B:B, A13, Registro!C:C, "Negativo")</f>
        <v>2</v>
      </c>
      <c r="E13" s="11">
        <f t="shared" si="0"/>
        <v>2</v>
      </c>
      <c r="F13" s="11">
        <f>COUNTIFS(Registro!B:B, A13, Registro!C:C, "Errado")</f>
        <v>0</v>
      </c>
      <c r="G13" s="11" t="str">
        <f t="shared" si="1"/>
        <v>2/2</v>
      </c>
      <c r="H13" s="3" t="s">
        <v>35</v>
      </c>
    </row>
    <row r="14" spans="1:8" x14ac:dyDescent="0.25">
      <c r="A14" s="10">
        <v>13</v>
      </c>
      <c r="B14" s="11">
        <f>COUNTIFS(Registro!B:B, A14, Registro!C:C, "Positivo")</f>
        <v>0</v>
      </c>
      <c r="C14" s="11">
        <f>COUNTIFS(Registro!B:B, A14, Registro!C:C, "Neutral")</f>
        <v>0</v>
      </c>
      <c r="D14" s="11">
        <f>COUNTIFS(Registro!B:B, A14, Registro!C:C, "Negativo")</f>
        <v>0</v>
      </c>
      <c r="E14" s="11">
        <f t="shared" si="0"/>
        <v>0</v>
      </c>
      <c r="F14" s="11">
        <f>COUNTIFS(Registro!B:B, A14, Registro!C:C, "Errado")</f>
        <v>0</v>
      </c>
      <c r="G14" s="11" t="str">
        <f t="shared" si="1"/>
        <v>0/0</v>
      </c>
      <c r="H14" s="3" t="s">
        <v>11</v>
      </c>
    </row>
    <row r="15" spans="1:8" x14ac:dyDescent="0.25">
      <c r="A15" s="10">
        <v>14</v>
      </c>
      <c r="B15" s="11">
        <f>COUNTIFS(Registro!B:B, A15, Registro!C:C, "Positivo")</f>
        <v>0</v>
      </c>
      <c r="C15" s="11">
        <f>COUNTIFS(Registro!B:B, A15, Registro!C:C, "Neutral")</f>
        <v>0</v>
      </c>
      <c r="D15" s="11">
        <f>COUNTIFS(Registro!B:B, A15, Registro!C:C, "Negativo")</f>
        <v>0</v>
      </c>
      <c r="E15" s="11">
        <f t="shared" si="0"/>
        <v>0</v>
      </c>
      <c r="F15" s="11">
        <f>COUNTIFS(Registro!B:B, A15, Registro!C:C, "Errado")</f>
        <v>0</v>
      </c>
      <c r="G15" s="11" t="str">
        <f t="shared" si="1"/>
        <v>0/0</v>
      </c>
      <c r="H15" s="3" t="s">
        <v>34</v>
      </c>
    </row>
    <row r="16" spans="1:8" x14ac:dyDescent="0.25">
      <c r="A16" s="10">
        <v>15</v>
      </c>
      <c r="B16" s="11">
        <f>COUNTIFS(Registro!B:B, A16, Registro!C:C, "Positivo")</f>
        <v>0</v>
      </c>
      <c r="C16" s="11">
        <f>COUNTIFS(Registro!B:B, A16, Registro!C:C, "Neutral")</f>
        <v>2</v>
      </c>
      <c r="D16" s="11">
        <f>COUNTIFS(Registro!B:B, A16, Registro!C:C, "Negativo")</f>
        <v>1</v>
      </c>
      <c r="E16" s="11">
        <f t="shared" si="0"/>
        <v>3</v>
      </c>
      <c r="F16" s="11">
        <f>COUNTIFS(Registro!B:B, A16, Registro!C:C, "Errado")</f>
        <v>0</v>
      </c>
      <c r="G16" s="11" t="str">
        <f t="shared" si="1"/>
        <v>3/3</v>
      </c>
      <c r="H16" s="3" t="s">
        <v>20</v>
      </c>
    </row>
    <row r="17" spans="1:8" x14ac:dyDescent="0.25">
      <c r="A17" s="10">
        <v>16</v>
      </c>
      <c r="B17" s="11">
        <f>COUNTIFS(Registro!B:B, A17, Registro!C:C, "Positivo")</f>
        <v>0</v>
      </c>
      <c r="C17" s="11">
        <f>COUNTIFS(Registro!B:B, A17, Registro!C:C, "Neutral")</f>
        <v>0</v>
      </c>
      <c r="D17" s="11">
        <f>COUNTIFS(Registro!B:B, A17, Registro!C:C, "Negativo")</f>
        <v>0</v>
      </c>
      <c r="E17" s="11">
        <f t="shared" si="0"/>
        <v>0</v>
      </c>
      <c r="F17" s="11">
        <f>COUNTIFS(Registro!B:B, A17, Registro!C:C, "Errado")</f>
        <v>0</v>
      </c>
      <c r="G17" s="11" t="str">
        <f t="shared" si="1"/>
        <v>0/0</v>
      </c>
      <c r="H17" s="3" t="s">
        <v>15</v>
      </c>
    </row>
    <row r="18" spans="1:8" x14ac:dyDescent="0.25">
      <c r="A18" s="10" t="s">
        <v>37</v>
      </c>
      <c r="B18" s="11">
        <f>COUNTIFS(Registro!B:B, A18, Registro!C:C, "Positivo")</f>
        <v>0</v>
      </c>
      <c r="C18" s="11">
        <f>COUNTIFS(Registro!B:B, A18, Registro!C:C, "Neutral")</f>
        <v>1</v>
      </c>
      <c r="D18" s="11">
        <f>COUNTIFS(Registro!B:B, A18, Registro!C:C, "Negativo")</f>
        <v>0</v>
      </c>
      <c r="E18" s="11">
        <f t="shared" si="0"/>
        <v>1</v>
      </c>
      <c r="F18" s="11">
        <f>COUNTIFS(Registro!B:B, A18, Registro!C:C, "Errado")</f>
        <v>0</v>
      </c>
      <c r="G18" s="11" t="str">
        <f t="shared" si="1"/>
        <v>1/1</v>
      </c>
      <c r="H18" s="3" t="s">
        <v>41</v>
      </c>
    </row>
    <row r="19" spans="1:8" x14ac:dyDescent="0.25">
      <c r="A19" s="10">
        <v>18</v>
      </c>
      <c r="B19" s="11">
        <f>COUNTIFS(Registro!B:B, A19, Registro!C:C, "Positivo")</f>
        <v>0</v>
      </c>
      <c r="C19" s="11">
        <f>COUNTIFS(Registro!B:B, A19, Registro!C:C, "Neutral")</f>
        <v>0</v>
      </c>
      <c r="D19" s="11">
        <f>COUNTIFS(Registro!B:B, A19, Registro!C:C, "Negativo")</f>
        <v>0</v>
      </c>
      <c r="E19" s="11">
        <f t="shared" si="0"/>
        <v>0</v>
      </c>
      <c r="F19" s="11">
        <f>COUNTIFS(Registro!B:B, A19, Registro!C:C, "Errado")</f>
        <v>0</v>
      </c>
      <c r="G19" s="11" t="str">
        <f t="shared" si="1"/>
        <v>0/0</v>
      </c>
      <c r="H19" s="3" t="s">
        <v>42</v>
      </c>
    </row>
    <row r="20" spans="1:8" x14ac:dyDescent="0.25">
      <c r="A20" s="10">
        <v>19</v>
      </c>
      <c r="B20" s="11">
        <f>COUNTIFS(Registro!B:B, A20, Registro!C:C, "Positivo")</f>
        <v>0</v>
      </c>
      <c r="C20" s="11">
        <f>COUNTIFS(Registro!B:B, A20, Registro!C:C, "Neutral")</f>
        <v>1</v>
      </c>
      <c r="D20" s="11">
        <f>COUNTIFS(Registro!B:B, A20, Registro!C:C, "Negativo")</f>
        <v>0</v>
      </c>
      <c r="E20" s="11">
        <f t="shared" si="0"/>
        <v>1</v>
      </c>
      <c r="F20" s="11">
        <f>COUNTIFS(Registro!B:B, A20, Registro!C:C, "Errado")</f>
        <v>0</v>
      </c>
      <c r="G20" s="11" t="str">
        <f t="shared" si="1"/>
        <v>1/1</v>
      </c>
      <c r="H20" s="3" t="s">
        <v>43</v>
      </c>
    </row>
    <row r="21" spans="1:8" x14ac:dyDescent="0.25">
      <c r="A21" s="10" t="s">
        <v>39</v>
      </c>
      <c r="B21" s="11">
        <f>COUNTIFS(Registro!B:B, A21, Registro!C:C, "Positivo")</f>
        <v>0</v>
      </c>
      <c r="C21" s="11">
        <f>COUNTIFS(Registro!B:B, A21, Registro!C:C, "Neutral")</f>
        <v>0</v>
      </c>
      <c r="D21" s="11">
        <f>COUNTIFS(Registro!B:B, A21, Registro!C:C, "Negativo")</f>
        <v>0</v>
      </c>
      <c r="E21" s="11">
        <f t="shared" si="0"/>
        <v>0</v>
      </c>
      <c r="F21" s="11">
        <f>COUNTIFS(Registro!B:B, A21, Registro!C:C, "Errado")</f>
        <v>0</v>
      </c>
      <c r="G21" s="11" t="str">
        <f t="shared" si="1"/>
        <v>0/0</v>
      </c>
      <c r="H21" s="3" t="s">
        <v>44</v>
      </c>
    </row>
    <row r="22" spans="1:8" x14ac:dyDescent="0.25">
      <c r="A22" s="10">
        <v>21</v>
      </c>
      <c r="B22" s="11">
        <f>COUNTIFS(Registro!B:B, A22, Registro!C:C, "Positivo")</f>
        <v>0</v>
      </c>
      <c r="C22" s="11">
        <f>COUNTIFS(Registro!B:B, A22, Registro!C:C, "Neutral")</f>
        <v>1</v>
      </c>
      <c r="D22" s="11">
        <f>COUNTIFS(Registro!B:B, A22, Registro!C:C, "Negativo")</f>
        <v>0</v>
      </c>
      <c r="E22" s="11">
        <f t="shared" si="0"/>
        <v>1</v>
      </c>
      <c r="F22" s="11">
        <f>COUNTIFS(Registro!B:B, A22, Registro!C:C, "Errado")</f>
        <v>0</v>
      </c>
      <c r="G22" s="11" t="str">
        <f t="shared" si="1"/>
        <v>1/1</v>
      </c>
      <c r="H22" s="3" t="s">
        <v>33</v>
      </c>
    </row>
    <row r="23" spans="1:8" x14ac:dyDescent="0.25">
      <c r="A23" s="10">
        <v>22</v>
      </c>
      <c r="B23" s="11">
        <f>COUNTIFS(Registro!B:B, A23, Registro!C:C, "Positivo")</f>
        <v>0</v>
      </c>
      <c r="C23" s="11">
        <f>COUNTIFS(Registro!B:B, A23, Registro!C:C, "Neutral")</f>
        <v>2</v>
      </c>
      <c r="D23" s="11">
        <f>COUNTIFS(Registro!B:B, A23, Registro!C:C, "Negativo")</f>
        <v>0</v>
      </c>
      <c r="E23" s="11">
        <f t="shared" si="0"/>
        <v>2</v>
      </c>
      <c r="F23" s="11">
        <f>COUNTIFS(Registro!B:B, A23, Registro!C:C, "Errado")</f>
        <v>0</v>
      </c>
      <c r="G23" s="11" t="str">
        <f t="shared" si="1"/>
        <v>2/2</v>
      </c>
      <c r="H23" s="3" t="s">
        <v>19</v>
      </c>
    </row>
    <row r="24" spans="1:8" x14ac:dyDescent="0.25">
      <c r="A24" s="10" t="s">
        <v>5</v>
      </c>
      <c r="B24" s="11">
        <f>COUNTIFS(Registro!B:B, A24, Registro!C:C, "Positivo")</f>
        <v>0</v>
      </c>
      <c r="C24" s="11">
        <f>COUNTIFS(Registro!B:B, A24, Registro!C:C, "Neutral")</f>
        <v>0</v>
      </c>
      <c r="D24" s="11">
        <f>COUNTIFS(Registro!B:B, A24, Registro!C:C, "Negativo")</f>
        <v>1</v>
      </c>
      <c r="E24" s="11">
        <f t="shared" si="0"/>
        <v>1</v>
      </c>
      <c r="F24" s="11">
        <f>COUNTIFS(Registro!B:B, A24, Registro!C:C, "Errado")</f>
        <v>0</v>
      </c>
      <c r="G24" s="11" t="str">
        <f t="shared" si="1"/>
        <v>1/1</v>
      </c>
      <c r="H24" s="3" t="s">
        <v>45</v>
      </c>
    </row>
    <row r="25" spans="1:8" x14ac:dyDescent="0.25">
      <c r="A25" s="12">
        <v>24</v>
      </c>
      <c r="B25" s="11">
        <f>COUNTIFS(Registro!B:B, A25, Registro!C:C, "Positivo")</f>
        <v>0</v>
      </c>
      <c r="C25" s="11">
        <f>COUNTIFS(Registro!B:B, A25, Registro!C:C, "Neutral")</f>
        <v>0</v>
      </c>
      <c r="D25" s="11">
        <f>COUNTIFS(Registro!B:B, A25, Registro!C:C, "Negativo")</f>
        <v>0</v>
      </c>
      <c r="E25" s="11">
        <f t="shared" si="0"/>
        <v>0</v>
      </c>
      <c r="F25" s="11">
        <f>COUNTIFS(Registro!B:B, A25, Registro!C:C, "Errado")</f>
        <v>0</v>
      </c>
      <c r="G25" s="11" t="str">
        <f t="shared" si="1"/>
        <v>0/0</v>
      </c>
      <c r="H25" s="3"/>
    </row>
    <row r="26" spans="1:8" x14ac:dyDescent="0.25">
      <c r="A26" s="12">
        <v>25</v>
      </c>
      <c r="B26" s="11">
        <f>COUNTIFS(Registro!B:B, A26, Registro!C:C, "Positivo")</f>
        <v>0</v>
      </c>
      <c r="C26" s="11">
        <f>COUNTIFS(Registro!B:B, A26, Registro!C:C, "Neutral")</f>
        <v>0</v>
      </c>
      <c r="D26" s="11">
        <f>COUNTIFS(Registro!B:B, A26, Registro!C:C, "Negativo")</f>
        <v>0</v>
      </c>
      <c r="E26" s="11">
        <f t="shared" si="0"/>
        <v>0</v>
      </c>
      <c r="F26" s="11">
        <f>COUNTIFS(Registro!B:B, A26, Registro!C:C, "Errado")</f>
        <v>0</v>
      </c>
      <c r="G26" s="11" t="str">
        <f t="shared" si="1"/>
        <v>0/0</v>
      </c>
      <c r="H26" s="3"/>
    </row>
    <row r="27" spans="1:8" x14ac:dyDescent="0.25">
      <c r="A27" s="13" t="s">
        <v>21</v>
      </c>
      <c r="B27" s="14">
        <f>SUM(B2:B26)</f>
        <v>1</v>
      </c>
      <c r="C27" s="15"/>
      <c r="D27" s="15"/>
      <c r="E27" s="14">
        <f>SUM(E2:E26)</f>
        <v>42</v>
      </c>
      <c r="F27" s="14">
        <f>SUM(F2:F26)</f>
        <v>6</v>
      </c>
      <c r="G27" s="14">
        <f>SUM(E2:E26) - SUM(F2:F26)</f>
        <v>36</v>
      </c>
      <c r="H27" s="3"/>
    </row>
    <row r="28" spans="1:8" x14ac:dyDescent="0.25">
      <c r="A28" s="13" t="s">
        <v>22</v>
      </c>
      <c r="B28" s="14">
        <f>SUM(C2:C26)</f>
        <v>31</v>
      </c>
      <c r="C28" s="15"/>
      <c r="D28" s="15"/>
      <c r="E28" s="15"/>
      <c r="F28" s="15"/>
      <c r="G28" s="15"/>
      <c r="H28" s="3"/>
    </row>
    <row r="29" spans="1:8" x14ac:dyDescent="0.25">
      <c r="A29" s="13" t="s">
        <v>23</v>
      </c>
      <c r="B29" s="14">
        <f>SUM(D2:D26)</f>
        <v>10</v>
      </c>
      <c r="C29" s="15"/>
      <c r="D29" s="15"/>
      <c r="E29" s="15"/>
      <c r="F29" s="15"/>
      <c r="G29" s="15"/>
      <c r="H29" s="2"/>
    </row>
    <row r="30" spans="1:8" x14ac:dyDescent="0.25">
      <c r="A30" s="13" t="s">
        <v>25</v>
      </c>
      <c r="B30" s="14">
        <f>SUM(F2:F26)</f>
        <v>6</v>
      </c>
      <c r="C30" s="15"/>
      <c r="D30" s="15"/>
      <c r="E30" s="15"/>
      <c r="F30" s="15"/>
      <c r="G30" s="15"/>
      <c r="H3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E3576-A851-4348-BD5B-DE10996EE0E7}">
  <dimension ref="A1:D7"/>
  <sheetViews>
    <sheetView workbookViewId="0">
      <selection activeCell="C5" sqref="C5"/>
    </sheetView>
  </sheetViews>
  <sheetFormatPr baseColWidth="10" defaultRowHeight="15" x14ac:dyDescent="0.25"/>
  <cols>
    <col min="1" max="1" width="15.7109375" customWidth="1"/>
    <col min="3" max="3" width="18.140625" customWidth="1"/>
    <col min="4" max="4" width="18" customWidth="1"/>
  </cols>
  <sheetData>
    <row r="1" spans="1:4" x14ac:dyDescent="0.25">
      <c r="A1" s="5" t="s">
        <v>6</v>
      </c>
      <c r="B1" s="5" t="s">
        <v>0</v>
      </c>
      <c r="C1" s="5" t="s">
        <v>7</v>
      </c>
      <c r="D1" s="5" t="s">
        <v>12</v>
      </c>
    </row>
    <row r="2" spans="1:4" x14ac:dyDescent="0.25">
      <c r="A2" s="2" t="s">
        <v>9</v>
      </c>
      <c r="B2" s="3" t="s">
        <v>8</v>
      </c>
      <c r="C2" s="3" t="s">
        <v>11</v>
      </c>
      <c r="D2" s="2">
        <v>10</v>
      </c>
    </row>
    <row r="3" spans="1:4" x14ac:dyDescent="0.25">
      <c r="A3" s="2" t="s">
        <v>9</v>
      </c>
      <c r="B3" s="3" t="s">
        <v>8</v>
      </c>
      <c r="C3" s="3" t="s">
        <v>64</v>
      </c>
      <c r="D3" s="2" t="s">
        <v>65</v>
      </c>
    </row>
    <row r="4" spans="1:4" x14ac:dyDescent="0.25">
      <c r="A4" s="2" t="s">
        <v>9</v>
      </c>
      <c r="B4" s="2" t="s">
        <v>10</v>
      </c>
      <c r="C4" s="2"/>
      <c r="D4" s="2"/>
    </row>
    <row r="5" spans="1:4" x14ac:dyDescent="0.25">
      <c r="A5" s="2" t="s">
        <v>9</v>
      </c>
      <c r="B5" s="2" t="s">
        <v>10</v>
      </c>
      <c r="C5" s="2"/>
      <c r="D5" s="2"/>
    </row>
    <row r="6" spans="1:4" x14ac:dyDescent="0.25">
      <c r="A6" s="2" t="s">
        <v>9</v>
      </c>
      <c r="B6" s="2" t="s">
        <v>10</v>
      </c>
      <c r="C6" s="3"/>
      <c r="D6" s="2"/>
    </row>
    <row r="7" spans="1:4" x14ac:dyDescent="0.25">
      <c r="A7" s="2" t="s">
        <v>9</v>
      </c>
      <c r="B7" s="2"/>
      <c r="C7" s="2"/>
      <c r="D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DD7C8-D4E8-4E2A-AF6E-E8431FF3841D}">
  <dimension ref="A1:B11"/>
  <sheetViews>
    <sheetView workbookViewId="0">
      <selection activeCell="B8" sqref="B8"/>
    </sheetView>
  </sheetViews>
  <sheetFormatPr baseColWidth="10" defaultRowHeight="15" x14ac:dyDescent="0.25"/>
  <cols>
    <col min="1" max="1" width="20.5703125" customWidth="1"/>
    <col min="2" max="2" width="20.28515625" customWidth="1"/>
  </cols>
  <sheetData>
    <row r="1" spans="1:2" x14ac:dyDescent="0.25">
      <c r="A1" s="6" t="s">
        <v>13</v>
      </c>
      <c r="B1" s="6" t="s">
        <v>14</v>
      </c>
    </row>
    <row r="2" spans="1:2" x14ac:dyDescent="0.25">
      <c r="A2" s="3"/>
      <c r="B2" s="3" t="s">
        <v>15</v>
      </c>
    </row>
    <row r="3" spans="1:2" x14ac:dyDescent="0.25">
      <c r="A3" s="3"/>
      <c r="B3" s="3" t="s">
        <v>41</v>
      </c>
    </row>
    <row r="4" spans="1:2" x14ac:dyDescent="0.25">
      <c r="A4" s="3" t="s">
        <v>38</v>
      </c>
      <c r="B4" s="3" t="s">
        <v>42</v>
      </c>
    </row>
    <row r="5" spans="1:2" x14ac:dyDescent="0.25">
      <c r="A5" s="3"/>
      <c r="B5" s="3" t="s">
        <v>43</v>
      </c>
    </row>
    <row r="6" spans="1:2" x14ac:dyDescent="0.25">
      <c r="A6" s="3"/>
      <c r="B6" s="3" t="s">
        <v>18</v>
      </c>
    </row>
    <row r="7" spans="1:2" x14ac:dyDescent="0.25">
      <c r="A7" s="3" t="s">
        <v>32</v>
      </c>
      <c r="B7" s="3" t="s">
        <v>19</v>
      </c>
    </row>
    <row r="8" spans="1:2" x14ac:dyDescent="0.25">
      <c r="A8" s="3"/>
      <c r="B8" s="3" t="s">
        <v>44</v>
      </c>
    </row>
    <row r="9" spans="1:2" x14ac:dyDescent="0.25">
      <c r="A9" s="2"/>
      <c r="B9" s="3" t="s">
        <v>45</v>
      </c>
    </row>
    <row r="10" spans="1:2" x14ac:dyDescent="0.25">
      <c r="A10" s="2"/>
      <c r="B10" s="3"/>
    </row>
    <row r="11" spans="1:2" x14ac:dyDescent="0.25">
      <c r="A11" s="2"/>
      <c r="B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Registro</vt:lpstr>
      <vt:lpstr>Resumen</vt:lpstr>
      <vt:lpstr>Tarjetas</vt:lpstr>
      <vt:lpstr>Cambios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Castello</dc:creator>
  <cp:lastModifiedBy>Maximiliano Castello</cp:lastModifiedBy>
  <dcterms:created xsi:type="dcterms:W3CDTF">2025-09-12T22:38:03Z</dcterms:created>
  <dcterms:modified xsi:type="dcterms:W3CDTF">2025-09-15T18:16:18Z</dcterms:modified>
</cp:coreProperties>
</file>