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ic\Desktop\Uni\Stats\"/>
    </mc:Choice>
  </mc:AlternateContent>
  <xr:revisionPtr revIDLastSave="0" documentId="13_ncr:1_{164971DB-DA14-4507-B5E2-86D8A4468C69}" xr6:coauthVersionLast="47" xr6:coauthVersionMax="47" xr10:uidLastSave="{00000000-0000-0000-0000-000000000000}"/>
  <bookViews>
    <workbookView xWindow="-120" yWindow="-120" windowWidth="29040" windowHeight="15720" xr2:uid="{FFB3642A-A500-454A-8F9D-3A856B339195}"/>
  </bookViews>
  <sheets>
    <sheet name="Info" sheetId="6" r:id="rId1"/>
    <sheet name="Penales" sheetId="1" r:id="rId2"/>
    <sheet name="Line" sheetId="2" r:id="rId3"/>
    <sheet name="Scrum" sheetId="3" r:id="rId4"/>
    <sheet name="Salidas" sheetId="4" r:id="rId5"/>
    <sheet name="Salidas de 22" sheetId="5" r:id="rId6"/>
    <sheet name="Efectividad 22" sheetId="7" r:id="rId7"/>
    <sheet name="Punto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7" l="1"/>
  <c r="D12" i="7"/>
  <c r="E3" i="1"/>
  <c r="I2" i="3"/>
  <c r="G2" i="4"/>
  <c r="I2" i="4"/>
  <c r="C18" i="7"/>
  <c r="B18" i="7"/>
  <c r="D10" i="7"/>
  <c r="D11" i="7"/>
  <c r="D9" i="7"/>
  <c r="D8" i="7"/>
  <c r="D7" i="7"/>
  <c r="D6" i="7"/>
  <c r="D5" i="7"/>
  <c r="D4" i="7"/>
  <c r="D3" i="7"/>
  <c r="D2" i="7"/>
  <c r="D8" i="1"/>
  <c r="C8" i="1"/>
  <c r="E7" i="1"/>
  <c r="E6" i="1"/>
  <c r="E5" i="1"/>
  <c r="E4" i="1"/>
  <c r="C17" i="1"/>
  <c r="D17" i="1"/>
  <c r="D27" i="1"/>
  <c r="C27" i="1"/>
  <c r="G2" i="3"/>
  <c r="I2" i="2"/>
  <c r="E30" i="1"/>
  <c r="E29" i="1"/>
  <c r="E28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H2" i="2"/>
  <c r="G2" i="2"/>
  <c r="H2" i="3"/>
  <c r="I2" i="5"/>
  <c r="H2" i="5"/>
  <c r="G2" i="5"/>
  <c r="H2" i="4"/>
  <c r="E2" i="1"/>
  <c r="D18" i="7" l="1"/>
  <c r="E8" i="1"/>
  <c r="E17" i="1"/>
  <c r="E27" i="1"/>
</calcChain>
</file>

<file path=xl/sharedStrings.xml><?xml version="1.0" encoding="utf-8"?>
<sst xmlns="http://schemas.openxmlformats.org/spreadsheetml/2006/main" count="126" uniqueCount="97">
  <si>
    <t>Lanzamientos rival ganados</t>
  </si>
  <si>
    <t>Lanzamientos rival perdidos</t>
  </si>
  <si>
    <t>Lanzamientos propios perdidos</t>
  </si>
  <si>
    <t>Lanzamientos propios ganados</t>
  </si>
  <si>
    <t>Totales ganados</t>
  </si>
  <si>
    <t>Totales perdidos</t>
  </si>
  <si>
    <t>Total</t>
  </si>
  <si>
    <t>Motivo</t>
  </si>
  <si>
    <t>Situacion</t>
  </si>
  <si>
    <t xml:space="preserve">Line </t>
  </si>
  <si>
    <t>Scrum</t>
  </si>
  <si>
    <t>Ruck</t>
  </si>
  <si>
    <t>Retener Pelota</t>
  </si>
  <si>
    <t>Pesca indevida</t>
  </si>
  <si>
    <t>Estorbar el juego</t>
  </si>
  <si>
    <t>Entrar por el costado</t>
  </si>
  <si>
    <t>Tirarse de cabeza</t>
  </si>
  <si>
    <t>Offside</t>
  </si>
  <si>
    <t>Entrada imprudente</t>
  </si>
  <si>
    <t>Maul</t>
  </si>
  <si>
    <t>Juego</t>
  </si>
  <si>
    <t>Defensa en offside</t>
  </si>
  <si>
    <t>Pantalla</t>
  </si>
  <si>
    <t>Tackle alto</t>
  </si>
  <si>
    <t>Tackle peligroso</t>
  </si>
  <si>
    <t>Offside en kick</t>
  </si>
  <si>
    <t>Knock-on intencional</t>
  </si>
  <si>
    <t>Inconducta</t>
  </si>
  <si>
    <t>Total Ruck</t>
  </si>
  <si>
    <t>Total Juego</t>
  </si>
  <si>
    <t>Salida</t>
  </si>
  <si>
    <t>Salida 22</t>
  </si>
  <si>
    <t>Penales Totales</t>
  </si>
  <si>
    <t xml:space="preserve">Lanzamientos propios </t>
  </si>
  <si>
    <t>Lanzamientos rival</t>
  </si>
  <si>
    <t>Salidas propias</t>
  </si>
  <si>
    <t>Salidas propias ganadas</t>
  </si>
  <si>
    <t>Salidas rival ganadas</t>
  </si>
  <si>
    <t>Salidas propias perdidas</t>
  </si>
  <si>
    <t>Salidas rival perdidas</t>
  </si>
  <si>
    <t>Salidas total ganadas</t>
  </si>
  <si>
    <t>Salidas total perdidas</t>
  </si>
  <si>
    <t>Salidas total</t>
  </si>
  <si>
    <t>Salidas 22 total perdidas</t>
  </si>
  <si>
    <t>Salidas 22 total ganadas</t>
  </si>
  <si>
    <t>Salidas 22 rival perdidas</t>
  </si>
  <si>
    <t>Salidas 22 propias perdidas</t>
  </si>
  <si>
    <t>Salidas 22 rival ganadas</t>
  </si>
  <si>
    <t>Salidas 22 propias</t>
  </si>
  <si>
    <t>Lanzamientos propios</t>
  </si>
  <si>
    <t>Otro (ruck)</t>
  </si>
  <si>
    <t>Otro (juego)</t>
  </si>
  <si>
    <t>Variable</t>
  </si>
  <si>
    <t>Valor</t>
  </si>
  <si>
    <t>cantidad_partidos</t>
  </si>
  <si>
    <t>Salidas 22 rival</t>
  </si>
  <si>
    <t>Salidas rival</t>
  </si>
  <si>
    <t>Salidas 22 propias ganadas</t>
  </si>
  <si>
    <t>Salidas 22 total</t>
  </si>
  <si>
    <t>Total Scrum</t>
  </si>
  <si>
    <t>Derrumbe de scrum</t>
  </si>
  <si>
    <t>Pilar entra cruzado</t>
  </si>
  <si>
    <t>Explota la primera linea</t>
  </si>
  <si>
    <t>Se desarma antes</t>
  </si>
  <si>
    <t>Otro (scrum)</t>
  </si>
  <si>
    <t>Propios</t>
  </si>
  <si>
    <t>Rival</t>
  </si>
  <si>
    <t>Concretadas</t>
  </si>
  <si>
    <t>Chances</t>
  </si>
  <si>
    <t>%PP</t>
  </si>
  <si>
    <t>Tilcara (L)</t>
  </si>
  <si>
    <t>GEP (L)</t>
  </si>
  <si>
    <t>Alma (L)</t>
  </si>
  <si>
    <t>Provincial (L)</t>
  </si>
  <si>
    <t>Uni Rosario (V)</t>
  </si>
  <si>
    <t>Caranchos (V)</t>
  </si>
  <si>
    <t>Logaritmo (V)</t>
  </si>
  <si>
    <t>CRAR (V)</t>
  </si>
  <si>
    <t>Tilcara (V)</t>
  </si>
  <si>
    <t>Uni Rosario (L)</t>
  </si>
  <si>
    <t>puntos_favor</t>
  </si>
  <si>
    <t>puntos_contra</t>
  </si>
  <si>
    <t>tries_favor</t>
  </si>
  <si>
    <t>conv_favor_m</t>
  </si>
  <si>
    <t>conv_favor_t</t>
  </si>
  <si>
    <t>pen_favor_m</t>
  </si>
  <si>
    <t>pen_favor_t</t>
  </si>
  <si>
    <t>drops_favor</t>
  </si>
  <si>
    <t>tries_contra</t>
  </si>
  <si>
    <t>conv_contra_m</t>
  </si>
  <si>
    <t>conv_contra_t</t>
  </si>
  <si>
    <t>pen_contra_m</t>
  </si>
  <si>
    <t>pen_contra_t</t>
  </si>
  <si>
    <t>drops_contra</t>
  </si>
  <si>
    <t>partidos</t>
  </si>
  <si>
    <t>GEP (V)</t>
  </si>
  <si>
    <t>Caranchos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</si>
</sst>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2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07760-2D54-4C86-B82C-6821DB265361}">
  <dimension ref="A1:B2"/>
  <sheetViews>
    <sheetView tabSelected="1" workbookViewId="0">
      <selection activeCell="G24" sqref="G24"/>
    </sheetView>
  </sheetViews>
  <sheetFormatPr baseColWidth="10" defaultRowHeight="15" x14ac:dyDescent="0.25"/>
  <cols>
    <col min="1" max="1" width="17.5703125" customWidth="1"/>
    <col min="2" max="2" width="20.28515625" customWidth="1"/>
  </cols>
  <sheetData>
    <row r="1" spans="1:2" x14ac:dyDescent="0.25">
      <c r="A1" s="6" t="s">
        <v>52</v>
      </c>
      <c r="B1" s="6" t="s">
        <v>53</v>
      </c>
    </row>
    <row r="2" spans="1:2" x14ac:dyDescent="0.25">
      <c r="A2" s="1" t="s">
        <v>54</v>
      </c>
      <c r="B2" s="1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A6B9D-5787-4F7D-BA29-A07E6DBF9108}">
  <dimension ref="A1:E31"/>
  <sheetViews>
    <sheetView workbookViewId="0">
      <selection activeCell="C28" sqref="C28"/>
    </sheetView>
  </sheetViews>
  <sheetFormatPr baseColWidth="10" defaultRowHeight="15" x14ac:dyDescent="0.25"/>
  <cols>
    <col min="1" max="1" width="20.42578125" customWidth="1"/>
    <col min="2" max="2" width="25.7109375" customWidth="1"/>
    <col min="3" max="3" width="13.140625" customWidth="1"/>
  </cols>
  <sheetData>
    <row r="1" spans="1:5" x14ac:dyDescent="0.25">
      <c r="A1" s="4" t="s">
        <v>8</v>
      </c>
      <c r="B1" s="4" t="s">
        <v>7</v>
      </c>
      <c r="C1" s="4" t="s">
        <v>65</v>
      </c>
      <c r="D1" s="4" t="s">
        <v>66</v>
      </c>
      <c r="E1" s="4" t="s">
        <v>6</v>
      </c>
    </row>
    <row r="2" spans="1:5" x14ac:dyDescent="0.25">
      <c r="A2" s="8" t="s">
        <v>9</v>
      </c>
      <c r="B2" s="8"/>
      <c r="C2" s="8">
        <v>15</v>
      </c>
      <c r="D2" s="8">
        <v>16</v>
      </c>
      <c r="E2" s="8">
        <f>SUM(C2:D2)</f>
        <v>31</v>
      </c>
    </row>
    <row r="3" spans="1:5" x14ac:dyDescent="0.25">
      <c r="A3" s="1" t="s">
        <v>10</v>
      </c>
      <c r="B3" s="1" t="s">
        <v>60</v>
      </c>
      <c r="C3" s="1">
        <v>18</v>
      </c>
      <c r="D3" s="1">
        <v>9</v>
      </c>
      <c r="E3" s="1">
        <f>SUM(C3:D3)</f>
        <v>27</v>
      </c>
    </row>
    <row r="4" spans="1:5" x14ac:dyDescent="0.25">
      <c r="A4" s="1" t="s">
        <v>10</v>
      </c>
      <c r="B4" s="1" t="s">
        <v>61</v>
      </c>
      <c r="C4" s="1">
        <v>2</v>
      </c>
      <c r="D4" s="1">
        <v>4</v>
      </c>
      <c r="E4" s="1">
        <f t="shared" ref="E4:E7" si="0">SUM(C4:D4)</f>
        <v>6</v>
      </c>
    </row>
    <row r="5" spans="1:5" x14ac:dyDescent="0.25">
      <c r="A5" s="1" t="s">
        <v>10</v>
      </c>
      <c r="B5" s="1" t="s">
        <v>62</v>
      </c>
      <c r="C5" s="1">
        <v>13</v>
      </c>
      <c r="D5" s="1">
        <v>5</v>
      </c>
      <c r="E5" s="1">
        <f t="shared" si="0"/>
        <v>18</v>
      </c>
    </row>
    <row r="6" spans="1:5" x14ac:dyDescent="0.25">
      <c r="A6" s="1" t="s">
        <v>10</v>
      </c>
      <c r="B6" s="1" t="s">
        <v>63</v>
      </c>
      <c r="C6" s="1">
        <v>10</v>
      </c>
      <c r="D6" s="1">
        <v>5</v>
      </c>
      <c r="E6" s="1">
        <f t="shared" si="0"/>
        <v>15</v>
      </c>
    </row>
    <row r="7" spans="1:5" x14ac:dyDescent="0.25">
      <c r="A7" s="1" t="s">
        <v>10</v>
      </c>
      <c r="B7" s="1" t="s">
        <v>64</v>
      </c>
      <c r="C7" s="1">
        <v>16</v>
      </c>
      <c r="D7" s="1">
        <v>12</v>
      </c>
      <c r="E7" s="1">
        <f t="shared" si="0"/>
        <v>28</v>
      </c>
    </row>
    <row r="8" spans="1:5" x14ac:dyDescent="0.25">
      <c r="A8" s="7" t="s">
        <v>59</v>
      </c>
      <c r="B8" s="7"/>
      <c r="C8" s="7">
        <f>SUM(C3:C7)</f>
        <v>59</v>
      </c>
      <c r="D8" s="7">
        <f>SUM(D3:D7)</f>
        <v>35</v>
      </c>
      <c r="E8" s="7">
        <f t="shared" ref="E8:E29" si="1">SUM(C8:D8)</f>
        <v>94</v>
      </c>
    </row>
    <row r="9" spans="1:5" x14ac:dyDescent="0.25">
      <c r="A9" s="1" t="s">
        <v>11</v>
      </c>
      <c r="B9" s="1" t="s">
        <v>12</v>
      </c>
      <c r="C9" s="1">
        <v>46</v>
      </c>
      <c r="D9" s="1">
        <v>35</v>
      </c>
      <c r="E9" s="1">
        <f t="shared" si="1"/>
        <v>81</v>
      </c>
    </row>
    <row r="10" spans="1:5" x14ac:dyDescent="0.25">
      <c r="A10" s="1" t="s">
        <v>11</v>
      </c>
      <c r="B10" s="1" t="s">
        <v>13</v>
      </c>
      <c r="C10" s="1">
        <v>10</v>
      </c>
      <c r="D10" s="1">
        <v>20</v>
      </c>
      <c r="E10" s="1">
        <f t="shared" si="1"/>
        <v>30</v>
      </c>
    </row>
    <row r="11" spans="1:5" x14ac:dyDescent="0.25">
      <c r="A11" s="1" t="s">
        <v>11</v>
      </c>
      <c r="B11" s="1" t="s">
        <v>14</v>
      </c>
      <c r="C11" s="1">
        <v>28</v>
      </c>
      <c r="D11" s="1">
        <v>35</v>
      </c>
      <c r="E11" s="1">
        <f t="shared" si="1"/>
        <v>63</v>
      </c>
    </row>
    <row r="12" spans="1:5" x14ac:dyDescent="0.25">
      <c r="A12" s="1" t="s">
        <v>11</v>
      </c>
      <c r="B12" s="1" t="s">
        <v>15</v>
      </c>
      <c r="C12" s="1">
        <v>6</v>
      </c>
      <c r="D12" s="1">
        <v>1</v>
      </c>
      <c r="E12" s="1">
        <f t="shared" si="1"/>
        <v>7</v>
      </c>
    </row>
    <row r="13" spans="1:5" x14ac:dyDescent="0.25">
      <c r="A13" s="1" t="s">
        <v>11</v>
      </c>
      <c r="B13" s="1" t="s">
        <v>16</v>
      </c>
      <c r="C13" s="1">
        <v>6</v>
      </c>
      <c r="D13" s="1">
        <v>9</v>
      </c>
      <c r="E13" s="1">
        <f t="shared" si="1"/>
        <v>15</v>
      </c>
    </row>
    <row r="14" spans="1:5" x14ac:dyDescent="0.25">
      <c r="A14" s="1" t="s">
        <v>11</v>
      </c>
      <c r="B14" s="1" t="s">
        <v>17</v>
      </c>
      <c r="C14" s="1">
        <v>5</v>
      </c>
      <c r="D14" s="1">
        <v>0</v>
      </c>
      <c r="E14" s="1">
        <f t="shared" si="1"/>
        <v>5</v>
      </c>
    </row>
    <row r="15" spans="1:5" x14ac:dyDescent="0.25">
      <c r="A15" s="1" t="s">
        <v>11</v>
      </c>
      <c r="B15" s="1" t="s">
        <v>18</v>
      </c>
      <c r="C15" s="1">
        <v>2</v>
      </c>
      <c r="D15" s="1">
        <v>2</v>
      </c>
      <c r="E15" s="1">
        <f t="shared" si="1"/>
        <v>4</v>
      </c>
    </row>
    <row r="16" spans="1:5" x14ac:dyDescent="0.25">
      <c r="A16" s="1" t="s">
        <v>11</v>
      </c>
      <c r="B16" s="1" t="s">
        <v>50</v>
      </c>
      <c r="C16" s="1">
        <v>0</v>
      </c>
      <c r="D16" s="1">
        <v>1</v>
      </c>
      <c r="E16" s="1">
        <f t="shared" si="1"/>
        <v>1</v>
      </c>
    </row>
    <row r="17" spans="1:5" x14ac:dyDescent="0.25">
      <c r="A17" s="7" t="s">
        <v>28</v>
      </c>
      <c r="B17" s="7"/>
      <c r="C17" s="7">
        <f>SUM(C9:C16)</f>
        <v>103</v>
      </c>
      <c r="D17" s="7">
        <f>SUM(D9:D16)</f>
        <v>103</v>
      </c>
      <c r="E17" s="7">
        <f t="shared" si="1"/>
        <v>206</v>
      </c>
    </row>
    <row r="18" spans="1:5" x14ac:dyDescent="0.25">
      <c r="A18" s="8" t="s">
        <v>19</v>
      </c>
      <c r="B18" s="8"/>
      <c r="C18" s="8">
        <v>10</v>
      </c>
      <c r="D18" s="8">
        <v>6</v>
      </c>
      <c r="E18" s="8">
        <f t="shared" si="1"/>
        <v>16</v>
      </c>
    </row>
    <row r="19" spans="1:5" x14ac:dyDescent="0.25">
      <c r="A19" s="1" t="s">
        <v>20</v>
      </c>
      <c r="B19" s="1" t="s">
        <v>21</v>
      </c>
      <c r="C19" s="1">
        <v>32</v>
      </c>
      <c r="D19" s="1">
        <v>21</v>
      </c>
      <c r="E19" s="1">
        <f t="shared" si="1"/>
        <v>53</v>
      </c>
    </row>
    <row r="20" spans="1:5" x14ac:dyDescent="0.25">
      <c r="A20" s="1" t="s">
        <v>20</v>
      </c>
      <c r="B20" s="1" t="s">
        <v>22</v>
      </c>
      <c r="C20" s="1">
        <v>2</v>
      </c>
      <c r="D20" s="1">
        <v>2</v>
      </c>
      <c r="E20" s="1">
        <f t="shared" si="1"/>
        <v>4</v>
      </c>
    </row>
    <row r="21" spans="1:5" x14ac:dyDescent="0.25">
      <c r="A21" s="1" t="s">
        <v>20</v>
      </c>
      <c r="B21" s="1" t="s">
        <v>23</v>
      </c>
      <c r="C21" s="1">
        <v>10</v>
      </c>
      <c r="D21" s="1">
        <v>9</v>
      </c>
      <c r="E21" s="1">
        <f t="shared" si="1"/>
        <v>19</v>
      </c>
    </row>
    <row r="22" spans="1:5" x14ac:dyDescent="0.25">
      <c r="A22" s="1" t="s">
        <v>20</v>
      </c>
      <c r="B22" s="1" t="s">
        <v>24</v>
      </c>
      <c r="C22" s="1">
        <v>9</v>
      </c>
      <c r="D22" s="1">
        <v>4</v>
      </c>
      <c r="E22" s="1">
        <f t="shared" si="1"/>
        <v>13</v>
      </c>
    </row>
    <row r="23" spans="1:5" x14ac:dyDescent="0.25">
      <c r="A23" s="1" t="s">
        <v>20</v>
      </c>
      <c r="B23" s="1" t="s">
        <v>25</v>
      </c>
      <c r="C23" s="1">
        <v>4</v>
      </c>
      <c r="D23" s="1">
        <v>3</v>
      </c>
      <c r="E23" s="1">
        <f t="shared" si="1"/>
        <v>7</v>
      </c>
    </row>
    <row r="24" spans="1:5" x14ac:dyDescent="0.25">
      <c r="A24" s="1" t="s">
        <v>20</v>
      </c>
      <c r="B24" s="1" t="s">
        <v>26</v>
      </c>
      <c r="C24" s="1">
        <v>3</v>
      </c>
      <c r="D24" s="1">
        <v>1</v>
      </c>
      <c r="E24" s="1">
        <f t="shared" si="1"/>
        <v>4</v>
      </c>
    </row>
    <row r="25" spans="1:5" x14ac:dyDescent="0.25">
      <c r="A25" s="1" t="s">
        <v>20</v>
      </c>
      <c r="B25" s="1" t="s">
        <v>27</v>
      </c>
      <c r="C25" s="1">
        <v>4</v>
      </c>
      <c r="D25" s="1">
        <v>1</v>
      </c>
      <c r="E25" s="1">
        <f t="shared" si="1"/>
        <v>5</v>
      </c>
    </row>
    <row r="26" spans="1:5" x14ac:dyDescent="0.25">
      <c r="A26" s="1" t="s">
        <v>20</v>
      </c>
      <c r="B26" s="1" t="s">
        <v>51</v>
      </c>
      <c r="C26" s="1">
        <v>15</v>
      </c>
      <c r="D26" s="1">
        <v>4</v>
      </c>
      <c r="E26" s="1">
        <f t="shared" si="1"/>
        <v>19</v>
      </c>
    </row>
    <row r="27" spans="1:5" x14ac:dyDescent="0.25">
      <c r="A27" s="7" t="s">
        <v>29</v>
      </c>
      <c r="B27" s="7"/>
      <c r="C27" s="7">
        <f>SUM(C19:C26)</f>
        <v>79</v>
      </c>
      <c r="D27" s="7">
        <f>SUM(D19:D26)</f>
        <v>45</v>
      </c>
      <c r="E27" s="7">
        <f t="shared" si="1"/>
        <v>124</v>
      </c>
    </row>
    <row r="28" spans="1:5" x14ac:dyDescent="0.25">
      <c r="A28" s="8" t="s">
        <v>30</v>
      </c>
      <c r="B28" s="8"/>
      <c r="C28" s="8">
        <v>3</v>
      </c>
      <c r="D28" s="8">
        <v>4</v>
      </c>
      <c r="E28" s="8">
        <f t="shared" si="1"/>
        <v>7</v>
      </c>
    </row>
    <row r="29" spans="1:5" x14ac:dyDescent="0.25">
      <c r="A29" s="8" t="s">
        <v>31</v>
      </c>
      <c r="B29" s="8"/>
      <c r="C29" s="8">
        <v>0</v>
      </c>
      <c r="D29" s="8">
        <v>0</v>
      </c>
      <c r="E29" s="8">
        <f t="shared" si="1"/>
        <v>0</v>
      </c>
    </row>
    <row r="30" spans="1:5" x14ac:dyDescent="0.25">
      <c r="A30" s="7" t="s">
        <v>32</v>
      </c>
      <c r="B30" s="7"/>
      <c r="C30" s="7">
        <v>269</v>
      </c>
      <c r="D30" s="7">
        <v>209</v>
      </c>
      <c r="E30" s="7">
        <f>SUM(C30:D30)</f>
        <v>478</v>
      </c>
    </row>
    <row r="31" spans="1:5" x14ac:dyDescent="0.25">
      <c r="A31" s="1"/>
      <c r="B31" s="1"/>
      <c r="C31" s="1"/>
      <c r="D31" s="1"/>
      <c r="E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07FBF-513F-4C9D-AF56-93CE3A81C759}">
  <dimension ref="A1:I17"/>
  <sheetViews>
    <sheetView workbookViewId="0">
      <selection activeCell="I2" sqref="I2"/>
    </sheetView>
  </sheetViews>
  <sheetFormatPr baseColWidth="10" defaultRowHeight="15" x14ac:dyDescent="0.25"/>
  <cols>
    <col min="1" max="1" width="30.5703125" customWidth="1"/>
    <col min="2" max="2" width="28.42578125" customWidth="1"/>
    <col min="3" max="3" width="28.28515625" customWidth="1"/>
    <col min="4" max="4" width="29.85546875" customWidth="1"/>
    <col min="5" max="5" width="28.7109375" customWidth="1"/>
    <col min="6" max="6" width="26.5703125" customWidth="1"/>
    <col min="7" max="7" width="27.85546875" customWidth="1"/>
    <col min="8" max="8" width="16.7109375" customWidth="1"/>
    <col min="9" max="9" width="18.140625" customWidth="1"/>
  </cols>
  <sheetData>
    <row r="1" spans="1:9" x14ac:dyDescent="0.25">
      <c r="A1" s="4" t="s">
        <v>49</v>
      </c>
      <c r="B1" s="4" t="s">
        <v>34</v>
      </c>
      <c r="C1" s="4" t="s">
        <v>3</v>
      </c>
      <c r="D1" s="4" t="s">
        <v>0</v>
      </c>
      <c r="E1" s="4" t="s">
        <v>2</v>
      </c>
      <c r="F1" s="5" t="s">
        <v>1</v>
      </c>
      <c r="G1" s="4" t="s">
        <v>4</v>
      </c>
      <c r="H1" s="4" t="s">
        <v>5</v>
      </c>
      <c r="I1" s="4" t="s">
        <v>6</v>
      </c>
    </row>
    <row r="2" spans="1:9" x14ac:dyDescent="0.25">
      <c r="A2" s="1">
        <v>261</v>
      </c>
      <c r="B2" s="1">
        <v>299</v>
      </c>
      <c r="C2" s="1">
        <v>178</v>
      </c>
      <c r="D2" s="1">
        <v>100</v>
      </c>
      <c r="E2" s="1">
        <v>83</v>
      </c>
      <c r="F2" s="1">
        <v>199</v>
      </c>
      <c r="G2" s="1">
        <f>SUM(C2:D2)</f>
        <v>278</v>
      </c>
      <c r="H2" s="1">
        <f>SUM(E2:F2)</f>
        <v>282</v>
      </c>
      <c r="I2" s="1">
        <f>SUM(A2:B2)</f>
        <v>560</v>
      </c>
    </row>
    <row r="3" spans="1:9" x14ac:dyDescent="0.25">
      <c r="A3" s="3"/>
      <c r="B3" s="3"/>
      <c r="C3" s="3"/>
      <c r="D3" s="3"/>
      <c r="E3" s="3"/>
    </row>
    <row r="4" spans="1:9" x14ac:dyDescent="0.25">
      <c r="A4" s="3"/>
      <c r="B4" s="3"/>
      <c r="C4" s="3"/>
      <c r="D4" s="3"/>
      <c r="E4" s="3"/>
    </row>
    <row r="5" spans="1:9" x14ac:dyDescent="0.25">
      <c r="A5" s="3"/>
      <c r="B5" s="3"/>
      <c r="C5" s="3"/>
      <c r="D5" s="3"/>
      <c r="E5" s="3"/>
    </row>
    <row r="6" spans="1:9" x14ac:dyDescent="0.25">
      <c r="A6" s="3"/>
      <c r="B6" s="3"/>
      <c r="C6" s="3"/>
      <c r="D6" s="3"/>
      <c r="E6" s="3"/>
    </row>
    <row r="7" spans="1:9" x14ac:dyDescent="0.25">
      <c r="A7" s="3"/>
      <c r="B7" s="3"/>
      <c r="C7" s="3"/>
      <c r="D7" s="3"/>
      <c r="E7" s="3"/>
    </row>
    <row r="8" spans="1:9" x14ac:dyDescent="0.25">
      <c r="A8" s="3"/>
      <c r="B8" s="3"/>
      <c r="C8" s="3"/>
      <c r="D8" s="3"/>
      <c r="E8" s="3"/>
    </row>
    <row r="9" spans="1:9" x14ac:dyDescent="0.25">
      <c r="A9" s="3"/>
      <c r="B9" s="3"/>
      <c r="C9" s="3"/>
      <c r="D9" s="3"/>
      <c r="E9" s="3"/>
    </row>
    <row r="10" spans="1:9" x14ac:dyDescent="0.25">
      <c r="A10" s="3"/>
      <c r="B10" s="3"/>
      <c r="C10" s="3"/>
      <c r="D10" s="3"/>
      <c r="E10" s="3"/>
    </row>
    <row r="11" spans="1:9" x14ac:dyDescent="0.25">
      <c r="A11" s="3"/>
      <c r="B11" s="3"/>
      <c r="C11" s="3"/>
      <c r="D11" s="3"/>
      <c r="E11" s="3"/>
    </row>
    <row r="12" spans="1:9" x14ac:dyDescent="0.25">
      <c r="A12" s="3"/>
      <c r="B12" s="3"/>
      <c r="C12" s="3"/>
      <c r="D12" s="3"/>
      <c r="E12" s="3"/>
    </row>
    <row r="13" spans="1:9" x14ac:dyDescent="0.25">
      <c r="A13" s="3"/>
      <c r="B13" s="3"/>
      <c r="C13" s="3"/>
      <c r="D13" s="3"/>
      <c r="E13" s="3"/>
    </row>
    <row r="14" spans="1:9" x14ac:dyDescent="0.25">
      <c r="A14" s="3"/>
      <c r="B14" s="3"/>
      <c r="C14" s="3"/>
      <c r="D14" s="3"/>
      <c r="E14" s="3"/>
    </row>
    <row r="15" spans="1:9" x14ac:dyDescent="0.25">
      <c r="A15" s="3"/>
      <c r="B15" s="3"/>
      <c r="C15" s="3"/>
      <c r="D15" s="3"/>
      <c r="E15" s="3"/>
    </row>
    <row r="16" spans="1:9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79B1-4BA5-417D-9692-FEAC9A08DEF1}">
  <dimension ref="A1:I17"/>
  <sheetViews>
    <sheetView workbookViewId="0">
      <selection activeCell="I2" sqref="I2"/>
    </sheetView>
  </sheetViews>
  <sheetFormatPr baseColWidth="10" defaultRowHeight="15" x14ac:dyDescent="0.25"/>
  <cols>
    <col min="1" max="1" width="29.5703125" customWidth="1"/>
    <col min="2" max="2" width="31.85546875" customWidth="1"/>
    <col min="3" max="3" width="31.7109375" customWidth="1"/>
    <col min="4" max="4" width="28.28515625" customWidth="1"/>
    <col min="5" max="5" width="30" customWidth="1"/>
    <col min="6" max="6" width="26.5703125" customWidth="1"/>
    <col min="7" max="7" width="23.7109375" customWidth="1"/>
    <col min="8" max="8" width="17.140625" customWidth="1"/>
    <col min="9" max="9" width="14.42578125" customWidth="1"/>
  </cols>
  <sheetData>
    <row r="1" spans="1:9" x14ac:dyDescent="0.25">
      <c r="A1" s="4" t="s">
        <v>33</v>
      </c>
      <c r="B1" s="4" t="s">
        <v>34</v>
      </c>
      <c r="C1" s="4" t="s">
        <v>3</v>
      </c>
      <c r="D1" s="4" t="s">
        <v>0</v>
      </c>
      <c r="E1" s="4" t="s">
        <v>2</v>
      </c>
      <c r="F1" s="5" t="s">
        <v>1</v>
      </c>
      <c r="G1" s="4" t="s">
        <v>4</v>
      </c>
      <c r="H1" s="4" t="s">
        <v>5</v>
      </c>
      <c r="I1" s="4" t="s">
        <v>6</v>
      </c>
    </row>
    <row r="2" spans="1:9" x14ac:dyDescent="0.25">
      <c r="A2" s="1">
        <v>146</v>
      </c>
      <c r="B2" s="1">
        <v>143</v>
      </c>
      <c r="C2" s="1">
        <v>110</v>
      </c>
      <c r="D2" s="1">
        <v>24</v>
      </c>
      <c r="E2" s="1">
        <v>36</v>
      </c>
      <c r="F2" s="2">
        <v>119</v>
      </c>
      <c r="G2" s="1">
        <f>SUM(C2:D2)</f>
        <v>134</v>
      </c>
      <c r="H2" s="1">
        <f>SUM(E2:F2)</f>
        <v>155</v>
      </c>
      <c r="I2" s="1">
        <f>SUM(A2:B2)</f>
        <v>289</v>
      </c>
    </row>
    <row r="3" spans="1:9" x14ac:dyDescent="0.25">
      <c r="A3" s="3"/>
      <c r="B3" s="3"/>
      <c r="C3" s="3"/>
      <c r="D3" s="3"/>
      <c r="E3" s="3"/>
    </row>
    <row r="4" spans="1:9" x14ac:dyDescent="0.25">
      <c r="A4" s="3"/>
      <c r="B4" s="3"/>
      <c r="C4" s="3"/>
      <c r="D4" s="3"/>
      <c r="E4" s="3"/>
    </row>
    <row r="5" spans="1:9" x14ac:dyDescent="0.25">
      <c r="A5" s="3"/>
      <c r="B5" s="3"/>
      <c r="C5" s="3"/>
      <c r="D5" s="3"/>
      <c r="E5" s="3"/>
    </row>
    <row r="6" spans="1:9" x14ac:dyDescent="0.25">
      <c r="A6" s="3"/>
      <c r="B6" s="3"/>
      <c r="C6" s="3"/>
      <c r="D6" s="3"/>
      <c r="E6" s="3"/>
    </row>
    <row r="7" spans="1:9" x14ac:dyDescent="0.25">
      <c r="A7" s="3"/>
      <c r="B7" s="3"/>
      <c r="C7" s="3"/>
      <c r="D7" s="3"/>
      <c r="E7" s="3"/>
    </row>
    <row r="8" spans="1:9" x14ac:dyDescent="0.25">
      <c r="A8" s="3"/>
      <c r="B8" s="3"/>
      <c r="C8" s="3"/>
      <c r="D8" s="3"/>
      <c r="E8" s="3"/>
    </row>
    <row r="9" spans="1:9" x14ac:dyDescent="0.25">
      <c r="A9" s="3"/>
      <c r="B9" s="3"/>
      <c r="C9" s="3"/>
      <c r="D9" s="3"/>
      <c r="E9" s="3"/>
    </row>
    <row r="10" spans="1:9" x14ac:dyDescent="0.25">
      <c r="A10" s="3"/>
      <c r="B10" s="3"/>
      <c r="C10" s="3"/>
      <c r="D10" s="3"/>
      <c r="E10" s="3"/>
    </row>
    <row r="11" spans="1:9" x14ac:dyDescent="0.25">
      <c r="A11" s="3"/>
      <c r="B11" s="3"/>
      <c r="C11" s="3"/>
      <c r="D11" s="3"/>
      <c r="E11" s="3"/>
    </row>
    <row r="12" spans="1:9" x14ac:dyDescent="0.25">
      <c r="A12" s="3"/>
      <c r="B12" s="3"/>
      <c r="C12" s="3"/>
      <c r="D12" s="3"/>
      <c r="E12" s="3"/>
    </row>
    <row r="13" spans="1:9" x14ac:dyDescent="0.25">
      <c r="A13" s="3"/>
      <c r="B13" s="3"/>
      <c r="C13" s="3"/>
      <c r="D13" s="3"/>
      <c r="E13" s="3"/>
    </row>
    <row r="14" spans="1:9" x14ac:dyDescent="0.25">
      <c r="A14" s="3"/>
      <c r="B14" s="3"/>
      <c r="C14" s="3"/>
      <c r="D14" s="3"/>
      <c r="E14" s="3"/>
    </row>
    <row r="15" spans="1:9" x14ac:dyDescent="0.25">
      <c r="A15" s="3"/>
      <c r="B15" s="3"/>
      <c r="C15" s="3"/>
      <c r="D15" s="3"/>
      <c r="E15" s="3"/>
    </row>
    <row r="16" spans="1:9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6B5A-4F7A-4F82-9DA8-35CB6587C7C5}">
  <dimension ref="A1:I2"/>
  <sheetViews>
    <sheetView workbookViewId="0">
      <selection activeCell="I2" sqref="I2"/>
    </sheetView>
  </sheetViews>
  <sheetFormatPr baseColWidth="10" defaultRowHeight="15" x14ac:dyDescent="0.25"/>
  <cols>
    <col min="1" max="1" width="19.28515625" customWidth="1"/>
    <col min="2" max="2" width="15.42578125" customWidth="1"/>
    <col min="3" max="3" width="23.28515625" customWidth="1"/>
    <col min="4" max="4" width="23.140625" customWidth="1"/>
    <col min="5" max="5" width="24.42578125" customWidth="1"/>
    <col min="6" max="6" width="24.140625" customWidth="1"/>
    <col min="7" max="7" width="19.42578125" customWidth="1"/>
    <col min="8" max="8" width="22.85546875" customWidth="1"/>
    <col min="9" max="9" width="15.42578125" customWidth="1"/>
  </cols>
  <sheetData>
    <row r="1" spans="1:9" x14ac:dyDescent="0.25">
      <c r="A1" s="4" t="s">
        <v>35</v>
      </c>
      <c r="B1" s="4" t="s">
        <v>56</v>
      </c>
      <c r="C1" s="4" t="s">
        <v>36</v>
      </c>
      <c r="D1" s="4" t="s">
        <v>37</v>
      </c>
      <c r="E1" s="4" t="s">
        <v>38</v>
      </c>
      <c r="F1" s="4" t="s">
        <v>39</v>
      </c>
      <c r="G1" s="4" t="s">
        <v>40</v>
      </c>
      <c r="H1" s="4" t="s">
        <v>41</v>
      </c>
      <c r="I1" s="4" t="s">
        <v>42</v>
      </c>
    </row>
    <row r="2" spans="1:9" x14ac:dyDescent="0.25">
      <c r="A2" s="1">
        <v>77</v>
      </c>
      <c r="B2" s="1">
        <v>95</v>
      </c>
      <c r="C2" s="1">
        <v>18</v>
      </c>
      <c r="D2" s="1">
        <v>75</v>
      </c>
      <c r="E2" s="1">
        <v>59</v>
      </c>
      <c r="F2" s="1">
        <v>20</v>
      </c>
      <c r="G2" s="1">
        <f>SUM(C2:D2)</f>
        <v>93</v>
      </c>
      <c r="H2" s="1">
        <f>SUM(E2:F2)</f>
        <v>79</v>
      </c>
      <c r="I2" s="1">
        <f>SUM(A2:B2)</f>
        <v>172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EB37-30D3-4435-B47B-953A0A29B6D7}">
  <dimension ref="A1:I2"/>
  <sheetViews>
    <sheetView workbookViewId="0">
      <selection activeCell="I2" sqref="I2"/>
    </sheetView>
  </sheetViews>
  <sheetFormatPr baseColWidth="10" defaultRowHeight="15" x14ac:dyDescent="0.25"/>
  <cols>
    <col min="1" max="1" width="17.5703125" customWidth="1"/>
    <col min="2" max="2" width="20.5703125" customWidth="1"/>
    <col min="3" max="3" width="26" customWidth="1"/>
    <col min="4" max="4" width="23.7109375" customWidth="1"/>
    <col min="5" max="5" width="26.28515625" customWidth="1"/>
    <col min="6" max="6" width="25.42578125" customWidth="1"/>
    <col min="7" max="7" width="23.42578125" customWidth="1"/>
    <col min="8" max="8" width="23.28515625" customWidth="1"/>
    <col min="9" max="9" width="18.140625" customWidth="1"/>
  </cols>
  <sheetData>
    <row r="1" spans="1:9" x14ac:dyDescent="0.25">
      <c r="A1" s="4" t="s">
        <v>48</v>
      </c>
      <c r="B1" s="4" t="s">
        <v>55</v>
      </c>
      <c r="C1" s="4" t="s">
        <v>57</v>
      </c>
      <c r="D1" s="4" t="s">
        <v>47</v>
      </c>
      <c r="E1" s="4" t="s">
        <v>46</v>
      </c>
      <c r="F1" s="4" t="s">
        <v>45</v>
      </c>
      <c r="G1" s="4" t="s">
        <v>44</v>
      </c>
      <c r="H1" s="4" t="s">
        <v>43</v>
      </c>
      <c r="I1" s="4" t="s">
        <v>58</v>
      </c>
    </row>
    <row r="2" spans="1:9" x14ac:dyDescent="0.25">
      <c r="A2" s="1">
        <v>14</v>
      </c>
      <c r="B2" s="1">
        <v>6</v>
      </c>
      <c r="C2" s="1">
        <v>0</v>
      </c>
      <c r="D2" s="1">
        <v>5</v>
      </c>
      <c r="E2" s="1">
        <v>14</v>
      </c>
      <c r="F2" s="1">
        <v>1</v>
      </c>
      <c r="G2" s="1">
        <f>SUM(C2:D2)</f>
        <v>5</v>
      </c>
      <c r="H2" s="1">
        <f>SUM(E2:F2)</f>
        <v>15</v>
      </c>
      <c r="I2" s="1">
        <f>SUM(A2:B2)</f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365B8-69D2-4A0C-8FE5-B8EC7C341174}">
  <dimension ref="A1:J20"/>
  <sheetViews>
    <sheetView workbookViewId="0">
      <selection activeCell="J10" sqref="J10"/>
    </sheetView>
  </sheetViews>
  <sheetFormatPr baseColWidth="10" defaultRowHeight="15" x14ac:dyDescent="0.25"/>
  <cols>
    <col min="1" max="1" width="22.85546875" customWidth="1"/>
    <col min="2" max="3" width="12.85546875" customWidth="1"/>
  </cols>
  <sheetData>
    <row r="1" spans="1:4" x14ac:dyDescent="0.25">
      <c r="A1" s="6" t="s">
        <v>66</v>
      </c>
      <c r="B1" s="6" t="s">
        <v>67</v>
      </c>
      <c r="C1" s="6" t="s">
        <v>68</v>
      </c>
      <c r="D1" s="6" t="s">
        <v>69</v>
      </c>
    </row>
    <row r="2" spans="1:4" x14ac:dyDescent="0.25">
      <c r="A2" s="1" t="s">
        <v>70</v>
      </c>
      <c r="B2" s="1">
        <v>6</v>
      </c>
      <c r="C2" s="1">
        <v>14</v>
      </c>
      <c r="D2" s="9">
        <f xml:space="preserve"> (6 / 14) * 100</f>
        <v>42.857142857142854</v>
      </c>
    </row>
    <row r="3" spans="1:4" x14ac:dyDescent="0.25">
      <c r="A3" s="1" t="s">
        <v>74</v>
      </c>
      <c r="B3" s="1">
        <v>2</v>
      </c>
      <c r="C3" s="1">
        <v>8</v>
      </c>
      <c r="D3" s="9">
        <f xml:space="preserve"> (2 / 8) * 100</f>
        <v>25</v>
      </c>
    </row>
    <row r="4" spans="1:4" x14ac:dyDescent="0.25">
      <c r="A4" s="1" t="s">
        <v>71</v>
      </c>
      <c r="B4" s="1">
        <v>3</v>
      </c>
      <c r="C4" s="1">
        <v>10</v>
      </c>
      <c r="D4" s="9">
        <f xml:space="preserve"> (3 / 10) * 100</f>
        <v>30</v>
      </c>
    </row>
    <row r="5" spans="1:4" x14ac:dyDescent="0.25">
      <c r="A5" s="1" t="s">
        <v>75</v>
      </c>
      <c r="B5" s="1">
        <v>4</v>
      </c>
      <c r="C5" s="1">
        <v>9</v>
      </c>
      <c r="D5" s="9">
        <f xml:space="preserve"> (4 / 9) * 100</f>
        <v>44.444444444444443</v>
      </c>
    </row>
    <row r="6" spans="1:4" x14ac:dyDescent="0.25">
      <c r="A6" s="1" t="s">
        <v>72</v>
      </c>
      <c r="B6" s="1">
        <v>7</v>
      </c>
      <c r="C6" s="1">
        <v>11</v>
      </c>
      <c r="D6" s="9">
        <f xml:space="preserve"> (7 / 11) * 100</f>
        <v>63.636363636363633</v>
      </c>
    </row>
    <row r="7" spans="1:4" x14ac:dyDescent="0.25">
      <c r="A7" s="1" t="s">
        <v>76</v>
      </c>
      <c r="B7" s="1">
        <v>3</v>
      </c>
      <c r="C7" s="1">
        <v>6</v>
      </c>
      <c r="D7" s="9">
        <f xml:space="preserve"> (3 / 6) * 100</f>
        <v>50</v>
      </c>
    </row>
    <row r="8" spans="1:4" x14ac:dyDescent="0.25">
      <c r="A8" s="1" t="s">
        <v>73</v>
      </c>
      <c r="B8" s="1">
        <v>5</v>
      </c>
      <c r="C8" s="1">
        <v>8</v>
      </c>
      <c r="D8" s="9">
        <f xml:space="preserve"> (5 / 8) * 100</f>
        <v>62.5</v>
      </c>
    </row>
    <row r="9" spans="1:4" x14ac:dyDescent="0.25">
      <c r="A9" s="1" t="s">
        <v>77</v>
      </c>
      <c r="B9" s="1">
        <v>5</v>
      </c>
      <c r="C9" s="1">
        <v>15</v>
      </c>
      <c r="D9" s="9">
        <f xml:space="preserve"> (5 / 15) * 100</f>
        <v>33.333333333333329</v>
      </c>
    </row>
    <row r="10" spans="1:4" x14ac:dyDescent="0.25">
      <c r="A10" s="1" t="s">
        <v>78</v>
      </c>
      <c r="B10" s="1">
        <v>4</v>
      </c>
      <c r="C10" s="1">
        <v>13</v>
      </c>
      <c r="D10" s="9">
        <f xml:space="preserve"> (4 / 13) * 100</f>
        <v>30.76923076923077</v>
      </c>
    </row>
    <row r="11" spans="1:4" x14ac:dyDescent="0.25">
      <c r="A11" s="1" t="s">
        <v>79</v>
      </c>
      <c r="B11" s="1">
        <v>4</v>
      </c>
      <c r="C11" s="1">
        <v>11</v>
      </c>
      <c r="D11" s="9">
        <f xml:space="preserve"> (4 / 11) * 100</f>
        <v>36.363636363636367</v>
      </c>
    </row>
    <row r="12" spans="1:4" x14ac:dyDescent="0.25">
      <c r="A12" s="1" t="s">
        <v>95</v>
      </c>
      <c r="B12" s="1">
        <v>3</v>
      </c>
      <c r="C12" s="1">
        <v>10</v>
      </c>
      <c r="D12" s="9">
        <f xml:space="preserve"> (3 / 10) * 100</f>
        <v>30</v>
      </c>
    </row>
    <row r="13" spans="1:4" x14ac:dyDescent="0.25">
      <c r="A13" s="1" t="s">
        <v>96</v>
      </c>
      <c r="B13" s="1">
        <v>5</v>
      </c>
      <c r="C13" s="1">
        <v>15</v>
      </c>
      <c r="D13" s="9">
        <f xml:space="preserve"> (5 / 15) * 100</f>
        <v>33.333333333333329</v>
      </c>
    </row>
    <row r="14" spans="1:4" x14ac:dyDescent="0.25">
      <c r="A14" s="1"/>
      <c r="B14" s="1"/>
      <c r="C14" s="1"/>
      <c r="D14" s="9"/>
    </row>
    <row r="15" spans="1:4" x14ac:dyDescent="0.25">
      <c r="A15" s="1"/>
      <c r="B15" s="1"/>
      <c r="C15" s="1"/>
      <c r="D15" s="9"/>
    </row>
    <row r="16" spans="1:4" x14ac:dyDescent="0.25">
      <c r="A16" s="1"/>
      <c r="B16" s="1"/>
      <c r="C16" s="1"/>
      <c r="D16" s="9"/>
    </row>
    <row r="17" spans="1:10" x14ac:dyDescent="0.25">
      <c r="A17" s="1"/>
      <c r="B17" s="1"/>
      <c r="C17" s="1"/>
      <c r="D17" s="9"/>
    </row>
    <row r="18" spans="1:10" x14ac:dyDescent="0.25">
      <c r="A18" s="1" t="s">
        <v>6</v>
      </c>
      <c r="B18" s="1">
        <f>SUM(B2:B17)</f>
        <v>51</v>
      </c>
      <c r="C18" s="1">
        <f>SUM(C2:C17)</f>
        <v>130</v>
      </c>
      <c r="D18" s="9">
        <f xml:space="preserve"> (B18 / C18) * 100</f>
        <v>39.230769230769234</v>
      </c>
    </row>
    <row r="20" spans="1:10" x14ac:dyDescent="0.25">
      <c r="J20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B002A-0747-47F3-8652-663C531C1B71}">
  <dimension ref="A1:Q2"/>
  <sheetViews>
    <sheetView workbookViewId="0">
      <selection activeCell="O2" sqref="O2"/>
    </sheetView>
  </sheetViews>
  <sheetFormatPr baseColWidth="10" defaultRowHeight="15" x14ac:dyDescent="0.25"/>
  <cols>
    <col min="1" max="1" width="17" customWidth="1"/>
    <col min="2" max="2" width="16" customWidth="1"/>
    <col min="3" max="3" width="15.5703125" customWidth="1"/>
    <col min="4" max="4" width="17.5703125" customWidth="1"/>
    <col min="5" max="5" width="16.7109375" customWidth="1"/>
    <col min="6" max="6" width="16" customWidth="1"/>
    <col min="7" max="7" width="18.140625" customWidth="1"/>
    <col min="8" max="8" width="15.7109375" customWidth="1"/>
    <col min="9" max="9" width="17.85546875" customWidth="1"/>
    <col min="10" max="10" width="16.28515625" customWidth="1"/>
    <col min="11" max="11" width="15.5703125" customWidth="1"/>
    <col min="12" max="12" width="18.85546875" customWidth="1"/>
    <col min="13" max="13" width="18.140625" customWidth="1"/>
    <col min="14" max="14" width="18.7109375" customWidth="1"/>
    <col min="15" max="15" width="18.85546875" customWidth="1"/>
    <col min="16" max="16" width="14" customWidth="1"/>
    <col min="17" max="17" width="14.5703125" customWidth="1"/>
  </cols>
  <sheetData>
    <row r="1" spans="1:17" x14ac:dyDescent="0.25">
      <c r="A1" s="10" t="s">
        <v>80</v>
      </c>
      <c r="B1" s="10" t="s">
        <v>81</v>
      </c>
      <c r="C1" s="10" t="s">
        <v>82</v>
      </c>
      <c r="D1" s="10" t="s">
        <v>83</v>
      </c>
      <c r="E1" s="10" t="s">
        <v>84</v>
      </c>
      <c r="F1" s="10" t="s">
        <v>85</v>
      </c>
      <c r="G1" s="10" t="s">
        <v>86</v>
      </c>
      <c r="H1" s="10" t="s">
        <v>87</v>
      </c>
      <c r="I1" s="10" t="s">
        <v>88</v>
      </c>
      <c r="J1" s="10" t="s">
        <v>89</v>
      </c>
      <c r="K1" s="10" t="s">
        <v>90</v>
      </c>
      <c r="L1" s="10" t="s">
        <v>91</v>
      </c>
      <c r="M1" s="10" t="s">
        <v>92</v>
      </c>
      <c r="N1" s="10" t="s">
        <v>93</v>
      </c>
      <c r="O1" s="10" t="s">
        <v>94</v>
      </c>
      <c r="P1" s="10"/>
      <c r="Q1" s="10"/>
    </row>
    <row r="2" spans="1:17" x14ac:dyDescent="0.25">
      <c r="A2" s="1">
        <v>534</v>
      </c>
      <c r="B2" s="1">
        <v>448</v>
      </c>
      <c r="C2" s="1">
        <v>72</v>
      </c>
      <c r="D2" s="1">
        <v>44</v>
      </c>
      <c r="E2" s="1">
        <v>71</v>
      </c>
      <c r="F2" s="1">
        <v>28</v>
      </c>
      <c r="G2" s="1">
        <v>42</v>
      </c>
      <c r="H2" s="1">
        <v>0</v>
      </c>
      <c r="I2" s="1">
        <v>54</v>
      </c>
      <c r="J2" s="1">
        <v>39</v>
      </c>
      <c r="K2" s="1">
        <v>52</v>
      </c>
      <c r="L2" s="1">
        <v>32</v>
      </c>
      <c r="M2" s="1">
        <v>46</v>
      </c>
      <c r="N2" s="1">
        <v>0</v>
      </c>
      <c r="O2" s="1">
        <v>20</v>
      </c>
      <c r="P2" s="1"/>
      <c r="Q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Info</vt:lpstr>
      <vt:lpstr>Penales</vt:lpstr>
      <vt:lpstr>Line</vt:lpstr>
      <vt:lpstr>Scrum</vt:lpstr>
      <vt:lpstr>Salidas</vt:lpstr>
      <vt:lpstr>Salidas de 22</vt:lpstr>
      <vt:lpstr>Efectividad 22</vt:lpstr>
      <vt:lpstr>Puntos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Castello</dc:creator>
  <cp:lastModifiedBy>Maximiliano Castello</cp:lastModifiedBy>
  <dcterms:created xsi:type="dcterms:W3CDTF">2025-07-16T00:27:03Z</dcterms:created>
  <dcterms:modified xsi:type="dcterms:W3CDTF">2025-09-18T15:29:10Z</dcterms:modified>
</cp:coreProperties>
</file>