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Administrator\AppData\Roaming\memsource\mso-converter\excel\"/>
    </mc:Choice>
  </mc:AlternateContent>
  <xr:revisionPtr revIDLastSave="0" documentId="8_{9A8679A1-C53E-49E7-AD42-164E3DE0DA1A}" xr6:coauthVersionLast="46" xr6:coauthVersionMax="46" xr10:uidLastSave="{00000000-0000-0000-0000-000000000000}"/>
  <bookViews>
    <workbookView xWindow="390" yWindow="390" windowWidth="21150" windowHeight="10830" xr2:uid="{00000000-000D-0000-FFFF-FFFF00000000}"/>
  </bookViews>
  <sheets>
    <sheet name="Longevity data" sheetId="1" r:id="rId1"/>
    <sheet name="dropoff" sheetId="2" r:id="rId2"/>
    <sheet name="Hello" sheetId="3" r:id="rId3"/>
  </sheets>
  <calcPr calcId="191029"/>
  <fileRecoveryPr repairLoad="1"/>
</workbook>
</file>

<file path=xl/calcChain.xml><?xml version="1.0" encoding="utf-8"?>
<calcChain xmlns="http://schemas.openxmlformats.org/spreadsheetml/2006/main">
  <c r="B36" i="1" l="1"/>
  <c r="B33" i="1"/>
  <c r="B24" i="1"/>
  <c r="B14" i="1"/>
  <c r="B9" i="1"/>
  <c r="B8" i="1"/>
  <c r="B7" i="1"/>
  <c r="B6" i="1"/>
  <c r="B5" i="1"/>
  <c r="B4" i="1"/>
</calcChain>
</file>

<file path=xl/sharedStrings.xml><?xml version="1.0" encoding="utf-8"?>
<sst xmlns="http://schemas.openxmlformats.org/spreadsheetml/2006/main" count="327" uniqueCount="254">
  <si>
    <t>w</t>
  </si>
  <si>
    <t>Fumar</t>
  </si>
  <si>
    <t>Estar sentado</t>
  </si>
  <si>
    <t>Dormir demasiado</t>
  </si>
  <si>
    <t>Más optimismo</t>
  </si>
  <si>
    <t>Más mascotas</t>
  </si>
  <si>
    <t>más responsabilidad profesional</t>
  </si>
  <si>
    <t>Comida sana</t>
  </si>
  <si>
    <t>Carne roja</t>
  </si>
  <si>
    <t>Alcohol (consumo excesivo)</t>
  </si>
  <si>
    <t>Vivir en una ciudad</t>
  </si>
  <si>
    <t>Enfermedad mental</t>
  </si>
  <si>
    <t>Obesidad</t>
  </si>
  <si>
    <t>Más controles médicos nº 2</t>
  </si>
  <si>
    <t>Vivir en altura</t>
  </si>
  <si>
    <t>Un buen matrimonio</t>
  </si>
  <si>
    <t>Menos comida</t>
  </si>
  <si>
    <t>Más meditación</t>
  </si>
  <si>
    <t>Evitar enfermedades del corazón</t>
  </si>
  <si>
    <t>Un estilo de vida sin tabaquismo, con ejercicio y comida sana</t>
  </si>
  <si>
    <t xml:space="preserve">Pasar más tiempo con mujeres </t>
  </si>
  <si>
    <t>Evitar el cáncer</t>
  </si>
  <si>
    <t>Más ejercicio</t>
  </si>
  <si>
    <t>Un poco de alcohol</t>
  </si>
  <si>
    <t>Más meticulosidad y estabilidad</t>
  </si>
  <si>
    <t>Orgasmos</t>
  </si>
  <si>
    <t>Un poco de vino</t>
  </si>
  <si>
    <t>Más dinero</t>
  </si>
  <si>
    <t>Ser mujer</t>
  </si>
  <si>
    <t>Más amigos cercanos</t>
  </si>
  <si>
    <t>Un mayor grado de fe (ir a la iglesia)</t>
  </si>
  <si>
    <t>Vivir en el campo</t>
  </si>
  <si>
    <t>Poligamia</t>
  </si>
  <si>
    <t>Buena genética</t>
  </si>
  <si>
    <t>Un poco de ejercicio</t>
  </si>
  <si>
    <t>Mascotas - perros</t>
  </si>
  <si>
    <t>Años ganados / perdidos</t>
  </si>
  <si>
    <t>-1</t>
  </si>
  <si>
    <t>-11</t>
  </si>
  <si>
    <t>-2.5</t>
  </si>
  <si>
    <t>-25</t>
  </si>
  <si>
    <t>0.14</t>
  </si>
  <si>
    <t>0.5-3.6</t>
  </si>
  <si>
    <t>10</t>
  </si>
  <si>
    <t>11.67</t>
  </si>
  <si>
    <t>12</t>
  </si>
  <si>
    <t>13</t>
  </si>
  <si>
    <t>14</t>
  </si>
  <si>
    <t>15</t>
  </si>
  <si>
    <t>2</t>
  </si>
  <si>
    <t>2.5</t>
  </si>
  <si>
    <t>4</t>
  </si>
  <si>
    <t>5</t>
  </si>
  <si>
    <t>5-10</t>
  </si>
  <si>
    <t>5.1</t>
  </si>
  <si>
    <t>5.3</t>
  </si>
  <si>
    <t>7</t>
  </si>
  <si>
    <t>9.3</t>
  </si>
  <si>
    <t>muchos</t>
  </si>
  <si>
    <t>¿Contundencia de la evidencia científica?</t>
  </si>
  <si>
    <t>sólida / buena / sugerente / en debate</t>
  </si>
  <si>
    <t>sólida</t>
  </si>
  <si>
    <t>sugerente</t>
  </si>
  <si>
    <t>buena</t>
  </si>
  <si>
    <t>Sexos afectados</t>
  </si>
  <si>
    <t>Ambos</t>
  </si>
  <si>
    <t>Femenino</t>
  </si>
  <si>
    <t>Masculino</t>
  </si>
  <si>
    <t>Ambos, pero esp. hombres</t>
  </si>
  <si>
    <t>masculino</t>
  </si>
  <si>
    <t>Ambos, pero especialmente mujeres</t>
  </si>
  <si>
    <t>nota</t>
  </si>
  <si>
    <t>10 años ganados (en comparación con quienes siguen fumando) si dejas de fumar entre los 24 y 25; 5 años ganados si dejas de fumar entre los 45 y los 59 años</t>
  </si>
  <si>
    <t>por estar sentado 8-11 horas al día</t>
  </si>
  <si>
    <t>7 horas es lo ideal, no más de 8 horas por noche</t>
  </si>
  <si>
    <t>y fe en las otras personas; el cálculo toma un % promedio de optimismo / falta de cinismo</t>
  </si>
  <si>
    <t>particularmente para los ancianos; el cálculo asume que un ataque cardíaco provocaría la muerte</t>
  </si>
  <si>
    <t>los profesionales en puestos superiores y gerenciales viven más años a partir de los 65 años que quienes realizan un trabajo "rutinario"</t>
  </si>
  <si>
    <t>una dieta japonesa / mediterránea alarga la vida y reduce los riesgos de cáncer; el cálculo se aplica solo a la dieta mediterránea</t>
  </si>
  <si>
    <t>mucho es malo</t>
  </si>
  <si>
    <t>o vivir cerca de una calle muy transitada</t>
  </si>
  <si>
    <t>severa</t>
  </si>
  <si>
    <t>control médico preventivo en personas de 30-49 años</t>
  </si>
  <si>
    <t xml:space="preserve">en comparación con vivir a nivel del mar; 0.5-2.5 para las mujeres, 1.2-3.6 para los hombres </t>
  </si>
  <si>
    <t>un 30% menos calorías alarga la vida de primates y ratas; se asume que los seres humanos son afectados de igual forma que los monos</t>
  </si>
  <si>
    <t>tanto el Yoga / Tai Chi como los ejercicios de relajación reducen los riesgos de salud en personas mayores</t>
  </si>
  <si>
    <t>en años formativos en la escuela secundaria</t>
  </si>
  <si>
    <t>150 minutos por semana de ejercicio de intensidad moderada en el tiempo libre</t>
  </si>
  <si>
    <t>un poco está bien</t>
  </si>
  <si>
    <t>en comparación con tomar riesgos</t>
  </si>
  <si>
    <t>un poco de vino está bien</t>
  </si>
  <si>
    <t>en comparación con tener poco</t>
  </si>
  <si>
    <t>y relaciones sociales sólidas; basado en cálculos (50% = 5.3 años)</t>
  </si>
  <si>
    <t>los estudios muestran que sí y no; quizás permanecer activo en la iglesia</t>
  </si>
  <si>
    <t>en comparación con vivir al lado de una calle muy transitada</t>
  </si>
  <si>
    <t xml:space="preserve"> poligamia</t>
  </si>
  <si>
    <t>si tus hermanos viven hasta los 100 años, es más probable que tú también</t>
  </si>
  <si>
    <t>10 minutos por semana</t>
  </si>
  <si>
    <t>Adicional</t>
  </si>
  <si>
    <t>Cada CAÍDA del 1% en el riesgo de muerte incrementa los años de esperanza de vida en 0.107; cada CAÍDA del 50% en el riesgo de muerte incrementa la esperanza de vida en 5.3 años.</t>
  </si>
  <si>
    <t>14 si se combina con ejercicio y comida sana; NO OBSTANTE, quienes dejan de fumar antes de cumplir 35 años pueden recuperar la mayor parte de esa década, o toda, y aun quienes esperan hasta la mediana edad para dejar el hábito pueden recuperar cinco años de esperanza de vida.</t>
  </si>
  <si>
    <t>Sin importar cuánto ejercicio hagas, sentarse demasiado incrementa el riesgo de muerte. Sin importar si te ejercitas 5 horas por semana, el hecho de que estés sentado el resto del tiempo eleva el riesgo de muerte: no puedes compensar tu trabajo de escritorio corriendo. En comparación con estar sentado 4 horas por día, los índices de mortalidad para 4-8 horas de estar sentado por día fueron 3.96% mayores, 8-11 horas/día fueron 28% mayores, +11 horas por día sentado fueron 68.57% mayores, sin importar la cantidad de ejercicio realizado.</t>
  </si>
  <si>
    <t>Tener un promedio de más de 8 horas de sueño por noche incrementa tus probabilidades de morir en los siguientes 6 años en un 13-15%, en comparación con 7 horas promedio por noche. 7 horas de sueño = la opción más 'segura'; pero dormir cinco horas por día es menos riesgoso que dormir ocho; el tiempo de sueño promedio en el mundo occidental actualmente es de 6.5 horas</t>
  </si>
  <si>
    <t>Las mujeres dentro del 25% superior de los puntajes de optimismo tenían 9% menos de probabilidades de desarrollar enfermedades cardíacas y 14% menos de probabilidades de morir por cualquier causa. Las mujeres con el mayor grado de hostilidad cínica tenían 16% más de probabilidades de morir que quienes tenían más fe en las otras personas.</t>
  </si>
  <si>
    <t>(1) Gatos: Según un estudio del Minnesota Stroke Institute que hizo un seguimiento de más de 10 años a más de 4,000 dueños de gatos, tener un gato puede reducir dramáticamente la probabilidad de que una persona muera de una enfermedad del corazón [fuente: Mundell]. Específicamente, las personas que tenían gatos tenían 30% menos de probabilidades de sufrir un ataque cardíaco. (2) También se ha determinado que las mascotas en general pueden ayudar a las personas mayores y a pacientes que se recuperan de una enfermedad importante</t>
  </si>
  <si>
    <t xml:space="preserve">A los 65 años, la esperanza de vida de los hombres (2002-06) clasificada por una ocupación de “alta gerencia y profesional” era de 18.8 años en comparación con 15.3 años para quienes tenían trabajos clasificados como “rutinarios” </t>
  </si>
  <si>
    <t xml:space="preserve">Cifra asignada a la dieta mediterránea. JAPONESA: Una dieta compuesta de un tercio menos de las 2,300 calorías recomendadas y con comidas que incluyen pescado, vegetales y productos de soja, fue citada como la razón de una alta esperanza de vida en la isla japonesa de Okinawa, donde vive el mayor número de personas de más de 90 años del mundo.                                                                                                                  MEDITERRÁNEA: En personas de 70-90 años, consumir una dieta de estilo mediterráneo y realizar más actividad física se asocian a índices 65-73% menores de mortalidad por cualquier causa, así como mortalidad debido a cardiopatía coronaria, enfermedad cardiovascular y cáncer. </t>
  </si>
  <si>
    <t>El riesgo de morir en un año determinado se incrementa en un 13% si la dieta tiene un alto contenido de carnes rojas. Se argumenta que comer una hamburguesa tiene el mismo efecto de acortar la vida que fumar 2 cigarrillos por día.</t>
  </si>
  <si>
    <t>El alcoholismo reduce la esperanza de vida en 10-12 años.</t>
  </si>
  <si>
    <t>Según un estudio de la Universidad McMaster de Canadá, el solo hecho de vivir al lado de una calle muy transitada puede quitarte 2.5 años de vida debido al incremento de la exposición a la contaminación del aire por el tráfico</t>
  </si>
  <si>
    <t>Un estudio determinó que quienes padecen una enfermedad mental severa tienen el doble o el triple de probabilidades de sufrir afecciones médicas crónicas y tienen una esperanza de vida de 25 años menos en promedio que la población general</t>
  </si>
  <si>
    <t>En un estudio, las personas de 18 años en los EE.UU. con un IMC superior a 35 tenían una reducción de cinco a 12 años en la esperanza de vida dependiendo de la raza, el sexo y si la persona fumaba o no. La mayor reducción en la esperanza de vida se dio en fumadores blancos de sexo masculino.</t>
  </si>
  <si>
    <t>Los controles médicos preventivos y las consultas en atención primaria en personas de 30 a 49 años produjeron una mejora significativa en la esperanza de vida sin costos directos y totales adicionales en un período de seguimiento de seis años.</t>
  </si>
  <si>
    <t xml:space="preserve">"Niveles de oxigenación inferiores activan determinados genes y creemos que esos genes pueden modificar el funcionamiento de los músculos cardíacos. También pueden producir nuevos vasos sanguíneos y crear nuevas vías para el flujo sanguíneo al corazón, además, un incremento de la radiación solar en altura ayuda al cuerpo a sintetizar mejor la vitamina D, que también se ha demostrado que tiene efectos beneficiosos en el corazón y en algunos tipos de cáncer...". Los residentes de pueblos de montaña tenían menores tasas de fallecimiento y menores tasas de fallecimiento por enfermedad cardíaca que sus pares en tierras bajas; se llegó a la conclusión de que la altura permite que el cuerpo se adapte a menores niveles de oxígeno y genera un corazón más sano. </t>
  </si>
  <si>
    <t>Tener un cónyuge puede disminuir tu riesgo de morir de cáncer y de perder diez años de vida. Las personas solteras pasan más tiempo en el hospital y tienen mayor riesgo de morir después de una cirugía</t>
  </si>
  <si>
    <t>Se demostró que incrementa la vida en monos rhesus en un 10-20% (4 años); las prolongaciones más marcadas a la vida se producen cuando se tiene esta dieta desde el nacimiento.</t>
  </si>
  <si>
    <t xml:space="preserve">Un estudio de 2,000 ancianos determinó que quienes realizaban ejercicios de relajación a diario tenían un 87% menos ataques al corazón que lo normal para su grupo etario; 55% menos tumores cancerosos; y 87% menos trastornos nerviosos. </t>
  </si>
  <si>
    <t>- La eliminación de la enfermedad cardíaca incrementaría la esperanza de vida al momento del nacimiento casi 13 años para quienes hubieran muerto de enfermedad cardíaca de otro modo.
- La eliminación de la enfermedad cardíaca incrementaría la esperanza de vida al momento del nacimiento en casi 5 años para toda la población; por ejemplo, una persona de 50 años esperaría vivir 4.63 años adicionales si la enfermedad cardíaca se eliminara como causa de fallecimiento.</t>
  </si>
  <si>
    <t>Un estudio de 20,244 hombres y mujeres de 45-79 años determinó que 4 conductas de salud (no fumar / ser físicamente activo / comer sano / una ingesta moderada de alcohol) tenía un impacto estimado en la mortalidad equivalente a 14 años en edad cronológica</t>
  </si>
  <si>
    <t>Un estudio determinó una relación positiva significativa entre la esperanza de vida de un hombre y la proporción de hombres y mujeres de la escuela secundaria a la que había asistido (es decir, un mayor % de mujeres). Se determinó que el hombre blanco estadounidense promedio que tenía 65 años en 1993 podía esperar vivir otros 15 años si había pasado tiempo alrededor de mujeres en la escuela.</t>
  </si>
  <si>
    <t>Mejora de la esperanza de vida al momento del nacimiento para los individuos que hubieran muerto de cáncer = 15 años.
Las mejoras en la esperanza de vida debido a la eliminación del cáncer como causa de fallecimiento son entonces de 3.35 años al momento del nacimiento y 3.12 años a los 50 años: no obstante, esta es una mejora en la esperanza de vida distribuida a lo largo de TODA la población.</t>
  </si>
  <si>
    <t>Investigadores del Instituto Nacional del Cáncer, Escuela de Medicina de Harvard. Otro estudio demostró que mucha actividad física combinada con la ingesta frecuente de frutos secos, no comer carne y mantener un peso estable pueden prolongar la vida en 1.5-2.5 años. En un gran estudio en los EE.UU., caminar a paso ligero por más de 450 minutos por semana incrementó la esperanza de vida en 4.5 años en comparación con quienes no realizaron actividad física. Estar activo –tener un nivel de actividad física igual o superior al mínimo recomendado por la OMS de 150 minutos de caminata a paso ligero por semana– se asoció a una mejora general de la esperanza de vida de 3.4-4.5 años.</t>
  </si>
  <si>
    <t>Incremento de 2 años por consumir menos de 2 unidades de alcohol por día (básicamente un poco menos de 1 pinta de cerveza lager) en comparación con alguien con abstinencia total de bebidas alcohólicas.</t>
  </si>
  <si>
    <t xml:space="preserve">Rasgos que identifican a alguien meticuloso: pensar las cosas bien antes de actuar, ser confiable para cumplir con sus compromisos, adoptar normas convencionales de moralidad y ser limpio y ordenado. </t>
  </si>
  <si>
    <t xml:space="preserve">Dr. Roizen: "El hombre típico, que tiene 350 orgasmos por año en comparación con el promedio nacional de alrededor de un cuarto de esto, vive aproximadamente cuatro años más". Y más que esos cuatro años adicionales, dice Roizen, los hombres se sentirán ocho años más jóvenes que sus contemporáneos. </t>
  </si>
  <si>
    <t>Mejora de 5 años por consumir menos de 2 unidades de alcohol por día (media copa o 175 ml) en comparación con quienes practican una total abstinencia</t>
  </si>
  <si>
    <t xml:space="preserve">En promedio, las personas más pobres en el Reino Unido se enferman y mueren de cinco a diez años antes que sus pares con mayores privilegios, envejeciendo en efecto más rápido. </t>
  </si>
  <si>
    <t>EE.UU., 2006: La diferencia de esperanza de vida entre hombres y mujeres era de 5.1 años</t>
  </si>
  <si>
    <t>Las personas con relaciones sociales más sólidas tenían una probabilidad de supervivencia un 50% superior a las personas con relaciones sociales más débiles. La soledad es tan mala para las personas como fumar 15 cigarrillos por día.</t>
  </si>
  <si>
    <t>Investigaciones realizadas parcialmente en la Universidad de Colorado en Boulder determinaron que las personas que asisten a una iglesia regularmente viven más que las personas que casi nunca o nunca asisten a servicios religiosos. La esperanza de vida más allá de los 20 años llega a un promedio de otros 55.3 años, hasta los 75 años, para quienes nunca asisten a la iglesia, en comparación con otros 62.9 años, hasta los 83 años, para quienes asisten más de una vez por semana.</t>
  </si>
  <si>
    <t>Quienes viven en el campo tienen una esperanza de vida de 84 años, en comparación con 76 años para quienes viven en ciudades.</t>
  </si>
  <si>
    <t>Incremento del 12%, en comparación con una esperanza de vida promedio</t>
  </si>
  <si>
    <t>El profesor Louis Kunkel, que lideró el equipo de estudio, dijo que había una probabilidad del 95% que muchos de los hermanos que compartían estos rasgos no fuera simplemente un accidente probabilístico. Expresó: "Nos resulta evidente que la longevidad tiene un componente genético. Frecuentemente, si existe un hermano que vivió hasta los 100 años, habrá un segundo o tercer hermano que también vivirá hasta los 100.</t>
  </si>
  <si>
    <t>Actividades como hacer tareas de jardinería, caminar o bailar de manera no vigorosa y sin prisa por entre 10 minutos y una hora por semana se asoció con una disminución del riesgo de muerte del 18% en comparación con las personas que no hacían nada</t>
  </si>
  <si>
    <t>Tener perro se asocia con una vida más larga, en especial entre sobrevivientes de ataques cardíacos y derrames cerebrales. Los investigadores revisaron datos de pacientes de más de 3.8 millones de personas tomados de 10 estudios separados para un estudio compuesto de meta-análisis y determinaron que los propietarios de perros experimentaban:
una reducción del 24% del riesgo de mortalidad por cualquier causa
una reducción del 65% del riesgo de mortalidad después de un ataque cardíaco
una reducción del 31% del riesgo de mortalidad por problemas relacionados con el sistema cardiovascular.
El menor riesgo de muerte asociado a tener un perro se podría explicar por un incremento en la actividad física y la disminución de la depresión y la soledad.</t>
  </si>
  <si>
    <t xml:space="preserve">    </t>
  </si>
  <si>
    <t>Fuentes</t>
  </si>
  <si>
    <t>Khaw KT, et al. (2008). Combined impact of health behaviours and mortality in men and women: the EPIC Norfolk prospective population study. PLoS Medicine 5(1), 39–47.</t>
  </si>
  <si>
    <t>Documento de investigación de la Escuela de Salud Pública de Sydney (2012)</t>
  </si>
  <si>
    <t>New Scientist</t>
  </si>
  <si>
    <t>Fuente: Hilary A. Tindle, M.D., profesora auxiliar, medicina, Universidad de Pittsburgh; Suzanne Steinbaum, M.D., directora, mujeres y enfermedad cardíaca, Hospital Lenox Hill, Ciudad de Nueva York ;10 de agosto de 2009, Circulation</t>
  </si>
  <si>
    <t>Medical News Today; National Center for Biotechnology Information</t>
  </si>
  <si>
    <t>Longevity Science Advisory Panel</t>
  </si>
  <si>
    <t>Amazon (libro) The Okinawa Program: How the World's Longest-Lived People Achieve Everlasting Health (2002); American Heart Association (2009)</t>
  </si>
  <si>
    <t>BBC News</t>
  </si>
  <si>
    <t>New York Times</t>
  </si>
  <si>
    <t>Estudio de 2004 por Murray Finkelstein de la Universidad McMaster de Canadá</t>
  </si>
  <si>
    <t>Joseph Parks, director de servicios psiquiátricos del Departamento de Salud Mental de Misuri.</t>
  </si>
  <si>
    <t>NIH News</t>
  </si>
  <si>
    <t>National Center for Biotechnology Information</t>
  </si>
  <si>
    <t>Basado en un estudio de la Escuela de Medicina de la Universidad de Atenas en el Journal of Epidemiology and Community Health, marzo de 2005; BBC News</t>
  </si>
  <si>
    <t>Linda Waite, Universidad de Chicago, 'The Case for Marriage: Why Married People Are Happier, Healthier, and Better off Financially'</t>
  </si>
  <si>
    <t>New Scientist; New York Times</t>
  </si>
  <si>
    <t>Marmot M (2005) 'Social determinants of longevity and mortality'</t>
  </si>
  <si>
    <t>Centros para el Control y la Prevención de Enfermedades (CDC)</t>
  </si>
  <si>
    <t>Economist</t>
  </si>
  <si>
    <t>CBS; Harvard Health Publication: Living to 100 [Vivir hasta los 100 años]</t>
  </si>
  <si>
    <t>Guardian; Wikipedia (unidades)</t>
  </si>
  <si>
    <t>Kern et al (2008) 'Do conscientious individuals live longer? A quantitative review.' ; New York Times; 'Personality Predictors of Longevity: Activity, Emotional Stability, and Conscientiousness' (2008)</t>
  </si>
  <si>
    <t>Men's Journal; Revista Mexicana de Anestesiología</t>
  </si>
  <si>
    <t xml:space="preserve">Perlman RL (2008). Socioeconomic inequalities in ageing and health. Lancet 372, S34–S39. Fries JF (1980).  ; Ageing, natural death and the compression of morbidity and health in the elderly. New England Journal of Medicine 313, 407–428.
</t>
  </si>
  <si>
    <t>Guardian; Plos Medicine</t>
  </si>
  <si>
    <t>Science Daily; Demography (1999) 'Religious involvement and adult mortality'</t>
  </si>
  <si>
    <t>Havard Gazette</t>
  </si>
  <si>
    <t>British Medical Journal</t>
  </si>
  <si>
    <t>Industrial Safety and Hygiene News</t>
  </si>
  <si>
    <t>Enlaces</t>
  </si>
  <si>
    <t>http://www.washingtonpost.com/wp-dyn/articles/A61981-2004Jun22.html</t>
  </si>
  <si>
    <t>http://www.ncbi.nlm.nih.gov/pubmed/22450936</t>
  </si>
  <si>
    <t>http://www.newscientist.com/article/dn1928-seven-hours-sleep-the-safest.html</t>
  </si>
  <si>
    <t>www.nlm.nih.gov/medlineplus/news/fullstory_87950.html</t>
  </si>
  <si>
    <t>http://www.medicalnewstoday.com/articles/98432.php</t>
  </si>
  <si>
    <t>http://www.longevitypanel.co.uk/docs/life-expectancy-by-socio-economic-group.pdf</t>
  </si>
  <si>
    <t>http://www.amazon.com/Okinawa-Program-Longest-Lived-Everlasting-Health/dp/0609807501</t>
  </si>
  <si>
    <t>http://www.bbc.co.uk/news/magazine-17389938</t>
  </si>
  <si>
    <t>http://health.nytimes.com/health/guides/disease/alcoholism/possible-complications.html</t>
  </si>
  <si>
    <t>http://aje.oxfordjournals.org/content/160/2/173.full</t>
  </si>
  <si>
    <t>http://www.healio.com/psychiatry/journals/PsycAnn/%7B9D5D6D5E-31F4-4180-9BA8-4B71AE8D6617%7D/Mental-Health-Community-Case-Management-and-Its-Effect-on-Healthcare-Expenditures</t>
  </si>
  <si>
    <t>www.nih.gov/news/pr/mar2005/nia-16.htm</t>
  </si>
  <si>
    <t>http://www.ncbi.nlm.nih.gov/pubmed/17786799</t>
  </si>
  <si>
    <t>http://www.medicalnewstoday.com/releases/21265.php</t>
  </si>
  <si>
    <t>http://www.psychpage.com/family/brwaitgalligher.html</t>
  </si>
  <si>
    <t>www.newscientist.com/article/mg20327175.600-eating-less-may-be-the-key-to-living-longer.html</t>
  </si>
  <si>
    <t>http://sagecrossroads.net/webcast26</t>
  </si>
  <si>
    <t>http://www.cdc.gov/nchs/data/lifetables/life89_1_4.pdf</t>
  </si>
  <si>
    <t>http://www.plosmedicine.org/article/info:doi/10.1371/journal.pmed.0050012</t>
  </si>
  <si>
    <t>http://christakis.med.harvard.edu/pdf/media-talks/archive/ec_2010_08_11.pdf</t>
  </si>
  <si>
    <t>http://wtvr.com/2012/11/07/study-says-exercise-lengthens-life-even-if-youre-overweight/</t>
  </si>
  <si>
    <t>http://www.guardian.co.uk/society/2009/apr/30/alcohol-life-expectancy-live-longer</t>
  </si>
  <si>
    <t>www.ncbi.nlm.nih.gov/pubmed/18823176?ordinalpos=1&amp;itool=EntrezSystem2.PEntrez.Pubmed.Pubmed_ResultsPanel.Pubmed_DiscoveryPanel.Pubmed_Discovery_RA&amp;linkpos=4&amp;log$=relatedreviews&amp;logdbfrom=pubmed</t>
  </si>
  <si>
    <t>http://www.mensjournal.com/health-fitness/health/the-best-reason-to-have-sex-20121001</t>
  </si>
  <si>
    <t>http://www.bmj.com/cgi/content/full/319/7215/953</t>
  </si>
  <si>
    <t>www.cdc.gov/nchs/data/nvsr/nvsr57/nvsr57_14.pdf</t>
  </si>
  <si>
    <t>http://www.guardian.co.uk/lifeandstyle/2010/jul/27/friendship-relationships-good-health-study</t>
  </si>
  <si>
    <t>http://www.sciencedaily.com/releases/1999/05/990517064323.htm</t>
  </si>
  <si>
    <t>http://www.newscientist.com/article/dn14564-polygamy-is-the-key-to-a-long-life.html</t>
  </si>
  <si>
    <t>http://news.harvard.edu/gazette/2001/09.20/08-longlife.html</t>
  </si>
  <si>
    <t>https://bjsm.bmj.com/content/early/2019/02/26/bjsports-2018-099254</t>
  </si>
  <si>
    <t>https://www.ishn.com/articles/111649-dog-ownership-associated-with-longer-life-especially-heart-attack-stroke-survivors</t>
  </si>
  <si>
    <t>http://well.blogs.nytimes.com/2013/01/23/putting-a-number-to-smokings-toll/</t>
  </si>
  <si>
    <t>http://www.ncbi.nlm.nih.gov/pmc/articles/PMC1289326/</t>
  </si>
  <si>
    <t>http://www.nanocorthx.com/Articles/HeartDiseaseStrokeStatistics.pdf</t>
  </si>
  <si>
    <t>http://archinte.jamanetwork.com/article.aspx?articleid=1134845</t>
  </si>
  <si>
    <t>http://ririanproject.com/2007/03/30/cheat-death-and-grow-younger-with-these-44-longevity-tips/</t>
  </si>
  <si>
    <t>http://www.rti.org/newsroom/news.cfm?obj=3E553E11-5056-B172-B89D03CEB74687BF</t>
  </si>
  <si>
    <t>http://news.bbc.co.uk/1/hi/health/4347701.stm</t>
  </si>
  <si>
    <t>www.nytimes.com/2009/07/10/science/10aging.html?_r=2&amp;hpw</t>
  </si>
  <si>
    <t>http://sagecrossroads.net/files/transcript26Marmot.pdf</t>
  </si>
  <si>
    <t>http://www.wifle.org/pdf/Living_to_100.pdf</t>
  </si>
  <si>
    <t>http://en.wikipedia.org/wiki/Unit_of_alcohol</t>
  </si>
  <si>
    <t>www.nytimes.com/1993/11/09/news/the-secret-of-long-life-be-dour-and-dependable.html</t>
  </si>
  <si>
    <t>http://www.medigraphic.com/pdfs/rma/cma-2004/cmas041c.pdf</t>
  </si>
  <si>
    <t>http://ije.oxfordjournals.org/cgi/content/abstract/35/4/969</t>
  </si>
  <si>
    <t>http://www.plosmedicine.org/article/info%3Adoi%2F10.1371%2Fjournal.pmed.1000316</t>
  </si>
  <si>
    <t>http://www.academia.edu/880932/Religious_involvement_and_US_adult_mortality</t>
  </si>
  <si>
    <t>http://www.ncbi.nlm.nih.gov/pmc/articles/PMC1733062/</t>
  </si>
  <si>
    <t>http://www.plosmedicine.org/article/info%3Adoi%2F10.1371%2Fjournal.pmed.1001335;jsessionid=FCE9EBF47EDA37D706ECA89EC79653DD</t>
  </si>
  <si>
    <t>www.psychosomaticmedicine.org/cgi/content/abstract/70/6/621</t>
  </si>
  <si>
    <t>http://ije.oxfordjournals.org/cgi/content/full/35/4/969</t>
  </si>
  <si>
    <t>http://www.ncbi.nlm.nih.gov/pmc/articles/PMC1733062/pdf/v059p00274.pdf</t>
  </si>
  <si>
    <t>http://www.statistics.gov.uk/CCI/article.asp?ID=2076&amp;Pos=2&amp;ColRank=1&amp;Rank=176</t>
  </si>
  <si>
    <t>http://www.sciencedaily.com/releases/2011/03/110325151643.htm</t>
  </si>
  <si>
    <t>El análisis genómico de longevidad de la supervivencia de 606,059 padres determina que los logros educativos y la apertura a las nuevas experiencias están absolutamente correlacionados a nivel genético con la esperanza de vida, con un incremento de 1 unidad de IMC reduciendo la esperanza de vida en 7 meses, mientras que 1 año de educación suma 11 meses a la esperanza de vida prevista.</t>
  </si>
  <si>
    <t>https://www.reddit.com/r/science/comments/76bc1q/genomic_analysis_of_longevity_of_606059_parents/</t>
  </si>
  <si>
    <t>https://www.nature.com/articles/s41467-017-00934-5</t>
  </si>
  <si>
    <t>Un estudio reciente publicado en la revista científica PLOS One reveló que asistir periódicamente a ceremonias religiosas, como una misa o un funeral, puede llevar a una mejor salud y una mayor longevidad en personas de mediana y tercera edad.</t>
  </si>
  <si>
    <t>https://www.reddit.com/r/science/comments/7rii40/a_recent_study_published_in_the_journal_plos_one/</t>
  </si>
  <si>
    <t>http://journals.plos.org/plosone/article?id=10.1371/journal.pone.0189134</t>
  </si>
  <si>
    <t>Las comidas picantes frecuentes se vinculan con la longevidad humana: Un estudio de siete años de adultos en China vincula el consumo habitual de comidas picantes, como los chiles, con una reducción del 14% del riesgo de fallecimiento.</t>
  </si>
  <si>
    <t>https://www.reddit.com/r/science/comments/3fv2p5/frequent_spicy_meals_linked_to_human_longevity/</t>
  </si>
  <si>
    <t>http://www.theguardian.com/world/2015/aug/05/frequent-spicy-meals-linked-to-human-longevity</t>
  </si>
  <si>
    <t>Seguir una dieta vegetariana no reduce tu riesgo de mortalidad en comparación con no vegetarianos: según un estudio australiano de 267,180 participantes de 45 años o más.</t>
  </si>
  <si>
    <t>https://www.reddit.com/r/science/comments/6dibu1/following_a_vegetarian_diet_does_not_reduce_your/</t>
  </si>
  <si>
    <t>http://www.sciencedirect.com/science/article/pii/S0091743516304479</t>
  </si>
  <si>
    <t>Un estudio de rasgos psicológicos positivos en italianos de 90 a 101 años que vivían en el campo determinó que la longevidad excepcional se caracterizaba por un equilibrio entre la aceptación de las adversidades y la determinación para superarlas junto con una actitud positiva y vínculos estrechos con la familia, la religión y la tierra, que brindaban propósito a la vida.</t>
  </si>
  <si>
    <t>https://www.reddit.com/r/science/comments/7jiiih/a_study_of_positive_psychological_traits_in_rural/</t>
  </si>
  <si>
    <t>https://www.cambridge.org/core/journals/international-psychogeriatrics/article/mixedmethods-quantitativequalitative-study-of-29-nonagenarians-and-centenarians-in-rural-southern-italy-focus-on-positive-psychological-traits/5E8B913EB66829B730CB83B41C1D4E39/core-reader</t>
  </si>
  <si>
    <t>Science AMA Series: Soy Yaniv Erlich, de la Universidad de Columbia. Analizamos el árbol genealógico de 13 millones de personas para comprender los patrones de longevidad humana y matrimonio, ¡pregúntenme lo que quieran!</t>
  </si>
  <si>
    <t>https://www.reddit.com/r/science/comments/81dpou/science_ama_series_im_yaniv_erlich_from_columbia/</t>
  </si>
  <si>
    <t>Miren a sus tías, tíos y padres para obtener pistas de su longevidad. Usando bases de datos de la Universidad de Utah y en la provincia de Zeeland en los Países Bajos, los investigadores analizaron la genealogía de casi 315,000 personas de más de 20,000 familias a partir del 1740.</t>
  </si>
  <si>
    <t>https://www.reddit.com/r/science/comments/afu91q/look_to_your_aunts_uncles_and_parents_for_clues/</t>
  </si>
  <si>
    <t>https://unews.utah.edu/longevity-primarily-hereditary-in-extremely-long-living-families/</t>
  </si>
  <si>
    <t>Bienvenido a la hoja de datos de "Vive mucho y prospera".</t>
  </si>
  <si>
    <t>Usa las pestañas que aparecen debajo para navegar por las diferentes hojas de datos.</t>
  </si>
  <si>
    <r>
      <t xml:space="preserve">Este conjunto de datos está combinado con una visualización del libro </t>
    </r>
    <r>
      <rPr>
        <i/>
        <sz val="10"/>
        <rFont val="Arial"/>
      </rPr>
      <t xml:space="preserve">Knowledge is Beautiful </t>
    </r>
    <r>
      <rPr>
        <sz val="10"/>
        <color rgb="FF000000"/>
        <rFont val="Arial"/>
      </rPr>
      <t>de David McCandless (publicado en septiembre de 2014)</t>
    </r>
  </si>
  <si>
    <t>Puedes encontrar más información aquí:</t>
  </si>
  <si>
    <t>http://www.informationisbeautiful.net/2014/knowledge-is-beautiful/</t>
  </si>
  <si>
    <t>Y puedes ver más gráficos y visualizaciones con excelente información aquí:</t>
  </si>
  <si>
    <t>http://www.informationisbeautiful.net</t>
  </si>
  <si>
    <t>Explora más datos excelentes:</t>
  </si>
  <si>
    <t>http://www.informationisbeautiful.net/data/</t>
  </si>
  <si>
    <t>Gracias.</t>
  </si>
  <si>
    <t>David</t>
  </si>
  <si>
    <t>Septiembre de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</si>
</sst>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font>
    <font>
      <b/>
      <sz val="9"/>
      <name val="Arial"/>
    </font>
    <font>
      <b/>
      <sz val="9"/>
      <color rgb="FF000000"/>
      <name val="Arial"/>
    </font>
    <font>
      <b/>
      <sz val="9"/>
      <color rgb="FF999999"/>
      <name val="Arial"/>
    </font>
    <font>
      <sz val="9"/>
      <color rgb="FF999999"/>
      <name val="Arial"/>
    </font>
    <font>
      <sz val="9"/>
      <color rgb="FF000000"/>
      <name val="Arial"/>
    </font>
    <font>
      <sz val="9"/>
      <name val="Arial"/>
    </font>
    <font>
      <u/>
      <sz val="9"/>
      <color rgb="FF999999"/>
      <name val="Arial"/>
    </font>
    <font>
      <u/>
      <sz val="9"/>
      <color rgb="FF999999"/>
      <name val="Arial"/>
    </font>
    <font>
      <sz val="9"/>
      <color rgb="FFFF00FF"/>
      <name val="Arial"/>
    </font>
    <font>
      <sz val="9"/>
      <color rgb="FF6AA84F"/>
      <name val="Arial"/>
    </font>
    <font>
      <u/>
      <sz val="9"/>
      <color rgb="FF999999"/>
      <name val="Arial"/>
    </font>
    <font>
      <sz val="9"/>
      <color rgb="FF000000"/>
      <name val="Arial"/>
    </font>
    <font>
      <u/>
      <sz val="10"/>
      <color rgb="FF999999"/>
      <name val="Arial"/>
    </font>
    <font>
      <sz val="10"/>
      <name val="Arial"/>
    </font>
    <font>
      <u/>
      <sz val="10"/>
      <color rgb="FF0000FF"/>
      <name val="Arial"/>
    </font>
    <font>
      <u/>
      <sz val="10"/>
      <color rgb="FF0000FF"/>
      <name val="Arial"/>
    </font>
    <font>
      <i/>
      <sz val="10"/>
      <name val="Arial"/>
    </font>
  </fonts>
  <fills count="4">
    <fill>
      <patternFill patternType="none"/>
    </fill>
    <fill>
      <patternFill patternType="gray125"/>
    </fill>
    <fill>
      <patternFill patternType="solid">
        <fgColor rgb="FF999999"/>
        <bgColor rgb="FF999999"/>
      </patternFill>
    </fill>
    <fill>
      <patternFill patternType="solid">
        <fgColor rgb="FFFFFFFF"/>
        <bgColor rgb="FFFFFFFF"/>
      </patternFill>
    </fill>
  </fills>
  <borders count="1">
    <border>
      <left/>
      <right/>
      <top/>
      <bottom/>
      <diagonal/>
    </border>
  </borders>
  <cellStyleXfs count="1">
    <xf numFmtId="0" fontId="0" fillId="0" borderId="0"/>
  </cellStyleXfs>
  <cellXfs count="41">
    <xf numFmtId="0" fontId="0" fillId="0" borderId="0" xfId="0" applyFont="1" applyAlignment="1">
      <alignment wrapText="1"/>
    </xf>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2" borderId="0" xfId="0" applyFont="1"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xf>
    <xf numFmtId="0" fontId="6" fillId="0" borderId="0" xfId="0" applyFont="1" applyAlignment="1">
      <alignment horizontal="left" vertical="top" wrapText="1"/>
    </xf>
    <xf numFmtId="0" fontId="6" fillId="2" borderId="0" xfId="0" applyFont="1" applyFill="1" applyAlignment="1">
      <alignment horizontal="left" vertical="top" wrapText="1"/>
    </xf>
    <xf numFmtId="0" fontId="7" fillId="0" borderId="0" xfId="0" applyFont="1" applyAlignment="1">
      <alignment horizontal="left" vertical="top"/>
    </xf>
    <xf numFmtId="0" fontId="8" fillId="0" borderId="0" xfId="0" applyFont="1" applyAlignment="1">
      <alignment horizontal="left" vertical="top"/>
    </xf>
    <xf numFmtId="3" fontId="5" fillId="0" borderId="0" xfId="0" applyNumberFormat="1" applyFont="1" applyAlignment="1">
      <alignment horizontal="left" vertical="top" wrapText="1"/>
    </xf>
    <xf numFmtId="0" fontId="5" fillId="0" borderId="0" xfId="0" applyFont="1" applyAlignment="1">
      <alignment horizontal="left" vertical="top" wrapText="1"/>
    </xf>
    <xf numFmtId="0" fontId="9" fillId="2" borderId="0" xfId="0" applyFont="1" applyFill="1" applyAlignment="1">
      <alignment horizontal="left" vertical="top" wrapText="1"/>
    </xf>
    <xf numFmtId="164" fontId="6" fillId="0" borderId="0" xfId="0" applyNumberFormat="1" applyFont="1" applyAlignment="1">
      <alignment horizontal="left" vertical="top" wrapText="1"/>
    </xf>
    <xf numFmtId="0" fontId="4" fillId="0" borderId="0" xfId="0" applyFont="1" applyAlignment="1">
      <alignment horizontal="left" vertical="top"/>
    </xf>
    <xf numFmtId="0" fontId="6"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3" fontId="5" fillId="0" borderId="0" xfId="0" applyNumberFormat="1" applyFont="1" applyAlignment="1">
      <alignment horizontal="left" vertical="top" wrapText="1"/>
    </xf>
    <xf numFmtId="0" fontId="6" fillId="2" borderId="0" xfId="0" applyFont="1" applyFill="1" applyAlignment="1">
      <alignment horizontal="lef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12" fillId="3" borderId="0" xfId="0" applyFont="1" applyFill="1" applyAlignment="1">
      <alignment wrapText="1"/>
    </xf>
    <xf numFmtId="0" fontId="4" fillId="0" borderId="0" xfId="0" applyFont="1" applyAlignment="1">
      <alignment horizontal="left" vertical="top"/>
    </xf>
    <xf numFmtId="0" fontId="4" fillId="0" borderId="0" xfId="0" applyFont="1" applyAlignment="1">
      <alignment horizontal="left" vertical="top"/>
    </xf>
    <xf numFmtId="0" fontId="13" fillId="0" borderId="0" xfId="0" applyFont="1" applyAlignment="1"/>
    <xf numFmtId="0" fontId="14" fillId="0" borderId="0" xfId="0" applyFont="1" applyAlignment="1">
      <alignment wrapText="1"/>
    </xf>
    <xf numFmtId="0" fontId="15" fillId="0" borderId="0" xfId="0" applyFont="1" applyAlignment="1">
      <alignment wrapText="1"/>
    </xf>
    <xf numFmtId="0" fontId="0" fillId="3" borderId="0" xfId="0" applyFont="1" applyFill="1" applyAlignment="1">
      <alignment wrapText="1"/>
    </xf>
    <xf numFmtId="0" fontId="14" fillId="0" borderId="0" xfId="0" applyFont="1" applyAlignment="1">
      <alignment wrapText="1"/>
    </xf>
    <xf numFmtId="0" fontId="1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health.nytimes.com/health/guides/disease/alcoholism/possible-complications.html" TargetMode="External"/><Relationship Id="rId18" Type="http://schemas.openxmlformats.org/officeDocument/2006/relationships/hyperlink" Target="http://www.rti.org/newsroom/news.cfm?obj=3E553E11-5056-B172-B89D03CEB74687BF" TargetMode="External"/><Relationship Id="rId26" Type="http://schemas.openxmlformats.org/officeDocument/2006/relationships/hyperlink" Target="http://www.newscientist.com/article/mg20327175.600-eating-less-may-be-the-key-to-living-longer.html" TargetMode="External"/><Relationship Id="rId39" Type="http://schemas.openxmlformats.org/officeDocument/2006/relationships/hyperlink" Target="http://www.ncbi.nlm.nih.gov/pubmed/18823176?ordinalpos=1&amp;itool=EntrezSystem2.PEntrez.Pubmed.Pubmed_ResultsPanel.Pubmed_DiscoveryPanel.Pubmed_Discovery_RA&amp;linkpos=4&amp;log$=relatedreviews&amp;logdbfrom=pubmed" TargetMode="External"/><Relationship Id="rId21" Type="http://schemas.openxmlformats.org/officeDocument/2006/relationships/hyperlink" Target="http://news.bbc.co.uk/1/hi/health/4347701.stm" TargetMode="External"/><Relationship Id="rId34" Type="http://schemas.openxmlformats.org/officeDocument/2006/relationships/hyperlink" Target="http://wtvr.com/2012/11/07/study-says-exercise-lengthens-life-even-if-youre-overweight/" TargetMode="External"/><Relationship Id="rId42" Type="http://schemas.openxmlformats.org/officeDocument/2006/relationships/hyperlink" Target="http://www.mensjournal.com/health-fitness/health/the-best-reason-to-have-sex-20121001" TargetMode="External"/><Relationship Id="rId47" Type="http://schemas.openxmlformats.org/officeDocument/2006/relationships/hyperlink" Target="http://ije.oxfordjournals.org/cgi/content/abstract/35/4/969" TargetMode="External"/><Relationship Id="rId50" Type="http://schemas.openxmlformats.org/officeDocument/2006/relationships/hyperlink" Target="http://www.cdc.gov/nchs/data/nvsr/nvsr57/nvsr57_14.pdf" TargetMode="External"/><Relationship Id="rId55" Type="http://schemas.openxmlformats.org/officeDocument/2006/relationships/hyperlink" Target="http://aje.oxfordjournals.org/content/160/2/173.full" TargetMode="External"/><Relationship Id="rId7" Type="http://schemas.openxmlformats.org/officeDocument/2006/relationships/hyperlink" Target="http://www.ncbi.nlm.nih.gov/pmc/articles/PMC1289326/" TargetMode="External"/><Relationship Id="rId2" Type="http://schemas.openxmlformats.org/officeDocument/2006/relationships/hyperlink" Target="http://well.blogs.nytimes.com/2013/01/23/putting-a-number-to-smokings-toll/" TargetMode="External"/><Relationship Id="rId16" Type="http://schemas.openxmlformats.org/officeDocument/2006/relationships/hyperlink" Target="http://www.healio.com/psychiatry/journals/PsycAnn/%7B9D5D6D5E-31F4-4180-9BA8-4B71AE8D6617%7D/Mental-Health-Community-Case-Management-and-Its-Effect-on-Healthcare-Expenditures" TargetMode="External"/><Relationship Id="rId29" Type="http://schemas.openxmlformats.org/officeDocument/2006/relationships/hyperlink" Target="http://sagecrossroads.net/files/transcript26Marmot.pdf" TargetMode="External"/><Relationship Id="rId11" Type="http://schemas.openxmlformats.org/officeDocument/2006/relationships/hyperlink" Target="http://www.bbc.co.uk/news/magazine-17389938" TargetMode="External"/><Relationship Id="rId24" Type="http://schemas.openxmlformats.org/officeDocument/2006/relationships/hyperlink" Target="http://www.sciencedaily.com/releases/2011/03/110325151643.htm" TargetMode="External"/><Relationship Id="rId32" Type="http://schemas.openxmlformats.org/officeDocument/2006/relationships/hyperlink" Target="http://christakis.med.harvard.edu/pdf/media-talks/archive/ec_2010_08_11.pdf" TargetMode="External"/><Relationship Id="rId37" Type="http://schemas.openxmlformats.org/officeDocument/2006/relationships/hyperlink" Target="http://www.guardian.co.uk/society/2009/apr/30/alcohol-life-expectancy-live-longer" TargetMode="External"/><Relationship Id="rId40" Type="http://schemas.openxmlformats.org/officeDocument/2006/relationships/hyperlink" Target="http://www.nytimes.com/1993/11/09/news/the-secret-of-long-life-be-dour-and-dependable.html" TargetMode="External"/><Relationship Id="rId45" Type="http://schemas.openxmlformats.org/officeDocument/2006/relationships/hyperlink" Target="http://en.wikipedia.org/wiki/Unit_of_alcohol" TargetMode="External"/><Relationship Id="rId53" Type="http://schemas.openxmlformats.org/officeDocument/2006/relationships/hyperlink" Target="http://www.sciencedaily.com/releases/1999/05/990517064323.htm" TargetMode="External"/><Relationship Id="rId58" Type="http://schemas.openxmlformats.org/officeDocument/2006/relationships/hyperlink" Target="http://news.harvard.edu/gazette/2001/09.20/08-longlife.html" TargetMode="External"/><Relationship Id="rId5" Type="http://schemas.openxmlformats.org/officeDocument/2006/relationships/hyperlink" Target="http://www.nlm.nih.gov/medlineplus/news/fullstory_87950.html" TargetMode="External"/><Relationship Id="rId19" Type="http://schemas.openxmlformats.org/officeDocument/2006/relationships/hyperlink" Target="http://www.ncbi.nlm.nih.gov/pubmed/17786799" TargetMode="External"/><Relationship Id="rId4" Type="http://schemas.openxmlformats.org/officeDocument/2006/relationships/hyperlink" Target="http://www.newscientist.com/article/dn1928-seven-hours-sleep-the-safest.html" TargetMode="External"/><Relationship Id="rId9" Type="http://schemas.openxmlformats.org/officeDocument/2006/relationships/hyperlink" Target="http://www.amazon.com/Okinawa-Program-Longest-Lived-Everlasting-Health/dp/0609807501" TargetMode="External"/><Relationship Id="rId14" Type="http://schemas.openxmlformats.org/officeDocument/2006/relationships/hyperlink" Target="http://aje.oxfordjournals.org/content/160/2/173.full" TargetMode="External"/><Relationship Id="rId22" Type="http://schemas.openxmlformats.org/officeDocument/2006/relationships/hyperlink" Target="http://www.ncbi.nlm.nih.gov/pmc/articles/PMC1733062/" TargetMode="External"/><Relationship Id="rId27" Type="http://schemas.openxmlformats.org/officeDocument/2006/relationships/hyperlink" Target="http://www.nytimes.com/2009/07/10/science/10aging.html?_r=2&amp;hpw" TargetMode="External"/><Relationship Id="rId30" Type="http://schemas.openxmlformats.org/officeDocument/2006/relationships/hyperlink" Target="http://www.cdc.gov/nchs/data/lifetables/life89_1_4.pdf" TargetMode="External"/><Relationship Id="rId35" Type="http://schemas.openxmlformats.org/officeDocument/2006/relationships/hyperlink" Target="http://www.wifle.org/pdf/Living_to_100.pdf" TargetMode="External"/><Relationship Id="rId43" Type="http://schemas.openxmlformats.org/officeDocument/2006/relationships/hyperlink" Target="http://www.medigraphic.com/pdfs/rma/cma-2004/cmas041c.pdf" TargetMode="External"/><Relationship Id="rId48" Type="http://schemas.openxmlformats.org/officeDocument/2006/relationships/hyperlink" Target="http://ije.oxfordjournals.org/cgi/content/full/35/4/969" TargetMode="External"/><Relationship Id="rId56" Type="http://schemas.openxmlformats.org/officeDocument/2006/relationships/hyperlink" Target="http://ririanproject.com/2007/03/30/cheat-death-and-grow-younger-with-these-44-longevity-tips/" TargetMode="External"/><Relationship Id="rId8" Type="http://schemas.openxmlformats.org/officeDocument/2006/relationships/hyperlink" Target="http://www.longevitypanel.co.uk/docs/life-expectancy-by-socio-economic-group.pdf" TargetMode="External"/><Relationship Id="rId51" Type="http://schemas.openxmlformats.org/officeDocument/2006/relationships/hyperlink" Target="http://www.guardian.co.uk/lifeandstyle/2010/jul/27/friendship-relationships-good-health-study" TargetMode="External"/><Relationship Id="rId3" Type="http://schemas.openxmlformats.org/officeDocument/2006/relationships/hyperlink" Target="http://www.ncbi.nlm.nih.gov/pubmed/22450936" TargetMode="External"/><Relationship Id="rId12" Type="http://schemas.openxmlformats.org/officeDocument/2006/relationships/hyperlink" Target="http://archinte.jamanetwork.com/article.aspx?articleid=1134845" TargetMode="External"/><Relationship Id="rId17" Type="http://schemas.openxmlformats.org/officeDocument/2006/relationships/hyperlink" Target="http://www.nih.gov/news/pr/mar2005/nia-16.htm" TargetMode="External"/><Relationship Id="rId25" Type="http://schemas.openxmlformats.org/officeDocument/2006/relationships/hyperlink" Target="http://www.psychpage.com/family/brwaitgalligher.html" TargetMode="External"/><Relationship Id="rId33" Type="http://schemas.openxmlformats.org/officeDocument/2006/relationships/hyperlink" Target="http://www.cdc.gov/nchs/data/lifetables/life89_1_4.pdf" TargetMode="External"/><Relationship Id="rId38" Type="http://schemas.openxmlformats.org/officeDocument/2006/relationships/hyperlink" Target="http://en.wikipedia.org/wiki/Unit_of_alcohol" TargetMode="External"/><Relationship Id="rId46" Type="http://schemas.openxmlformats.org/officeDocument/2006/relationships/hyperlink" Target="http://www.bmj.com/cgi/content/full/319/7215/953" TargetMode="External"/><Relationship Id="rId59" Type="http://schemas.openxmlformats.org/officeDocument/2006/relationships/hyperlink" Target="https://www.ishn.com/articles/111649-dog-ownership-associated-with-longer-life-especially-heart-attack-stroke-survivors" TargetMode="External"/><Relationship Id="rId20" Type="http://schemas.openxmlformats.org/officeDocument/2006/relationships/hyperlink" Target="http://www.medicalnewstoday.com/releases/21265.php" TargetMode="External"/><Relationship Id="rId41" Type="http://schemas.openxmlformats.org/officeDocument/2006/relationships/hyperlink" Target="http://www.psychosomaticmedicine.org/cgi/content/abstract/70/6/621" TargetMode="External"/><Relationship Id="rId54" Type="http://schemas.openxmlformats.org/officeDocument/2006/relationships/hyperlink" Target="http://www.academia.edu/880932/Religious_involvement_and_US_adult_mortality" TargetMode="External"/><Relationship Id="rId1" Type="http://schemas.openxmlformats.org/officeDocument/2006/relationships/hyperlink" Target="http://www.washingtonpost.com/wp-dyn/articles/A61981-2004Jun22.html" TargetMode="External"/><Relationship Id="rId6" Type="http://schemas.openxmlformats.org/officeDocument/2006/relationships/hyperlink" Target="http://www.medicalnewstoday.com/articles/98432.php" TargetMode="External"/><Relationship Id="rId15" Type="http://schemas.openxmlformats.org/officeDocument/2006/relationships/hyperlink" Target="http://ririanproject.com/2007/03/30/cheat-death-and-grow-younger-with-these-44-longevity-tips/" TargetMode="External"/><Relationship Id="rId23" Type="http://schemas.openxmlformats.org/officeDocument/2006/relationships/hyperlink" Target="http://www.ncbi.nlm.nih.gov/pmc/articles/PMC1733062/pdf/v059p00274.pdf" TargetMode="External"/><Relationship Id="rId28" Type="http://schemas.openxmlformats.org/officeDocument/2006/relationships/hyperlink" Target="http://sagecrossroads.net/webcast26" TargetMode="External"/><Relationship Id="rId36" Type="http://schemas.openxmlformats.org/officeDocument/2006/relationships/hyperlink" Target="http://www.plosmedicine.org/article/info%3Adoi%2F10.1371%2Fjournal.pmed.1001335;jsessionid=FCE9EBF47EDA37D706ECA89EC79653DD" TargetMode="External"/><Relationship Id="rId49" Type="http://schemas.openxmlformats.org/officeDocument/2006/relationships/hyperlink" Target="http://www.statistics.gov.uk/CCI/article.asp?ID=2076&amp;Pos=2&amp;ColRank=1&amp;Rank=176" TargetMode="External"/><Relationship Id="rId57" Type="http://schemas.openxmlformats.org/officeDocument/2006/relationships/hyperlink" Target="http://www.newscientist.com/article/dn14564-polygamy-is-the-key-to-a-long-life.html" TargetMode="External"/><Relationship Id="rId10" Type="http://schemas.openxmlformats.org/officeDocument/2006/relationships/hyperlink" Target="http://www.nanocorthx.com/Articles/HeartDiseaseStrokeStatistics.pdf" TargetMode="External"/><Relationship Id="rId31" Type="http://schemas.openxmlformats.org/officeDocument/2006/relationships/hyperlink" Target="http://www.plosmedicine.org/article/info:doi/10.1371/journal.pmed.0050012" TargetMode="External"/><Relationship Id="rId44" Type="http://schemas.openxmlformats.org/officeDocument/2006/relationships/hyperlink" Target="http://www.guardian.co.uk/society/2009/apr/30/alcohol-life-expectancy-live-longer" TargetMode="External"/><Relationship Id="rId52" Type="http://schemas.openxmlformats.org/officeDocument/2006/relationships/hyperlink" Target="http://www.plosmedicine.org/article/info%3Adoi%2F10.1371%2Fjournal.pmed.100031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sciencedirect.com/science/article/pii/S0091743516304479" TargetMode="External"/><Relationship Id="rId13" Type="http://schemas.openxmlformats.org/officeDocument/2006/relationships/hyperlink" Target="https://unews.utah.edu/longevity-primarily-hereditary-in-extremely-long-living-families/" TargetMode="External"/><Relationship Id="rId3" Type="http://schemas.openxmlformats.org/officeDocument/2006/relationships/hyperlink" Target="https://www.reddit.com/r/science/comments/7rii40/a_recent_study_published_in_the_journal_plos_one/" TargetMode="External"/><Relationship Id="rId7" Type="http://schemas.openxmlformats.org/officeDocument/2006/relationships/hyperlink" Target="https://www.reddit.com/r/science/comments/6dibu1/following_a_vegetarian_diet_does_not_reduce_your/" TargetMode="External"/><Relationship Id="rId12" Type="http://schemas.openxmlformats.org/officeDocument/2006/relationships/hyperlink" Target="https://www.reddit.com/r/science/comments/afu91q/look_to_your_aunts_uncles_and_parents_for_clues/" TargetMode="External"/><Relationship Id="rId2" Type="http://schemas.openxmlformats.org/officeDocument/2006/relationships/hyperlink" Target="https://www.nature.com/articles/s41467-017-00934-5" TargetMode="External"/><Relationship Id="rId1" Type="http://schemas.openxmlformats.org/officeDocument/2006/relationships/hyperlink" Target="https://www.reddit.com/r/science/comments/76bc1q/genomic_analysis_of_longevity_of_606059_parents/" TargetMode="External"/><Relationship Id="rId6" Type="http://schemas.openxmlformats.org/officeDocument/2006/relationships/hyperlink" Target="http://www.theguardian.com/world/2015/aug/05/frequent-spicy-meals-linked-to-human-longevity" TargetMode="External"/><Relationship Id="rId11" Type="http://schemas.openxmlformats.org/officeDocument/2006/relationships/hyperlink" Target="https://www.reddit.com/r/science/comments/81dpou/science_ama_series_im_yaniv_erlich_from_columbia/" TargetMode="External"/><Relationship Id="rId5" Type="http://schemas.openxmlformats.org/officeDocument/2006/relationships/hyperlink" Target="https://www.reddit.com/r/science/comments/3fv2p5/frequent_spicy_meals_linked_to_human_longevity/" TargetMode="External"/><Relationship Id="rId10" Type="http://schemas.openxmlformats.org/officeDocument/2006/relationships/hyperlink" Target="https://www.cambridge.org/core/journals/international-psychogeriatrics/article/mixedmethods-quantitativequalitative-study-of-29-nonagenarians-and-centenarians-in-rural-southern-italy-focus-on-positive-psychological-traits/5E8B913EB66829B730CB83B41C1D4E39/core-reader" TargetMode="External"/><Relationship Id="rId4" Type="http://schemas.openxmlformats.org/officeDocument/2006/relationships/hyperlink" Target="http://journals.plos.org/plosone/article?id=10.1371/journal.pone.0189134" TargetMode="External"/><Relationship Id="rId9" Type="http://schemas.openxmlformats.org/officeDocument/2006/relationships/hyperlink" Target="https://www.reddit.com/r/science/comments/7jiiih/a_study_of_positive_psychological_traits_in_rura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informationisbeautiful.net/data/" TargetMode="External"/><Relationship Id="rId2" Type="http://schemas.openxmlformats.org/officeDocument/2006/relationships/hyperlink" Target="http://www.informationisbeautiful.net/" TargetMode="External"/><Relationship Id="rId1" Type="http://schemas.openxmlformats.org/officeDocument/2006/relationships/hyperlink" Target="http://www.informationisbeautiful.net/2014/knowledge-is-beautif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37"/>
  <sheetViews>
    <sheetView tabSelected="1" workbookViewId="0">
      <pane xSplit="2" ySplit="2" topLeftCell="C3" activePane="bottomRight" state="frozen"/>
      <selection pane="topRight" activeCell="C1" sqref="C1"/>
      <selection pane="bottomLeft" activeCell="A3" sqref="A3"/>
      <selection pane="bottomRight" activeCell="C3" sqref="C3"/>
    </sheetView>
  </sheetViews>
  <sheetFormatPr defaultColWidth="17.28515625" defaultRowHeight="15.75" customHeight="1" x14ac:dyDescent="0.2"/>
  <cols>
    <col min="1" max="1" width="17.85546875" customWidth="1"/>
    <col min="2" max="2" width="11" customWidth="1"/>
    <col min="3" max="4" width="9.85546875" customWidth="1"/>
    <col min="5" max="5" width="29.5703125" customWidth="1"/>
    <col min="6" max="6" width="70.28515625" customWidth="1"/>
    <col min="7" max="7" width="2.28515625" customWidth="1"/>
    <col min="8" max="8" width="47.42578125" customWidth="1"/>
  </cols>
  <sheetData>
    <row r="1" spans="1:19" ht="15.75" customHeight="1" x14ac:dyDescent="0.2">
      <c r="A1" s="1" t="s">
        <v>0</v>
      </c>
      <c r="B1" s="2" t="s">
        <v>36</v>
      </c>
      <c r="C1" s="2" t="s">
        <v>59</v>
      </c>
      <c r="D1" s="3" t="s">
        <v>64</v>
      </c>
      <c r="E1" s="2" t="s">
        <v>71</v>
      </c>
      <c r="F1" s="3" t="s">
        <v>98</v>
      </c>
      <c r="G1" s="4"/>
      <c r="H1" s="5" t="s">
        <v>136</v>
      </c>
      <c r="I1" s="6" t="s">
        <v>166</v>
      </c>
      <c r="J1" s="7"/>
      <c r="K1" s="7"/>
      <c r="L1" s="7"/>
      <c r="M1" s="8"/>
      <c r="N1" s="8"/>
      <c r="O1" s="8"/>
      <c r="P1" s="9"/>
      <c r="Q1" s="9"/>
      <c r="R1" s="9"/>
      <c r="S1" s="9"/>
    </row>
    <row r="2" spans="1:19" ht="15.75" customHeight="1" x14ac:dyDescent="0.2">
      <c r="A2" s="9"/>
      <c r="B2" s="10"/>
      <c r="C2" s="11" t="s">
        <v>60</v>
      </c>
      <c r="D2" s="9"/>
      <c r="E2" s="9"/>
      <c r="F2" s="12" t="s">
        <v>99</v>
      </c>
      <c r="G2" s="13"/>
      <c r="H2" s="9"/>
      <c r="I2" s="14"/>
      <c r="J2" s="15"/>
      <c r="K2" s="15"/>
      <c r="L2" s="15"/>
      <c r="M2" s="9"/>
      <c r="N2" s="9"/>
      <c r="O2" s="9"/>
      <c r="P2" s="9"/>
      <c r="Q2" s="9"/>
      <c r="R2" s="9"/>
      <c r="S2" s="9"/>
    </row>
    <row r="3" spans="1:19" ht="15.75" customHeight="1" x14ac:dyDescent="0.2">
      <c r="A3" s="3" t="s">
        <v>1</v>
      </c>
      <c r="B3" s="16">
        <v>-10</v>
      </c>
      <c r="C3" s="16" t="s">
        <v>61</v>
      </c>
      <c r="D3" s="16" t="s">
        <v>65</v>
      </c>
      <c r="E3" s="16" t="s">
        <v>72</v>
      </c>
      <c r="F3" s="16" t="s">
        <v>100</v>
      </c>
      <c r="G3" s="17"/>
      <c r="H3" s="11" t="s">
        <v>137</v>
      </c>
      <c r="I3" s="18" t="s">
        <v>167</v>
      </c>
      <c r="J3" s="19" t="s">
        <v>199</v>
      </c>
      <c r="K3" s="15"/>
      <c r="L3" s="15"/>
      <c r="M3" s="9"/>
      <c r="N3" s="9"/>
      <c r="O3" s="9"/>
      <c r="P3" s="9"/>
      <c r="Q3" s="9"/>
      <c r="R3" s="9"/>
      <c r="S3" s="9"/>
    </row>
    <row r="4" spans="1:19" ht="15.75" customHeight="1" x14ac:dyDescent="0.2">
      <c r="A4" s="2" t="s">
        <v>2</v>
      </c>
      <c r="B4" s="20">
        <f>-28*0.107</f>
        <v>-2.996</v>
      </c>
      <c r="C4" s="21" t="s">
        <v>62</v>
      </c>
      <c r="D4" s="21" t="s">
        <v>65</v>
      </c>
      <c r="E4" s="21" t="s">
        <v>73</v>
      </c>
      <c r="F4" s="21" t="s">
        <v>101</v>
      </c>
      <c r="G4" s="22"/>
      <c r="H4" s="11" t="s">
        <v>138</v>
      </c>
      <c r="I4" s="18" t="s">
        <v>168</v>
      </c>
      <c r="J4" s="15"/>
      <c r="K4" s="15"/>
      <c r="L4" s="15"/>
      <c r="M4" s="9"/>
      <c r="N4" s="9"/>
      <c r="O4" s="9"/>
      <c r="P4" s="9"/>
      <c r="Q4" s="9"/>
      <c r="R4" s="9"/>
      <c r="S4" s="9"/>
    </row>
    <row r="5" spans="1:19" ht="15.75" customHeight="1" x14ac:dyDescent="0.2">
      <c r="A5" s="3" t="s">
        <v>3</v>
      </c>
      <c r="B5" s="23">
        <f>-14*0.107</f>
        <v>-1.498</v>
      </c>
      <c r="C5" s="16" t="s">
        <v>62</v>
      </c>
      <c r="D5" s="16" t="s">
        <v>65</v>
      </c>
      <c r="E5" s="16" t="s">
        <v>74</v>
      </c>
      <c r="F5" s="16" t="s">
        <v>102</v>
      </c>
      <c r="G5" s="17"/>
      <c r="H5" s="11" t="s">
        <v>139</v>
      </c>
      <c r="I5" s="18" t="s">
        <v>169</v>
      </c>
      <c r="J5" s="15"/>
      <c r="K5" s="15"/>
      <c r="L5" s="15"/>
      <c r="M5" s="9"/>
      <c r="N5" s="9"/>
      <c r="O5" s="9"/>
      <c r="P5" s="9"/>
      <c r="Q5" s="9"/>
      <c r="R5" s="9"/>
      <c r="S5" s="9"/>
    </row>
    <row r="6" spans="1:19" ht="15.75" customHeight="1" x14ac:dyDescent="0.2">
      <c r="A6" s="3" t="s">
        <v>4</v>
      </c>
      <c r="B6" s="20">
        <f>15*0.107</f>
        <v>1.605</v>
      </c>
      <c r="C6" s="16" t="s">
        <v>62</v>
      </c>
      <c r="D6" s="16" t="s">
        <v>66</v>
      </c>
      <c r="E6" s="16" t="s">
        <v>75</v>
      </c>
      <c r="F6" s="16" t="s">
        <v>103</v>
      </c>
      <c r="G6" s="17"/>
      <c r="H6" s="11" t="s">
        <v>140</v>
      </c>
      <c r="I6" s="18" t="s">
        <v>170</v>
      </c>
      <c r="J6" s="15"/>
      <c r="K6" s="15"/>
      <c r="L6" s="15"/>
      <c r="M6" s="9"/>
      <c r="N6" s="9"/>
      <c r="O6" s="9"/>
      <c r="P6" s="9"/>
      <c r="Q6" s="9"/>
      <c r="R6" s="9"/>
      <c r="S6" s="9"/>
    </row>
    <row r="7" spans="1:19" ht="15.75" customHeight="1" x14ac:dyDescent="0.2">
      <c r="A7" s="2" t="s">
        <v>5</v>
      </c>
      <c r="B7" s="20">
        <f>30*0.107</f>
        <v>3.21</v>
      </c>
      <c r="C7" s="16" t="s">
        <v>63</v>
      </c>
      <c r="D7" s="16" t="s">
        <v>65</v>
      </c>
      <c r="E7" s="16" t="s">
        <v>76</v>
      </c>
      <c r="F7" s="16" t="s">
        <v>104</v>
      </c>
      <c r="G7" s="17"/>
      <c r="H7" s="11" t="s">
        <v>141</v>
      </c>
      <c r="I7" s="18" t="s">
        <v>171</v>
      </c>
      <c r="J7" s="19" t="s">
        <v>200</v>
      </c>
      <c r="K7" s="15"/>
      <c r="L7" s="15"/>
      <c r="M7" s="9"/>
      <c r="N7" s="9"/>
      <c r="O7" s="9"/>
      <c r="P7" s="9"/>
      <c r="Q7" s="9"/>
      <c r="R7" s="9"/>
      <c r="S7" s="9"/>
    </row>
    <row r="8" spans="1:19" ht="15.75" customHeight="1" x14ac:dyDescent="0.2">
      <c r="A8" s="3" t="s">
        <v>6</v>
      </c>
      <c r="B8" s="10">
        <f>18.8-15.3</f>
        <v>3.5</v>
      </c>
      <c r="C8" s="16" t="s">
        <v>62</v>
      </c>
      <c r="D8" s="16" t="s">
        <v>67</v>
      </c>
      <c r="E8" s="16" t="s">
        <v>77</v>
      </c>
      <c r="F8" s="16" t="s">
        <v>105</v>
      </c>
      <c r="G8" s="17"/>
      <c r="H8" s="24" t="s">
        <v>142</v>
      </c>
      <c r="I8" s="18" t="s">
        <v>172</v>
      </c>
      <c r="J8" s="15"/>
      <c r="K8" s="15"/>
      <c r="L8" s="15"/>
      <c r="M8" s="9"/>
      <c r="N8" s="9"/>
      <c r="O8" s="9"/>
      <c r="P8" s="9"/>
      <c r="Q8" s="9"/>
      <c r="R8" s="9"/>
      <c r="S8" s="9"/>
    </row>
    <row r="9" spans="1:19" ht="15.75" customHeight="1" x14ac:dyDescent="0.2">
      <c r="A9" s="2" t="s">
        <v>7</v>
      </c>
      <c r="B9" s="20">
        <f>69*0.107</f>
        <v>7.383</v>
      </c>
      <c r="C9" s="16" t="s">
        <v>61</v>
      </c>
      <c r="D9" s="16" t="s">
        <v>65</v>
      </c>
      <c r="E9" s="16" t="s">
        <v>78</v>
      </c>
      <c r="F9" s="16" t="s">
        <v>106</v>
      </c>
      <c r="G9" s="17"/>
      <c r="H9" s="11" t="s">
        <v>143</v>
      </c>
      <c r="I9" s="18" t="s">
        <v>173</v>
      </c>
      <c r="J9" s="19" t="s">
        <v>201</v>
      </c>
      <c r="K9" s="15"/>
      <c r="L9" s="15"/>
      <c r="M9" s="9"/>
      <c r="N9" s="9"/>
      <c r="O9" s="9"/>
      <c r="P9" s="9"/>
      <c r="Q9" s="9"/>
      <c r="R9" s="9"/>
      <c r="S9" s="9"/>
    </row>
    <row r="10" spans="1:19" ht="15.75" customHeight="1" x14ac:dyDescent="0.2">
      <c r="A10" s="2" t="s">
        <v>8</v>
      </c>
      <c r="B10" s="21" t="s">
        <v>37</v>
      </c>
      <c r="C10" s="16" t="s">
        <v>63</v>
      </c>
      <c r="D10" s="16" t="s">
        <v>65</v>
      </c>
      <c r="E10" s="25"/>
      <c r="F10" s="16" t="s">
        <v>107</v>
      </c>
      <c r="G10" s="17"/>
      <c r="H10" s="24" t="s">
        <v>144</v>
      </c>
      <c r="I10" s="18" t="s">
        <v>174</v>
      </c>
      <c r="J10" s="19" t="s">
        <v>202</v>
      </c>
      <c r="K10" s="15"/>
      <c r="L10" s="15"/>
      <c r="M10" s="9"/>
      <c r="N10" s="9"/>
      <c r="O10" s="9"/>
      <c r="P10" s="9"/>
      <c r="Q10" s="9"/>
      <c r="R10" s="9"/>
      <c r="S10" s="9"/>
    </row>
    <row r="11" spans="1:19" ht="15.75" customHeight="1" x14ac:dyDescent="0.2">
      <c r="A11" s="2" t="s">
        <v>9</v>
      </c>
      <c r="B11" s="16" t="s">
        <v>38</v>
      </c>
      <c r="C11" s="16" t="s">
        <v>63</v>
      </c>
      <c r="D11" s="16" t="s">
        <v>65</v>
      </c>
      <c r="E11" s="16" t="s">
        <v>79</v>
      </c>
      <c r="F11" s="16" t="s">
        <v>108</v>
      </c>
      <c r="G11" s="17"/>
      <c r="H11" s="11" t="s">
        <v>145</v>
      </c>
      <c r="I11" s="18" t="s">
        <v>175</v>
      </c>
      <c r="J11" s="15"/>
      <c r="K11" s="15"/>
      <c r="L11" s="15"/>
      <c r="M11" s="9"/>
      <c r="N11" s="9"/>
      <c r="O11" s="9"/>
      <c r="P11" s="9"/>
      <c r="Q11" s="9"/>
      <c r="R11" s="9"/>
      <c r="S11" s="9"/>
    </row>
    <row r="12" spans="1:19" ht="15.75" customHeight="1" x14ac:dyDescent="0.2">
      <c r="A12" s="3" t="s">
        <v>10</v>
      </c>
      <c r="B12" s="21" t="s">
        <v>39</v>
      </c>
      <c r="C12" s="16" t="s">
        <v>62</v>
      </c>
      <c r="D12" s="16" t="s">
        <v>65</v>
      </c>
      <c r="E12" s="16" t="s">
        <v>80</v>
      </c>
      <c r="F12" s="16" t="s">
        <v>109</v>
      </c>
      <c r="G12" s="17"/>
      <c r="H12" s="11" t="s">
        <v>146</v>
      </c>
      <c r="I12" s="18" t="s">
        <v>176</v>
      </c>
      <c r="J12" s="19" t="s">
        <v>203</v>
      </c>
      <c r="K12" s="15"/>
      <c r="L12" s="15"/>
      <c r="M12" s="9"/>
      <c r="N12" s="9"/>
      <c r="O12" s="9"/>
      <c r="P12" s="9"/>
      <c r="Q12" s="9"/>
      <c r="R12" s="9"/>
      <c r="S12" s="9"/>
    </row>
    <row r="13" spans="1:19" ht="15.75" customHeight="1" x14ac:dyDescent="0.2">
      <c r="A13" s="3" t="s">
        <v>11</v>
      </c>
      <c r="B13" s="21" t="s">
        <v>40</v>
      </c>
      <c r="C13" s="16" t="s">
        <v>61</v>
      </c>
      <c r="D13" s="16" t="s">
        <v>65</v>
      </c>
      <c r="E13" s="16" t="s">
        <v>81</v>
      </c>
      <c r="F13" s="16" t="s">
        <v>110</v>
      </c>
      <c r="G13" s="17"/>
      <c r="H13" s="11" t="s">
        <v>147</v>
      </c>
      <c r="I13" s="18" t="s">
        <v>177</v>
      </c>
      <c r="J13" s="15"/>
      <c r="K13" s="15"/>
      <c r="L13" s="15"/>
      <c r="M13" s="9"/>
      <c r="N13" s="9"/>
      <c r="O13" s="9"/>
      <c r="P13" s="9"/>
      <c r="Q13" s="9"/>
      <c r="R13" s="9"/>
      <c r="S13" s="9"/>
    </row>
    <row r="14" spans="1:19" ht="15.75" customHeight="1" x14ac:dyDescent="0.2">
      <c r="A14" s="3" t="s">
        <v>12</v>
      </c>
      <c r="B14" s="10">
        <f>AVERAGE(-5,-12)</f>
        <v>-8.5</v>
      </c>
      <c r="C14" s="16" t="s">
        <v>61</v>
      </c>
      <c r="D14" s="16" t="s">
        <v>65</v>
      </c>
      <c r="E14" s="26"/>
      <c r="F14" s="16" t="s">
        <v>111</v>
      </c>
      <c r="G14" s="17"/>
      <c r="H14" s="11" t="s">
        <v>148</v>
      </c>
      <c r="I14" s="18" t="s">
        <v>178</v>
      </c>
      <c r="J14" s="19" t="s">
        <v>204</v>
      </c>
      <c r="K14" s="15"/>
      <c r="L14" s="15"/>
      <c r="M14" s="9"/>
      <c r="N14" s="9"/>
      <c r="O14" s="9"/>
      <c r="P14" s="9"/>
      <c r="Q14" s="9"/>
      <c r="R14" s="9"/>
      <c r="S14" s="9"/>
    </row>
    <row r="15" spans="1:19" ht="15.75" customHeight="1" x14ac:dyDescent="0.2">
      <c r="A15" s="3" t="s">
        <v>13</v>
      </c>
      <c r="B15" s="21" t="s">
        <v>41</v>
      </c>
      <c r="C15" s="16" t="s">
        <v>63</v>
      </c>
      <c r="D15" s="16" t="s">
        <v>65</v>
      </c>
      <c r="E15" s="16" t="s">
        <v>82</v>
      </c>
      <c r="F15" s="16" t="s">
        <v>112</v>
      </c>
      <c r="G15" s="17"/>
      <c r="H15" s="11" t="s">
        <v>149</v>
      </c>
      <c r="I15" s="18" t="s">
        <v>179</v>
      </c>
      <c r="J15" s="15"/>
      <c r="K15" s="15"/>
      <c r="L15" s="15"/>
      <c r="M15" s="9"/>
      <c r="N15" s="9"/>
      <c r="O15" s="9"/>
      <c r="P15" s="9"/>
      <c r="Q15" s="9"/>
      <c r="R15" s="9"/>
      <c r="S15" s="9"/>
    </row>
    <row r="16" spans="1:19" ht="15.75" customHeight="1" x14ac:dyDescent="0.2">
      <c r="A16" s="3" t="s">
        <v>14</v>
      </c>
      <c r="B16" s="21" t="s">
        <v>42</v>
      </c>
      <c r="C16" s="16" t="s">
        <v>61</v>
      </c>
      <c r="D16" s="16" t="s">
        <v>68</v>
      </c>
      <c r="E16" s="16" t="s">
        <v>83</v>
      </c>
      <c r="F16" s="16" t="s">
        <v>113</v>
      </c>
      <c r="G16" s="17"/>
      <c r="H16" s="11" t="s">
        <v>150</v>
      </c>
      <c r="I16" s="18" t="s">
        <v>180</v>
      </c>
      <c r="J16" s="19" t="s">
        <v>205</v>
      </c>
      <c r="K16" s="19" t="s">
        <v>215</v>
      </c>
      <c r="L16" s="19" t="s">
        <v>219</v>
      </c>
      <c r="M16" s="27" t="s">
        <v>221</v>
      </c>
      <c r="N16" s="9"/>
      <c r="O16" s="9"/>
      <c r="P16" s="9"/>
      <c r="Q16" s="9"/>
      <c r="R16" s="9"/>
      <c r="S16" s="9"/>
    </row>
    <row r="17" spans="1:19" ht="15.75" customHeight="1" x14ac:dyDescent="0.2">
      <c r="A17" s="2" t="s">
        <v>15</v>
      </c>
      <c r="B17" s="21" t="s">
        <v>43</v>
      </c>
      <c r="C17" s="16" t="s">
        <v>63</v>
      </c>
      <c r="D17" s="16" t="s">
        <v>65</v>
      </c>
      <c r="E17" s="25"/>
      <c r="F17" s="16" t="s">
        <v>114</v>
      </c>
      <c r="G17" s="17"/>
      <c r="H17" s="11" t="s">
        <v>151</v>
      </c>
      <c r="I17" s="18" t="s">
        <v>181</v>
      </c>
      <c r="J17" s="15"/>
      <c r="K17" s="15"/>
      <c r="L17" s="15"/>
      <c r="M17" s="9"/>
      <c r="N17" s="9"/>
      <c r="O17" s="9"/>
      <c r="P17" s="9"/>
      <c r="Q17" s="9"/>
      <c r="R17" s="9"/>
      <c r="S17" s="9"/>
    </row>
    <row r="18" spans="1:19" ht="15.75" customHeight="1" x14ac:dyDescent="0.2">
      <c r="A18" s="3" t="s">
        <v>16</v>
      </c>
      <c r="B18" s="28" t="s">
        <v>44</v>
      </c>
      <c r="C18" s="16" t="s">
        <v>62</v>
      </c>
      <c r="D18" s="16" t="s">
        <v>65</v>
      </c>
      <c r="E18" s="16" t="s">
        <v>84</v>
      </c>
      <c r="F18" s="21" t="s">
        <v>115</v>
      </c>
      <c r="G18" s="17"/>
      <c r="H18" s="11" t="s">
        <v>152</v>
      </c>
      <c r="I18" s="18" t="s">
        <v>182</v>
      </c>
      <c r="J18" s="19" t="s">
        <v>206</v>
      </c>
      <c r="K18" s="15"/>
      <c r="L18" s="15"/>
      <c r="M18" s="9"/>
      <c r="N18" s="9"/>
      <c r="O18" s="9"/>
      <c r="P18" s="9"/>
      <c r="Q18" s="9"/>
      <c r="R18" s="9"/>
      <c r="S18" s="9"/>
    </row>
    <row r="19" spans="1:19" ht="15.75" customHeight="1" x14ac:dyDescent="0.2">
      <c r="A19" s="3" t="s">
        <v>17</v>
      </c>
      <c r="B19" s="21" t="s">
        <v>45</v>
      </c>
      <c r="C19" s="16" t="s">
        <v>62</v>
      </c>
      <c r="D19" s="16" t="s">
        <v>65</v>
      </c>
      <c r="E19" s="16" t="s">
        <v>85</v>
      </c>
      <c r="F19" s="16" t="s">
        <v>116</v>
      </c>
      <c r="G19" s="17"/>
      <c r="H19" s="11" t="s">
        <v>153</v>
      </c>
      <c r="I19" s="18" t="s">
        <v>183</v>
      </c>
      <c r="J19" s="19" t="s">
        <v>207</v>
      </c>
      <c r="K19" s="15"/>
      <c r="L19" s="15"/>
      <c r="M19" s="9"/>
      <c r="N19" s="9"/>
      <c r="O19" s="9"/>
      <c r="P19" s="9"/>
      <c r="Q19" s="9"/>
      <c r="R19" s="9"/>
      <c r="S19" s="9"/>
    </row>
    <row r="20" spans="1:19" ht="15.75" customHeight="1" x14ac:dyDescent="0.2">
      <c r="A20" s="3" t="s">
        <v>18</v>
      </c>
      <c r="B20" s="21" t="s">
        <v>46</v>
      </c>
      <c r="C20" s="16" t="s">
        <v>62</v>
      </c>
      <c r="D20" s="16" t="s">
        <v>65</v>
      </c>
      <c r="E20" s="25"/>
      <c r="F20" s="16" t="s">
        <v>117</v>
      </c>
      <c r="G20" s="17"/>
      <c r="H20" s="11" t="s">
        <v>154</v>
      </c>
      <c r="I20" s="18" t="s">
        <v>184</v>
      </c>
      <c r="J20" s="15"/>
      <c r="K20" s="15"/>
      <c r="L20" s="15"/>
      <c r="M20" s="9"/>
      <c r="N20" s="9"/>
      <c r="O20" s="9"/>
      <c r="P20" s="9"/>
      <c r="Q20" s="9"/>
      <c r="R20" s="9"/>
      <c r="S20" s="9"/>
    </row>
    <row r="21" spans="1:19" ht="15.75" customHeight="1" x14ac:dyDescent="0.2">
      <c r="A21" s="2" t="s">
        <v>19</v>
      </c>
      <c r="B21" s="21" t="s">
        <v>47</v>
      </c>
      <c r="C21" s="16" t="s">
        <v>61</v>
      </c>
      <c r="D21" s="16" t="s">
        <v>65</v>
      </c>
      <c r="E21" s="25"/>
      <c r="F21" s="16" t="s">
        <v>118</v>
      </c>
      <c r="G21" s="17"/>
      <c r="H21" s="11" t="s">
        <v>137</v>
      </c>
      <c r="I21" s="18" t="s">
        <v>185</v>
      </c>
      <c r="J21" s="15"/>
      <c r="K21" s="15"/>
      <c r="L21" s="15"/>
      <c r="M21" s="9"/>
      <c r="N21" s="9"/>
      <c r="O21" s="9"/>
      <c r="P21" s="9"/>
      <c r="Q21" s="9"/>
      <c r="R21" s="9"/>
      <c r="S21" s="9"/>
    </row>
    <row r="22" spans="1:19" ht="15.75" customHeight="1" x14ac:dyDescent="0.2">
      <c r="A22" s="3" t="s">
        <v>20</v>
      </c>
      <c r="B22" s="21" t="s">
        <v>48</v>
      </c>
      <c r="C22" s="16" t="s">
        <v>62</v>
      </c>
      <c r="D22" s="16" t="s">
        <v>69</v>
      </c>
      <c r="E22" s="16" t="s">
        <v>86</v>
      </c>
      <c r="F22" s="16" t="s">
        <v>119</v>
      </c>
      <c r="G22" s="17"/>
      <c r="H22" s="11" t="s">
        <v>155</v>
      </c>
      <c r="I22" s="18" t="s">
        <v>186</v>
      </c>
      <c r="J22" s="15"/>
      <c r="K22" s="15"/>
      <c r="L22" s="15"/>
      <c r="M22" s="9"/>
      <c r="N22" s="9"/>
      <c r="O22" s="9"/>
      <c r="P22" s="9"/>
      <c r="Q22" s="9"/>
      <c r="R22" s="9"/>
      <c r="S22" s="9"/>
    </row>
    <row r="23" spans="1:19" ht="15.75" customHeight="1" x14ac:dyDescent="0.2">
      <c r="A23" s="3" t="s">
        <v>21</v>
      </c>
      <c r="B23" s="21" t="s">
        <v>48</v>
      </c>
      <c r="C23" s="16" t="s">
        <v>62</v>
      </c>
      <c r="D23" s="16" t="s">
        <v>65</v>
      </c>
      <c r="E23" s="25"/>
      <c r="F23" s="16" t="s">
        <v>120</v>
      </c>
      <c r="G23" s="17"/>
      <c r="H23" s="11" t="s">
        <v>154</v>
      </c>
      <c r="I23" s="18" t="s">
        <v>184</v>
      </c>
      <c r="J23" s="15"/>
      <c r="K23" s="15"/>
      <c r="L23" s="15"/>
      <c r="M23" s="9"/>
      <c r="N23" s="9"/>
      <c r="O23" s="9"/>
      <c r="P23" s="9"/>
      <c r="Q23" s="9"/>
      <c r="R23" s="9"/>
      <c r="S23" s="9"/>
    </row>
    <row r="24" spans="1:19" ht="15.75" customHeight="1" x14ac:dyDescent="0.2">
      <c r="A24" s="2" t="s">
        <v>22</v>
      </c>
      <c r="B24" s="10">
        <f>AVERAGE(1.5, 2.5)</f>
        <v>2</v>
      </c>
      <c r="C24" s="16" t="s">
        <v>61</v>
      </c>
      <c r="D24" s="16" t="s">
        <v>65</v>
      </c>
      <c r="E24" s="16" t="s">
        <v>87</v>
      </c>
      <c r="F24" s="16" t="s">
        <v>121</v>
      </c>
      <c r="G24" s="17"/>
      <c r="H24" s="11" t="s">
        <v>156</v>
      </c>
      <c r="I24" s="18" t="s">
        <v>187</v>
      </c>
      <c r="J24" s="19" t="s">
        <v>208</v>
      </c>
      <c r="K24" s="19" t="s">
        <v>216</v>
      </c>
      <c r="L24" s="15"/>
      <c r="M24" s="9"/>
      <c r="N24" s="9"/>
      <c r="O24" s="9"/>
      <c r="P24" s="9"/>
      <c r="Q24" s="9"/>
      <c r="R24" s="9"/>
      <c r="S24" s="9"/>
    </row>
    <row r="25" spans="1:19" ht="15.75" customHeight="1" x14ac:dyDescent="0.2">
      <c r="A25" s="2" t="s">
        <v>23</v>
      </c>
      <c r="B25" s="21" t="s">
        <v>49</v>
      </c>
      <c r="C25" s="16" t="s">
        <v>62</v>
      </c>
      <c r="D25" s="16" t="s">
        <v>67</v>
      </c>
      <c r="E25" s="16" t="s">
        <v>88</v>
      </c>
      <c r="F25" s="16" t="s">
        <v>122</v>
      </c>
      <c r="G25" s="17"/>
      <c r="H25" s="11" t="s">
        <v>157</v>
      </c>
      <c r="I25" s="18" t="s">
        <v>188</v>
      </c>
      <c r="J25" s="19" t="s">
        <v>209</v>
      </c>
      <c r="K25" s="9"/>
      <c r="L25" s="15"/>
      <c r="M25" s="9"/>
      <c r="N25" s="9"/>
      <c r="O25" s="9"/>
      <c r="P25" s="9"/>
      <c r="Q25" s="9"/>
      <c r="R25" s="9"/>
      <c r="S25" s="9"/>
    </row>
    <row r="26" spans="1:19" ht="15.75" customHeight="1" x14ac:dyDescent="0.2">
      <c r="A26" s="2" t="s">
        <v>24</v>
      </c>
      <c r="B26" s="21" t="s">
        <v>50</v>
      </c>
      <c r="C26" s="16" t="s">
        <v>62</v>
      </c>
      <c r="D26" s="16" t="s">
        <v>65</v>
      </c>
      <c r="E26" s="16" t="s">
        <v>89</v>
      </c>
      <c r="F26" s="16" t="s">
        <v>123</v>
      </c>
      <c r="G26" s="29" t="s">
        <v>135</v>
      </c>
      <c r="H26" s="11" t="s">
        <v>158</v>
      </c>
      <c r="I26" s="18" t="s">
        <v>189</v>
      </c>
      <c r="J26" s="19" t="s">
        <v>210</v>
      </c>
      <c r="K26" s="19" t="s">
        <v>217</v>
      </c>
      <c r="L26" s="15"/>
      <c r="M26" s="9"/>
      <c r="N26" s="9"/>
      <c r="O26" s="9"/>
      <c r="P26" s="9"/>
      <c r="Q26" s="9"/>
      <c r="R26" s="9"/>
      <c r="S26" s="9"/>
    </row>
    <row r="27" spans="1:19" ht="15.75" customHeight="1" x14ac:dyDescent="0.2">
      <c r="A27" s="3" t="s">
        <v>25</v>
      </c>
      <c r="B27" s="21" t="s">
        <v>51</v>
      </c>
      <c r="C27" s="16" t="s">
        <v>62</v>
      </c>
      <c r="D27" s="16" t="s">
        <v>67</v>
      </c>
      <c r="E27" s="25"/>
      <c r="F27" s="16" t="s">
        <v>124</v>
      </c>
      <c r="G27" s="17"/>
      <c r="H27" s="11" t="s">
        <v>159</v>
      </c>
      <c r="I27" s="18" t="s">
        <v>190</v>
      </c>
      <c r="J27" s="19" t="s">
        <v>211</v>
      </c>
      <c r="K27" s="15"/>
      <c r="L27" s="15"/>
      <c r="M27" s="9"/>
      <c r="N27" s="9"/>
      <c r="O27" s="9"/>
      <c r="P27" s="9"/>
      <c r="Q27" s="9"/>
      <c r="R27" s="9"/>
      <c r="S27" s="9"/>
    </row>
    <row r="28" spans="1:19" ht="15.75" customHeight="1" x14ac:dyDescent="0.2">
      <c r="A28" s="2" t="s">
        <v>26</v>
      </c>
      <c r="B28" s="21" t="s">
        <v>52</v>
      </c>
      <c r="C28" s="16" t="s">
        <v>62</v>
      </c>
      <c r="D28" s="16" t="s">
        <v>67</v>
      </c>
      <c r="E28" s="16" t="s">
        <v>90</v>
      </c>
      <c r="F28" s="16" t="s">
        <v>125</v>
      </c>
      <c r="G28" s="17"/>
      <c r="H28" s="11" t="s">
        <v>157</v>
      </c>
      <c r="I28" s="18" t="s">
        <v>188</v>
      </c>
      <c r="J28" s="19" t="s">
        <v>209</v>
      </c>
      <c r="K28" s="15"/>
      <c r="L28" s="15"/>
      <c r="M28" s="9"/>
      <c r="N28" s="9"/>
      <c r="O28" s="9"/>
      <c r="P28" s="9"/>
      <c r="Q28" s="9"/>
      <c r="R28" s="9"/>
      <c r="S28" s="9"/>
    </row>
    <row r="29" spans="1:19" ht="15.75" customHeight="1" x14ac:dyDescent="0.2">
      <c r="A29" s="3" t="s">
        <v>27</v>
      </c>
      <c r="B29" s="21" t="s">
        <v>53</v>
      </c>
      <c r="C29" s="16" t="s">
        <v>63</v>
      </c>
      <c r="D29" s="16" t="s">
        <v>65</v>
      </c>
      <c r="E29" s="16" t="s">
        <v>91</v>
      </c>
      <c r="F29" s="16" t="s">
        <v>126</v>
      </c>
      <c r="G29" s="17"/>
      <c r="H29" s="11" t="s">
        <v>160</v>
      </c>
      <c r="I29" s="18" t="s">
        <v>191</v>
      </c>
      <c r="J29" s="19" t="s">
        <v>212</v>
      </c>
      <c r="K29" s="19" t="s">
        <v>218</v>
      </c>
      <c r="L29" s="19" t="s">
        <v>220</v>
      </c>
      <c r="M29" s="9"/>
      <c r="N29" s="9"/>
      <c r="O29" s="9"/>
      <c r="P29" s="9"/>
      <c r="Q29" s="9"/>
      <c r="R29" s="9"/>
      <c r="S29" s="9"/>
    </row>
    <row r="30" spans="1:19" ht="15.75" customHeight="1" x14ac:dyDescent="0.2">
      <c r="A30" s="3" t="s">
        <v>28</v>
      </c>
      <c r="B30" s="21" t="s">
        <v>54</v>
      </c>
      <c r="C30" s="16" t="s">
        <v>63</v>
      </c>
      <c r="D30" s="16" t="s">
        <v>66</v>
      </c>
      <c r="E30" s="25"/>
      <c r="F30" s="16" t="s">
        <v>127</v>
      </c>
      <c r="G30" s="17"/>
      <c r="H30" s="11" t="s">
        <v>154</v>
      </c>
      <c r="I30" s="18" t="s">
        <v>192</v>
      </c>
      <c r="J30" s="15"/>
      <c r="K30" s="15"/>
      <c r="L30" s="15"/>
      <c r="M30" s="9"/>
      <c r="N30" s="9"/>
      <c r="O30" s="9"/>
      <c r="P30" s="9"/>
      <c r="Q30" s="9"/>
      <c r="R30" s="9"/>
      <c r="S30" s="9"/>
    </row>
    <row r="31" spans="1:19" ht="15.75" customHeight="1" x14ac:dyDescent="0.2">
      <c r="A31" s="2" t="s">
        <v>29</v>
      </c>
      <c r="B31" s="21" t="s">
        <v>55</v>
      </c>
      <c r="C31" s="16" t="s">
        <v>62</v>
      </c>
      <c r="D31" s="16" t="s">
        <v>65</v>
      </c>
      <c r="E31" s="21" t="s">
        <v>92</v>
      </c>
      <c r="F31" s="16" t="s">
        <v>128</v>
      </c>
      <c r="G31" s="17"/>
      <c r="H31" s="24" t="s">
        <v>161</v>
      </c>
      <c r="I31" s="18" t="s">
        <v>193</v>
      </c>
      <c r="J31" s="19" t="s">
        <v>213</v>
      </c>
      <c r="K31" s="15"/>
      <c r="L31" s="15"/>
      <c r="M31" s="9"/>
      <c r="N31" s="9"/>
      <c r="O31" s="9"/>
      <c r="P31" s="9"/>
      <c r="Q31" s="9"/>
      <c r="R31" s="9"/>
      <c r="S31" s="9"/>
    </row>
    <row r="32" spans="1:19" ht="15.75" customHeight="1" x14ac:dyDescent="0.2">
      <c r="A32" s="2" t="s">
        <v>30</v>
      </c>
      <c r="B32" s="21" t="s">
        <v>56</v>
      </c>
      <c r="C32" s="16" t="s">
        <v>62</v>
      </c>
      <c r="D32" s="16" t="s">
        <v>70</v>
      </c>
      <c r="E32" s="16" t="s">
        <v>93</v>
      </c>
      <c r="F32" s="16" t="s">
        <v>129</v>
      </c>
      <c r="G32" s="17"/>
      <c r="H32" s="11" t="s">
        <v>162</v>
      </c>
      <c r="I32" s="18" t="s">
        <v>194</v>
      </c>
      <c r="J32" s="19" t="s">
        <v>214</v>
      </c>
      <c r="K32" s="15"/>
      <c r="L32" s="15"/>
      <c r="M32" s="9"/>
      <c r="N32" s="9"/>
      <c r="O32" s="9"/>
      <c r="P32" s="9"/>
      <c r="Q32" s="9"/>
      <c r="R32" s="9"/>
      <c r="S32" s="9"/>
    </row>
    <row r="33" spans="1:19" ht="24" x14ac:dyDescent="0.2">
      <c r="A33" s="3" t="s">
        <v>31</v>
      </c>
      <c r="B33" s="10">
        <f>84-76</f>
        <v>8</v>
      </c>
      <c r="C33" s="16" t="s">
        <v>62</v>
      </c>
      <c r="D33" s="16" t="s">
        <v>65</v>
      </c>
      <c r="E33" s="16" t="s">
        <v>94</v>
      </c>
      <c r="F33" s="16" t="s">
        <v>130</v>
      </c>
      <c r="G33" s="17"/>
      <c r="H33" s="11" t="s">
        <v>146</v>
      </c>
      <c r="I33" s="18" t="s">
        <v>176</v>
      </c>
      <c r="J33" s="19" t="s">
        <v>203</v>
      </c>
      <c r="K33" s="15"/>
      <c r="L33" s="15"/>
      <c r="M33" s="9"/>
      <c r="N33" s="9"/>
      <c r="O33" s="9"/>
      <c r="P33" s="9"/>
      <c r="Q33" s="9"/>
      <c r="R33" s="9"/>
      <c r="S33" s="9"/>
    </row>
    <row r="34" spans="1:19" ht="12.75" x14ac:dyDescent="0.2">
      <c r="A34" s="3" t="s">
        <v>32</v>
      </c>
      <c r="B34" s="21" t="s">
        <v>57</v>
      </c>
      <c r="C34" s="16" t="s">
        <v>62</v>
      </c>
      <c r="D34" s="16" t="s">
        <v>67</v>
      </c>
      <c r="E34" s="16" t="s">
        <v>95</v>
      </c>
      <c r="F34" s="21" t="s">
        <v>131</v>
      </c>
      <c r="G34" s="17"/>
      <c r="H34" s="11" t="s">
        <v>139</v>
      </c>
      <c r="I34" s="18" t="s">
        <v>195</v>
      </c>
      <c r="J34" s="15"/>
      <c r="K34" s="15"/>
      <c r="L34" s="15"/>
      <c r="M34" s="9"/>
      <c r="N34" s="9"/>
      <c r="O34" s="9"/>
      <c r="P34" s="9"/>
      <c r="Q34" s="9"/>
      <c r="R34" s="9"/>
      <c r="S34" s="9"/>
    </row>
    <row r="35" spans="1:19" ht="72" x14ac:dyDescent="0.2">
      <c r="A35" s="2" t="s">
        <v>33</v>
      </c>
      <c r="B35" s="21" t="s">
        <v>58</v>
      </c>
      <c r="C35" s="16" t="s">
        <v>61</v>
      </c>
      <c r="D35" s="16" t="s">
        <v>65</v>
      </c>
      <c r="E35" s="16" t="s">
        <v>96</v>
      </c>
      <c r="F35" s="16" t="s">
        <v>132</v>
      </c>
      <c r="G35" s="17"/>
      <c r="H35" s="24" t="s">
        <v>163</v>
      </c>
      <c r="I35" s="18" t="s">
        <v>196</v>
      </c>
      <c r="J35" s="15"/>
      <c r="K35" s="15"/>
      <c r="L35" s="15"/>
      <c r="M35" s="9"/>
      <c r="N35" s="9"/>
      <c r="O35" s="9"/>
      <c r="P35" s="9"/>
      <c r="Q35" s="9"/>
      <c r="R35" s="9"/>
      <c r="S35" s="9"/>
    </row>
    <row r="36" spans="1:19" ht="48" x14ac:dyDescent="0.2">
      <c r="A36" s="30" t="s">
        <v>34</v>
      </c>
      <c r="B36" s="20">
        <f>18*0.107</f>
        <v>1.9259999999999999</v>
      </c>
      <c r="C36" s="31" t="s">
        <v>61</v>
      </c>
      <c r="D36" s="16" t="s">
        <v>65</v>
      </c>
      <c r="E36" s="31" t="s">
        <v>97</v>
      </c>
      <c r="F36" s="32" t="s">
        <v>133</v>
      </c>
      <c r="G36" s="17"/>
      <c r="H36" s="33" t="s">
        <v>164</v>
      </c>
      <c r="I36" s="34" t="s">
        <v>197</v>
      </c>
      <c r="J36" s="15"/>
      <c r="K36" s="15"/>
      <c r="L36" s="15"/>
      <c r="M36" s="9"/>
      <c r="N36" s="9"/>
      <c r="O36" s="9"/>
      <c r="P36" s="9"/>
      <c r="Q36" s="9"/>
      <c r="R36" s="9"/>
      <c r="S36" s="9"/>
    </row>
    <row r="37" spans="1:19" ht="132" x14ac:dyDescent="0.2">
      <c r="A37" s="30" t="s">
        <v>35</v>
      </c>
      <c r="B37" s="20"/>
      <c r="C37" s="31" t="s">
        <v>61</v>
      </c>
      <c r="D37" s="31" t="s">
        <v>65</v>
      </c>
      <c r="E37" s="31"/>
      <c r="F37" s="32" t="s">
        <v>134</v>
      </c>
      <c r="G37" s="17"/>
      <c r="H37" s="33" t="s">
        <v>165</v>
      </c>
      <c r="I37" s="35" t="s">
        <v>198</v>
      </c>
      <c r="J37" s="15"/>
      <c r="K37" s="15"/>
      <c r="L37" s="15"/>
      <c r="M37" s="9"/>
      <c r="N37" s="9"/>
      <c r="O37" s="9"/>
      <c r="P37" s="9"/>
      <c r="Q37" s="9"/>
      <c r="R37" s="9"/>
      <c r="S37" s="9"/>
    </row>
  </sheetData>
  <hyperlinks>
    <hyperlink ref="I3" r:id="rId1" xr:uid="{00000000-0004-0000-0000-000000000000}"/>
    <hyperlink ref="J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J7" r:id="rId7" xr:uid="{00000000-0004-0000-0000-000006000000}"/>
    <hyperlink ref="I8" r:id="rId8" xr:uid="{00000000-0004-0000-0000-000007000000}"/>
    <hyperlink ref="I9" r:id="rId9" xr:uid="{00000000-0004-0000-0000-000008000000}"/>
    <hyperlink ref="J9" r:id="rId10" xr:uid="{00000000-0004-0000-0000-000009000000}"/>
    <hyperlink ref="I10" r:id="rId11" xr:uid="{00000000-0004-0000-0000-00000A000000}"/>
    <hyperlink ref="J10" r:id="rId12" xr:uid="{00000000-0004-0000-0000-00000B000000}"/>
    <hyperlink ref="I11" r:id="rId13" xr:uid="{00000000-0004-0000-0000-00000C000000}"/>
    <hyperlink ref="I12" r:id="rId14" xr:uid="{00000000-0004-0000-0000-00000D000000}"/>
    <hyperlink ref="J12" r:id="rId15" xr:uid="{00000000-0004-0000-0000-00000E000000}"/>
    <hyperlink ref="I13" r:id="rId16" xr:uid="{00000000-0004-0000-0000-00000F000000}"/>
    <hyperlink ref="I14" r:id="rId17" xr:uid="{00000000-0004-0000-0000-000010000000}"/>
    <hyperlink ref="J14" r:id="rId18" xr:uid="{00000000-0004-0000-0000-000011000000}"/>
    <hyperlink ref="I15" r:id="rId19" xr:uid="{00000000-0004-0000-0000-000012000000}"/>
    <hyperlink ref="I16" r:id="rId20" xr:uid="{00000000-0004-0000-0000-000013000000}"/>
    <hyperlink ref="J16" r:id="rId21" xr:uid="{00000000-0004-0000-0000-000014000000}"/>
    <hyperlink ref="K16" r:id="rId22" xr:uid="{00000000-0004-0000-0000-000015000000}"/>
    <hyperlink ref="L16" r:id="rId23" xr:uid="{00000000-0004-0000-0000-000016000000}"/>
    <hyperlink ref="M16" r:id="rId24" xr:uid="{00000000-0004-0000-0000-000017000000}"/>
    <hyperlink ref="I17" r:id="rId25" xr:uid="{00000000-0004-0000-0000-000018000000}"/>
    <hyperlink ref="I18" r:id="rId26" xr:uid="{00000000-0004-0000-0000-000019000000}"/>
    <hyperlink ref="J18" r:id="rId27" xr:uid="{00000000-0004-0000-0000-00001A000000}"/>
    <hyperlink ref="I19" r:id="rId28" xr:uid="{00000000-0004-0000-0000-00001B000000}"/>
    <hyperlink ref="J19" r:id="rId29" xr:uid="{00000000-0004-0000-0000-00001C000000}"/>
    <hyperlink ref="I20" r:id="rId30" xr:uid="{00000000-0004-0000-0000-00001D000000}"/>
    <hyperlink ref="I21" r:id="rId31" xr:uid="{00000000-0004-0000-0000-00001E000000}"/>
    <hyperlink ref="I22" r:id="rId32" xr:uid="{00000000-0004-0000-0000-00001F000000}"/>
    <hyperlink ref="I23" r:id="rId33" xr:uid="{00000000-0004-0000-0000-000020000000}"/>
    <hyperlink ref="I24" r:id="rId34" xr:uid="{00000000-0004-0000-0000-000021000000}"/>
    <hyperlink ref="J24" r:id="rId35" xr:uid="{00000000-0004-0000-0000-000022000000}"/>
    <hyperlink ref="K24" r:id="rId36" xr:uid="{00000000-0004-0000-0000-000023000000}"/>
    <hyperlink ref="I25" r:id="rId37" xr:uid="{00000000-0004-0000-0000-000024000000}"/>
    <hyperlink ref="J25" r:id="rId38" xr:uid="{00000000-0004-0000-0000-000025000000}"/>
    <hyperlink ref="I26" r:id="rId39" xr:uid="{00000000-0004-0000-0000-000026000000}"/>
    <hyperlink ref="J26" r:id="rId40" xr:uid="{00000000-0004-0000-0000-000027000000}"/>
    <hyperlink ref="K26" r:id="rId41" xr:uid="{00000000-0004-0000-0000-000028000000}"/>
    <hyperlink ref="I27" r:id="rId42" xr:uid="{00000000-0004-0000-0000-000029000000}"/>
    <hyperlink ref="J27" r:id="rId43" xr:uid="{00000000-0004-0000-0000-00002A000000}"/>
    <hyperlink ref="I28" r:id="rId44" xr:uid="{00000000-0004-0000-0000-00002B000000}"/>
    <hyperlink ref="J28" r:id="rId45" xr:uid="{00000000-0004-0000-0000-00002C000000}"/>
    <hyperlink ref="I29" r:id="rId46" xr:uid="{00000000-0004-0000-0000-00002D000000}"/>
    <hyperlink ref="J29" r:id="rId47" xr:uid="{00000000-0004-0000-0000-00002E000000}"/>
    <hyperlink ref="K29" r:id="rId48" xr:uid="{00000000-0004-0000-0000-00002F000000}"/>
    <hyperlink ref="L29" r:id="rId49" xr:uid="{00000000-0004-0000-0000-000030000000}"/>
    <hyperlink ref="I30" r:id="rId50" xr:uid="{00000000-0004-0000-0000-000031000000}"/>
    <hyperlink ref="I31" r:id="rId51" xr:uid="{00000000-0004-0000-0000-000032000000}"/>
    <hyperlink ref="J31" r:id="rId52" xr:uid="{00000000-0004-0000-0000-000033000000}"/>
    <hyperlink ref="I32" r:id="rId53" xr:uid="{00000000-0004-0000-0000-000034000000}"/>
    <hyperlink ref="J32" r:id="rId54" xr:uid="{00000000-0004-0000-0000-000035000000}"/>
    <hyperlink ref="I33" r:id="rId55" xr:uid="{00000000-0004-0000-0000-000036000000}"/>
    <hyperlink ref="J33" r:id="rId56" xr:uid="{00000000-0004-0000-0000-000037000000}"/>
    <hyperlink ref="I34" r:id="rId57" xr:uid="{00000000-0004-0000-0000-000038000000}"/>
    <hyperlink ref="I35" r:id="rId58" xr:uid="{00000000-0004-0000-0000-000039000000}"/>
    <hyperlink ref="I37" r:id="rId59" xr:uid="{00000000-0004-0000-0000-00003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A36"/>
  <sheetViews>
    <sheetView workbookViewId="0"/>
  </sheetViews>
  <sheetFormatPr defaultColWidth="17.28515625" defaultRowHeight="15.75" customHeight="1" x14ac:dyDescent="0.2"/>
  <cols>
    <col min="1" max="1" width="65.140625" customWidth="1"/>
  </cols>
  <sheetData>
    <row r="2" spans="1:1" ht="15.75" customHeight="1" x14ac:dyDescent="0.2">
      <c r="A2" s="36" t="s">
        <v>222</v>
      </c>
    </row>
    <row r="4" spans="1:1" ht="15.75" customHeight="1" x14ac:dyDescent="0.2">
      <c r="A4" s="37" t="s">
        <v>223</v>
      </c>
    </row>
    <row r="5" spans="1:1" ht="15.75" customHeight="1" x14ac:dyDescent="0.2">
      <c r="A5" s="37" t="s">
        <v>224</v>
      </c>
    </row>
    <row r="7" spans="1:1" ht="15.75" customHeight="1" x14ac:dyDescent="0.2">
      <c r="A7" s="36" t="s">
        <v>225</v>
      </c>
    </row>
    <row r="9" spans="1:1" ht="15.75" customHeight="1" x14ac:dyDescent="0.2">
      <c r="A9" s="37" t="s">
        <v>226</v>
      </c>
    </row>
    <row r="10" spans="1:1" ht="15.75" customHeight="1" x14ac:dyDescent="0.2">
      <c r="A10" s="37" t="s">
        <v>227</v>
      </c>
    </row>
    <row r="12" spans="1:1" ht="15.75" customHeight="1" x14ac:dyDescent="0.2">
      <c r="A12" s="36" t="s">
        <v>228</v>
      </c>
    </row>
    <row r="14" spans="1:1" ht="15.75" customHeight="1" x14ac:dyDescent="0.2">
      <c r="A14" s="37" t="s">
        <v>229</v>
      </c>
    </row>
    <row r="15" spans="1:1" ht="15.75" customHeight="1" x14ac:dyDescent="0.2">
      <c r="A15" s="37" t="s">
        <v>230</v>
      </c>
    </row>
    <row r="17" spans="1:1" ht="15.75" customHeight="1" x14ac:dyDescent="0.2">
      <c r="A17" s="36" t="s">
        <v>231</v>
      </c>
    </row>
    <row r="19" spans="1:1" ht="15.75" customHeight="1" x14ac:dyDescent="0.2">
      <c r="A19" s="37" t="s">
        <v>232</v>
      </c>
    </row>
    <row r="20" spans="1:1" ht="15.75" customHeight="1" x14ac:dyDescent="0.2">
      <c r="A20" s="37" t="s">
        <v>233</v>
      </c>
    </row>
    <row r="22" spans="1:1" ht="15.75" customHeight="1" x14ac:dyDescent="0.2">
      <c r="A22" s="36" t="s">
        <v>234</v>
      </c>
    </row>
    <row r="24" spans="1:1" ht="15.75" customHeight="1" x14ac:dyDescent="0.2">
      <c r="A24" s="37" t="s">
        <v>235</v>
      </c>
    </row>
    <row r="25" spans="1:1" ht="15.75" customHeight="1" x14ac:dyDescent="0.2">
      <c r="A25" s="37" t="s">
        <v>236</v>
      </c>
    </row>
    <row r="27" spans="1:1" ht="15.75" customHeight="1" x14ac:dyDescent="0.2">
      <c r="A27" s="36" t="s">
        <v>237</v>
      </c>
    </row>
    <row r="29" spans="1:1" ht="15.75" customHeight="1" x14ac:dyDescent="0.2">
      <c r="A29" s="37" t="s">
        <v>238</v>
      </c>
    </row>
    <row r="31" spans="1:1" ht="51" x14ac:dyDescent="0.2">
      <c r="A31" s="36" t="s">
        <v>239</v>
      </c>
    </row>
    <row r="33" spans="1:1" ht="25.5" x14ac:dyDescent="0.2">
      <c r="A33" s="37" t="s">
        <v>240</v>
      </c>
    </row>
    <row r="34" spans="1:1" ht="25.5" x14ac:dyDescent="0.2">
      <c r="A34" s="37" t="s">
        <v>241</v>
      </c>
    </row>
    <row r="36" spans="1:1" ht="12.75" x14ac:dyDescent="0.2">
      <c r="A36" s="38"/>
    </row>
  </sheetData>
  <hyperlinks>
    <hyperlink ref="A4" r:id="rId1" xr:uid="{00000000-0004-0000-0100-000000000000}"/>
    <hyperlink ref="A5" r:id="rId2" xr:uid="{00000000-0004-0000-0100-000001000000}"/>
    <hyperlink ref="A9" r:id="rId3" xr:uid="{00000000-0004-0000-0100-000002000000}"/>
    <hyperlink ref="A10" r:id="rId4" xr:uid="{00000000-0004-0000-0100-000003000000}"/>
    <hyperlink ref="A14" r:id="rId5" xr:uid="{00000000-0004-0000-0100-000004000000}"/>
    <hyperlink ref="A15" r:id="rId6" xr:uid="{00000000-0004-0000-0100-000005000000}"/>
    <hyperlink ref="A19" r:id="rId7" xr:uid="{00000000-0004-0000-0100-000006000000}"/>
    <hyperlink ref="A20" r:id="rId8" xr:uid="{00000000-0004-0000-0100-000007000000}"/>
    <hyperlink ref="A24" r:id="rId9" xr:uid="{00000000-0004-0000-0100-000008000000}"/>
    <hyperlink ref="A25" r:id="rId10" xr:uid="{00000000-0004-0000-0100-000009000000}"/>
    <hyperlink ref="A29" r:id="rId11" xr:uid="{00000000-0004-0000-0100-00000A000000}"/>
    <hyperlink ref="A33" r:id="rId12" xr:uid="{00000000-0004-0000-0100-00000B000000}"/>
    <hyperlink ref="A34" r:id="rId13"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7.28515625" defaultRowHeight="15.75" customHeight="1" x14ac:dyDescent="0.2"/>
  <cols>
    <col min="1" max="1" width="53.28515625" customWidth="1"/>
  </cols>
  <sheetData>
    <row r="1" spans="1:1" ht="15.75" customHeight="1" x14ac:dyDescent="0.2">
      <c r="A1" s="39" t="s">
        <v>242</v>
      </c>
    </row>
    <row r="3" spans="1:1" ht="15.75" customHeight="1" x14ac:dyDescent="0.2">
      <c r="A3" s="39" t="s">
        <v>243</v>
      </c>
    </row>
    <row r="5" spans="1:1" ht="15.75" customHeight="1" x14ac:dyDescent="0.2">
      <c r="A5" s="39" t="s">
        <v>244</v>
      </c>
    </row>
    <row r="7" spans="1:1" ht="15.75" customHeight="1" x14ac:dyDescent="0.2">
      <c r="A7" s="39" t="s">
        <v>245</v>
      </c>
    </row>
    <row r="8" spans="1:1" ht="15.75" customHeight="1" x14ac:dyDescent="0.2">
      <c r="A8" s="40" t="s">
        <v>246</v>
      </c>
    </row>
    <row r="10" spans="1:1" ht="15.75" customHeight="1" x14ac:dyDescent="0.2">
      <c r="A10" s="39" t="s">
        <v>247</v>
      </c>
    </row>
    <row r="11" spans="1:1" ht="15.75" customHeight="1" x14ac:dyDescent="0.2">
      <c r="A11" s="40" t="s">
        <v>248</v>
      </c>
    </row>
    <row r="13" spans="1:1" ht="15.75" customHeight="1" x14ac:dyDescent="0.2">
      <c r="A13" s="39" t="s">
        <v>249</v>
      </c>
    </row>
    <row r="14" spans="1:1" ht="15.75" customHeight="1" x14ac:dyDescent="0.2">
      <c r="A14" s="40" t="s">
        <v>250</v>
      </c>
    </row>
    <row r="16" spans="1:1" ht="15.75" customHeight="1" x14ac:dyDescent="0.2">
      <c r="A16" s="39" t="s">
        <v>251</v>
      </c>
    </row>
    <row r="17" spans="1:1" ht="15.75" customHeight="1" x14ac:dyDescent="0.2">
      <c r="A17" s="39" t="s">
        <v>252</v>
      </c>
    </row>
    <row r="18" spans="1:1" ht="15.75" customHeight="1" x14ac:dyDescent="0.2">
      <c r="A18" s="39" t="s">
        <v>253</v>
      </c>
    </row>
  </sheetData>
  <hyperlinks>
    <hyperlink ref="A8" r:id="rId1" xr:uid="{00000000-0004-0000-0200-000000000000}"/>
    <hyperlink ref="A11" r:id="rId2" xr:uid="{00000000-0004-0000-0200-000001000000}"/>
    <hyperlink ref="A14"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Longevity data</vt:lpstr>
      <vt:lpstr>dropoff</vt:lpstr>
      <vt:lpstr>Hello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2022-02-23T21:31:00Z</dcterms:created>
  <dcterms:modified xsi:type="dcterms:W3CDTF">2022-02-23T21:31:00Z</dcterms:modified>
</cp:coreProperties>
</file>