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https://d.docs.live.net/1d6ba45fb20ba83c/DS/Алгоритмы и структуры данных на Python/Lesson_4/"/>
    </mc:Choice>
  </mc:AlternateContent>
  <xr:revisionPtr revIDLastSave="0" documentId="11_FEE7CF569429AC3B9624D6442D05D9357756FC9D" xr6:coauthVersionLast="45" xr6:coauthVersionMax="45" xr10:uidLastSave="{00000000-0000-0000-0000-000000000000}"/>
  <bookViews>
    <workbookView xWindow="0" yWindow="0" windowWidth="15315" windowHeight="8085" xr2:uid="{00000000-000D-0000-FFFF-FFFF00000000}"/>
  </bookViews>
  <sheets>
    <sheet name="Задание 1. Задача" sheetId="2" r:id="rId1"/>
    <sheet name="Задание 2. Простые числа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" i="2" l="1"/>
  <c r="L8" i="2"/>
  <c r="M7" i="2"/>
  <c r="M4" i="2"/>
  <c r="M6" i="2"/>
  <c r="M5" i="2"/>
  <c r="L7" i="2"/>
  <c r="L6" i="2"/>
  <c r="L5" i="2"/>
  <c r="L4" i="2"/>
  <c r="I8" i="2"/>
  <c r="J4" i="2"/>
  <c r="J5" i="2"/>
  <c r="J6" i="2"/>
  <c r="J7" i="2"/>
  <c r="J8" i="2"/>
  <c r="I7" i="2"/>
  <c r="I6" i="2"/>
  <c r="F6" i="2"/>
  <c r="I5" i="2"/>
  <c r="I4" i="2"/>
  <c r="G8" i="2"/>
  <c r="G7" i="2"/>
  <c r="G6" i="2"/>
  <c r="G5" i="2"/>
  <c r="G4" i="2"/>
  <c r="F8" i="2"/>
  <c r="F7" i="2"/>
  <c r="F5" i="2"/>
  <c r="F4" i="2"/>
</calcChain>
</file>

<file path=xl/sharedStrings.xml><?xml version="1.0" encoding="utf-8"?>
<sst xmlns="http://schemas.openxmlformats.org/spreadsheetml/2006/main" count="56" uniqueCount="30">
  <si>
    <t>n</t>
  </si>
  <si>
    <t>Генерация матрицы</t>
  </si>
  <si>
    <t>Первый метод</t>
  </si>
  <si>
    <t>Второй метод</t>
  </si>
  <si>
    <t>Третий метод</t>
  </si>
  <si>
    <t>timeit (msec)</t>
  </si>
  <si>
    <t>cProfile (sec)</t>
  </si>
  <si>
    <t>cProfile (count)</t>
  </si>
  <si>
    <t>Вывод:
1-й метод имеет эмпирическую оценку O(n**2)
2-й и 3-й методы скорее O(n)
Причем, 3-й метод максимально использует встроенные функции min, ma, map
Для учета чистого времени прцедры поиска из основного времени было вычтено время генерации матрицы случайных чисел. Отраженное в 1-й секции.</t>
  </si>
  <si>
    <t>Решето Эратосфена</t>
  </si>
  <si>
    <t>Классический</t>
  </si>
  <si>
    <t>timeit (usec)</t>
  </si>
  <si>
    <t>cProfile (comment)</t>
  </si>
  <si>
    <t>0.000</t>
  </si>
  <si>
    <t>6 function calls</t>
  </si>
  <si>
    <t>29 function calls</t>
  </si>
  <si>
    <t>25    0.000    0.000    0.000    0.000 {method 'append' of 'list' objects}</t>
  </si>
  <si>
    <t>99 function calls</t>
  </si>
  <si>
    <t>95    0.000    0.000    0.000    0.000 {method 'append' of 'list' objects}</t>
  </si>
  <si>
    <t>0.001</t>
  </si>
  <si>
    <t>143 function calls</t>
  </si>
  <si>
    <t>139    0.000    0.000    0.000    0.000 {method 'append' of 'list' objects}</t>
  </si>
  <si>
    <t>172 function calls</t>
  </si>
  <si>
    <t>168    0.000    0.000    0.000    0.000 {method 'append' of 'list' objects}</t>
  </si>
  <si>
    <t>0.003</t>
  </si>
  <si>
    <t>243 function calls</t>
  </si>
  <si>
    <t>239    0.000    0.000    0.000    0.000 {method 'append' of 'list' objects}</t>
  </si>
  <si>
    <t>Вывод</t>
  </si>
  <si>
    <t xml:space="preserve">  Проведенный анализ показывает эмпирическую сложность классического алгоритма O(n**2)  О от Эн в квадрате</t>
  </si>
  <si>
    <t xml:space="preserve">  Проведенный анализ показывает эмпирическую сложность алгоритма "Решето Эратосфена" O(n)  О от Эн.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</si>
</sst>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0" fontId="1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Эмпирическя оценка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1. Задача'!$B$4:$B$8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'Задание 1. Задача'!$F$4:$F$8</c:f>
              <c:numCache>
                <c:formatCode>0.00</c:formatCode>
                <c:ptCount val="5"/>
                <c:pt idx="0">
                  <c:v>1.0900000000000007</c:v>
                </c:pt>
                <c:pt idx="1">
                  <c:v>4.3000000000000043</c:v>
                </c:pt>
                <c:pt idx="2">
                  <c:v>14.599999999999994</c:v>
                </c:pt>
                <c:pt idx="3">
                  <c:v>21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E-448E-8FD9-4E631E7C9A5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1. Задача'!$B$4:$B$8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'Задание 1. Задача'!$I$4:$I$8</c:f>
              <c:numCache>
                <c:formatCode>0.00</c:formatCode>
                <c:ptCount val="5"/>
                <c:pt idx="0">
                  <c:v>0.13999999999999968</c:v>
                </c:pt>
                <c:pt idx="1">
                  <c:v>0.70000000000000284</c:v>
                </c:pt>
                <c:pt idx="2">
                  <c:v>1.7000000000000028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E-448E-8FD9-4E631E7C9A5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1. Задача'!$B$4:$B$8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'Задание 1. Задача'!$L$4:$L$8</c:f>
              <c:numCache>
                <c:formatCode>0.00</c:formatCode>
                <c:ptCount val="5"/>
                <c:pt idx="0">
                  <c:v>0.26999999999999957</c:v>
                </c:pt>
                <c:pt idx="1">
                  <c:v>0.70000000000000284</c:v>
                </c:pt>
                <c:pt idx="2">
                  <c:v>1.7999999999999972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E-448E-8FD9-4E631E7C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155056"/>
        <c:axId val="598156696"/>
      </c:lineChart>
      <c:catAx>
        <c:axId val="59815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56696"/>
        <c:crosses val="autoZero"/>
        <c:auto val="1"/>
        <c:lblAlgn val="ctr"/>
        <c:lblOffset val="100"/>
        <c:noMultiLvlLbl val="0"/>
      </c:catAx>
      <c:valAx>
        <c:axId val="5981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5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Эмпирическя оценка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Решето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'Задание 2. Простые числа'!$B$4:$B$8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'Задание 2. Простые числа'!$C$4:$C$8</c:f>
              <c:numCache>
                <c:formatCode>0.00</c:formatCode>
                <c:ptCount val="5"/>
                <c:pt idx="0">
                  <c:v>18.100000000000001</c:v>
                </c:pt>
                <c:pt idx="1">
                  <c:v>119</c:v>
                </c:pt>
                <c:pt idx="2">
                  <c:v>228</c:v>
                </c:pt>
                <c:pt idx="3">
                  <c:v>270</c:v>
                </c:pt>
                <c:pt idx="4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3-4C84-B48B-67AA1F504918}"/>
            </c:ext>
          </c:extLst>
        </c:ser>
        <c:ser>
          <c:idx val="2"/>
          <c:order val="1"/>
          <c:tx>
            <c:v>Классический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'Задание 2. Простые числа'!$B$4:$B$8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'Задание 2. Простые числа'!$F$4:$F$8</c:f>
              <c:numCache>
                <c:formatCode>0.00</c:formatCode>
                <c:ptCount val="5"/>
                <c:pt idx="0">
                  <c:v>24.7</c:v>
                </c:pt>
                <c:pt idx="1">
                  <c:v>252</c:v>
                </c:pt>
                <c:pt idx="2">
                  <c:v>590</c:v>
                </c:pt>
                <c:pt idx="3">
                  <c:v>804</c:v>
                </c:pt>
                <c:pt idx="4">
                  <c:v>1490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3-4C84-B48B-67AA1F504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225336"/>
        <c:axId val="518222384"/>
      </c:lineChart>
      <c:catAx>
        <c:axId val="51822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22384"/>
        <c:crosses val="autoZero"/>
        <c:auto val="1"/>
        <c:lblAlgn val="ctr"/>
        <c:lblOffset val="100"/>
        <c:noMultiLvlLbl val="0"/>
      </c:catAx>
      <c:valAx>
        <c:axId val="5182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2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9</xdr:row>
      <xdr:rowOff>14287</xdr:rowOff>
    </xdr:from>
    <xdr:to>
      <xdr:col>6</xdr:col>
      <xdr:colOff>190500</xdr:colOff>
      <xdr:row>17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10</xdr:row>
      <xdr:rowOff>47625</xdr:rowOff>
    </xdr:from>
    <xdr:to>
      <xdr:col>6</xdr:col>
      <xdr:colOff>1219200</xdr:colOff>
      <xdr:row>24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abSelected="1" zoomScaleNormal="100" workbookViewId="0">
      <selection activeCell="I21" sqref="I21"/>
    </sheetView>
  </sheetViews>
  <sheetFormatPr defaultRowHeight="15"/>
  <cols>
    <col min="3" max="4" width="13.5703125" customWidth="1"/>
    <col min="5" max="5" width="17" customWidth="1"/>
    <col min="6" max="7" width="14.28515625" customWidth="1"/>
    <col min="8" max="8" width="20.85546875" customWidth="1"/>
    <col min="9" max="10" width="14.28515625" customWidth="1"/>
    <col min="11" max="11" width="19.42578125" customWidth="1"/>
    <col min="12" max="13" width="14.28515625" customWidth="1"/>
    <col min="14" max="14" width="16.85546875" customWidth="1"/>
  </cols>
  <sheetData>
    <row r="2" spans="2:14">
      <c r="B2" s="11" t="s">
        <v>0</v>
      </c>
      <c r="C2" s="12" t="s">
        <v>1</v>
      </c>
      <c r="D2" s="13"/>
      <c r="E2" s="14"/>
      <c r="F2" s="12" t="s">
        <v>2</v>
      </c>
      <c r="G2" s="13"/>
      <c r="H2" s="14"/>
      <c r="I2" s="12" t="s">
        <v>3</v>
      </c>
      <c r="J2" s="13"/>
      <c r="K2" s="14"/>
      <c r="L2" s="12" t="s">
        <v>4</v>
      </c>
      <c r="M2" s="13"/>
      <c r="N2" s="13"/>
    </row>
    <row r="3" spans="2:14">
      <c r="B3" s="11"/>
      <c r="C3" s="6" t="s">
        <v>5</v>
      </c>
      <c r="D3" s="6" t="s">
        <v>6</v>
      </c>
      <c r="E3" s="6" t="s">
        <v>7</v>
      </c>
      <c r="F3" s="6" t="s">
        <v>5</v>
      </c>
      <c r="G3" s="6" t="s">
        <v>6</v>
      </c>
      <c r="H3" s="6" t="s">
        <v>7</v>
      </c>
      <c r="I3" s="6" t="s">
        <v>5</v>
      </c>
      <c r="J3" s="6" t="s">
        <v>6</v>
      </c>
      <c r="K3" s="6" t="s">
        <v>7</v>
      </c>
      <c r="L3" s="6" t="s">
        <v>5</v>
      </c>
      <c r="M3" s="6" t="s">
        <v>6</v>
      </c>
      <c r="N3" s="6" t="s">
        <v>7</v>
      </c>
    </row>
    <row r="4" spans="2:14">
      <c r="B4" s="1">
        <v>100</v>
      </c>
      <c r="C4" s="7">
        <v>7.04</v>
      </c>
      <c r="D4" s="7">
        <v>1.7000000000000001E-2</v>
      </c>
      <c r="E4" s="2">
        <v>53084</v>
      </c>
      <c r="F4" s="4">
        <f>8.13-C4</f>
        <v>1.0900000000000007</v>
      </c>
      <c r="G4" s="2">
        <f>0.395-0.298</f>
        <v>9.7000000000000031E-2</v>
      </c>
      <c r="H4" s="2">
        <v>52823</v>
      </c>
      <c r="I4" s="5">
        <f>7.18-C4</f>
        <v>0.13999999999999968</v>
      </c>
      <c r="J4" s="2">
        <f xml:space="preserve"> 0.493- 0.493</f>
        <v>0</v>
      </c>
      <c r="K4" s="2">
        <v>52997</v>
      </c>
      <c r="L4" s="3">
        <f>7.31 - C4</f>
        <v>0.26999999999999957</v>
      </c>
      <c r="M4" s="2">
        <f xml:space="preserve"> 0.702-0.606</f>
        <v>9.5999999999999974E-2</v>
      </c>
      <c r="N4" s="2">
        <v>52926</v>
      </c>
    </row>
    <row r="5" spans="2:14">
      <c r="B5" s="1">
        <v>200</v>
      </c>
      <c r="C5" s="7">
        <v>28.4</v>
      </c>
      <c r="D5" s="7">
        <v>6.9000000000000006E-2</v>
      </c>
      <c r="E5" s="2">
        <v>211682</v>
      </c>
      <c r="F5" s="4">
        <f>32.7-C5</f>
        <v>4.3000000000000043</v>
      </c>
      <c r="G5" s="2">
        <f>1.5-1.401</f>
        <v>9.8999999999999977E-2</v>
      </c>
      <c r="H5" s="2">
        <v>211630</v>
      </c>
      <c r="I5" s="5">
        <f>29.1-C5</f>
        <v>0.70000000000000284</v>
      </c>
      <c r="J5" s="2">
        <f>2.301-2.299</f>
        <v>2.0000000000002238E-3</v>
      </c>
      <c r="K5" s="2">
        <v>211649</v>
      </c>
      <c r="L5" s="3">
        <f>29.1 - C5</f>
        <v>0.70000000000000284</v>
      </c>
      <c r="M5" s="2">
        <f xml:space="preserve"> 2.901 -2.899</f>
        <v>1.9999999999997797E-3</v>
      </c>
      <c r="N5" s="2">
        <v>211544</v>
      </c>
    </row>
    <row r="6" spans="2:14">
      <c r="B6" s="1">
        <v>300</v>
      </c>
      <c r="C6" s="7">
        <v>66.2</v>
      </c>
      <c r="D6" s="7">
        <v>0.156</v>
      </c>
      <c r="E6" s="2">
        <v>475731</v>
      </c>
      <c r="F6" s="4">
        <f>80.8-C6</f>
        <v>14.599999999999994</v>
      </c>
      <c r="G6" s="2">
        <f>4.102-3.999</f>
        <v>0.1030000000000002</v>
      </c>
      <c r="H6" s="2">
        <v>475022</v>
      </c>
      <c r="I6" s="5">
        <f>67.9-C6</f>
        <v>1.7000000000000028</v>
      </c>
      <c r="J6" s="2">
        <f>6.998-6.994</f>
        <v>4.0000000000004476E-3</v>
      </c>
      <c r="K6" s="2">
        <v>475655</v>
      </c>
      <c r="L6" s="3">
        <f>68 - C6</f>
        <v>1.7999999999999972</v>
      </c>
      <c r="M6" s="2">
        <f xml:space="preserve"> 6.605 -6.6</f>
        <v>5.0000000000007816E-3</v>
      </c>
      <c r="N6" s="2">
        <v>475267</v>
      </c>
    </row>
    <row r="7" spans="2:14">
      <c r="B7" s="1">
        <v>400</v>
      </c>
      <c r="C7" s="7">
        <v>113</v>
      </c>
      <c r="D7" s="7">
        <v>0.27600000000000002</v>
      </c>
      <c r="E7" s="2">
        <v>845430</v>
      </c>
      <c r="F7" s="4">
        <f>134-C7</f>
        <v>21</v>
      </c>
      <c r="G7" s="2">
        <f>6.398 - 6.1</f>
        <v>0.29800000000000004</v>
      </c>
      <c r="H7" s="2">
        <v>845660</v>
      </c>
      <c r="I7" s="5">
        <f>115-C7</f>
        <v>2</v>
      </c>
      <c r="J7" s="2">
        <f>9.693 - 9.684</f>
        <v>9.0000000000003411E-3</v>
      </c>
      <c r="K7" s="8">
        <v>845106</v>
      </c>
      <c r="L7" s="3">
        <f>114 - C7</f>
        <v>1</v>
      </c>
      <c r="M7" s="2">
        <f xml:space="preserve"> 11.489 -11.303</f>
        <v>0.18599999999999994</v>
      </c>
      <c r="N7" s="2">
        <v>845156</v>
      </c>
    </row>
    <row r="8" spans="2:14">
      <c r="B8" s="1">
        <v>500</v>
      </c>
      <c r="C8" s="7">
        <v>177</v>
      </c>
      <c r="D8" s="7">
        <v>0.42399999999999999</v>
      </c>
      <c r="E8" s="2">
        <v>1320418</v>
      </c>
      <c r="F8" s="4">
        <f>214-C8</f>
        <v>37</v>
      </c>
      <c r="G8" s="2">
        <f>10.1 - 9.697</f>
        <v>0.40300000000000047</v>
      </c>
      <c r="H8" s="2">
        <v>1320851</v>
      </c>
      <c r="I8" s="5">
        <f>183-C8</f>
        <v>6</v>
      </c>
      <c r="J8" s="2">
        <f>18.504 - 18.398</f>
        <v>0.10600000000000165</v>
      </c>
      <c r="K8" s="2">
        <v>1321215</v>
      </c>
      <c r="L8" s="3">
        <f>180 - C8</f>
        <v>3</v>
      </c>
      <c r="M8" s="2">
        <f xml:space="preserve"> 17.296 - 16.998</f>
        <v>0.29799999999999827</v>
      </c>
      <c r="N8" s="2">
        <v>1320608</v>
      </c>
    </row>
    <row r="11" spans="2:14" ht="126" customHeight="1">
      <c r="H11" s="10" t="s">
        <v>8</v>
      </c>
      <c r="I11" s="10"/>
      <c r="J11" s="10"/>
      <c r="K11" s="10"/>
      <c r="L11" s="10"/>
    </row>
    <row r="12" spans="2:14">
      <c r="H12" s="9"/>
      <c r="I12" s="9"/>
      <c r="J12" s="9"/>
      <c r="K12" s="9"/>
      <c r="L12" s="9"/>
    </row>
    <row r="13" spans="2:14">
      <c r="H13" s="9"/>
      <c r="I13" s="9"/>
      <c r="J13" s="9"/>
      <c r="K13" s="9"/>
      <c r="L13" s="9"/>
    </row>
    <row r="14" spans="2:14">
      <c r="H14" s="9"/>
      <c r="I14" s="9"/>
      <c r="J14" s="9"/>
      <c r="K14" s="9"/>
      <c r="L14" s="9"/>
    </row>
    <row r="15" spans="2:14">
      <c r="H15" s="9"/>
      <c r="I15" s="9"/>
      <c r="J15" s="9"/>
      <c r="K15" s="9"/>
      <c r="L15" s="9"/>
    </row>
    <row r="16" spans="2:14">
      <c r="H16" s="9"/>
      <c r="I16" s="9"/>
      <c r="J16" s="9"/>
      <c r="K16" s="9"/>
      <c r="L16" s="9"/>
    </row>
    <row r="17" spans="8:12">
      <c r="H17" s="9"/>
      <c r="I17" s="9"/>
      <c r="J17" s="9"/>
      <c r="K17" s="9"/>
      <c r="L17" s="9"/>
    </row>
    <row r="18" spans="8:12">
      <c r="H18" s="9"/>
      <c r="I18" s="9"/>
      <c r="J18" s="9"/>
      <c r="K18" s="9"/>
      <c r="L18" s="9"/>
    </row>
  </sheetData>
  <mergeCells count="6">
    <mergeCell ref="H11:L11"/>
    <mergeCell ref="B2:B3"/>
    <mergeCell ref="F2:H2"/>
    <mergeCell ref="L2:N2"/>
    <mergeCell ref="C2:E2"/>
    <mergeCell ref="I2:K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3"/>
  <sheetViews>
    <sheetView workbookViewId="0">
      <selection activeCell="I11" sqref="I11:I14"/>
    </sheetView>
  </sheetViews>
  <sheetFormatPr defaultRowHeight="15"/>
  <cols>
    <col min="3" max="3" width="15" customWidth="1"/>
    <col min="4" max="4" width="16" customWidth="1"/>
    <col min="5" max="5" width="16.5703125" customWidth="1"/>
    <col min="6" max="7" width="15" customWidth="1"/>
    <col min="8" max="8" width="20" customWidth="1"/>
    <col min="9" max="9" width="64" customWidth="1"/>
  </cols>
  <sheetData>
    <row r="2" spans="2:9">
      <c r="B2" s="11" t="s">
        <v>0</v>
      </c>
      <c r="C2" s="12" t="s">
        <v>9</v>
      </c>
      <c r="D2" s="13"/>
      <c r="E2" s="14"/>
      <c r="F2" s="12" t="s">
        <v>10</v>
      </c>
      <c r="G2" s="13"/>
      <c r="H2" s="13"/>
      <c r="I2" s="14"/>
    </row>
    <row r="3" spans="2:9">
      <c r="B3" s="11"/>
      <c r="C3" s="6" t="s">
        <v>11</v>
      </c>
      <c r="D3" s="6" t="s">
        <v>6</v>
      </c>
      <c r="E3" s="6" t="s">
        <v>7</v>
      </c>
      <c r="F3" s="6" t="s">
        <v>11</v>
      </c>
      <c r="G3" s="6" t="s">
        <v>6</v>
      </c>
      <c r="H3" s="6" t="s">
        <v>7</v>
      </c>
      <c r="I3" s="6" t="s">
        <v>12</v>
      </c>
    </row>
    <row r="4" spans="2:9">
      <c r="B4" s="1">
        <v>100</v>
      </c>
      <c r="C4" s="5">
        <v>18.100000000000001</v>
      </c>
      <c r="D4" s="2" t="s">
        <v>13</v>
      </c>
      <c r="E4" s="2" t="s">
        <v>14</v>
      </c>
      <c r="F4" s="3">
        <v>24.7</v>
      </c>
      <c r="G4" s="2" t="s">
        <v>13</v>
      </c>
      <c r="H4" s="2" t="s">
        <v>15</v>
      </c>
      <c r="I4" s="2" t="s">
        <v>16</v>
      </c>
    </row>
    <row r="5" spans="2:9">
      <c r="B5" s="1">
        <v>500</v>
      </c>
      <c r="C5" s="5">
        <v>119</v>
      </c>
      <c r="D5" s="2" t="s">
        <v>13</v>
      </c>
      <c r="E5" s="2" t="s">
        <v>14</v>
      </c>
      <c r="F5" s="3">
        <v>252</v>
      </c>
      <c r="G5" s="2" t="s">
        <v>13</v>
      </c>
      <c r="H5" s="2" t="s">
        <v>17</v>
      </c>
      <c r="I5" s="2" t="s">
        <v>18</v>
      </c>
    </row>
    <row r="6" spans="2:9">
      <c r="B6" s="1">
        <v>800</v>
      </c>
      <c r="C6" s="5">
        <v>228</v>
      </c>
      <c r="D6" s="2" t="s">
        <v>19</v>
      </c>
      <c r="E6" s="2" t="s">
        <v>14</v>
      </c>
      <c r="F6" s="3">
        <v>590</v>
      </c>
      <c r="G6" s="2" t="s">
        <v>19</v>
      </c>
      <c r="H6" s="2" t="s">
        <v>20</v>
      </c>
      <c r="I6" s="2" t="s">
        <v>21</v>
      </c>
    </row>
    <row r="7" spans="2:9">
      <c r="B7" s="1">
        <v>1000</v>
      </c>
      <c r="C7" s="5">
        <v>270</v>
      </c>
      <c r="D7" s="2" t="s">
        <v>19</v>
      </c>
      <c r="E7" s="2" t="s">
        <v>14</v>
      </c>
      <c r="F7" s="3">
        <v>804</v>
      </c>
      <c r="G7" s="2" t="s">
        <v>19</v>
      </c>
      <c r="H7" s="2" t="s">
        <v>22</v>
      </c>
      <c r="I7" s="2" t="s">
        <v>23</v>
      </c>
    </row>
    <row r="8" spans="2:9">
      <c r="B8" s="1">
        <v>1500</v>
      </c>
      <c r="C8" s="5">
        <v>356</v>
      </c>
      <c r="D8" s="2" t="s">
        <v>19</v>
      </c>
      <c r="E8" s="2" t="s">
        <v>14</v>
      </c>
      <c r="F8" s="3">
        <v>1490</v>
      </c>
      <c r="G8" s="2" t="s">
        <v>24</v>
      </c>
      <c r="H8" s="2" t="s">
        <v>25</v>
      </c>
      <c r="I8" s="2" t="s">
        <v>26</v>
      </c>
    </row>
    <row r="11" spans="2:9">
      <c r="I11" t="s">
        <v>27</v>
      </c>
    </row>
    <row r="12" spans="2:9">
      <c r="I12" t="s">
        <v>28</v>
      </c>
    </row>
    <row r="13" spans="2:9">
      <c r="I13" t="s">
        <v>29</v>
      </c>
    </row>
  </sheetData>
  <mergeCells count="3">
    <mergeCell ref="B2:B3"/>
    <mergeCell ref="C2:E2"/>
    <mergeCell ref="F2:I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Maxim Gasilin</cp:lastModifiedBy>
  <cp:revision/>
  <dcterms:created xsi:type="dcterms:W3CDTF">2020-06-09T19:01:36Z</dcterms:created>
  <dcterms:modified xsi:type="dcterms:W3CDTF">2020-06-10T19:59:34Z</dcterms:modified>
  <cp:category/>
  <cp:contentStatus/>
</cp:coreProperties>
</file>