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x-synthesis/docs/"/>
    </mc:Choice>
  </mc:AlternateContent>
  <xr:revisionPtr revIDLastSave="0" documentId="13_ncr:1_{057C47C2-907D-EA45-9388-547593514984}" xr6:coauthVersionLast="43" xr6:coauthVersionMax="43" xr10:uidLastSave="{00000000-0000-0000-0000-000000000000}"/>
  <bookViews>
    <workbookView xWindow="11200" yWindow="460" windowWidth="34820" windowHeight="27200" xr2:uid="{4AA6D0C7-A62E-F548-98BD-7B50E7867754}"/>
  </bookViews>
  <sheets>
    <sheet name="Energy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C46" i="1"/>
  <c r="C45" i="1"/>
  <c r="C44" i="1"/>
  <c r="C43" i="1"/>
  <c r="D43" i="1"/>
  <c r="D38" i="1"/>
  <c r="D46" i="1" s="1"/>
  <c r="D37" i="1"/>
  <c r="D45" i="1" s="1"/>
  <c r="D36" i="1"/>
  <c r="D44" i="1" s="1"/>
  <c r="B46" i="1"/>
  <c r="B45" i="1"/>
  <c r="B44" i="1"/>
  <c r="B43" i="1"/>
  <c r="K44" i="1" l="1"/>
  <c r="K46" i="1"/>
  <c r="K45" i="1"/>
  <c r="K43" i="1"/>
  <c r="F44" i="1" l="1"/>
  <c r="F46" i="1"/>
  <c r="F45" i="1"/>
  <c r="F43" i="1"/>
  <c r="J45" i="1" l="1"/>
  <c r="J37" i="1"/>
  <c r="J46" i="1" l="1"/>
  <c r="J44" i="1"/>
  <c r="J43" i="1"/>
  <c r="J38" i="1"/>
  <c r="J36" i="1"/>
  <c r="I30" i="1" l="1"/>
  <c r="G30" i="1"/>
  <c r="E30" i="1"/>
  <c r="J30" i="1"/>
  <c r="H30" i="1"/>
  <c r="F30" i="1"/>
  <c r="D30" i="1"/>
  <c r="L30" i="1"/>
  <c r="J35" i="1" l="1"/>
  <c r="L26" i="1" l="1"/>
  <c r="J26" i="1"/>
  <c r="H26" i="1"/>
  <c r="F26" i="1"/>
  <c r="D26" i="1" l="1"/>
  <c r="K26" i="1" s="1"/>
  <c r="M26" i="1" s="1"/>
  <c r="E35" i="1" l="1"/>
  <c r="E38" i="1"/>
  <c r="E37" i="1"/>
  <c r="E36" i="1"/>
  <c r="K30" i="1"/>
  <c r="M30" i="1" s="1"/>
  <c r="E44" i="1" l="1"/>
  <c r="E45" i="1"/>
  <c r="E43" i="1"/>
  <c r="G43" i="1" s="1"/>
  <c r="H43" i="1" s="1"/>
  <c r="I43" i="1" s="1"/>
  <c r="E46" i="1"/>
  <c r="G37" i="1"/>
  <c r="H37" i="1" s="1"/>
  <c r="I37" i="1" s="1"/>
  <c r="L37" i="1"/>
  <c r="M37" i="1" s="1"/>
  <c r="L38" i="1"/>
  <c r="M38" i="1" s="1"/>
  <c r="G38" i="1"/>
  <c r="H38" i="1" s="1"/>
  <c r="I38" i="1" s="1"/>
  <c r="L35" i="1"/>
  <c r="L36" i="1"/>
  <c r="M36" i="1" s="1"/>
  <c r="G36" i="1"/>
  <c r="H36" i="1" s="1"/>
  <c r="I36" i="1" s="1"/>
  <c r="L43" i="1" l="1"/>
  <c r="M43" i="1" s="1"/>
  <c r="G46" i="1"/>
  <c r="H46" i="1" s="1"/>
  <c r="I46" i="1" s="1"/>
  <c r="L46" i="1"/>
  <c r="M46" i="1" s="1"/>
  <c r="L45" i="1"/>
  <c r="M45" i="1" s="1"/>
  <c r="G45" i="1"/>
  <c r="H45" i="1" s="1"/>
  <c r="I45" i="1" s="1"/>
  <c r="G44" i="1"/>
  <c r="H44" i="1" s="1"/>
  <c r="I44" i="1" s="1"/>
  <c r="L44" i="1"/>
  <c r="M44" i="1" s="1"/>
  <c r="O37" i="1"/>
  <c r="G35" i="1"/>
  <c r="H35" i="1" s="1"/>
  <c r="I35" i="1" s="1"/>
  <c r="M35" i="1"/>
  <c r="O36" i="1"/>
  <c r="O38" i="1"/>
  <c r="O45" i="1" l="1"/>
  <c r="O44" i="1"/>
  <c r="O46" i="1"/>
  <c r="P37" i="1"/>
  <c r="P45" i="1"/>
  <c r="P46" i="1"/>
  <c r="P44" i="1"/>
  <c r="P36" i="1"/>
  <c r="P38" i="1"/>
</calcChain>
</file>

<file path=xl/sharedStrings.xml><?xml version="1.0" encoding="utf-8"?>
<sst xmlns="http://schemas.openxmlformats.org/spreadsheetml/2006/main" count="83" uniqueCount="43">
  <si>
    <t>FC</t>
  </si>
  <si>
    <t>AI84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</si>
  <si>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</si>
  <si>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</si>
  <si>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</si>
  <si>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</si>
  <si>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</si>
  <si>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</si>
  <si>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</si>
  <si>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</si>
  <si>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</si>
  <si>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</si>
  <si>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ENERGY uJ</t>
  </si>
  <si>
    <t>Input Size</t>
  </si>
  <si>
    <t>MACs/s/MHz</t>
  </si>
  <si>
    <t>ENERGY</t>
  </si>
  <si>
    <t>MEASURED</t>
  </si>
  <si>
    <t>TIME (MHz)</t>
  </si>
  <si>
    <t>Pool</t>
  </si>
  <si>
    <t>Subtotal</t>
  </si>
  <si>
    <t>OP/s</t>
  </si>
  <si>
    <t>OP</t>
  </si>
  <si>
    <t>OP/s/MHz</t>
  </si>
  <si>
    <t>JOULE/OP</t>
  </si>
  <si>
    <t>OP/JOULE</t>
  </si>
  <si>
    <t>MAC</t>
  </si>
  <si>
    <t>TIME/MAC (s)</t>
  </si>
  <si>
    <t>TIME/OP (s)</t>
  </si>
  <si>
    <t>OP calculated for layer (includes padding)</t>
  </si>
  <si>
    <t>MAC calculated for layer (includes padding)</t>
  </si>
  <si>
    <t>OP TOTAL</t>
  </si>
  <si>
    <t>MAC TOTAL</t>
  </si>
  <si>
    <t>ENERGY TEST MAC</t>
  </si>
  <si>
    <t>ENERGY TEST OP</t>
  </si>
  <si>
    <t>ME04 vs AI84 (MAC):</t>
  </si>
  <si>
    <t>ME04 vs AI84 (OP):</t>
  </si>
  <si>
    <t>AI84 Energy vs. ME04 Energy using the Energy Test Model</t>
  </si>
  <si>
    <t>V</t>
  </si>
  <si>
    <t>Clock MHz</t>
  </si>
  <si>
    <t>AI84 (100 MHz)</t>
  </si>
  <si>
    <t>ME04</t>
  </si>
  <si>
    <t>AI84 (70 MHz)</t>
  </si>
  <si>
    <t>AI84 (46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</si>
</sst>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13" applyNumberFormat="0" applyFill="0" applyAlignment="0" applyProtection="0"/>
  </cellStyleXfs>
  <cellXfs count="6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5" fontId="1" fillId="0" borderId="2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2" xfId="0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2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1" xfId="1" applyNumberFormat="1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3" xfId="0" applyFont="1" applyBorder="1" applyAlignment="1">
      <alignment horizontal="left"/>
    </xf>
    <xf numFmtId="3" fontId="0" fillId="0" borderId="2" xfId="0" applyNumberFormat="1" applyFill="1" applyBorder="1"/>
    <xf numFmtId="0" fontId="4" fillId="0" borderId="13" xfId="2"/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6" fontId="1" fillId="0" borderId="8" xfId="1" applyNumberFormat="1" applyFont="1" applyBorder="1"/>
    <xf numFmtId="2" fontId="0" fillId="2" borderId="5" xfId="0" applyNumberFormat="1" applyFill="1" applyBorder="1"/>
    <xf numFmtId="0" fontId="0" fillId="0" borderId="10" xfId="0" applyFont="1" applyBorder="1" applyAlignment="1">
      <alignment horizontal="right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P46"/>
  <sheetViews>
    <sheetView tabSelected="1" topLeftCell="A24" workbookViewId="0">
      <selection activeCell="G43" sqref="G43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5" width="15.83203125" customWidth="1"/>
    <col min="16" max="16" width="13.6640625" customWidth="1"/>
    <col min="18" max="18" width="12.1640625" bestFit="1" customWidth="1"/>
    <col min="19" max="19" width="17.5" customWidth="1"/>
  </cols>
  <sheetData>
    <row r="1" spans="2:15" ht="21" thickBot="1">
      <c r="B1" s="56" t="s">
        <v>36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2:15" ht="18" thickTop="1" thickBot="1"/>
    <row r="3" spans="2:15">
      <c r="B3" s="3" t="s">
        <v>8</v>
      </c>
      <c r="C3" s="25"/>
      <c r="D3" s="4"/>
      <c r="E3" s="4"/>
      <c r="F3" s="4"/>
      <c r="G3" s="4"/>
      <c r="H3" s="4"/>
      <c r="I3" s="4"/>
      <c r="J3" s="4"/>
      <c r="K3" s="5"/>
    </row>
    <row r="4" spans="2:15">
      <c r="B4" s="6"/>
      <c r="C4" s="24" t="s">
        <v>6</v>
      </c>
      <c r="D4" s="13">
        <v>0</v>
      </c>
      <c r="E4" s="58" t="s">
        <v>18</v>
      </c>
      <c r="F4" s="13">
        <v>1</v>
      </c>
      <c r="G4" s="58" t="s">
        <v>18</v>
      </c>
      <c r="H4" s="13">
        <v>2</v>
      </c>
      <c r="I4" s="58" t="s">
        <v>18</v>
      </c>
      <c r="J4" s="13">
        <v>3</v>
      </c>
      <c r="K4" s="59" t="s">
        <v>0</v>
      </c>
    </row>
    <row r="5" spans="2:15" ht="17" thickBot="1">
      <c r="B5" s="9"/>
      <c r="C5" s="26"/>
      <c r="D5" s="10">
        <v>9</v>
      </c>
      <c r="E5" s="10">
        <v>0</v>
      </c>
      <c r="F5" s="10">
        <v>9</v>
      </c>
      <c r="G5" s="10">
        <v>0</v>
      </c>
      <c r="H5" s="10">
        <v>0</v>
      </c>
      <c r="I5" s="10">
        <v>0</v>
      </c>
      <c r="J5" s="10">
        <v>0</v>
      </c>
      <c r="K5" s="1">
        <v>0</v>
      </c>
    </row>
    <row r="6" spans="2:15" ht="17" thickBot="1">
      <c r="B6" s="2"/>
      <c r="C6" s="2"/>
    </row>
    <row r="7" spans="2:15">
      <c r="B7" s="3" t="s">
        <v>2</v>
      </c>
      <c r="C7" s="25"/>
      <c r="D7" s="4"/>
      <c r="E7" s="4"/>
      <c r="F7" s="4"/>
      <c r="G7" s="4"/>
      <c r="H7" s="4"/>
      <c r="I7" s="4"/>
      <c r="J7" s="4"/>
      <c r="K7" s="5"/>
    </row>
    <row r="8" spans="2:15">
      <c r="B8" s="6"/>
      <c r="C8" s="24"/>
      <c r="D8" s="13">
        <v>0</v>
      </c>
      <c r="E8" s="58" t="s">
        <v>18</v>
      </c>
      <c r="F8" s="13">
        <v>1</v>
      </c>
      <c r="G8" s="58" t="s">
        <v>18</v>
      </c>
      <c r="H8" s="13">
        <v>2</v>
      </c>
      <c r="I8" s="58" t="s">
        <v>18</v>
      </c>
      <c r="J8" s="13">
        <v>3</v>
      </c>
      <c r="K8" s="14" t="s">
        <v>0</v>
      </c>
    </row>
    <row r="9" spans="2:15" ht="17" thickBot="1">
      <c r="B9" s="12"/>
      <c r="C9" s="10"/>
      <c r="D9" s="10">
        <v>64</v>
      </c>
      <c r="E9" s="10">
        <v>0</v>
      </c>
      <c r="F9" s="10">
        <v>64</v>
      </c>
      <c r="G9" s="10">
        <v>0</v>
      </c>
      <c r="H9" s="10">
        <v>0</v>
      </c>
      <c r="I9" s="10">
        <v>0</v>
      </c>
      <c r="J9" s="10">
        <v>0</v>
      </c>
      <c r="K9" s="1">
        <v>0</v>
      </c>
    </row>
    <row r="10" spans="2:15" ht="17" thickBot="1">
      <c r="B10" s="7"/>
      <c r="C10" s="7"/>
      <c r="D10" s="7"/>
      <c r="F10" s="7"/>
      <c r="H10" s="7"/>
      <c r="J10" s="7"/>
      <c r="K10" s="7"/>
    </row>
    <row r="11" spans="2:15">
      <c r="B11" s="3" t="s">
        <v>13</v>
      </c>
      <c r="C11" s="25"/>
      <c r="D11" s="4"/>
      <c r="E11" s="4"/>
      <c r="F11" s="4"/>
      <c r="G11" s="4"/>
      <c r="H11" s="4"/>
      <c r="I11" s="4"/>
      <c r="J11" s="4"/>
      <c r="K11" s="5"/>
    </row>
    <row r="12" spans="2:15">
      <c r="B12" s="6"/>
      <c r="C12" s="24" t="s">
        <v>6</v>
      </c>
      <c r="D12" s="13">
        <v>0</v>
      </c>
      <c r="E12" s="58" t="s">
        <v>18</v>
      </c>
      <c r="F12" s="13">
        <v>1</v>
      </c>
      <c r="G12" s="58" t="s">
        <v>18</v>
      </c>
      <c r="H12" s="13">
        <v>2</v>
      </c>
      <c r="I12" s="58" t="s">
        <v>18</v>
      </c>
      <c r="J12" s="13">
        <v>3</v>
      </c>
      <c r="K12" s="14" t="s">
        <v>0</v>
      </c>
    </row>
    <row r="13" spans="2:15" ht="17" thickBot="1">
      <c r="B13" s="12"/>
      <c r="C13" s="10"/>
      <c r="D13" s="10">
        <v>2025</v>
      </c>
      <c r="E13" s="10">
        <v>0</v>
      </c>
      <c r="F13" s="10">
        <v>2025</v>
      </c>
      <c r="G13" s="10">
        <v>0</v>
      </c>
      <c r="H13" s="10">
        <v>0</v>
      </c>
      <c r="I13" s="10">
        <v>0</v>
      </c>
      <c r="J13" s="10">
        <v>0</v>
      </c>
      <c r="K13" s="1">
        <v>0</v>
      </c>
    </row>
    <row r="14" spans="2:15" ht="17" thickBot="1"/>
    <row r="15" spans="2:15">
      <c r="B15" s="3" t="s">
        <v>3</v>
      </c>
      <c r="C15" s="25"/>
      <c r="D15" s="4"/>
      <c r="E15" s="4"/>
      <c r="F15" s="4"/>
      <c r="G15" s="4"/>
      <c r="H15" s="4"/>
      <c r="I15" s="4"/>
      <c r="J15" s="4"/>
      <c r="K15" s="5"/>
    </row>
    <row r="16" spans="2:15">
      <c r="B16" s="6"/>
      <c r="C16" s="24" t="s">
        <v>6</v>
      </c>
      <c r="D16" s="13">
        <v>0</v>
      </c>
      <c r="E16" s="58" t="s">
        <v>18</v>
      </c>
      <c r="F16" s="13">
        <v>1</v>
      </c>
      <c r="G16" s="58" t="s">
        <v>18</v>
      </c>
      <c r="H16" s="13">
        <v>2</v>
      </c>
      <c r="I16" s="58" t="s">
        <v>18</v>
      </c>
      <c r="J16" s="13">
        <v>3</v>
      </c>
      <c r="K16" s="14" t="s">
        <v>0</v>
      </c>
    </row>
    <row r="17" spans="2:13" ht="17" thickBot="1">
      <c r="B17" s="12"/>
      <c r="C17" s="10"/>
      <c r="D17" s="10">
        <v>64</v>
      </c>
      <c r="E17" s="10">
        <v>0</v>
      </c>
      <c r="F17" s="10">
        <v>64</v>
      </c>
      <c r="G17" s="10">
        <v>0</v>
      </c>
      <c r="H17" s="10">
        <v>0</v>
      </c>
      <c r="I17" s="10">
        <v>0</v>
      </c>
      <c r="J17" s="10">
        <v>0</v>
      </c>
      <c r="K17" s="1">
        <v>0</v>
      </c>
    </row>
    <row r="18" spans="2:13" ht="17" thickBot="1"/>
    <row r="19" spans="2:13">
      <c r="B19" s="3" t="s">
        <v>4</v>
      </c>
      <c r="C19" s="25"/>
      <c r="D19" s="4"/>
      <c r="E19" s="4"/>
      <c r="F19" s="4"/>
      <c r="G19" s="4"/>
      <c r="H19" s="4"/>
      <c r="I19" s="4"/>
      <c r="J19" s="4"/>
      <c r="K19" s="5"/>
    </row>
    <row r="20" spans="2:13">
      <c r="B20" s="6"/>
      <c r="C20" s="24" t="s">
        <v>6</v>
      </c>
      <c r="D20" s="13">
        <v>0</v>
      </c>
      <c r="E20" s="58" t="s">
        <v>18</v>
      </c>
      <c r="F20" s="13">
        <v>1</v>
      </c>
      <c r="G20" s="58" t="s">
        <v>18</v>
      </c>
      <c r="H20" s="13">
        <v>2</v>
      </c>
      <c r="I20" s="58" t="s">
        <v>18</v>
      </c>
      <c r="J20" s="13">
        <v>3</v>
      </c>
      <c r="K20" s="14" t="s">
        <v>0</v>
      </c>
    </row>
    <row r="21" spans="2:13" ht="17" thickBot="1">
      <c r="B21" s="12"/>
      <c r="C21" s="10"/>
      <c r="D21" s="10">
        <v>2025</v>
      </c>
      <c r="E21" s="10">
        <v>0</v>
      </c>
      <c r="F21" s="10">
        <v>2025</v>
      </c>
      <c r="G21" s="10">
        <v>0</v>
      </c>
      <c r="H21" s="10">
        <v>0</v>
      </c>
      <c r="I21" s="10">
        <v>0</v>
      </c>
      <c r="J21" s="10">
        <v>0</v>
      </c>
      <c r="K21" s="1">
        <v>0</v>
      </c>
    </row>
    <row r="23" spans="2:13" ht="17" thickBot="1"/>
    <row r="24" spans="2:13">
      <c r="B24" s="3" t="s">
        <v>32</v>
      </c>
      <c r="C24" s="49"/>
      <c r="D24" s="4" t="s">
        <v>29</v>
      </c>
      <c r="E24" s="4"/>
      <c r="F24" s="4"/>
      <c r="G24" s="4"/>
      <c r="H24" s="4"/>
      <c r="I24" s="4"/>
      <c r="J24" s="4"/>
      <c r="K24" s="4"/>
      <c r="L24" s="4"/>
      <c r="M24" s="5"/>
    </row>
    <row r="25" spans="2:13">
      <c r="B25" s="6"/>
      <c r="C25" s="50" t="s">
        <v>6</v>
      </c>
      <c r="D25" s="13">
        <v>0</v>
      </c>
      <c r="E25" s="13"/>
      <c r="F25" s="13">
        <v>1</v>
      </c>
      <c r="G25" s="13"/>
      <c r="H25" s="13">
        <v>2</v>
      </c>
      <c r="I25" s="13"/>
      <c r="J25" s="13">
        <v>3</v>
      </c>
      <c r="K25" s="57" t="s">
        <v>19</v>
      </c>
      <c r="L25" s="57" t="s">
        <v>0</v>
      </c>
      <c r="M25" s="14" t="s">
        <v>31</v>
      </c>
    </row>
    <row r="26" spans="2:13" ht="17" thickBot="1">
      <c r="B26" s="12" t="s">
        <v>1</v>
      </c>
      <c r="C26" s="10"/>
      <c r="D26" s="47">
        <f>D5*D9*D17*D21</f>
        <v>74649600</v>
      </c>
      <c r="E26" s="10"/>
      <c r="F26" s="47">
        <f>F5*F9*F17*F21</f>
        <v>74649600</v>
      </c>
      <c r="G26" s="10"/>
      <c r="H26" s="47">
        <f>H5*H9*H17*H21</f>
        <v>0</v>
      </c>
      <c r="I26" s="10"/>
      <c r="J26" s="47">
        <f>J5*J9*J17*J21</f>
        <v>0</v>
      </c>
      <c r="K26" s="47">
        <f>SUM(D26:J26)</f>
        <v>149299200</v>
      </c>
      <c r="L26" s="48">
        <f>K5*K9*K17*K21</f>
        <v>0</v>
      </c>
      <c r="M26" s="55">
        <f>K26</f>
        <v>149299200</v>
      </c>
    </row>
    <row r="27" spans="2:13" ht="17" thickBot="1">
      <c r="B27" s="7"/>
      <c r="C27" s="7"/>
      <c r="D27" s="44"/>
      <c r="F27" s="44"/>
      <c r="H27" s="44"/>
      <c r="J27" s="44"/>
      <c r="K27" s="44"/>
      <c r="L27" s="45"/>
      <c r="M27" s="46"/>
    </row>
    <row r="28" spans="2:13">
      <c r="B28" s="3" t="s">
        <v>33</v>
      </c>
      <c r="C28" s="49"/>
      <c r="D28" s="4" t="s">
        <v>28</v>
      </c>
      <c r="E28" s="4"/>
      <c r="F28" s="4"/>
      <c r="G28" s="4"/>
      <c r="H28" s="4"/>
      <c r="I28" s="4"/>
      <c r="J28" s="4"/>
      <c r="K28" s="4"/>
      <c r="L28" s="4"/>
      <c r="M28" s="5"/>
    </row>
    <row r="29" spans="2:13">
      <c r="B29" s="6"/>
      <c r="C29" s="50" t="s">
        <v>6</v>
      </c>
      <c r="D29" s="13">
        <v>0</v>
      </c>
      <c r="E29" s="58" t="s">
        <v>18</v>
      </c>
      <c r="F29" s="13">
        <v>1</v>
      </c>
      <c r="G29" s="58" t="s">
        <v>18</v>
      </c>
      <c r="H29" s="13">
        <v>2</v>
      </c>
      <c r="I29" s="58" t="s">
        <v>18</v>
      </c>
      <c r="J29" s="13">
        <v>3</v>
      </c>
      <c r="K29" s="57" t="s">
        <v>19</v>
      </c>
      <c r="L29" s="57" t="s">
        <v>0</v>
      </c>
      <c r="M29" s="14" t="s">
        <v>30</v>
      </c>
    </row>
    <row r="30" spans="2:13" ht="17" thickBot="1">
      <c r="B30" s="12" t="s">
        <v>1</v>
      </c>
      <c r="C30" s="10"/>
      <c r="D30" s="47">
        <f>D5*D9*D17*D21+D21*D17</f>
        <v>74779200</v>
      </c>
      <c r="E30" s="47">
        <f>E21*E17*E5</f>
        <v>0</v>
      </c>
      <c r="F30" s="47">
        <f>F5*F9*F17*F21+F21*F17</f>
        <v>74779200</v>
      </c>
      <c r="G30" s="47">
        <f>G21*G17*G5</f>
        <v>0</v>
      </c>
      <c r="H30" s="47">
        <f>H5*H9*H17*H21+H21*H17</f>
        <v>0</v>
      </c>
      <c r="I30" s="47">
        <f>I21*I17*I5</f>
        <v>0</v>
      </c>
      <c r="J30" s="47">
        <f>J5*J9*J17*J21+J21*J17</f>
        <v>0</v>
      </c>
      <c r="K30" s="47">
        <f>SUM(D30:J30)</f>
        <v>149558400</v>
      </c>
      <c r="L30" s="48">
        <f>K5*K9*K17*K21</f>
        <v>0</v>
      </c>
      <c r="M30" s="55">
        <f>K30</f>
        <v>149558400</v>
      </c>
    </row>
    <row r="31" spans="2:13">
      <c r="B31" s="7"/>
      <c r="C31" s="7"/>
      <c r="D31" s="44"/>
      <c r="F31" s="44"/>
      <c r="H31" s="44"/>
      <c r="J31" s="44"/>
      <c r="K31" s="44"/>
      <c r="L31" s="45"/>
      <c r="M31" s="46"/>
    </row>
    <row r="32" spans="2:13" ht="17" thickBot="1"/>
    <row r="33" spans="2:16">
      <c r="B33" s="3" t="s">
        <v>32</v>
      </c>
      <c r="C33" s="49"/>
      <c r="D33" s="49"/>
      <c r="E33" s="3" t="s">
        <v>16</v>
      </c>
      <c r="F33" s="4"/>
      <c r="G33" s="4"/>
      <c r="H33" s="4"/>
      <c r="I33" s="4"/>
      <c r="J33" s="4"/>
      <c r="K33" s="4"/>
      <c r="L33" s="4"/>
      <c r="M33" s="5"/>
      <c r="O33" s="54" t="s">
        <v>34</v>
      </c>
      <c r="P33" s="5"/>
    </row>
    <row r="34" spans="2:16">
      <c r="B34" s="6"/>
      <c r="C34" s="62" t="s">
        <v>37</v>
      </c>
      <c r="D34" s="62" t="s">
        <v>38</v>
      </c>
      <c r="E34" s="40" t="s">
        <v>25</v>
      </c>
      <c r="F34" s="35" t="s">
        <v>5</v>
      </c>
      <c r="G34" s="13" t="s">
        <v>26</v>
      </c>
      <c r="H34" s="37" t="s">
        <v>11</v>
      </c>
      <c r="I34" s="13" t="s">
        <v>14</v>
      </c>
      <c r="J34" s="35" t="s">
        <v>12</v>
      </c>
      <c r="K34" s="35" t="s">
        <v>7</v>
      </c>
      <c r="L34" s="13" t="s">
        <v>9</v>
      </c>
      <c r="M34" s="15" t="s">
        <v>10</v>
      </c>
      <c r="O34" s="34" t="s">
        <v>15</v>
      </c>
      <c r="P34" s="15" t="s">
        <v>17</v>
      </c>
    </row>
    <row r="35" spans="2:16">
      <c r="B35" s="11" t="s">
        <v>40</v>
      </c>
      <c r="C35" s="7">
        <v>1.2</v>
      </c>
      <c r="D35" s="7">
        <v>96</v>
      </c>
      <c r="E35" s="41">
        <f>M$26</f>
        <v>149299200</v>
      </c>
      <c r="F35" s="23">
        <v>0</v>
      </c>
      <c r="G35" s="7">
        <f t="shared" ref="G35:G38" si="0">F35/1000/E35</f>
        <v>0</v>
      </c>
      <c r="H35" s="28" t="e">
        <f t="shared" ref="H35:H38" si="1">1/G35</f>
        <v>#DIV/0!</v>
      </c>
      <c r="I35" s="28" t="e">
        <f>H35/C35</f>
        <v>#DIV/0!</v>
      </c>
      <c r="J35" s="39">
        <f>F35*K35</f>
        <v>0</v>
      </c>
      <c r="K35" s="22">
        <v>0</v>
      </c>
      <c r="L35" s="52">
        <f>J35/E35/1000000</f>
        <v>0</v>
      </c>
      <c r="M35" s="51" t="e">
        <f>1/L35</f>
        <v>#DIV/0!</v>
      </c>
      <c r="O35" s="11"/>
      <c r="P35" s="8"/>
    </row>
    <row r="36" spans="2:16">
      <c r="B36" s="11" t="s">
        <v>39</v>
      </c>
      <c r="C36" s="20">
        <v>1.1200000000000001</v>
      </c>
      <c r="D36" s="20">
        <f>100/2</f>
        <v>50</v>
      </c>
      <c r="E36" s="42">
        <f>M$26</f>
        <v>149299200</v>
      </c>
      <c r="F36" s="23">
        <v>5.3689999999999998</v>
      </c>
      <c r="G36" s="7">
        <f t="shared" si="0"/>
        <v>3.5961344735939642E-11</v>
      </c>
      <c r="H36" s="28">
        <f t="shared" si="1"/>
        <v>27807636431.365246</v>
      </c>
      <c r="I36" s="28">
        <f>H36/C36</f>
        <v>24828246813.718967</v>
      </c>
      <c r="J36" s="17">
        <f t="shared" ref="J36:J38" si="2">F36*K36</f>
        <v>353.1599344</v>
      </c>
      <c r="K36" s="22">
        <f>C36*58.73</f>
        <v>65.777600000000007</v>
      </c>
      <c r="L36" s="52">
        <f t="shared" ref="L36:L38" si="3">J36/E36/1000000</f>
        <v>2.3654509495027436E-12</v>
      </c>
      <c r="M36" s="18">
        <f t="shared" ref="M36:M38" si="4">1/L36</f>
        <v>422752372104.8692</v>
      </c>
      <c r="O36" s="30">
        <f>L$35/L36</f>
        <v>0</v>
      </c>
      <c r="P36" s="31" t="e">
        <f>I36/I$35</f>
        <v>#DIV/0!</v>
      </c>
    </row>
    <row r="37" spans="2:16">
      <c r="B37" s="11" t="s">
        <v>41</v>
      </c>
      <c r="C37" s="20">
        <v>0.9</v>
      </c>
      <c r="D37" s="20">
        <f>70/2</f>
        <v>35</v>
      </c>
      <c r="E37" s="42">
        <f>M$26</f>
        <v>149299200</v>
      </c>
      <c r="F37" s="23">
        <v>0</v>
      </c>
      <c r="G37" s="20">
        <f t="shared" si="0"/>
        <v>0</v>
      </c>
      <c r="H37" s="28" t="e">
        <f t="shared" si="1"/>
        <v>#DIV/0!</v>
      </c>
      <c r="I37" s="28" t="e">
        <f>H37/C37</f>
        <v>#DIV/0!</v>
      </c>
      <c r="J37" s="17">
        <f t="shared" si="2"/>
        <v>0</v>
      </c>
      <c r="K37" s="22">
        <v>0</v>
      </c>
      <c r="L37" s="52">
        <f t="shared" si="3"/>
        <v>0</v>
      </c>
      <c r="M37" s="18" t="e">
        <f t="shared" si="4"/>
        <v>#DIV/0!</v>
      </c>
      <c r="O37" s="61" t="e">
        <f>L$35/L37</f>
        <v>#DIV/0!</v>
      </c>
      <c r="P37" s="31" t="e">
        <f>I37/I$35</f>
        <v>#DIV/0!</v>
      </c>
    </row>
    <row r="38" spans="2:16" ht="17" thickBot="1">
      <c r="B38" s="19" t="s">
        <v>42</v>
      </c>
      <c r="C38" s="27">
        <v>0.9</v>
      </c>
      <c r="D38" s="27">
        <f>46/2</f>
        <v>23</v>
      </c>
      <c r="E38" s="43">
        <f>M$26</f>
        <v>149299200</v>
      </c>
      <c r="F38" s="36">
        <v>0</v>
      </c>
      <c r="G38" s="10">
        <f t="shared" si="0"/>
        <v>0</v>
      </c>
      <c r="H38" s="29" t="e">
        <f t="shared" si="1"/>
        <v>#DIV/0!</v>
      </c>
      <c r="I38" s="29" t="e">
        <f>H38/C38</f>
        <v>#DIV/0!</v>
      </c>
      <c r="J38" s="60">
        <f t="shared" si="2"/>
        <v>0</v>
      </c>
      <c r="K38" s="38">
        <v>0</v>
      </c>
      <c r="L38" s="53">
        <f t="shared" si="3"/>
        <v>0</v>
      </c>
      <c r="M38" s="16" t="e">
        <f t="shared" si="4"/>
        <v>#DIV/0!</v>
      </c>
      <c r="O38" s="32" t="e">
        <f>L$35/L38</f>
        <v>#DIV/0!</v>
      </c>
      <c r="P38" s="33" t="e">
        <f>I38/I$35</f>
        <v>#DIV/0!</v>
      </c>
    </row>
    <row r="40" spans="2:16" ht="17" thickBot="1"/>
    <row r="41" spans="2:16">
      <c r="B41" s="3" t="s">
        <v>33</v>
      </c>
      <c r="C41" s="49"/>
      <c r="D41" s="49"/>
      <c r="E41" s="3" t="s">
        <v>16</v>
      </c>
      <c r="F41" s="4"/>
      <c r="G41" s="4"/>
      <c r="H41" s="4"/>
      <c r="I41" s="4"/>
      <c r="J41" s="4"/>
      <c r="K41" s="4"/>
      <c r="L41" s="4"/>
      <c r="M41" s="5"/>
      <c r="O41" s="54" t="s">
        <v>35</v>
      </c>
      <c r="P41" s="5"/>
    </row>
    <row r="42" spans="2:16">
      <c r="B42" s="6"/>
      <c r="C42" s="62" t="s">
        <v>37</v>
      </c>
      <c r="D42" s="62" t="s">
        <v>38</v>
      </c>
      <c r="E42" s="40" t="s">
        <v>21</v>
      </c>
      <c r="F42" s="35" t="s">
        <v>5</v>
      </c>
      <c r="G42" s="13" t="s">
        <v>27</v>
      </c>
      <c r="H42" s="37" t="s">
        <v>20</v>
      </c>
      <c r="I42" s="13" t="s">
        <v>22</v>
      </c>
      <c r="J42" s="35" t="s">
        <v>12</v>
      </c>
      <c r="K42" s="35" t="s">
        <v>7</v>
      </c>
      <c r="L42" s="13" t="s">
        <v>23</v>
      </c>
      <c r="M42" s="15" t="s">
        <v>24</v>
      </c>
      <c r="O42" s="34" t="s">
        <v>15</v>
      </c>
      <c r="P42" s="15" t="s">
        <v>17</v>
      </c>
    </row>
    <row r="43" spans="2:16">
      <c r="B43" s="11" t="str">
        <f>B35</f>
        <v>ME04</v>
      </c>
      <c r="C43" s="7">
        <f>C35</f>
        <v>1.2</v>
      </c>
      <c r="D43" s="7">
        <f>D35</f>
        <v>96</v>
      </c>
      <c r="E43" s="41">
        <f>M$30</f>
        <v>149558400</v>
      </c>
      <c r="F43" s="21">
        <f>F35</f>
        <v>0</v>
      </c>
      <c r="G43" s="7">
        <f t="shared" ref="G43:G46" si="5">F43/1000/E43</f>
        <v>0</v>
      </c>
      <c r="H43" s="28" t="e">
        <f t="shared" ref="H43:H46" si="6">1/G43</f>
        <v>#DIV/0!</v>
      </c>
      <c r="I43" s="28" t="e">
        <f>H43/C43</f>
        <v>#DIV/0!</v>
      </c>
      <c r="J43" s="39">
        <f>F43*K43</f>
        <v>0</v>
      </c>
      <c r="K43" s="22">
        <f>K35</f>
        <v>0</v>
      </c>
      <c r="L43" s="52">
        <f>J43/E43/1000000</f>
        <v>0</v>
      </c>
      <c r="M43" s="51" t="e">
        <f>1/L43</f>
        <v>#DIV/0!</v>
      </c>
      <c r="O43" s="11"/>
      <c r="P43" s="8"/>
    </row>
    <row r="44" spans="2:16">
      <c r="B44" s="11" t="str">
        <f>B36</f>
        <v>AI84 (100 MHz)</v>
      </c>
      <c r="C44" s="20">
        <f>C36</f>
        <v>1.1200000000000001</v>
      </c>
      <c r="D44" s="20">
        <f>D36</f>
        <v>50</v>
      </c>
      <c r="E44" s="42">
        <f>M$30</f>
        <v>149558400</v>
      </c>
      <c r="F44" s="23">
        <f>F36</f>
        <v>5.3689999999999998</v>
      </c>
      <c r="G44" s="7">
        <f t="shared" si="5"/>
        <v>3.5899020048355689E-11</v>
      </c>
      <c r="H44" s="28">
        <f t="shared" si="6"/>
        <v>27855913577.947479</v>
      </c>
      <c r="I44" s="28">
        <f>H44/C44</f>
        <v>24871351408.881676</v>
      </c>
      <c r="J44" s="17">
        <f t="shared" ref="J44:J46" si="7">F44*K44</f>
        <v>353.1599344</v>
      </c>
      <c r="K44" s="22">
        <f>K36</f>
        <v>65.777600000000007</v>
      </c>
      <c r="L44" s="52">
        <f t="shared" ref="L44:L46" si="8">J44/E44/1000000</f>
        <v>2.3613513811327213E-12</v>
      </c>
      <c r="M44" s="18">
        <f t="shared" ref="M44:M46" si="9">1/L44</f>
        <v>423486317195.32904</v>
      </c>
      <c r="O44" s="30">
        <f>L$35/L44</f>
        <v>0</v>
      </c>
      <c r="P44" s="31" t="e">
        <f>I44/I$35</f>
        <v>#DIV/0!</v>
      </c>
    </row>
    <row r="45" spans="2:16">
      <c r="B45" s="11" t="str">
        <f>B37</f>
        <v>AI84 (70 MHz)</v>
      </c>
      <c r="C45" s="20">
        <f>C37</f>
        <v>0.9</v>
      </c>
      <c r="D45" s="20">
        <f>D37</f>
        <v>35</v>
      </c>
      <c r="E45" s="42">
        <f>M$30</f>
        <v>149558400</v>
      </c>
      <c r="F45" s="21">
        <f>F37</f>
        <v>0</v>
      </c>
      <c r="G45" s="7">
        <f t="shared" ref="G45" si="10">F45/1000/E45</f>
        <v>0</v>
      </c>
      <c r="H45" s="28" t="e">
        <f t="shared" ref="H45" si="11">1/G45</f>
        <v>#DIV/0!</v>
      </c>
      <c r="I45" s="28" t="e">
        <f>H45/C45</f>
        <v>#DIV/0!</v>
      </c>
      <c r="J45" s="17">
        <f t="shared" si="7"/>
        <v>0</v>
      </c>
      <c r="K45" s="22">
        <f>K37</f>
        <v>0</v>
      </c>
      <c r="L45" s="52">
        <f t="shared" si="8"/>
        <v>0</v>
      </c>
      <c r="M45" s="18" t="e">
        <f t="shared" si="9"/>
        <v>#DIV/0!</v>
      </c>
      <c r="O45" s="61" t="e">
        <f>L$35/L45</f>
        <v>#DIV/0!</v>
      </c>
      <c r="P45" s="31" t="e">
        <f>I45/I$35</f>
        <v>#DIV/0!</v>
      </c>
    </row>
    <row r="46" spans="2:16" ht="17" thickBot="1">
      <c r="B46" s="19" t="str">
        <f>B38</f>
        <v>AI84 (46 MHz)</v>
      </c>
      <c r="C46" s="27">
        <f>C38</f>
        <v>0.9</v>
      </c>
      <c r="D46" s="27">
        <f>D38</f>
        <v>23</v>
      </c>
      <c r="E46" s="43">
        <f>M$30</f>
        <v>149558400</v>
      </c>
      <c r="F46" s="36">
        <f>F38</f>
        <v>0</v>
      </c>
      <c r="G46" s="10">
        <f t="shared" si="5"/>
        <v>0</v>
      </c>
      <c r="H46" s="29" t="e">
        <f t="shared" si="6"/>
        <v>#DIV/0!</v>
      </c>
      <c r="I46" s="29" t="e">
        <f>H46/C46</f>
        <v>#DIV/0!</v>
      </c>
      <c r="J46" s="60">
        <f t="shared" si="7"/>
        <v>0</v>
      </c>
      <c r="K46" s="38">
        <f>K38</f>
        <v>0</v>
      </c>
      <c r="L46" s="53">
        <f t="shared" si="8"/>
        <v>0</v>
      </c>
      <c r="M46" s="16" t="e">
        <f t="shared" si="9"/>
        <v>#DIV/0!</v>
      </c>
      <c r="O46" s="32" t="e">
        <f>L$35/L46</f>
        <v>#DIV/0!</v>
      </c>
      <c r="P46" s="33" t="e">
        <f>I46/I$35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2019-07-22T20:56:39Z</dcterms:modified>
</cp:coreProperties>
</file>