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muchsel/Documents/Source/ai84/"/>
    </mc:Choice>
  </mc:AlternateContent>
  <xr:revisionPtr revIDLastSave="0" documentId="13_ncr:1_{6E4506BF-7FA5-9846-B976-E1D06844F2EE}" xr6:coauthVersionLast="43" xr6:coauthVersionMax="43" xr10:uidLastSave="{00000000-0000-0000-0000-000000000000}"/>
  <bookViews>
    <workbookView xWindow="11980" yWindow="900" windowWidth="39220" windowHeight="25000" activeTab="1" xr2:uid="{4AA6D0C7-A62E-F548-98BD-7B50E7867754}"/>
  </bookViews>
  <sheets>
    <sheet name="SmallNet" sheetId="1" r:id="rId1"/>
    <sheet name="ExtraSmallN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0" i="3" l="1"/>
  <c r="C50" i="3"/>
  <c r="J49" i="3"/>
  <c r="C49" i="3"/>
  <c r="J48" i="3"/>
  <c r="C48" i="3"/>
  <c r="J47" i="3"/>
  <c r="C47" i="3"/>
  <c r="C46" i="3"/>
  <c r="I45" i="3"/>
  <c r="J40" i="3"/>
  <c r="C40" i="3"/>
  <c r="J39" i="3"/>
  <c r="C39" i="3"/>
  <c r="J38" i="3"/>
  <c r="C38" i="3"/>
  <c r="J37" i="3"/>
  <c r="C37" i="3"/>
  <c r="C36" i="3"/>
  <c r="J30" i="3"/>
  <c r="H30" i="3"/>
  <c r="G30" i="3"/>
  <c r="E30" i="3"/>
  <c r="D30" i="3"/>
  <c r="J26" i="3"/>
  <c r="H26" i="3"/>
  <c r="H21" i="3"/>
  <c r="G21" i="3"/>
  <c r="F21" i="3"/>
  <c r="F30" i="3" s="1"/>
  <c r="E21" i="3"/>
  <c r="D21" i="3"/>
  <c r="D26" i="3" s="1"/>
  <c r="H13" i="3"/>
  <c r="G13" i="3"/>
  <c r="F13" i="3"/>
  <c r="E13" i="3"/>
  <c r="D13" i="3"/>
  <c r="I30" i="3" l="1"/>
  <c r="K30" i="3" s="1"/>
  <c r="D49" i="3" s="1"/>
  <c r="F26" i="3"/>
  <c r="I26" i="3" s="1"/>
  <c r="K26" i="3" s="1"/>
  <c r="H21" i="1"/>
  <c r="G21" i="1"/>
  <c r="F21" i="1"/>
  <c r="E21" i="1"/>
  <c r="D21" i="1"/>
  <c r="H13" i="1"/>
  <c r="G13" i="1"/>
  <c r="F13" i="1"/>
  <c r="E13" i="1"/>
  <c r="D13" i="1"/>
  <c r="D46" i="3" l="1"/>
  <c r="F46" i="3" s="1"/>
  <c r="G46" i="3" s="1"/>
  <c r="H46" i="3" s="1"/>
  <c r="D50" i="3"/>
  <c r="F50" i="3" s="1"/>
  <c r="G50" i="3" s="1"/>
  <c r="H50" i="3" s="1"/>
  <c r="D47" i="3"/>
  <c r="D48" i="3"/>
  <c r="F48" i="3" s="1"/>
  <c r="G48" i="3" s="1"/>
  <c r="H48" i="3" s="1"/>
  <c r="D45" i="3"/>
  <c r="K47" i="3"/>
  <c r="L47" i="3" s="1"/>
  <c r="F47" i="3"/>
  <c r="G47" i="3" s="1"/>
  <c r="H47" i="3" s="1"/>
  <c r="K49" i="3"/>
  <c r="L49" i="3" s="1"/>
  <c r="F49" i="3"/>
  <c r="G49" i="3" s="1"/>
  <c r="H49" i="3" s="1"/>
  <c r="D40" i="3"/>
  <c r="D39" i="3"/>
  <c r="D38" i="3"/>
  <c r="D37" i="3"/>
  <c r="D35" i="3"/>
  <c r="D36" i="3"/>
  <c r="F36" i="3" s="1"/>
  <c r="G36" i="3" s="1"/>
  <c r="H36" i="3" s="1"/>
  <c r="K48" i="3"/>
  <c r="L48" i="3" s="1"/>
  <c r="G30" i="1"/>
  <c r="E30" i="1"/>
  <c r="J30" i="1"/>
  <c r="J50" i="1"/>
  <c r="C50" i="1"/>
  <c r="J49" i="1"/>
  <c r="C49" i="1"/>
  <c r="J48" i="1"/>
  <c r="C48" i="1"/>
  <c r="J47" i="1"/>
  <c r="C47" i="1"/>
  <c r="C46" i="1"/>
  <c r="I45" i="1"/>
  <c r="K50" i="3" l="1"/>
  <c r="L50" i="3" s="1"/>
  <c r="F45" i="3"/>
  <c r="G45" i="3" s="1"/>
  <c r="H45" i="3" s="1"/>
  <c r="K45" i="3"/>
  <c r="L45" i="3" s="1"/>
  <c r="K37" i="3"/>
  <c r="L37" i="3" s="1"/>
  <c r="F37" i="3"/>
  <c r="G37" i="3" s="1"/>
  <c r="H37" i="3" s="1"/>
  <c r="K38" i="3"/>
  <c r="L38" i="3" s="1"/>
  <c r="F38" i="3"/>
  <c r="G38" i="3" s="1"/>
  <c r="H38" i="3" s="1"/>
  <c r="K39" i="3"/>
  <c r="L39" i="3" s="1"/>
  <c r="F39" i="3"/>
  <c r="G39" i="3" s="1"/>
  <c r="H39" i="3" s="1"/>
  <c r="F35" i="3"/>
  <c r="G35" i="3" s="1"/>
  <c r="H35" i="3" s="1"/>
  <c r="K35" i="3"/>
  <c r="L35" i="3" s="1"/>
  <c r="K40" i="3"/>
  <c r="L40" i="3" s="1"/>
  <c r="F40" i="3"/>
  <c r="G40" i="3" s="1"/>
  <c r="H40" i="3" s="1"/>
  <c r="C40" i="1"/>
  <c r="C39" i="1"/>
  <c r="J39" i="1"/>
  <c r="J38" i="1"/>
  <c r="C36" i="1" l="1"/>
  <c r="C38" i="1" l="1"/>
  <c r="C37" i="1"/>
  <c r="H30" i="1" l="1"/>
  <c r="F30" i="1"/>
  <c r="J40" i="1" l="1"/>
  <c r="J37" i="1"/>
  <c r="J26" i="1" l="1"/>
  <c r="H26" i="1"/>
  <c r="F26" i="1"/>
  <c r="D30" i="1"/>
  <c r="D26" i="1" l="1"/>
  <c r="I26" i="1" s="1"/>
  <c r="K26" i="1" s="1"/>
  <c r="D35" i="1" s="1"/>
  <c r="I30" i="1" l="1"/>
  <c r="K30" i="1" s="1"/>
  <c r="D45" i="1" s="1"/>
  <c r="F45" i="1" s="1"/>
  <c r="G45" i="1" s="1"/>
  <c r="H45" i="1" s="1"/>
  <c r="D37" i="1"/>
  <c r="D40" i="1"/>
  <c r="D36" i="1"/>
  <c r="F36" i="1" s="1"/>
  <c r="D39" i="1"/>
  <c r="D38" i="1"/>
  <c r="K45" i="1" l="1"/>
  <c r="L45" i="1" s="1"/>
  <c r="D50" i="1"/>
  <c r="D46" i="1"/>
  <c r="F46" i="1" s="1"/>
  <c r="G46" i="1" s="1"/>
  <c r="H46" i="1" s="1"/>
  <c r="D49" i="1"/>
  <c r="D47" i="1"/>
  <c r="D48" i="1"/>
  <c r="K39" i="1"/>
  <c r="L39" i="1" s="1"/>
  <c r="F39" i="1"/>
  <c r="G39" i="1" s="1"/>
  <c r="H39" i="1" s="1"/>
  <c r="K40" i="1"/>
  <c r="L40" i="1" s="1"/>
  <c r="F40" i="1"/>
  <c r="G40" i="1" s="1"/>
  <c r="H40" i="1" s="1"/>
  <c r="K35" i="1"/>
  <c r="K38" i="1"/>
  <c r="L38" i="1" s="1"/>
  <c r="F38" i="1"/>
  <c r="G38" i="1" s="1"/>
  <c r="H38" i="1" s="1"/>
  <c r="K37" i="1"/>
  <c r="L37" i="1" s="1"/>
  <c r="F37" i="1"/>
  <c r="G37" i="1" s="1"/>
  <c r="H37" i="1" s="1"/>
  <c r="G36" i="1"/>
  <c r="H36" i="1" s="1"/>
  <c r="K47" i="1" l="1"/>
  <c r="L47" i="1" s="1"/>
  <c r="F47" i="1"/>
  <c r="G47" i="1" s="1"/>
  <c r="H47" i="1" s="1"/>
  <c r="K49" i="1"/>
  <c r="L49" i="1" s="1"/>
  <c r="F49" i="1"/>
  <c r="G49" i="1" s="1"/>
  <c r="H49" i="1" s="1"/>
  <c r="F48" i="1"/>
  <c r="G48" i="1" s="1"/>
  <c r="H48" i="1" s="1"/>
  <c r="K48" i="1"/>
  <c r="L48" i="1" s="1"/>
  <c r="F50" i="1"/>
  <c r="G50" i="1" s="1"/>
  <c r="H50" i="1" s="1"/>
  <c r="K50" i="1"/>
  <c r="L50" i="1" s="1"/>
  <c r="F35" i="1"/>
  <c r="G35" i="1" s="1"/>
  <c r="H35" i="1" s="1"/>
  <c r="L35" i="1"/>
</calcChain>
</file>

<file path=xl/sharedStrings.xml><?xml version="1.0" encoding="utf-8"?>
<sst xmlns="http://schemas.openxmlformats.org/spreadsheetml/2006/main" count="174" uniqueCount="45">
  <si>
    <t>FC</t>
  </si>
  <si>
    <t>AI84</t>
  </si>
  <si>
    <t>Input Channels</t>
  </si>
  <si>
    <t>Output Channels</t>
  </si>
  <si>
    <t>Output Size</t>
  </si>
  <si>
    <t>TIME ms</t>
  </si>
  <si>
    <t>Layer</t>
  </si>
  <si>
    <t>POWER mW</t>
  </si>
  <si>
    <t>Kernel Size</t>
  </si>
  <si>
    <t>JOULE/MAC</t>
  </si>
  <si>
    <t>MAC/JOULE</t>
  </si>
  <si>
    <t>MAC/s</t>
  </si>
  <si>
    <t>ENERGY uJ</t>
  </si>
  <si>
    <t>Input Size</t>
  </si>
  <si>
    <t>MACs/s/MHz</t>
  </si>
  <si>
    <t>AI84 RTL sim</t>
  </si>
  <si>
    <t>AI84 1.1V (default trim)</t>
  </si>
  <si>
    <t>MHz</t>
  </si>
  <si>
    <t>MEASURED</t>
  </si>
  <si>
    <t>AI84 1.1V (100 MHz)</t>
  </si>
  <si>
    <t>ME11 1.8V-3.3V</t>
  </si>
  <si>
    <t>AI84 0.9V (default trim)</t>
  </si>
  <si>
    <t>AI84 0.9V (46 MHz)</t>
  </si>
  <si>
    <t>Clock</t>
  </si>
  <si>
    <t>Pool</t>
  </si>
  <si>
    <t>Subtotal</t>
  </si>
  <si>
    <t>OP/s</t>
  </si>
  <si>
    <t>OP</t>
  </si>
  <si>
    <t>OP/s/MHz</t>
  </si>
  <si>
    <t>JOULE/OP</t>
  </si>
  <si>
    <t>OP/JOULE</t>
  </si>
  <si>
    <t>MAC</t>
  </si>
  <si>
    <t>TIME/MAC (s)</t>
  </si>
  <si>
    <t>TIME/OP (s)</t>
  </si>
  <si>
    <t>OP calculated for layer (includes padding)</t>
  </si>
  <si>
    <t>MAC calculated for layer (includes padding)</t>
  </si>
  <si>
    <t>OP TOTAL</t>
  </si>
  <si>
    <t>MAC TOTAL</t>
  </si>
  <si>
    <t>SmallNet</t>
  </si>
  <si>
    <t>MNIST MAC</t>
  </si>
  <si>
    <t>MNIST OP</t>
  </si>
  <si>
    <t>SmallNet Energy vs. ARM Energy (MNIST)</t>
  </si>
  <si>
    <t>Top1 FP32 Test Set</t>
  </si>
  <si>
    <t>Top1 FP32 Best Val Set</t>
  </si>
  <si>
    <t>Top1 AI84 Quantized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</si>
</sst>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5" fillId="0" borderId="13" applyNumberFormat="0" applyFill="0" applyAlignment="0" applyProtection="0"/>
  </cellStyleXfs>
  <cellXfs count="57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3" xfId="0" applyFont="1" applyBorder="1"/>
    <xf numFmtId="0" fontId="0" fillId="0" borderId="4" xfId="0" applyBorder="1"/>
    <xf numFmtId="0" fontId="0" fillId="0" borderId="1" xfId="0" applyBorder="1"/>
    <xf numFmtId="0" fontId="0" fillId="0" borderId="5" xfId="0" applyFont="1" applyBorder="1" applyAlignment="1">
      <alignment horizontal="right"/>
    </xf>
    <xf numFmtId="0" fontId="0" fillId="0" borderId="0" xfId="0" applyBorder="1"/>
    <xf numFmtId="0" fontId="0" fillId="0" borderId="7" xfId="0" applyFont="1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0" fillId="0" borderId="9" xfId="0" applyBorder="1" applyAlignment="1">
      <alignment horizontal="right"/>
    </xf>
    <xf numFmtId="0" fontId="0" fillId="0" borderId="9" xfId="0" applyBorder="1"/>
    <xf numFmtId="164" fontId="0" fillId="0" borderId="0" xfId="0" applyNumberFormat="1" applyBorder="1"/>
    <xf numFmtId="165" fontId="1" fillId="0" borderId="2" xfId="1" applyNumberFormat="1" applyFont="1" applyBorder="1"/>
    <xf numFmtId="165" fontId="0" fillId="0" borderId="0" xfId="1" applyNumberFormat="1" applyFont="1" applyBorder="1"/>
    <xf numFmtId="166" fontId="1" fillId="0" borderId="0" xfId="1" applyNumberFormat="1" applyFont="1" applyBorder="1"/>
    <xf numFmtId="165" fontId="1" fillId="0" borderId="6" xfId="1" applyNumberFormat="1" applyFont="1" applyBorder="1"/>
    <xf numFmtId="0" fontId="0" fillId="0" borderId="7" xfId="0" applyFill="1" applyBorder="1"/>
    <xf numFmtId="165" fontId="0" fillId="0" borderId="6" xfId="1" applyNumberFormat="1" applyFont="1" applyBorder="1"/>
    <xf numFmtId="0" fontId="0" fillId="0" borderId="0" xfId="0" applyFill="1" applyBorder="1"/>
    <xf numFmtId="0" fontId="1" fillId="0" borderId="0" xfId="0" applyFont="1" applyBorder="1"/>
    <xf numFmtId="164" fontId="1" fillId="0" borderId="0" xfId="0" applyNumberFormat="1" applyFont="1" applyBorder="1"/>
    <xf numFmtId="2" fontId="1" fillId="0" borderId="0" xfId="0" applyNumberFormat="1" applyFont="1" applyBorder="1"/>
    <xf numFmtId="0" fontId="0" fillId="0" borderId="0" xfId="0" applyFont="1" applyBorder="1" applyAlignment="1">
      <alignment horizontal="right"/>
    </xf>
    <xf numFmtId="0" fontId="1" fillId="0" borderId="4" xfId="0" applyFont="1" applyBorder="1"/>
    <xf numFmtId="0" fontId="0" fillId="0" borderId="8" xfId="0" applyFont="1" applyBorder="1"/>
    <xf numFmtId="0" fontId="0" fillId="0" borderId="8" xfId="0" applyFill="1" applyBorder="1"/>
    <xf numFmtId="165" fontId="2" fillId="0" borderId="0" xfId="1" applyNumberFormat="1" applyFont="1" applyBorder="1"/>
    <xf numFmtId="165" fontId="2" fillId="0" borderId="8" xfId="1" applyNumberFormat="1" applyFont="1" applyBorder="1"/>
    <xf numFmtId="0" fontId="1" fillId="0" borderId="10" xfId="0" applyFont="1" applyBorder="1"/>
    <xf numFmtId="2" fontId="1" fillId="0" borderId="8" xfId="0" applyNumberFormat="1" applyFont="1" applyBorder="1"/>
    <xf numFmtId="0" fontId="0" fillId="0" borderId="10" xfId="0" applyFont="1" applyBorder="1"/>
    <xf numFmtId="164" fontId="1" fillId="0" borderId="8" xfId="0" applyNumberFormat="1" applyFont="1" applyBorder="1"/>
    <xf numFmtId="166" fontId="2" fillId="0" borderId="0" xfId="1" applyNumberFormat="1" applyFont="1" applyBorder="1"/>
    <xf numFmtId="0" fontId="1" fillId="0" borderId="12" xfId="0" applyFont="1" applyBorder="1"/>
    <xf numFmtId="165" fontId="1" fillId="0" borderId="5" xfId="1" applyNumberFormat="1" applyFont="1" applyBorder="1"/>
    <xf numFmtId="165" fontId="1" fillId="0" borderId="5" xfId="1" applyNumberFormat="1" applyFont="1" applyFill="1" applyBorder="1"/>
    <xf numFmtId="165" fontId="1" fillId="0" borderId="7" xfId="1" applyNumberFormat="1" applyFont="1" applyBorder="1"/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ill="1" applyBorder="1"/>
    <xf numFmtId="3" fontId="0" fillId="0" borderId="8" xfId="0" applyNumberFormat="1" applyBorder="1"/>
    <xf numFmtId="3" fontId="3" fillId="0" borderId="8" xfId="0" applyNumberFormat="1" applyFont="1" applyBorder="1"/>
    <xf numFmtId="0" fontId="0" fillId="0" borderId="4" xfId="0" applyFont="1" applyBorder="1"/>
    <xf numFmtId="0" fontId="0" fillId="0" borderId="10" xfId="0" applyFont="1" applyBorder="1" applyAlignment="1">
      <alignment horizontal="left"/>
    </xf>
    <xf numFmtId="165" fontId="1" fillId="0" borderId="11" xfId="1" applyNumberFormat="1" applyFont="1" applyBorder="1"/>
    <xf numFmtId="0" fontId="1" fillId="0" borderId="0" xfId="0" applyNumberFormat="1" applyFont="1" applyBorder="1"/>
    <xf numFmtId="0" fontId="1" fillId="0" borderId="8" xfId="0" applyNumberFormat="1" applyFont="1" applyBorder="1"/>
    <xf numFmtId="166" fontId="4" fillId="0" borderId="8" xfId="1" applyNumberFormat="1" applyFont="1" applyBorder="1"/>
    <xf numFmtId="3" fontId="0" fillId="0" borderId="2" xfId="0" applyNumberFormat="1" applyFill="1" applyBorder="1"/>
    <xf numFmtId="0" fontId="5" fillId="0" borderId="13" xfId="2"/>
    <xf numFmtId="0" fontId="0" fillId="0" borderId="10" xfId="0" applyBorder="1" applyAlignment="1">
      <alignment horizontal="right"/>
    </xf>
    <xf numFmtId="0" fontId="3" fillId="0" borderId="10" xfId="0" applyFont="1" applyBorder="1" applyAlignment="1">
      <alignment horizontal="right"/>
    </xf>
    <xf numFmtId="0" fontId="3" fillId="0" borderId="9" xfId="0" applyFont="1" applyBorder="1" applyAlignment="1">
      <alignment horizontal="right"/>
    </xf>
  </cellXfs>
  <cellStyles count="3">
    <cellStyle name="Comma" xfId="1" builtinId="3"/>
    <cellStyle name="Heading 1" xfId="2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0710-60CE-6449-AD77-7E6717109F43}">
  <dimension ref="B1:M55"/>
  <sheetViews>
    <sheetView workbookViewId="0">
      <selection activeCell="B56" sqref="B56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3" width="15.83203125" customWidth="1"/>
    <col min="14" max="14" width="13.6640625" customWidth="1"/>
    <col min="16" max="16" width="12.1640625" bestFit="1" customWidth="1"/>
    <col min="17" max="17" width="17.5" customWidth="1"/>
  </cols>
  <sheetData>
    <row r="1" spans="2:12" ht="21" thickBot="1">
      <c r="B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2:12" ht="18" thickTop="1" thickBot="1"/>
    <row r="3" spans="2:12">
      <c r="B3" s="3" t="s">
        <v>8</v>
      </c>
      <c r="C3" s="27"/>
      <c r="D3" s="4"/>
      <c r="E3" s="4"/>
      <c r="F3" s="4"/>
      <c r="G3" s="4"/>
      <c r="H3" s="4"/>
      <c r="I3" s="5"/>
    </row>
    <row r="4" spans="2:12">
      <c r="B4" s="6"/>
      <c r="C4" s="26" t="s">
        <v>6</v>
      </c>
      <c r="D4" s="12">
        <v>0</v>
      </c>
      <c r="E4" s="55" t="s">
        <v>24</v>
      </c>
      <c r="F4" s="12">
        <v>1</v>
      </c>
      <c r="G4" s="55" t="s">
        <v>24</v>
      </c>
      <c r="H4" s="12">
        <v>2</v>
      </c>
      <c r="I4" s="56" t="s">
        <v>0</v>
      </c>
    </row>
    <row r="5" spans="2:12" ht="17" thickBot="1">
      <c r="B5" s="8" t="s">
        <v>38</v>
      </c>
      <c r="C5" s="28"/>
      <c r="D5" s="9">
        <v>9</v>
      </c>
      <c r="E5" s="9">
        <v>4</v>
      </c>
      <c r="F5" s="9">
        <v>9</v>
      </c>
      <c r="G5" s="9">
        <v>16</v>
      </c>
      <c r="H5" s="9">
        <v>9</v>
      </c>
      <c r="I5" s="1">
        <v>1</v>
      </c>
    </row>
    <row r="6" spans="2:12" ht="17" thickBot="1">
      <c r="B6" s="2"/>
      <c r="C6" s="2"/>
    </row>
    <row r="7" spans="2:12">
      <c r="B7" s="3" t="s">
        <v>2</v>
      </c>
      <c r="C7" s="27"/>
      <c r="D7" s="4"/>
      <c r="E7" s="4"/>
      <c r="F7" s="4"/>
      <c r="G7" s="4"/>
      <c r="H7" s="4"/>
      <c r="I7" s="5"/>
    </row>
    <row r="8" spans="2:12">
      <c r="B8" s="6"/>
      <c r="C8" s="26"/>
      <c r="D8" s="12">
        <v>0</v>
      </c>
      <c r="E8" s="55" t="s">
        <v>24</v>
      </c>
      <c r="F8" s="12">
        <v>1</v>
      </c>
      <c r="G8" s="55" t="s">
        <v>24</v>
      </c>
      <c r="H8" s="12">
        <v>2</v>
      </c>
      <c r="I8" s="13" t="s">
        <v>0</v>
      </c>
    </row>
    <row r="9" spans="2:12" ht="17" thickBot="1">
      <c r="B9" s="8" t="s">
        <v>38</v>
      </c>
      <c r="C9" s="9"/>
      <c r="D9" s="9">
        <v>1</v>
      </c>
      <c r="E9" s="9">
        <v>16</v>
      </c>
      <c r="F9" s="9">
        <v>16</v>
      </c>
      <c r="G9" s="9">
        <v>16</v>
      </c>
      <c r="H9" s="9">
        <v>16</v>
      </c>
      <c r="I9" s="1">
        <v>192</v>
      </c>
    </row>
    <row r="10" spans="2:12" ht="17" thickBot="1">
      <c r="B10" s="7"/>
      <c r="C10" s="7"/>
      <c r="D10" s="7"/>
      <c r="F10" s="7"/>
      <c r="H10" s="7"/>
      <c r="I10" s="7"/>
    </row>
    <row r="11" spans="2:12">
      <c r="B11" s="3" t="s">
        <v>13</v>
      </c>
      <c r="C11" s="27"/>
      <c r="D11" s="4"/>
      <c r="E11" s="4"/>
      <c r="F11" s="4"/>
      <c r="G11" s="4"/>
      <c r="H11" s="4"/>
      <c r="I11" s="5"/>
    </row>
    <row r="12" spans="2:12">
      <c r="B12" s="6"/>
      <c r="C12" s="26" t="s">
        <v>6</v>
      </c>
      <c r="D12" s="12">
        <v>0</v>
      </c>
      <c r="E12" s="55" t="s">
        <v>24</v>
      </c>
      <c r="F12" s="12">
        <v>1</v>
      </c>
      <c r="G12" s="55" t="s">
        <v>24</v>
      </c>
      <c r="H12" s="12">
        <v>2</v>
      </c>
      <c r="I12" s="13" t="s">
        <v>0</v>
      </c>
    </row>
    <row r="13" spans="2:12" ht="17" thickBot="1">
      <c r="B13" s="8" t="s">
        <v>38</v>
      </c>
      <c r="C13" s="9"/>
      <c r="D13" s="9">
        <f>28*28</f>
        <v>784</v>
      </c>
      <c r="E13" s="9">
        <f>28*28</f>
        <v>784</v>
      </c>
      <c r="F13" s="9">
        <f>14*14</f>
        <v>196</v>
      </c>
      <c r="G13" s="9">
        <f>16*16</f>
        <v>256</v>
      </c>
      <c r="H13" s="9">
        <f>4*4</f>
        <v>16</v>
      </c>
      <c r="I13" s="1">
        <v>1</v>
      </c>
    </row>
    <row r="14" spans="2:12" ht="17" thickBot="1"/>
    <row r="15" spans="2:12">
      <c r="B15" s="3" t="s">
        <v>3</v>
      </c>
      <c r="C15" s="27"/>
      <c r="D15" s="4"/>
      <c r="E15" s="4"/>
      <c r="F15" s="4"/>
      <c r="G15" s="4"/>
      <c r="H15" s="4"/>
      <c r="I15" s="5"/>
    </row>
    <row r="16" spans="2:12">
      <c r="B16" s="6"/>
      <c r="C16" s="26" t="s">
        <v>6</v>
      </c>
      <c r="D16" s="12">
        <v>0</v>
      </c>
      <c r="E16" s="55" t="s">
        <v>24</v>
      </c>
      <c r="F16" s="12">
        <v>1</v>
      </c>
      <c r="G16" s="55" t="s">
        <v>24</v>
      </c>
      <c r="H16" s="12">
        <v>2</v>
      </c>
      <c r="I16" s="13" t="s">
        <v>0</v>
      </c>
    </row>
    <row r="17" spans="2:13" ht="17" thickBot="1">
      <c r="B17" s="8" t="s">
        <v>38</v>
      </c>
      <c r="C17" s="9"/>
      <c r="D17" s="9">
        <v>16</v>
      </c>
      <c r="E17" s="9">
        <v>16</v>
      </c>
      <c r="F17" s="9">
        <v>16</v>
      </c>
      <c r="G17" s="9">
        <v>16</v>
      </c>
      <c r="H17" s="9">
        <v>12</v>
      </c>
      <c r="I17" s="1">
        <v>10</v>
      </c>
    </row>
    <row r="18" spans="2:13" ht="17" thickBot="1"/>
    <row r="19" spans="2:13">
      <c r="B19" s="3" t="s">
        <v>4</v>
      </c>
      <c r="C19" s="27"/>
      <c r="D19" s="4"/>
      <c r="E19" s="4"/>
      <c r="F19" s="4"/>
      <c r="G19" s="4"/>
      <c r="H19" s="4"/>
      <c r="I19" s="5"/>
    </row>
    <row r="20" spans="2:13">
      <c r="B20" s="6"/>
      <c r="C20" s="26" t="s">
        <v>6</v>
      </c>
      <c r="D20" s="12">
        <v>0</v>
      </c>
      <c r="E20" s="55" t="s">
        <v>24</v>
      </c>
      <c r="F20" s="12">
        <v>1</v>
      </c>
      <c r="G20" s="55" t="s">
        <v>24</v>
      </c>
      <c r="H20" s="12">
        <v>2</v>
      </c>
      <c r="I20" s="13" t="s">
        <v>0</v>
      </c>
    </row>
    <row r="21" spans="2:13" ht="17" thickBot="1">
      <c r="B21" s="8" t="s">
        <v>38</v>
      </c>
      <c r="C21" s="9"/>
      <c r="D21" s="9">
        <f>28*28</f>
        <v>784</v>
      </c>
      <c r="E21" s="9">
        <f>14*14</f>
        <v>196</v>
      </c>
      <c r="F21" s="9">
        <f>16*16</f>
        <v>256</v>
      </c>
      <c r="G21" s="9">
        <f>4*4</f>
        <v>16</v>
      </c>
      <c r="H21" s="9">
        <f>4*4</f>
        <v>16</v>
      </c>
      <c r="I21" s="1">
        <v>1</v>
      </c>
    </row>
    <row r="23" spans="2:13" ht="17" thickBot="1"/>
    <row r="24" spans="2:13">
      <c r="B24" s="3" t="s">
        <v>39</v>
      </c>
      <c r="C24" s="46"/>
      <c r="D24" s="4" t="s">
        <v>35</v>
      </c>
      <c r="E24" s="4"/>
      <c r="F24" s="4"/>
      <c r="G24" s="4"/>
      <c r="H24" s="4"/>
      <c r="I24" s="4"/>
      <c r="J24" s="4"/>
      <c r="K24" s="5"/>
    </row>
    <row r="25" spans="2:13">
      <c r="B25" s="6"/>
      <c r="C25" s="47" t="s">
        <v>6</v>
      </c>
      <c r="D25" s="12">
        <v>0</v>
      </c>
      <c r="E25" s="12"/>
      <c r="F25" s="12">
        <v>1</v>
      </c>
      <c r="G25" s="12"/>
      <c r="H25" s="12">
        <v>2</v>
      </c>
      <c r="I25" s="54" t="s">
        <v>25</v>
      </c>
      <c r="J25" s="54" t="s">
        <v>0</v>
      </c>
      <c r="K25" s="13" t="s">
        <v>37</v>
      </c>
    </row>
    <row r="26" spans="2:13" ht="17" thickBot="1">
      <c r="B26" s="11" t="s">
        <v>1</v>
      </c>
      <c r="C26" s="9"/>
      <c r="D26" s="44">
        <f>D5*D9*D17*D21</f>
        <v>112896</v>
      </c>
      <c r="E26" s="9"/>
      <c r="F26" s="44">
        <f>F5*F9*F17*F21</f>
        <v>589824</v>
      </c>
      <c r="G26" s="9"/>
      <c r="H26" s="44">
        <f>H5*H9*H17*H21</f>
        <v>27648</v>
      </c>
      <c r="I26" s="44">
        <f>SUM(D26:H26)</f>
        <v>730368</v>
      </c>
      <c r="J26" s="45">
        <f>I5*I9*I17*I21</f>
        <v>1920</v>
      </c>
      <c r="K26" s="52">
        <f>I26</f>
        <v>730368</v>
      </c>
    </row>
    <row r="27" spans="2:13" ht="17" thickBot="1">
      <c r="B27" s="7"/>
      <c r="C27" s="7"/>
      <c r="D27" s="41"/>
      <c r="F27" s="41"/>
      <c r="H27" s="41"/>
      <c r="I27" s="41"/>
      <c r="J27" s="42"/>
      <c r="K27" s="43"/>
    </row>
    <row r="28" spans="2:13">
      <c r="B28" s="3" t="s">
        <v>40</v>
      </c>
      <c r="C28" s="46"/>
      <c r="D28" s="4" t="s">
        <v>34</v>
      </c>
      <c r="E28" s="4"/>
      <c r="F28" s="4"/>
      <c r="G28" s="4"/>
      <c r="H28" s="4"/>
      <c r="I28" s="4"/>
      <c r="J28" s="4"/>
      <c r="K28" s="5"/>
    </row>
    <row r="29" spans="2:13">
      <c r="B29" s="6"/>
      <c r="C29" s="47" t="s">
        <v>6</v>
      </c>
      <c r="D29" s="12">
        <v>0</v>
      </c>
      <c r="E29" s="55" t="s">
        <v>24</v>
      </c>
      <c r="F29" s="12">
        <v>1</v>
      </c>
      <c r="G29" s="55" t="s">
        <v>24</v>
      </c>
      <c r="H29" s="12">
        <v>2</v>
      </c>
      <c r="I29" s="54" t="s">
        <v>25</v>
      </c>
      <c r="J29" s="54" t="s">
        <v>0</v>
      </c>
      <c r="K29" s="13" t="s">
        <v>36</v>
      </c>
    </row>
    <row r="30" spans="2:13" ht="17" thickBot="1">
      <c r="B30" s="11" t="s">
        <v>1</v>
      </c>
      <c r="C30" s="9"/>
      <c r="D30" s="44">
        <f>D5*D9*D17*D21+D21*D17</f>
        <v>125440</v>
      </c>
      <c r="E30" s="44">
        <f>E21*E17*E5</f>
        <v>12544</v>
      </c>
      <c r="F30" s="44">
        <f>F5*F9*F17*F21+F21*F17</f>
        <v>593920</v>
      </c>
      <c r="G30" s="44">
        <f>G21*G17*G5</f>
        <v>4096</v>
      </c>
      <c r="H30" s="44">
        <f>H5*H9*H17*H21+H21*H17</f>
        <v>27840</v>
      </c>
      <c r="I30" s="44">
        <f>SUM(D30:H30)</f>
        <v>763840</v>
      </c>
      <c r="J30" s="45">
        <f>I5*I9*I17*I21</f>
        <v>1920</v>
      </c>
      <c r="K30" s="52">
        <f>I30</f>
        <v>763840</v>
      </c>
    </row>
    <row r="31" spans="2:13">
      <c r="B31" s="7"/>
      <c r="C31" s="7"/>
      <c r="D31" s="41"/>
      <c r="F31" s="41"/>
      <c r="H31" s="41"/>
      <c r="J31" s="41"/>
      <c r="K31" s="41"/>
      <c r="L31" s="42"/>
      <c r="M31" s="43"/>
    </row>
    <row r="32" spans="2:13" ht="17" thickBot="1"/>
    <row r="33" spans="2:12">
      <c r="B33" s="3" t="s">
        <v>31</v>
      </c>
      <c r="C33" s="46"/>
      <c r="D33" s="3" t="s">
        <v>18</v>
      </c>
      <c r="E33" s="4"/>
      <c r="F33" s="4"/>
      <c r="G33" s="4"/>
      <c r="H33" s="4"/>
      <c r="I33" s="4"/>
      <c r="J33" s="4"/>
      <c r="K33" s="4"/>
      <c r="L33" s="5"/>
    </row>
    <row r="34" spans="2:12">
      <c r="B34" s="6" t="s">
        <v>23</v>
      </c>
      <c r="C34" s="47" t="s">
        <v>17</v>
      </c>
      <c r="D34" s="37" t="s">
        <v>31</v>
      </c>
      <c r="E34" s="32" t="s">
        <v>5</v>
      </c>
      <c r="F34" s="12" t="s">
        <v>32</v>
      </c>
      <c r="G34" s="34" t="s">
        <v>11</v>
      </c>
      <c r="H34" s="12" t="s">
        <v>14</v>
      </c>
      <c r="I34" s="32" t="s">
        <v>12</v>
      </c>
      <c r="J34" s="32" t="s">
        <v>7</v>
      </c>
      <c r="K34" s="12" t="s">
        <v>9</v>
      </c>
      <c r="L34" s="14" t="s">
        <v>10</v>
      </c>
    </row>
    <row r="35" spans="2:12">
      <c r="B35" s="10" t="s">
        <v>20</v>
      </c>
      <c r="C35" s="7">
        <v>96</v>
      </c>
      <c r="D35" s="38">
        <f>K26</f>
        <v>730368</v>
      </c>
      <c r="E35" s="23"/>
      <c r="F35" s="7">
        <f t="shared" ref="F35:F40" si="0">E35/1000/D35</f>
        <v>0</v>
      </c>
      <c r="G35" s="30" t="e">
        <f t="shared" ref="G35:G40" si="1">1/F35</f>
        <v>#DIV/0!</v>
      </c>
      <c r="H35" s="30" t="e">
        <f t="shared" ref="H35:H40" si="2">G35/C35</f>
        <v>#DIV/0!</v>
      </c>
      <c r="I35" s="36"/>
      <c r="J35" s="24"/>
      <c r="K35" s="49">
        <f>I35/D35/1000000</f>
        <v>0</v>
      </c>
      <c r="L35" s="48" t="e">
        <f>1/K35</f>
        <v>#DIV/0!</v>
      </c>
    </row>
    <row r="36" spans="2:12">
      <c r="B36" s="10" t="s">
        <v>15</v>
      </c>
      <c r="C36" s="7">
        <f>121.95/4</f>
        <v>30.487500000000001</v>
      </c>
      <c r="D36" s="39">
        <f>K26</f>
        <v>730368</v>
      </c>
      <c r="E36" s="25"/>
      <c r="F36" s="7">
        <f t="shared" si="0"/>
        <v>0</v>
      </c>
      <c r="G36" s="30" t="e">
        <f t="shared" si="1"/>
        <v>#DIV/0!</v>
      </c>
      <c r="H36" s="30" t="e">
        <f t="shared" si="2"/>
        <v>#DIV/0!</v>
      </c>
      <c r="I36" s="17"/>
      <c r="J36" s="15"/>
      <c r="K36" s="7"/>
      <c r="L36" s="21"/>
    </row>
    <row r="37" spans="2:12">
      <c r="B37" s="10" t="s">
        <v>16</v>
      </c>
      <c r="C37" s="7">
        <f>31.44/2</f>
        <v>15.72</v>
      </c>
      <c r="D37" s="39">
        <f>K26</f>
        <v>730368</v>
      </c>
      <c r="E37" s="25"/>
      <c r="F37" s="7">
        <f t="shared" si="0"/>
        <v>0</v>
      </c>
      <c r="G37" s="30" t="e">
        <f t="shared" si="1"/>
        <v>#DIV/0!</v>
      </c>
      <c r="H37" s="30" t="e">
        <f t="shared" si="2"/>
        <v>#DIV/0!</v>
      </c>
      <c r="I37" s="18"/>
      <c r="J37" s="24" t="e">
        <f>I37/E37</f>
        <v>#DIV/0!</v>
      </c>
      <c r="K37" s="49">
        <f>I37/D37/1000000</f>
        <v>0</v>
      </c>
      <c r="L37" s="19" t="e">
        <f>1/K37</f>
        <v>#DIV/0!</v>
      </c>
    </row>
    <row r="38" spans="2:12">
      <c r="B38" s="10" t="s">
        <v>19</v>
      </c>
      <c r="C38" s="22">
        <f>100/2</f>
        <v>50</v>
      </c>
      <c r="D38" s="39">
        <f>K26</f>
        <v>730368</v>
      </c>
      <c r="E38" s="25"/>
      <c r="F38" s="7">
        <f t="shared" si="0"/>
        <v>0</v>
      </c>
      <c r="G38" s="30" t="e">
        <f t="shared" si="1"/>
        <v>#DIV/0!</v>
      </c>
      <c r="H38" s="30" t="e">
        <f t="shared" si="2"/>
        <v>#DIV/0!</v>
      </c>
      <c r="I38" s="18"/>
      <c r="J38" s="24" t="e">
        <f>I38/E38</f>
        <v>#DIV/0!</v>
      </c>
      <c r="K38" s="49">
        <f>I38/D38/1000000</f>
        <v>0</v>
      </c>
      <c r="L38" s="19" t="e">
        <f>1/K38</f>
        <v>#DIV/0!</v>
      </c>
    </row>
    <row r="39" spans="2:12">
      <c r="B39" s="10" t="s">
        <v>21</v>
      </c>
      <c r="C39" s="7">
        <f>31.44/2</f>
        <v>15.72</v>
      </c>
      <c r="D39" s="39">
        <f>K26</f>
        <v>730368</v>
      </c>
      <c r="E39" s="25"/>
      <c r="F39" s="7">
        <f t="shared" si="0"/>
        <v>0</v>
      </c>
      <c r="G39" s="30" t="e">
        <f t="shared" si="1"/>
        <v>#DIV/0!</v>
      </c>
      <c r="H39" s="30" t="e">
        <f t="shared" si="2"/>
        <v>#DIV/0!</v>
      </c>
      <c r="I39" s="18"/>
      <c r="J39" s="24" t="e">
        <f>I39/E39</f>
        <v>#DIV/0!</v>
      </c>
      <c r="K39" s="49">
        <f>I39/D39/1000000</f>
        <v>0</v>
      </c>
      <c r="L39" s="19" t="e">
        <f>1/K39</f>
        <v>#DIV/0!</v>
      </c>
    </row>
    <row r="40" spans="2:12" ht="17" thickBot="1">
      <c r="B40" s="20" t="s">
        <v>22</v>
      </c>
      <c r="C40" s="29">
        <f>46/2</f>
        <v>23</v>
      </c>
      <c r="D40" s="40">
        <f>K26</f>
        <v>730368</v>
      </c>
      <c r="E40" s="33"/>
      <c r="F40" s="9">
        <f t="shared" si="0"/>
        <v>0</v>
      </c>
      <c r="G40" s="31" t="e">
        <f t="shared" si="1"/>
        <v>#DIV/0!</v>
      </c>
      <c r="H40" s="31" t="e">
        <f t="shared" si="2"/>
        <v>#DIV/0!</v>
      </c>
      <c r="I40" s="51"/>
      <c r="J40" s="35" t="e">
        <f>I40/E40</f>
        <v>#DIV/0!</v>
      </c>
      <c r="K40" s="50">
        <f>I40/D40/1000000</f>
        <v>0</v>
      </c>
      <c r="L40" s="16" t="e">
        <f>1/K40</f>
        <v>#DIV/0!</v>
      </c>
    </row>
    <row r="42" spans="2:12" ht="17" thickBot="1"/>
    <row r="43" spans="2:12">
      <c r="B43" s="3" t="s">
        <v>27</v>
      </c>
      <c r="C43" s="46"/>
      <c r="D43" s="3" t="s">
        <v>18</v>
      </c>
      <c r="E43" s="4"/>
      <c r="F43" s="4"/>
      <c r="G43" s="4"/>
      <c r="H43" s="4"/>
      <c r="I43" s="4"/>
      <c r="J43" s="4"/>
      <c r="K43" s="4"/>
      <c r="L43" s="5"/>
    </row>
    <row r="44" spans="2:12">
      <c r="B44" s="6" t="s">
        <v>23</v>
      </c>
      <c r="C44" s="47" t="s">
        <v>17</v>
      </c>
      <c r="D44" s="37" t="s">
        <v>27</v>
      </c>
      <c r="E44" s="32" t="s">
        <v>5</v>
      </c>
      <c r="F44" s="12" t="s">
        <v>33</v>
      </c>
      <c r="G44" s="34" t="s">
        <v>26</v>
      </c>
      <c r="H44" s="12" t="s">
        <v>28</v>
      </c>
      <c r="I44" s="32" t="s">
        <v>12</v>
      </c>
      <c r="J44" s="32" t="s">
        <v>7</v>
      </c>
      <c r="K44" s="12" t="s">
        <v>29</v>
      </c>
      <c r="L44" s="14" t="s">
        <v>30</v>
      </c>
    </row>
    <row r="45" spans="2:12">
      <c r="B45" s="10" t="s">
        <v>20</v>
      </c>
      <c r="C45" s="7">
        <v>96</v>
      </c>
      <c r="D45" s="38">
        <f>K30</f>
        <v>763840</v>
      </c>
      <c r="E45" s="23"/>
      <c r="F45" s="7">
        <f t="shared" ref="F45:F50" si="3">E45/1000/D45</f>
        <v>0</v>
      </c>
      <c r="G45" s="30" t="e">
        <f t="shared" ref="G45:G50" si="4">1/F45</f>
        <v>#DIV/0!</v>
      </c>
      <c r="H45" s="30" t="e">
        <f t="shared" ref="H45:H50" si="5">G45/C45</f>
        <v>#DIV/0!</v>
      </c>
      <c r="I45" s="36">
        <f>E45*J45</f>
        <v>0</v>
      </c>
      <c r="J45" s="24">
        <v>11.2</v>
      </c>
      <c r="K45" s="49">
        <f>I45/D45/1000000</f>
        <v>0</v>
      </c>
      <c r="L45" s="48" t="e">
        <f>1/K45</f>
        <v>#DIV/0!</v>
      </c>
    </row>
    <row r="46" spans="2:12">
      <c r="B46" s="10" t="s">
        <v>15</v>
      </c>
      <c r="C46" s="7">
        <f>121.95/4</f>
        <v>30.487500000000001</v>
      </c>
      <c r="D46" s="39">
        <f>K30</f>
        <v>763840</v>
      </c>
      <c r="E46" s="25"/>
      <c r="F46" s="7">
        <f t="shared" si="3"/>
        <v>0</v>
      </c>
      <c r="G46" s="30" t="e">
        <f t="shared" si="4"/>
        <v>#DIV/0!</v>
      </c>
      <c r="H46" s="30" t="e">
        <f t="shared" si="5"/>
        <v>#DIV/0!</v>
      </c>
      <c r="I46" s="17"/>
      <c r="J46" s="15"/>
      <c r="K46" s="7"/>
      <c r="L46" s="21"/>
    </row>
    <row r="47" spans="2:12">
      <c r="B47" s="10" t="s">
        <v>16</v>
      </c>
      <c r="C47" s="7">
        <f>31.44/2</f>
        <v>15.72</v>
      </c>
      <c r="D47" s="39">
        <f>K30</f>
        <v>763840</v>
      </c>
      <c r="E47" s="25"/>
      <c r="F47" s="7">
        <f t="shared" si="3"/>
        <v>0</v>
      </c>
      <c r="G47" s="30" t="e">
        <f t="shared" si="4"/>
        <v>#DIV/0!</v>
      </c>
      <c r="H47" s="30" t="e">
        <f t="shared" si="5"/>
        <v>#DIV/0!</v>
      </c>
      <c r="I47" s="18"/>
      <c r="J47" s="24" t="e">
        <f>I47/E47</f>
        <v>#DIV/0!</v>
      </c>
      <c r="K47" s="49">
        <f>I47/D47/1000000</f>
        <v>0</v>
      </c>
      <c r="L47" s="19" t="e">
        <f>1/K47</f>
        <v>#DIV/0!</v>
      </c>
    </row>
    <row r="48" spans="2:12">
      <c r="B48" s="10" t="s">
        <v>19</v>
      </c>
      <c r="C48" s="22">
        <f>100/2</f>
        <v>50</v>
      </c>
      <c r="D48" s="39">
        <f>K30</f>
        <v>763840</v>
      </c>
      <c r="E48" s="25"/>
      <c r="F48" s="7">
        <f t="shared" si="3"/>
        <v>0</v>
      </c>
      <c r="G48" s="30" t="e">
        <f t="shared" si="4"/>
        <v>#DIV/0!</v>
      </c>
      <c r="H48" s="30" t="e">
        <f t="shared" si="5"/>
        <v>#DIV/0!</v>
      </c>
      <c r="I48" s="18"/>
      <c r="J48" s="24" t="e">
        <f>I48/E48</f>
        <v>#DIV/0!</v>
      </c>
      <c r="K48" s="49">
        <f>I48/D48/1000000</f>
        <v>0</v>
      </c>
      <c r="L48" s="19" t="e">
        <f>1/K48</f>
        <v>#DIV/0!</v>
      </c>
    </row>
    <row r="49" spans="2:12">
      <c r="B49" s="10" t="s">
        <v>21</v>
      </c>
      <c r="C49" s="7">
        <f>31.44/2</f>
        <v>15.72</v>
      </c>
      <c r="D49" s="39">
        <f>K30</f>
        <v>763840</v>
      </c>
      <c r="E49" s="25"/>
      <c r="F49" s="7">
        <f t="shared" si="3"/>
        <v>0</v>
      </c>
      <c r="G49" s="30" t="e">
        <f t="shared" si="4"/>
        <v>#DIV/0!</v>
      </c>
      <c r="H49" s="30" t="e">
        <f t="shared" si="5"/>
        <v>#DIV/0!</v>
      </c>
      <c r="I49" s="18"/>
      <c r="J49" s="24" t="e">
        <f>I49/E49</f>
        <v>#DIV/0!</v>
      </c>
      <c r="K49" s="49">
        <f>I49/D49/1000000</f>
        <v>0</v>
      </c>
      <c r="L49" s="19" t="e">
        <f>1/K49</f>
        <v>#DIV/0!</v>
      </c>
    </row>
    <row r="50" spans="2:12" ht="17" thickBot="1">
      <c r="B50" s="20" t="s">
        <v>22</v>
      </c>
      <c r="C50" s="29">
        <f>46/2</f>
        <v>23</v>
      </c>
      <c r="D50" s="40">
        <f>K30</f>
        <v>763840</v>
      </c>
      <c r="E50" s="33"/>
      <c r="F50" s="9">
        <f t="shared" si="3"/>
        <v>0</v>
      </c>
      <c r="G50" s="31" t="e">
        <f t="shared" si="4"/>
        <v>#DIV/0!</v>
      </c>
      <c r="H50" s="31" t="e">
        <f t="shared" si="5"/>
        <v>#DIV/0!</v>
      </c>
      <c r="I50" s="51"/>
      <c r="J50" s="35" t="e">
        <f>I50/E50</f>
        <v>#DIV/0!</v>
      </c>
      <c r="K50" s="50">
        <f>I50/D50/1000000</f>
        <v>0</v>
      </c>
      <c r="L50" s="16" t="e">
        <f>1/K50</f>
        <v>#DIV/0!</v>
      </c>
    </row>
    <row r="53" spans="2:12">
      <c r="B53" t="s">
        <v>43</v>
      </c>
      <c r="C53">
        <v>97.2</v>
      </c>
    </row>
    <row r="54" spans="2:12">
      <c r="B54" t="s">
        <v>42</v>
      </c>
      <c r="C54">
        <v>98.7</v>
      </c>
    </row>
    <row r="55" spans="2:12">
      <c r="B55" t="s">
        <v>44</v>
      </c>
      <c r="C55">
        <v>98.5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D82C4-D0AA-2641-9983-15DA8544D9A4}">
  <dimension ref="B1:M55"/>
  <sheetViews>
    <sheetView tabSelected="1" workbookViewId="0">
      <selection activeCell="G53" sqref="G53"/>
    </sheetView>
  </sheetViews>
  <sheetFormatPr baseColWidth="10" defaultRowHeight="16"/>
  <cols>
    <col min="1" max="1" width="2.5" customWidth="1"/>
    <col min="2" max="2" width="21" customWidth="1"/>
    <col min="3" max="3" width="5.6640625" customWidth="1"/>
    <col min="4" max="13" width="15.83203125" customWidth="1"/>
    <col min="14" max="14" width="13.6640625" customWidth="1"/>
    <col min="16" max="16" width="12.1640625" bestFit="1" customWidth="1"/>
    <col min="17" max="17" width="17.5" customWidth="1"/>
  </cols>
  <sheetData>
    <row r="1" spans="2:12" ht="21" thickBot="1">
      <c r="B1" s="53" t="s">
        <v>41</v>
      </c>
      <c r="C1" s="53"/>
      <c r="D1" s="53"/>
      <c r="E1" s="53"/>
      <c r="F1" s="53"/>
      <c r="G1" s="53"/>
      <c r="H1" s="53"/>
      <c r="I1" s="53"/>
      <c r="J1" s="53"/>
      <c r="K1" s="53"/>
      <c r="L1" s="53"/>
    </row>
    <row r="2" spans="2:12" ht="18" thickTop="1" thickBot="1"/>
    <row r="3" spans="2:12">
      <c r="B3" s="3" t="s">
        <v>8</v>
      </c>
      <c r="C3" s="27"/>
      <c r="D3" s="4"/>
      <c r="E3" s="4"/>
      <c r="F3" s="4"/>
      <c r="G3" s="4"/>
      <c r="H3" s="4"/>
      <c r="I3" s="5"/>
    </row>
    <row r="4" spans="2:12">
      <c r="B4" s="6"/>
      <c r="C4" s="26" t="s">
        <v>6</v>
      </c>
      <c r="D4" s="12">
        <v>0</v>
      </c>
      <c r="E4" s="55" t="s">
        <v>24</v>
      </c>
      <c r="F4" s="12">
        <v>1</v>
      </c>
      <c r="G4" s="55" t="s">
        <v>24</v>
      </c>
      <c r="H4" s="12">
        <v>2</v>
      </c>
      <c r="I4" s="56" t="s">
        <v>0</v>
      </c>
    </row>
    <row r="5" spans="2:12" ht="17" thickBot="1">
      <c r="B5" s="8" t="s">
        <v>38</v>
      </c>
      <c r="C5" s="28"/>
      <c r="D5" s="9">
        <v>9</v>
      </c>
      <c r="E5" s="9">
        <v>4</v>
      </c>
      <c r="F5" s="9">
        <v>9</v>
      </c>
      <c r="G5" s="9">
        <v>16</v>
      </c>
      <c r="H5" s="9">
        <v>9</v>
      </c>
      <c r="I5" s="1">
        <v>1</v>
      </c>
    </row>
    <row r="6" spans="2:12" ht="17" thickBot="1">
      <c r="B6" s="2"/>
      <c r="C6" s="2"/>
    </row>
    <row r="7" spans="2:12">
      <c r="B7" s="3" t="s">
        <v>2</v>
      </c>
      <c r="C7" s="27"/>
      <c r="D7" s="4"/>
      <c r="E7" s="4"/>
      <c r="F7" s="4"/>
      <c r="G7" s="4"/>
      <c r="H7" s="4"/>
      <c r="I7" s="5"/>
    </row>
    <row r="8" spans="2:12">
      <c r="B8" s="6"/>
      <c r="C8" s="26"/>
      <c r="D8" s="12">
        <v>0</v>
      </c>
      <c r="E8" s="55" t="s">
        <v>24</v>
      </c>
      <c r="F8" s="12">
        <v>1</v>
      </c>
      <c r="G8" s="55" t="s">
        <v>24</v>
      </c>
      <c r="H8" s="12">
        <v>2</v>
      </c>
      <c r="I8" s="13" t="s">
        <v>0</v>
      </c>
    </row>
    <row r="9" spans="2:12" ht="17" thickBot="1">
      <c r="B9" s="8" t="s">
        <v>38</v>
      </c>
      <c r="C9" s="9"/>
      <c r="D9" s="9">
        <v>1</v>
      </c>
      <c r="E9" s="9">
        <v>8</v>
      </c>
      <c r="F9" s="9">
        <v>8</v>
      </c>
      <c r="G9" s="9">
        <v>8</v>
      </c>
      <c r="H9" s="9">
        <v>8</v>
      </c>
      <c r="I9" s="1">
        <v>192</v>
      </c>
    </row>
    <row r="10" spans="2:12" ht="17" thickBot="1">
      <c r="B10" s="7"/>
      <c r="C10" s="7"/>
      <c r="D10" s="7"/>
      <c r="F10" s="7"/>
      <c r="H10" s="7"/>
      <c r="I10" s="7"/>
    </row>
    <row r="11" spans="2:12">
      <c r="B11" s="3" t="s">
        <v>13</v>
      </c>
      <c r="C11" s="27"/>
      <c r="D11" s="4"/>
      <c r="E11" s="4"/>
      <c r="F11" s="4"/>
      <c r="G11" s="4"/>
      <c r="H11" s="4"/>
      <c r="I11" s="5"/>
    </row>
    <row r="12" spans="2:12">
      <c r="B12" s="6"/>
      <c r="C12" s="26" t="s">
        <v>6</v>
      </c>
      <c r="D12" s="12">
        <v>0</v>
      </c>
      <c r="E12" s="55" t="s">
        <v>24</v>
      </c>
      <c r="F12" s="12">
        <v>1</v>
      </c>
      <c r="G12" s="55" t="s">
        <v>24</v>
      </c>
      <c r="H12" s="12">
        <v>2</v>
      </c>
      <c r="I12" s="13" t="s">
        <v>0</v>
      </c>
    </row>
    <row r="13" spans="2:12" ht="17" thickBot="1">
      <c r="B13" s="8" t="s">
        <v>38</v>
      </c>
      <c r="C13" s="9"/>
      <c r="D13" s="9">
        <f>28*28</f>
        <v>784</v>
      </c>
      <c r="E13" s="9">
        <f>28*28</f>
        <v>784</v>
      </c>
      <c r="F13" s="9">
        <f>14*14</f>
        <v>196</v>
      </c>
      <c r="G13" s="9">
        <f>16*16</f>
        <v>256</v>
      </c>
      <c r="H13" s="9">
        <f>4*4</f>
        <v>16</v>
      </c>
      <c r="I13" s="1">
        <v>1</v>
      </c>
    </row>
    <row r="14" spans="2:12" ht="17" thickBot="1"/>
    <row r="15" spans="2:12">
      <c r="B15" s="3" t="s">
        <v>3</v>
      </c>
      <c r="C15" s="27"/>
      <c r="D15" s="4"/>
      <c r="E15" s="4"/>
      <c r="F15" s="4"/>
      <c r="G15" s="4"/>
      <c r="H15" s="4"/>
      <c r="I15" s="5"/>
    </row>
    <row r="16" spans="2:12">
      <c r="B16" s="6"/>
      <c r="C16" s="26" t="s">
        <v>6</v>
      </c>
      <c r="D16" s="12">
        <v>0</v>
      </c>
      <c r="E16" s="55" t="s">
        <v>24</v>
      </c>
      <c r="F16" s="12">
        <v>1</v>
      </c>
      <c r="G16" s="55" t="s">
        <v>24</v>
      </c>
      <c r="H16" s="12">
        <v>2</v>
      </c>
      <c r="I16" s="13" t="s">
        <v>0</v>
      </c>
    </row>
    <row r="17" spans="2:13" ht="17" thickBot="1">
      <c r="B17" s="8" t="s">
        <v>38</v>
      </c>
      <c r="C17" s="9"/>
      <c r="D17" s="9">
        <v>8</v>
      </c>
      <c r="E17" s="9">
        <v>8</v>
      </c>
      <c r="F17" s="9">
        <v>8</v>
      </c>
      <c r="G17" s="9">
        <v>8</v>
      </c>
      <c r="H17" s="9">
        <v>8</v>
      </c>
      <c r="I17" s="1">
        <v>10</v>
      </c>
    </row>
    <row r="18" spans="2:13" ht="17" thickBot="1"/>
    <row r="19" spans="2:13">
      <c r="B19" s="3" t="s">
        <v>4</v>
      </c>
      <c r="C19" s="27"/>
      <c r="D19" s="4"/>
      <c r="E19" s="4"/>
      <c r="F19" s="4"/>
      <c r="G19" s="4"/>
      <c r="H19" s="4"/>
      <c r="I19" s="5"/>
    </row>
    <row r="20" spans="2:13">
      <c r="B20" s="6"/>
      <c r="C20" s="26" t="s">
        <v>6</v>
      </c>
      <c r="D20" s="12">
        <v>0</v>
      </c>
      <c r="E20" s="55" t="s">
        <v>24</v>
      </c>
      <c r="F20" s="12">
        <v>1</v>
      </c>
      <c r="G20" s="55" t="s">
        <v>24</v>
      </c>
      <c r="H20" s="12">
        <v>2</v>
      </c>
      <c r="I20" s="13" t="s">
        <v>0</v>
      </c>
    </row>
    <row r="21" spans="2:13" ht="17" thickBot="1">
      <c r="B21" s="8" t="s">
        <v>38</v>
      </c>
      <c r="C21" s="9"/>
      <c r="D21" s="9">
        <f>28*28</f>
        <v>784</v>
      </c>
      <c r="E21" s="9">
        <f>14*14</f>
        <v>196</v>
      </c>
      <c r="F21" s="9">
        <f>16*16</f>
        <v>256</v>
      </c>
      <c r="G21" s="9">
        <f>4*4</f>
        <v>16</v>
      </c>
      <c r="H21" s="9">
        <f>4*4</f>
        <v>16</v>
      </c>
      <c r="I21" s="1">
        <v>1</v>
      </c>
    </row>
    <row r="23" spans="2:13" ht="17" thickBot="1"/>
    <row r="24" spans="2:13">
      <c r="B24" s="3" t="s">
        <v>39</v>
      </c>
      <c r="C24" s="46"/>
      <c r="D24" s="4" t="s">
        <v>35</v>
      </c>
      <c r="E24" s="4"/>
      <c r="F24" s="4"/>
      <c r="G24" s="4"/>
      <c r="H24" s="4"/>
      <c r="I24" s="4"/>
      <c r="J24" s="4"/>
      <c r="K24" s="5"/>
    </row>
    <row r="25" spans="2:13">
      <c r="B25" s="6"/>
      <c r="C25" s="47" t="s">
        <v>6</v>
      </c>
      <c r="D25" s="12">
        <v>0</v>
      </c>
      <c r="E25" s="12"/>
      <c r="F25" s="12">
        <v>1</v>
      </c>
      <c r="G25" s="12"/>
      <c r="H25" s="12">
        <v>2</v>
      </c>
      <c r="I25" s="54" t="s">
        <v>25</v>
      </c>
      <c r="J25" s="54" t="s">
        <v>0</v>
      </c>
      <c r="K25" s="13" t="s">
        <v>37</v>
      </c>
    </row>
    <row r="26" spans="2:13" ht="17" thickBot="1">
      <c r="B26" s="11" t="s">
        <v>1</v>
      </c>
      <c r="C26" s="9"/>
      <c r="D26" s="44">
        <f>D5*D9*D17*D21</f>
        <v>56448</v>
      </c>
      <c r="E26" s="9"/>
      <c r="F26" s="44">
        <f>F5*F9*F17*F21</f>
        <v>147456</v>
      </c>
      <c r="G26" s="9"/>
      <c r="H26" s="44">
        <f>H5*H9*H17*H21</f>
        <v>9216</v>
      </c>
      <c r="I26" s="44">
        <f>SUM(D26:H26)</f>
        <v>213120</v>
      </c>
      <c r="J26" s="45">
        <f>I5*I9*I17*I21</f>
        <v>1920</v>
      </c>
      <c r="K26" s="52">
        <f>I26</f>
        <v>213120</v>
      </c>
    </row>
    <row r="27" spans="2:13" ht="17" thickBot="1">
      <c r="B27" s="7"/>
      <c r="C27" s="7"/>
      <c r="D27" s="41"/>
      <c r="F27" s="41"/>
      <c r="H27" s="41"/>
      <c r="I27" s="41"/>
      <c r="J27" s="42"/>
      <c r="K27" s="43"/>
    </row>
    <row r="28" spans="2:13">
      <c r="B28" s="3" t="s">
        <v>40</v>
      </c>
      <c r="C28" s="46"/>
      <c r="D28" s="4" t="s">
        <v>34</v>
      </c>
      <c r="E28" s="4"/>
      <c r="F28" s="4"/>
      <c r="G28" s="4"/>
      <c r="H28" s="4"/>
      <c r="I28" s="4"/>
      <c r="J28" s="4"/>
      <c r="K28" s="5"/>
    </row>
    <row r="29" spans="2:13">
      <c r="B29" s="6"/>
      <c r="C29" s="47" t="s">
        <v>6</v>
      </c>
      <c r="D29" s="12">
        <v>0</v>
      </c>
      <c r="E29" s="55" t="s">
        <v>24</v>
      </c>
      <c r="F29" s="12">
        <v>1</v>
      </c>
      <c r="G29" s="55" t="s">
        <v>24</v>
      </c>
      <c r="H29" s="12">
        <v>2</v>
      </c>
      <c r="I29" s="54" t="s">
        <v>25</v>
      </c>
      <c r="J29" s="54" t="s">
        <v>0</v>
      </c>
      <c r="K29" s="13" t="s">
        <v>36</v>
      </c>
    </row>
    <row r="30" spans="2:13" ht="17" thickBot="1">
      <c r="B30" s="11" t="s">
        <v>1</v>
      </c>
      <c r="C30" s="9"/>
      <c r="D30" s="44">
        <f>D5*D9*D17*D21+D21*D17</f>
        <v>62720</v>
      </c>
      <c r="E30" s="44">
        <f>E21*E17*E5</f>
        <v>6272</v>
      </c>
      <c r="F30" s="44">
        <f>F5*F9*F17*F21+F21*F17</f>
        <v>149504</v>
      </c>
      <c r="G30" s="44">
        <f>G21*G17*G5</f>
        <v>2048</v>
      </c>
      <c r="H30" s="44">
        <f>H5*H9*H17*H21+H21*H17</f>
        <v>9344</v>
      </c>
      <c r="I30" s="44">
        <f>SUM(D30:H30)</f>
        <v>229888</v>
      </c>
      <c r="J30" s="45">
        <f>I5*I9*I17*I21</f>
        <v>1920</v>
      </c>
      <c r="K30" s="52">
        <f>I30</f>
        <v>229888</v>
      </c>
    </row>
    <row r="31" spans="2:13">
      <c r="B31" s="7"/>
      <c r="C31" s="7"/>
      <c r="D31" s="41"/>
      <c r="F31" s="41"/>
      <c r="H31" s="41"/>
      <c r="J31" s="41"/>
      <c r="K31" s="41"/>
      <c r="L31" s="42"/>
      <c r="M31" s="43"/>
    </row>
    <row r="32" spans="2:13" ht="17" thickBot="1"/>
    <row r="33" spans="2:12">
      <c r="B33" s="3" t="s">
        <v>31</v>
      </c>
      <c r="C33" s="46"/>
      <c r="D33" s="3" t="s">
        <v>18</v>
      </c>
      <c r="E33" s="4"/>
      <c r="F33" s="4"/>
      <c r="G33" s="4"/>
      <c r="H33" s="4"/>
      <c r="I33" s="4"/>
      <c r="J33" s="4"/>
      <c r="K33" s="4"/>
      <c r="L33" s="5"/>
    </row>
    <row r="34" spans="2:12">
      <c r="B34" s="6" t="s">
        <v>23</v>
      </c>
      <c r="C34" s="47" t="s">
        <v>17</v>
      </c>
      <c r="D34" s="37" t="s">
        <v>31</v>
      </c>
      <c r="E34" s="32" t="s">
        <v>5</v>
      </c>
      <c r="F34" s="12" t="s">
        <v>32</v>
      </c>
      <c r="G34" s="34" t="s">
        <v>11</v>
      </c>
      <c r="H34" s="12" t="s">
        <v>14</v>
      </c>
      <c r="I34" s="32" t="s">
        <v>12</v>
      </c>
      <c r="J34" s="32" t="s">
        <v>7</v>
      </c>
      <c r="K34" s="12" t="s">
        <v>9</v>
      </c>
      <c r="L34" s="14" t="s">
        <v>10</v>
      </c>
    </row>
    <row r="35" spans="2:12">
      <c r="B35" s="10" t="s">
        <v>20</v>
      </c>
      <c r="C35" s="7">
        <v>96</v>
      </c>
      <c r="D35" s="38">
        <f>K26</f>
        <v>213120</v>
      </c>
      <c r="E35" s="23"/>
      <c r="F35" s="7">
        <f t="shared" ref="F35:F40" si="0">E35/1000/D35</f>
        <v>0</v>
      </c>
      <c r="G35" s="30" t="e">
        <f t="shared" ref="G35:G40" si="1">1/F35</f>
        <v>#DIV/0!</v>
      </c>
      <c r="H35" s="30" t="e">
        <f t="shared" ref="H35:H40" si="2">G35/C35</f>
        <v>#DIV/0!</v>
      </c>
      <c r="I35" s="36"/>
      <c r="J35" s="24"/>
      <c r="K35" s="49">
        <f>I35/D35/1000000</f>
        <v>0</v>
      </c>
      <c r="L35" s="48" t="e">
        <f>1/K35</f>
        <v>#DIV/0!</v>
      </c>
    </row>
    <row r="36" spans="2:12">
      <c r="B36" s="10" t="s">
        <v>15</v>
      </c>
      <c r="C36" s="7">
        <f>121.95/4</f>
        <v>30.487500000000001</v>
      </c>
      <c r="D36" s="39">
        <f>K26</f>
        <v>213120</v>
      </c>
      <c r="E36" s="25"/>
      <c r="F36" s="7">
        <f t="shared" si="0"/>
        <v>0</v>
      </c>
      <c r="G36" s="30" t="e">
        <f t="shared" si="1"/>
        <v>#DIV/0!</v>
      </c>
      <c r="H36" s="30" t="e">
        <f t="shared" si="2"/>
        <v>#DIV/0!</v>
      </c>
      <c r="I36" s="17"/>
      <c r="J36" s="15"/>
      <c r="K36" s="7"/>
      <c r="L36" s="21"/>
    </row>
    <row r="37" spans="2:12">
      <c r="B37" s="10" t="s">
        <v>16</v>
      </c>
      <c r="C37" s="7">
        <f>31.44/2</f>
        <v>15.72</v>
      </c>
      <c r="D37" s="39">
        <f>K26</f>
        <v>213120</v>
      </c>
      <c r="E37" s="25"/>
      <c r="F37" s="7">
        <f t="shared" si="0"/>
        <v>0</v>
      </c>
      <c r="G37" s="30" t="e">
        <f t="shared" si="1"/>
        <v>#DIV/0!</v>
      </c>
      <c r="H37" s="30" t="e">
        <f t="shared" si="2"/>
        <v>#DIV/0!</v>
      </c>
      <c r="I37" s="18"/>
      <c r="J37" s="24" t="e">
        <f>I37/E37</f>
        <v>#DIV/0!</v>
      </c>
      <c r="K37" s="49">
        <f>I37/D37/1000000</f>
        <v>0</v>
      </c>
      <c r="L37" s="19" t="e">
        <f>1/K37</f>
        <v>#DIV/0!</v>
      </c>
    </row>
    <row r="38" spans="2:12">
      <c r="B38" s="10" t="s">
        <v>19</v>
      </c>
      <c r="C38" s="22">
        <f>100/2</f>
        <v>50</v>
      </c>
      <c r="D38" s="39">
        <f>K26</f>
        <v>213120</v>
      </c>
      <c r="E38" s="25"/>
      <c r="F38" s="7">
        <f t="shared" si="0"/>
        <v>0</v>
      </c>
      <c r="G38" s="30" t="e">
        <f t="shared" si="1"/>
        <v>#DIV/0!</v>
      </c>
      <c r="H38" s="30" t="e">
        <f t="shared" si="2"/>
        <v>#DIV/0!</v>
      </c>
      <c r="I38" s="18"/>
      <c r="J38" s="24" t="e">
        <f>I38/E38</f>
        <v>#DIV/0!</v>
      </c>
      <c r="K38" s="49">
        <f>I38/D38/1000000</f>
        <v>0</v>
      </c>
      <c r="L38" s="19" t="e">
        <f>1/K38</f>
        <v>#DIV/0!</v>
      </c>
    </row>
    <row r="39" spans="2:12">
      <c r="B39" s="10" t="s">
        <v>21</v>
      </c>
      <c r="C39" s="7">
        <f>31.44/2</f>
        <v>15.72</v>
      </c>
      <c r="D39" s="39">
        <f>K26</f>
        <v>213120</v>
      </c>
      <c r="E39" s="25"/>
      <c r="F39" s="7">
        <f t="shared" si="0"/>
        <v>0</v>
      </c>
      <c r="G39" s="30" t="e">
        <f t="shared" si="1"/>
        <v>#DIV/0!</v>
      </c>
      <c r="H39" s="30" t="e">
        <f t="shared" si="2"/>
        <v>#DIV/0!</v>
      </c>
      <c r="I39" s="18"/>
      <c r="J39" s="24" t="e">
        <f>I39/E39</f>
        <v>#DIV/0!</v>
      </c>
      <c r="K39" s="49">
        <f>I39/D39/1000000</f>
        <v>0</v>
      </c>
      <c r="L39" s="19" t="e">
        <f>1/K39</f>
        <v>#DIV/0!</v>
      </c>
    </row>
    <row r="40" spans="2:12" ht="17" thickBot="1">
      <c r="B40" s="20" t="s">
        <v>22</v>
      </c>
      <c r="C40" s="29">
        <f>46/2</f>
        <v>23</v>
      </c>
      <c r="D40" s="40">
        <f>K26</f>
        <v>213120</v>
      </c>
      <c r="E40" s="33"/>
      <c r="F40" s="9">
        <f t="shared" si="0"/>
        <v>0</v>
      </c>
      <c r="G40" s="31" t="e">
        <f t="shared" si="1"/>
        <v>#DIV/0!</v>
      </c>
      <c r="H40" s="31" t="e">
        <f t="shared" si="2"/>
        <v>#DIV/0!</v>
      </c>
      <c r="I40" s="51"/>
      <c r="J40" s="35" t="e">
        <f>I40/E40</f>
        <v>#DIV/0!</v>
      </c>
      <c r="K40" s="50">
        <f>I40/D40/1000000</f>
        <v>0</v>
      </c>
      <c r="L40" s="16" t="e">
        <f>1/K40</f>
        <v>#DIV/0!</v>
      </c>
    </row>
    <row r="42" spans="2:12" ht="17" thickBot="1"/>
    <row r="43" spans="2:12">
      <c r="B43" s="3" t="s">
        <v>27</v>
      </c>
      <c r="C43" s="46"/>
      <c r="D43" s="3" t="s">
        <v>18</v>
      </c>
      <c r="E43" s="4"/>
      <c r="F43" s="4"/>
      <c r="G43" s="4"/>
      <c r="H43" s="4"/>
      <c r="I43" s="4"/>
      <c r="J43" s="4"/>
      <c r="K43" s="4"/>
      <c r="L43" s="5"/>
    </row>
    <row r="44" spans="2:12">
      <c r="B44" s="6" t="s">
        <v>23</v>
      </c>
      <c r="C44" s="47" t="s">
        <v>17</v>
      </c>
      <c r="D44" s="37" t="s">
        <v>27</v>
      </c>
      <c r="E44" s="32" t="s">
        <v>5</v>
      </c>
      <c r="F44" s="12" t="s">
        <v>33</v>
      </c>
      <c r="G44" s="34" t="s">
        <v>26</v>
      </c>
      <c r="H44" s="12" t="s">
        <v>28</v>
      </c>
      <c r="I44" s="32" t="s">
        <v>12</v>
      </c>
      <c r="J44" s="32" t="s">
        <v>7</v>
      </c>
      <c r="K44" s="12" t="s">
        <v>29</v>
      </c>
      <c r="L44" s="14" t="s">
        <v>30</v>
      </c>
    </row>
    <row r="45" spans="2:12">
      <c r="B45" s="10" t="s">
        <v>20</v>
      </c>
      <c r="C45" s="7">
        <v>96</v>
      </c>
      <c r="D45" s="38">
        <f>K30</f>
        <v>229888</v>
      </c>
      <c r="E45" s="23"/>
      <c r="F45" s="7">
        <f t="shared" ref="F45:F50" si="3">E45/1000/D45</f>
        <v>0</v>
      </c>
      <c r="G45" s="30" t="e">
        <f t="shared" ref="G45:G50" si="4">1/F45</f>
        <v>#DIV/0!</v>
      </c>
      <c r="H45" s="30" t="e">
        <f t="shared" ref="H45:H50" si="5">G45/C45</f>
        <v>#DIV/0!</v>
      </c>
      <c r="I45" s="36">
        <f>E45*J45</f>
        <v>0</v>
      </c>
      <c r="J45" s="24">
        <v>11.2</v>
      </c>
      <c r="K45" s="49">
        <f>I45/D45/1000000</f>
        <v>0</v>
      </c>
      <c r="L45" s="48" t="e">
        <f>1/K45</f>
        <v>#DIV/0!</v>
      </c>
    </row>
    <row r="46" spans="2:12">
      <c r="B46" s="10" t="s">
        <v>15</v>
      </c>
      <c r="C46" s="7">
        <f>121.95/4</f>
        <v>30.487500000000001</v>
      </c>
      <c r="D46" s="39">
        <f>K30</f>
        <v>229888</v>
      </c>
      <c r="E46" s="25"/>
      <c r="F46" s="7">
        <f t="shared" si="3"/>
        <v>0</v>
      </c>
      <c r="G46" s="30" t="e">
        <f t="shared" si="4"/>
        <v>#DIV/0!</v>
      </c>
      <c r="H46" s="30" t="e">
        <f t="shared" si="5"/>
        <v>#DIV/0!</v>
      </c>
      <c r="I46" s="17"/>
      <c r="J46" s="15"/>
      <c r="K46" s="7"/>
      <c r="L46" s="21"/>
    </row>
    <row r="47" spans="2:12">
      <c r="B47" s="10" t="s">
        <v>16</v>
      </c>
      <c r="C47" s="7">
        <f>31.44/2</f>
        <v>15.72</v>
      </c>
      <c r="D47" s="39">
        <f>K30</f>
        <v>229888</v>
      </c>
      <c r="E47" s="25"/>
      <c r="F47" s="7">
        <f t="shared" si="3"/>
        <v>0</v>
      </c>
      <c r="G47" s="30" t="e">
        <f t="shared" si="4"/>
        <v>#DIV/0!</v>
      </c>
      <c r="H47" s="30" t="e">
        <f t="shared" si="5"/>
        <v>#DIV/0!</v>
      </c>
      <c r="I47" s="18"/>
      <c r="J47" s="24" t="e">
        <f>I47/E47</f>
        <v>#DIV/0!</v>
      </c>
      <c r="K47" s="49">
        <f>I47/D47/1000000</f>
        <v>0</v>
      </c>
      <c r="L47" s="19" t="e">
        <f>1/K47</f>
        <v>#DIV/0!</v>
      </c>
    </row>
    <row r="48" spans="2:12">
      <c r="B48" s="10" t="s">
        <v>19</v>
      </c>
      <c r="C48" s="22">
        <f>100/2</f>
        <v>50</v>
      </c>
      <c r="D48" s="39">
        <f>K30</f>
        <v>229888</v>
      </c>
      <c r="E48" s="25"/>
      <c r="F48" s="7">
        <f t="shared" si="3"/>
        <v>0</v>
      </c>
      <c r="G48" s="30" t="e">
        <f t="shared" si="4"/>
        <v>#DIV/0!</v>
      </c>
      <c r="H48" s="30" t="e">
        <f t="shared" si="5"/>
        <v>#DIV/0!</v>
      </c>
      <c r="I48" s="18"/>
      <c r="J48" s="24" t="e">
        <f>I48/E48</f>
        <v>#DIV/0!</v>
      </c>
      <c r="K48" s="49">
        <f>I48/D48/1000000</f>
        <v>0</v>
      </c>
      <c r="L48" s="19" t="e">
        <f>1/K48</f>
        <v>#DIV/0!</v>
      </c>
    </row>
    <row r="49" spans="2:12">
      <c r="B49" s="10" t="s">
        <v>21</v>
      </c>
      <c r="C49" s="7">
        <f>31.44/2</f>
        <v>15.72</v>
      </c>
      <c r="D49" s="39">
        <f>K30</f>
        <v>229888</v>
      </c>
      <c r="E49" s="25"/>
      <c r="F49" s="7">
        <f t="shared" si="3"/>
        <v>0</v>
      </c>
      <c r="G49" s="30" t="e">
        <f t="shared" si="4"/>
        <v>#DIV/0!</v>
      </c>
      <c r="H49" s="30" t="e">
        <f t="shared" si="5"/>
        <v>#DIV/0!</v>
      </c>
      <c r="I49" s="18"/>
      <c r="J49" s="24" t="e">
        <f>I49/E49</f>
        <v>#DIV/0!</v>
      </c>
      <c r="K49" s="49">
        <f>I49/D49/1000000</f>
        <v>0</v>
      </c>
      <c r="L49" s="19" t="e">
        <f>1/K49</f>
        <v>#DIV/0!</v>
      </c>
    </row>
    <row r="50" spans="2:12" ht="17" thickBot="1">
      <c r="B50" s="20" t="s">
        <v>22</v>
      </c>
      <c r="C50" s="29">
        <f>46/2</f>
        <v>23</v>
      </c>
      <c r="D50" s="40">
        <f>K30</f>
        <v>229888</v>
      </c>
      <c r="E50" s="33"/>
      <c r="F50" s="9">
        <f t="shared" si="3"/>
        <v>0</v>
      </c>
      <c r="G50" s="31" t="e">
        <f t="shared" si="4"/>
        <v>#DIV/0!</v>
      </c>
      <c r="H50" s="31" t="e">
        <f t="shared" si="5"/>
        <v>#DIV/0!</v>
      </c>
      <c r="I50" s="51"/>
      <c r="J50" s="35" t="e">
        <f>I50/E50</f>
        <v>#DIV/0!</v>
      </c>
      <c r="K50" s="50">
        <f>I50/D50/1000000</f>
        <v>0</v>
      </c>
      <c r="L50" s="16" t="e">
        <f>1/K50</f>
        <v>#DIV/0!</v>
      </c>
    </row>
    <row r="53" spans="2:12">
      <c r="B53" t="s">
        <v>43</v>
      </c>
      <c r="C53">
        <v>93.7</v>
      </c>
    </row>
    <row r="54" spans="2:12">
      <c r="B54" t="s">
        <v>42</v>
      </c>
      <c r="C54">
        <v>97</v>
      </c>
    </row>
    <row r="55" spans="2:12">
      <c r="B55" t="s">
        <v>44</v>
      </c>
      <c r="C55">
        <v>95.5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SmallNet</vt:lpstr>
      <vt:lpstr>ExtraSmallNet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Muchsel</dc:creator>
  <cp:lastModifiedBy>Robert Muchsel</cp:lastModifiedBy>
  <dcterms:created xsi:type="dcterms:W3CDTF">2019-06-03T20:08:31Z</dcterms:created>
  <dcterms:modified xsi:type="dcterms:W3CDTF">2019-06-19T17:07:11Z</dcterms:modified>
</cp:coreProperties>
</file>