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5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6" i="1" l="1"/>
  <c r="G4" i="1"/>
  <c r="G7" i="1" l="1"/>
  <c r="E29" i="1"/>
  <c r="E28" i="1"/>
  <c r="E27" i="1"/>
  <c r="E25" i="1"/>
  <c r="E24" i="1"/>
  <c r="E3" i="1"/>
  <c r="E2" i="1"/>
  <c r="G5" i="1" l="1"/>
  <c r="E4" i="1"/>
  <c r="E5" i="1"/>
  <c r="E8" i="1"/>
  <c r="E9" i="1"/>
  <c r="E10" i="1"/>
  <c r="E12" i="1"/>
  <c r="E13" i="1"/>
  <c r="E14" i="1"/>
  <c r="E15" i="1"/>
  <c r="E16" i="1"/>
  <c r="E17" i="1"/>
  <c r="E18" i="1"/>
  <c r="E19" i="1"/>
  <c r="E20" i="1"/>
  <c r="E23" i="1"/>
  <c r="G3" i="1" l="1"/>
  <c r="G2" i="1"/>
  <c r="G8" i="1" l="1"/>
  <c r="G9" i="1" s="1"/>
  <c r="G10" i="1" s="1"/>
  <c r="G11" i="1" s="1"/>
</calcChain>
</file>

<file path=xl/sharedStrings.xml><?xml version="1.0" encoding="utf-8"?>
<sst xmlns="http://schemas.openxmlformats.org/spreadsheetml/2006/main" count="36" uniqueCount="36">
  <si>
    <t>Статистика организации</t>
  </si>
  <si>
    <t>Кол-во ПК в организации</t>
  </si>
  <si>
    <t>Кол-во пользователей в организации</t>
  </si>
  <si>
    <t>Годовой валовой доход компании, руб.</t>
  </si>
  <si>
    <t>Средняя зарплата пользователя</t>
  </si>
  <si>
    <t>ИТ- бюджет (на год)</t>
  </si>
  <si>
    <t>Затраты на закупку оборудования</t>
  </si>
  <si>
    <t>Затраты на ПО</t>
  </si>
  <si>
    <t>Затраты на комплектующие</t>
  </si>
  <si>
    <t>Затраты на зарплату персонала по категориям</t>
  </si>
  <si>
    <t>Системный администратор - 1 ед.</t>
  </si>
  <si>
    <t>ИТ- менеджер - 1 ед.</t>
  </si>
  <si>
    <t>Программист - 1 ед.</t>
  </si>
  <si>
    <t>Персонал технической поддержки - 2 ед.</t>
  </si>
  <si>
    <t>Затраты на обучение</t>
  </si>
  <si>
    <t>Затраты на внешнюю поддержку (outsourcing)</t>
  </si>
  <si>
    <t>Затраты на разработку/внедрение ИТ- проектов</t>
  </si>
  <si>
    <t>Затраты на телефонию</t>
  </si>
  <si>
    <t>Затраты на Интернет</t>
  </si>
  <si>
    <t>#</t>
  </si>
  <si>
    <t>Средняя зарплата пользователя, Зп</t>
  </si>
  <si>
    <t>Среднее кол-во рабочих часов в месяце, Рч</t>
  </si>
  <si>
    <t>Кол-во часов в месяц, затрачиваемых одним пользователем на самообучение, обслуживание компьютера, файлов и программ, Пч</t>
  </si>
  <si>
    <t>Кол-во отключений системы в месяц, Ко</t>
  </si>
  <si>
    <t>Средняя продолжительность отключений, часов, Чо</t>
  </si>
  <si>
    <t>Количество отключенных пользователей, По</t>
  </si>
  <si>
    <t>Часовая оплата пользователя, руб./ч, ЧОп</t>
  </si>
  <si>
    <t>Простои, часов в год, Гп</t>
  </si>
  <si>
    <t xml:space="preserve">Прямые ежегодные затраты </t>
  </si>
  <si>
    <t xml:space="preserve">Годовая стоимость деятельности пользователя </t>
  </si>
  <si>
    <t>Ежегодные затраты пользователей на ИС</t>
  </si>
  <si>
    <t>Доход на каждого работника, руб./ч, Чд</t>
  </si>
  <si>
    <t>Ежегодные расходы на простои системы</t>
  </si>
  <si>
    <t xml:space="preserve">Косвенные ежегодные затраты </t>
  </si>
  <si>
    <t xml:space="preserve">ТСО </t>
  </si>
  <si>
    <t>ТСО на один 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</si>
</sst>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/>
    <xf numFmtId="0" fontId="0" fillId="0" borderId="0" xfId="0" applyFill="1" applyBorder="1"/>
    <xf numFmtId="0" fontId="2" fillId="0" borderId="0" xfId="0" applyFont="1"/>
    <xf numFmtId="0" fontId="2" fillId="0" borderId="0" xfId="0" applyFont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 vertical="center"/>
    </xf>
    <xf numFmtId="165" fontId="0" fillId="0" borderId="0" xfId="0" applyNumberFormat="1" applyFill="1"/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58.5703125" style="4" customWidth="1"/>
    <col min="2" max="2" width="26.7109375" style="4" customWidth="1"/>
    <col min="3" max="4" width="9.140625" style="4"/>
    <col min="5" max="5" width="41.5703125" style="4" customWidth="1"/>
    <col min="6" max="6" width="56.140625" style="4" customWidth="1"/>
    <col min="7" max="7" width="20.140625" style="4" customWidth="1"/>
    <col min="8" max="8" width="10.140625" style="4" customWidth="1"/>
    <col min="9" max="9" width="9.7109375" style="4" customWidth="1"/>
    <col min="10" max="16384" width="9.140625" style="4"/>
  </cols>
  <sheetData>
    <row r="1" spans="1:7" ht="18.75" x14ac:dyDescent="0.25">
      <c r="A1" s="22" t="s">
        <v>0</v>
      </c>
      <c r="B1" s="22"/>
      <c r="C1" s="17" t="s">
        <v>19</v>
      </c>
      <c r="D1" s="18">
        <v>18</v>
      </c>
    </row>
    <row r="2" spans="1:7" ht="18.75" x14ac:dyDescent="0.3">
      <c r="A2" s="2" t="s">
        <v>1</v>
      </c>
      <c r="B2" s="23">
        <v>150</v>
      </c>
      <c r="E2" s="18">
        <f>FLOOR(B2+B2*($D$1/100), 1)</f>
        <v>177</v>
      </c>
      <c r="F2" s="6" t="s">
        <v>28</v>
      </c>
      <c r="G2" s="9">
        <f>SUM(E8:E20)</f>
        <v>2832000</v>
      </c>
    </row>
    <row r="3" spans="1:7" ht="18.75" x14ac:dyDescent="0.3">
      <c r="A3" s="2" t="s">
        <v>2</v>
      </c>
      <c r="B3" s="23">
        <v>170</v>
      </c>
      <c r="E3" s="18">
        <f>FLOOR(B3+B3*($D$1/100), 1)</f>
        <v>200</v>
      </c>
      <c r="F3" s="6" t="s">
        <v>29</v>
      </c>
      <c r="G3" s="9">
        <f>(E23/E24)*(E25*12)</f>
        <v>7723.636363636364</v>
      </c>
    </row>
    <row r="4" spans="1:7" ht="18.75" x14ac:dyDescent="0.3">
      <c r="A4" s="3" t="s">
        <v>3</v>
      </c>
      <c r="B4" s="16">
        <v>78880000</v>
      </c>
      <c r="E4" s="9">
        <f>B4+B4*($D$1/100)</f>
        <v>93078400</v>
      </c>
      <c r="F4" s="6" t="s">
        <v>30</v>
      </c>
      <c r="G4" s="9">
        <f>G3*E3</f>
        <v>1544727.2727272727</v>
      </c>
    </row>
    <row r="5" spans="1:7" ht="18.75" x14ac:dyDescent="0.3">
      <c r="A5" s="2" t="s">
        <v>4</v>
      </c>
      <c r="B5" s="8">
        <v>12000</v>
      </c>
      <c r="E5" s="9">
        <f>B5+B5*($D$1/100)</f>
        <v>14160</v>
      </c>
      <c r="F5" s="6" t="s">
        <v>26</v>
      </c>
      <c r="G5" s="19">
        <f>E23/E24</f>
        <v>71.515151515151516</v>
      </c>
    </row>
    <row r="6" spans="1:7" ht="18.75" x14ac:dyDescent="0.3">
      <c r="A6" s="5"/>
      <c r="B6" s="5"/>
      <c r="E6" s="9"/>
      <c r="F6" s="6" t="s">
        <v>31</v>
      </c>
      <c r="G6" s="19">
        <f>E4/12/E24/E3</f>
        <v>195.87205387205387</v>
      </c>
    </row>
    <row r="7" spans="1:7" ht="18.75" x14ac:dyDescent="0.3">
      <c r="A7" s="22" t="s">
        <v>5</v>
      </c>
      <c r="B7" s="22"/>
      <c r="E7" s="9"/>
      <c r="F7" s="6" t="s">
        <v>27</v>
      </c>
      <c r="G7" s="12">
        <f>FLOOR(E27*E28*12, 1)</f>
        <v>72</v>
      </c>
    </row>
    <row r="8" spans="1:7" ht="18.75" x14ac:dyDescent="0.3">
      <c r="A8" s="2" t="s">
        <v>6</v>
      </c>
      <c r="B8" s="8">
        <v>400000</v>
      </c>
      <c r="E8" s="9">
        <f>B8+B8*($D$1/100)</f>
        <v>472000</v>
      </c>
      <c r="F8" s="6" t="s">
        <v>32</v>
      </c>
      <c r="G8" s="9">
        <f>(G6+G5)*G7*E29</f>
        <v>442793.2121212121</v>
      </c>
    </row>
    <row r="9" spans="1:7" ht="18.75" x14ac:dyDescent="0.3">
      <c r="A9" s="2" t="s">
        <v>7</v>
      </c>
      <c r="B9" s="8">
        <v>150000</v>
      </c>
      <c r="E9" s="9">
        <f>B9+B9*($D$1/100)</f>
        <v>177000</v>
      </c>
      <c r="F9" s="6" t="s">
        <v>33</v>
      </c>
      <c r="G9" s="9">
        <f>G4+G8</f>
        <v>1987520.4848484849</v>
      </c>
    </row>
    <row r="10" spans="1:7" ht="18.75" x14ac:dyDescent="0.3">
      <c r="A10" s="2" t="s">
        <v>8</v>
      </c>
      <c r="B10" s="8">
        <v>130000</v>
      </c>
      <c r="E10" s="9">
        <f>B10+B10*($D$1/100)</f>
        <v>153400</v>
      </c>
      <c r="F10" s="6" t="s">
        <v>34</v>
      </c>
      <c r="G10" s="9">
        <f>G2+G9</f>
        <v>4819520.4848484844</v>
      </c>
    </row>
    <row r="11" spans="1:7" ht="18.75" x14ac:dyDescent="0.3">
      <c r="A11" s="2" t="s">
        <v>9</v>
      </c>
      <c r="B11" s="10"/>
      <c r="E11" s="9"/>
      <c r="F11" s="6" t="s">
        <v>35</v>
      </c>
      <c r="G11" s="9">
        <f>G10/E2</f>
        <v>27228.92929292929</v>
      </c>
    </row>
    <row r="12" spans="1:7" ht="18.75" x14ac:dyDescent="0.25">
      <c r="A12" s="2" t="s">
        <v>10</v>
      </c>
      <c r="B12" s="8">
        <v>190000</v>
      </c>
      <c r="E12" s="9">
        <f t="shared" ref="E12:E20" si="0">B12+B12*($D$1/100)</f>
        <v>224200</v>
      </c>
    </row>
    <row r="13" spans="1:7" ht="18.75" x14ac:dyDescent="0.25">
      <c r="A13" s="2" t="s">
        <v>11</v>
      </c>
      <c r="B13" s="8">
        <v>260000</v>
      </c>
      <c r="E13" s="9">
        <f t="shared" si="0"/>
        <v>306800</v>
      </c>
    </row>
    <row r="14" spans="1:7" ht="18.75" x14ac:dyDescent="0.25">
      <c r="A14" s="2" t="s">
        <v>12</v>
      </c>
      <c r="B14" s="8">
        <v>100000</v>
      </c>
      <c r="E14" s="9">
        <f t="shared" si="0"/>
        <v>118000</v>
      </c>
    </row>
    <row r="15" spans="1:7" ht="18.75" x14ac:dyDescent="0.25">
      <c r="A15" s="2" t="s">
        <v>13</v>
      </c>
      <c r="B15" s="8">
        <v>380000</v>
      </c>
      <c r="E15" s="9">
        <f t="shared" si="0"/>
        <v>448400</v>
      </c>
    </row>
    <row r="16" spans="1:7" ht="18.75" x14ac:dyDescent="0.25">
      <c r="A16" s="2" t="s">
        <v>14</v>
      </c>
      <c r="B16" s="8">
        <v>70000</v>
      </c>
      <c r="E16" s="9">
        <f t="shared" si="0"/>
        <v>82600</v>
      </c>
    </row>
    <row r="17" spans="1:6" ht="18.75" x14ac:dyDescent="0.25">
      <c r="A17" s="2" t="s">
        <v>15</v>
      </c>
      <c r="B17" s="8">
        <v>180000</v>
      </c>
      <c r="E17" s="9">
        <f t="shared" si="0"/>
        <v>212400</v>
      </c>
      <c r="F17" s="21"/>
    </row>
    <row r="18" spans="1:6" ht="18.75" x14ac:dyDescent="0.25">
      <c r="A18" s="2" t="s">
        <v>16</v>
      </c>
      <c r="B18" s="8">
        <v>300000</v>
      </c>
      <c r="E18" s="9">
        <f t="shared" si="0"/>
        <v>354000</v>
      </c>
    </row>
    <row r="19" spans="1:6" ht="18.75" x14ac:dyDescent="0.25">
      <c r="A19" s="2" t="s">
        <v>17</v>
      </c>
      <c r="B19" s="8">
        <v>140000</v>
      </c>
      <c r="E19" s="9">
        <f t="shared" si="0"/>
        <v>165200</v>
      </c>
    </row>
    <row r="20" spans="1:6" ht="18.75" x14ac:dyDescent="0.25">
      <c r="A20" s="2" t="s">
        <v>18</v>
      </c>
      <c r="B20" s="8">
        <v>100000</v>
      </c>
      <c r="E20" s="9">
        <f t="shared" si="0"/>
        <v>118000</v>
      </c>
    </row>
    <row r="21" spans="1:6" ht="18.75" x14ac:dyDescent="0.25">
      <c r="B21" s="11"/>
      <c r="E21" s="9"/>
    </row>
    <row r="22" spans="1:6" ht="18.75" x14ac:dyDescent="0.3">
      <c r="A22" s="6"/>
      <c r="B22" s="12"/>
      <c r="E22" s="12"/>
    </row>
    <row r="23" spans="1:6" ht="18.75" x14ac:dyDescent="0.25">
      <c r="A23" s="7" t="s">
        <v>20</v>
      </c>
      <c r="B23" s="13">
        <v>12000</v>
      </c>
      <c r="E23" s="9">
        <f>B23+B23*($D$1/100)</f>
        <v>14160</v>
      </c>
    </row>
    <row r="24" spans="1:6" ht="18.75" x14ac:dyDescent="0.3">
      <c r="A24" s="7" t="s">
        <v>21</v>
      </c>
      <c r="B24" s="14">
        <v>168</v>
      </c>
      <c r="E24" s="12">
        <f>FLOOR(B24+B24*($D$1/100), 1)</f>
        <v>198</v>
      </c>
    </row>
    <row r="25" spans="1:6" ht="56.25" x14ac:dyDescent="0.25">
      <c r="A25" s="7" t="s">
        <v>22</v>
      </c>
      <c r="B25" s="14">
        <v>8</v>
      </c>
      <c r="E25" s="20">
        <f>FLOOR(B25+B25*($D$1/100), 1)</f>
        <v>9</v>
      </c>
    </row>
    <row r="26" spans="1:6" ht="18.75" x14ac:dyDescent="0.3">
      <c r="B26" s="11"/>
      <c r="E26" s="12"/>
    </row>
    <row r="27" spans="1:6" ht="18.75" x14ac:dyDescent="0.3">
      <c r="A27" s="1" t="s">
        <v>23</v>
      </c>
      <c r="B27" s="15">
        <v>2</v>
      </c>
      <c r="E27" s="12">
        <f>FLOOR(B27+B27*($D$1/100), 1)</f>
        <v>2</v>
      </c>
    </row>
    <row r="28" spans="1:6" ht="37.5" x14ac:dyDescent="0.25">
      <c r="A28" s="1" t="s">
        <v>24</v>
      </c>
      <c r="B28" s="15">
        <v>3</v>
      </c>
      <c r="E28" s="20">
        <f>FLOOR(B28+B28*($D$1/100), 1)</f>
        <v>3</v>
      </c>
    </row>
    <row r="29" spans="1:6" ht="18.75" x14ac:dyDescent="0.3">
      <c r="A29" s="1" t="s">
        <v>25</v>
      </c>
      <c r="B29" s="15">
        <v>20</v>
      </c>
      <c r="E29" s="12">
        <f>FLOOR(B29+B29*($D$1/100), 1)</f>
        <v>23</v>
      </c>
    </row>
    <row r="30" spans="1:6" ht="18.75" x14ac:dyDescent="0.25">
      <c r="A30" s="1"/>
      <c r="B30" s="16"/>
      <c r="E30" s="9"/>
    </row>
  </sheetData>
  <mergeCells count="2">
    <mergeCell ref="A1:B1"/>
    <mergeCell ref="A7:B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20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Admin</dc:creator>
  <cp:lastModifiedBy>Admin Admin</cp:lastModifiedBy>
  <dcterms:created xsi:type="dcterms:W3CDTF">2020-02-17T15:54:41Z</dcterms:created>
  <dcterms:modified xsi:type="dcterms:W3CDTF">2020-02-25T14:18:55Z</dcterms:modified>
</cp:coreProperties>
</file>