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e Empey\Documents\SIPmath\3.5\"/>
    </mc:Choice>
  </mc:AlternateContent>
  <bookViews>
    <workbookView xWindow="0" yWindow="0" windowWidth="38400" windowHeight="17750"/>
  </bookViews>
  <sheets>
    <sheet name="Metadata" sheetId="6" r:id="rId1"/>
    <sheet name="vertical layout" sheetId="1" r:id="rId2"/>
    <sheet name="horizontal layout" sheetId="5" r:id="rId3"/>
  </sheets>
  <definedNames>
    <definedName name="PM_sparklinesForInputs" hidden="1">TRUE</definedName>
    <definedName name="PM_sparklinesForOutputs" hidden="1">TRUE</definedName>
    <definedName name="PM_sparklinesIONumberOfBins" hidden="1">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5" l="1"/>
  <c r="B39" i="1"/>
  <c r="D27" i="5"/>
  <c r="C27" i="5"/>
  <c r="B27" i="5"/>
  <c r="C26" i="5"/>
  <c r="B26" i="5"/>
  <c r="C25" i="5"/>
  <c r="C24" i="5"/>
  <c r="B24" i="5"/>
  <c r="D23" i="5"/>
  <c r="C23" i="5"/>
  <c r="B23" i="5"/>
  <c r="K4" i="5"/>
  <c r="J4" i="5"/>
  <c r="K6" i="5"/>
  <c r="G6" i="5"/>
  <c r="B135" i="5"/>
  <c r="B7" i="5"/>
  <c r="B45" i="5"/>
  <c r="C45" i="5"/>
  <c r="B79" i="5"/>
  <c r="D79" i="5"/>
  <c r="B119" i="5"/>
  <c r="D119" i="5"/>
  <c r="D25" i="5"/>
  <c r="B32" i="5"/>
  <c r="D32" i="5"/>
  <c r="B48" i="5"/>
  <c r="C48" i="5"/>
  <c r="B60" i="5"/>
  <c r="D60" i="5"/>
  <c r="B80" i="5"/>
  <c r="D80" i="5"/>
  <c r="B100" i="5"/>
  <c r="C100" i="5"/>
  <c r="B120" i="5"/>
  <c r="C120" i="5"/>
  <c r="B34" i="5"/>
  <c r="C34" i="5"/>
  <c r="B50" i="5"/>
  <c r="D50" i="5"/>
  <c r="B63" i="5"/>
  <c r="D63" i="5"/>
  <c r="B83" i="5"/>
  <c r="D83" i="5"/>
  <c r="B103" i="5"/>
  <c r="C103" i="5"/>
  <c r="B127" i="5"/>
  <c r="C127" i="5"/>
  <c r="B71" i="5"/>
  <c r="B115" i="5"/>
  <c r="C115" i="5"/>
  <c r="B56" i="5"/>
  <c r="C56" i="5"/>
  <c r="B72" i="5"/>
  <c r="C72" i="5"/>
  <c r="B116" i="5"/>
  <c r="C116" i="5"/>
  <c r="B31" i="5"/>
  <c r="D31" i="5"/>
  <c r="B59" i="5"/>
  <c r="D59" i="5"/>
  <c r="B99" i="5"/>
  <c r="D99" i="5"/>
  <c r="B35" i="5"/>
  <c r="D35" i="5"/>
  <c r="B51" i="5"/>
  <c r="C51" i="5"/>
  <c r="B64" i="5"/>
  <c r="D64" i="5"/>
  <c r="B84" i="5"/>
  <c r="C84" i="5"/>
  <c r="B104" i="5"/>
  <c r="C104" i="5"/>
  <c r="B128" i="5"/>
  <c r="C128" i="5"/>
  <c r="B55" i="5"/>
  <c r="D55" i="5"/>
  <c r="B95" i="5"/>
  <c r="C95" i="5"/>
  <c r="B42" i="5"/>
  <c r="D42" i="5"/>
  <c r="B96" i="5"/>
  <c r="C96" i="5"/>
  <c r="B36" i="5"/>
  <c r="D36" i="5"/>
  <c r="B52" i="5"/>
  <c r="D52" i="5"/>
  <c r="B67" i="5"/>
  <c r="D67" i="5"/>
  <c r="B87" i="5"/>
  <c r="C87" i="5"/>
  <c r="B111" i="5"/>
  <c r="C111" i="5"/>
  <c r="B132" i="5"/>
  <c r="C132" i="5"/>
  <c r="B39" i="5"/>
  <c r="C39" i="5"/>
  <c r="D29" i="5"/>
  <c r="B37" i="5"/>
  <c r="D37" i="5"/>
  <c r="B53" i="5"/>
  <c r="C53" i="5"/>
  <c r="B68" i="5"/>
  <c r="C68" i="5"/>
  <c r="B88" i="5"/>
  <c r="C88" i="5"/>
  <c r="B112" i="5"/>
  <c r="D112" i="5"/>
  <c r="D135" i="5"/>
  <c r="B133" i="5"/>
  <c r="C133" i="5"/>
  <c r="B125" i="5"/>
  <c r="B117" i="5"/>
  <c r="C117" i="5"/>
  <c r="B109" i="5"/>
  <c r="B101" i="5"/>
  <c r="C101" i="5"/>
  <c r="B93" i="5"/>
  <c r="B85" i="5"/>
  <c r="C85" i="5"/>
  <c r="B77" i="5"/>
  <c r="D71" i="5"/>
  <c r="B69" i="5"/>
  <c r="C69" i="5"/>
  <c r="C135" i="5"/>
  <c r="B130" i="5"/>
  <c r="D130" i="5"/>
  <c r="B122" i="5"/>
  <c r="D122" i="5"/>
  <c r="B114" i="5"/>
  <c r="D114" i="5"/>
  <c r="B106" i="5"/>
  <c r="D106" i="5"/>
  <c r="B98" i="5"/>
  <c r="D98" i="5"/>
  <c r="B90" i="5"/>
  <c r="D90" i="5"/>
  <c r="B82" i="5"/>
  <c r="D82" i="5"/>
  <c r="B74" i="5"/>
  <c r="D74" i="5"/>
  <c r="C71" i="5"/>
  <c r="B66" i="5"/>
  <c r="D66" i="5"/>
  <c r="B129" i="5"/>
  <c r="C129" i="5"/>
  <c r="B121" i="5"/>
  <c r="B113" i="5"/>
  <c r="D113" i="5"/>
  <c r="B105" i="5"/>
  <c r="B97" i="5"/>
  <c r="D97" i="5"/>
  <c r="B89" i="5"/>
  <c r="B81" i="5"/>
  <c r="D81" i="5"/>
  <c r="B73" i="5"/>
  <c r="B65" i="5"/>
  <c r="D65" i="5"/>
  <c r="B57" i="5"/>
  <c r="C57" i="5"/>
  <c r="B49" i="5"/>
  <c r="B41" i="5"/>
  <c r="B33" i="5"/>
  <c r="D33" i="5"/>
  <c r="D26" i="5"/>
  <c r="B134" i="5"/>
  <c r="D134" i="5"/>
  <c r="B126" i="5"/>
  <c r="D126" i="5"/>
  <c r="B118" i="5"/>
  <c r="C118" i="5"/>
  <c r="B110" i="5"/>
  <c r="D110" i="5"/>
  <c r="B102" i="5"/>
  <c r="C102" i="5"/>
  <c r="B94" i="5"/>
  <c r="D94" i="5"/>
  <c r="B86" i="5"/>
  <c r="C86" i="5"/>
  <c r="B78" i="5"/>
  <c r="D78" i="5"/>
  <c r="B70" i="5"/>
  <c r="C70" i="5"/>
  <c r="B62" i="5"/>
  <c r="D62" i="5"/>
  <c r="B54" i="5"/>
  <c r="C54" i="5"/>
  <c r="B46" i="5"/>
  <c r="D46" i="5"/>
  <c r="B38" i="5"/>
  <c r="D38" i="5"/>
  <c r="B30" i="5"/>
  <c r="D30" i="5"/>
  <c r="B131" i="5"/>
  <c r="D131" i="5"/>
  <c r="D24" i="5"/>
  <c r="B29" i="5"/>
  <c r="B43" i="5"/>
  <c r="D43" i="5"/>
  <c r="B47" i="5"/>
  <c r="D47" i="5"/>
  <c r="B61" i="5"/>
  <c r="D61" i="5"/>
  <c r="B75" i="5"/>
  <c r="D75" i="5"/>
  <c r="B91" i="5"/>
  <c r="D91" i="5"/>
  <c r="B107" i="5"/>
  <c r="C107" i="5"/>
  <c r="B123" i="5"/>
  <c r="C123" i="5"/>
  <c r="C29" i="5"/>
  <c r="B40" i="5"/>
  <c r="C40" i="5"/>
  <c r="B44" i="5"/>
  <c r="B58" i="5"/>
  <c r="B76" i="5"/>
  <c r="C76" i="5"/>
  <c r="B92" i="5"/>
  <c r="C92" i="5"/>
  <c r="B108" i="5"/>
  <c r="C108" i="5"/>
  <c r="B124" i="5"/>
  <c r="C124" i="5"/>
  <c r="D47" i="1"/>
  <c r="C47" i="1"/>
  <c r="B47" i="1"/>
  <c r="C46" i="1"/>
  <c r="B46" i="1"/>
  <c r="C45" i="1"/>
  <c r="C44" i="1"/>
  <c r="B44" i="1"/>
  <c r="D43" i="1"/>
  <c r="C43" i="1"/>
  <c r="B43" i="1"/>
  <c r="D17" i="1"/>
  <c r="C17" i="1"/>
  <c r="C15" i="1"/>
  <c r="D13" i="1"/>
  <c r="D115" i="5"/>
  <c r="D100" i="5"/>
  <c r="C42" i="5"/>
  <c r="D39" i="5"/>
  <c r="C35" i="5"/>
  <c r="D45" i="5"/>
  <c r="D120" i="5"/>
  <c r="D51" i="5"/>
  <c r="C79" i="5"/>
  <c r="D96" i="5"/>
  <c r="C36" i="5"/>
  <c r="C52" i="5"/>
  <c r="C64" i="5"/>
  <c r="C37" i="5"/>
  <c r="C119" i="5"/>
  <c r="D86" i="5"/>
  <c r="D56" i="5"/>
  <c r="D34" i="5"/>
  <c r="D129" i="5"/>
  <c r="C33" i="5"/>
  <c r="D118" i="5"/>
  <c r="D116" i="5"/>
  <c r="C32" i="5"/>
  <c r="D68" i="5"/>
  <c r="C81" i="5"/>
  <c r="D104" i="5"/>
  <c r="C61" i="5"/>
  <c r="C67" i="5"/>
  <c r="C63" i="5"/>
  <c r="D128" i="5"/>
  <c r="C97" i="5"/>
  <c r="D72" i="5"/>
  <c r="D57" i="5"/>
  <c r="D92" i="5"/>
  <c r="D107" i="5"/>
  <c r="D117" i="5"/>
  <c r="C50" i="5"/>
  <c r="C80" i="5"/>
  <c r="C113" i="5"/>
  <c r="C59" i="5"/>
  <c r="C83" i="5"/>
  <c r="D76" i="5"/>
  <c r="D103" i="5"/>
  <c r="C99" i="5"/>
  <c r="D127" i="5"/>
  <c r="C60" i="5"/>
  <c r="C31" i="5"/>
  <c r="D102" i="5"/>
  <c r="C112" i="5"/>
  <c r="D88" i="5"/>
  <c r="C62" i="5"/>
  <c r="C126" i="5"/>
  <c r="D111" i="5"/>
  <c r="D95" i="5"/>
  <c r="C74" i="5"/>
  <c r="C55" i="5"/>
  <c r="C91" i="5"/>
  <c r="D84" i="5"/>
  <c r="D132" i="5"/>
  <c r="D87" i="5"/>
  <c r="C114" i="5"/>
  <c r="C78" i="5"/>
  <c r="D101" i="5"/>
  <c r="D53" i="5"/>
  <c r="D48" i="5"/>
  <c r="C90" i="5"/>
  <c r="C131" i="5"/>
  <c r="C41" i="5"/>
  <c r="D41" i="5"/>
  <c r="C105" i="5"/>
  <c r="D105" i="5"/>
  <c r="C47" i="5"/>
  <c r="D133" i="5"/>
  <c r="C44" i="5"/>
  <c r="D44" i="5"/>
  <c r="C110" i="5"/>
  <c r="D58" i="5"/>
  <c r="C58" i="5"/>
  <c r="D40" i="5"/>
  <c r="C121" i="5"/>
  <c r="D121" i="5"/>
  <c r="C106" i="5"/>
  <c r="D54" i="5"/>
  <c r="D85" i="5"/>
  <c r="C43" i="5"/>
  <c r="C38" i="5"/>
  <c r="D123" i="5"/>
  <c r="C66" i="5"/>
  <c r="C109" i="5"/>
  <c r="D109" i="5"/>
  <c r="C130" i="5"/>
  <c r="D93" i="5"/>
  <c r="C93" i="5"/>
  <c r="D69" i="5"/>
  <c r="C46" i="5"/>
  <c r="D89" i="5"/>
  <c r="C89" i="5"/>
  <c r="D70" i="5"/>
  <c r="C75" i="5"/>
  <c r="D49" i="5"/>
  <c r="C49" i="5"/>
  <c r="C134" i="5"/>
  <c r="C77" i="5"/>
  <c r="D77" i="5"/>
  <c r="C98" i="5"/>
  <c r="C65" i="5"/>
  <c r="C30" i="5"/>
  <c r="D73" i="5"/>
  <c r="C73" i="5"/>
  <c r="C94" i="5"/>
  <c r="D108" i="5"/>
  <c r="C122" i="5"/>
  <c r="D124" i="5"/>
  <c r="C82" i="5"/>
  <c r="D125" i="5"/>
  <c r="C125" i="5"/>
  <c r="B96" i="1"/>
  <c r="D96" i="1"/>
  <c r="B147" i="1"/>
  <c r="C147" i="1"/>
  <c r="B133" i="1"/>
  <c r="C133" i="1"/>
  <c r="B101" i="1"/>
  <c r="C101" i="1"/>
  <c r="B69" i="1"/>
  <c r="C69" i="1"/>
  <c r="B143" i="1"/>
  <c r="C143" i="1"/>
  <c r="B111" i="1"/>
  <c r="C111" i="1"/>
  <c r="B79" i="1"/>
  <c r="D79" i="1"/>
  <c r="D49" i="1"/>
  <c r="B73" i="1"/>
  <c r="B102" i="1"/>
  <c r="D102" i="1"/>
  <c r="B148" i="1"/>
  <c r="D148" i="1"/>
  <c r="B116" i="1"/>
  <c r="D116" i="1"/>
  <c r="B84" i="1"/>
  <c r="D84" i="1"/>
  <c r="B52" i="1"/>
  <c r="C52" i="1"/>
  <c r="B142" i="1"/>
  <c r="C142" i="1"/>
  <c r="B94" i="1"/>
  <c r="C94" i="1"/>
  <c r="B128" i="1"/>
  <c r="D128" i="1"/>
  <c r="D147" i="1"/>
  <c r="B115" i="1"/>
  <c r="D115" i="1"/>
  <c r="B83" i="1"/>
  <c r="C83" i="1"/>
  <c r="B146" i="1"/>
  <c r="C146" i="1"/>
  <c r="B114" i="1"/>
  <c r="C114" i="1"/>
  <c r="B82" i="1"/>
  <c r="D82" i="1"/>
  <c r="B50" i="1"/>
  <c r="D50" i="1"/>
  <c r="B113" i="1"/>
  <c r="D113" i="1"/>
  <c r="B137" i="1"/>
  <c r="C137" i="1"/>
  <c r="B81" i="1"/>
  <c r="C81" i="1"/>
  <c r="B134" i="1"/>
  <c r="C134" i="1"/>
  <c r="B127" i="1"/>
  <c r="D127" i="1"/>
  <c r="B78" i="1"/>
  <c r="D78" i="1"/>
  <c r="B100" i="1"/>
  <c r="D100" i="1"/>
  <c r="C155" i="1"/>
  <c r="D73" i="1"/>
  <c r="B68" i="1"/>
  <c r="C68" i="1"/>
  <c r="B118" i="1"/>
  <c r="C118" i="1"/>
  <c r="B56" i="1"/>
  <c r="C56" i="1"/>
  <c r="B51" i="1"/>
  <c r="C51" i="1"/>
  <c r="B125" i="1"/>
  <c r="C125" i="1"/>
  <c r="B93" i="1"/>
  <c r="C93" i="1"/>
  <c r="B61" i="1"/>
  <c r="D61" i="1"/>
  <c r="C50" i="1"/>
  <c r="B135" i="1"/>
  <c r="C135" i="1"/>
  <c r="B103" i="1"/>
  <c r="C103" i="1"/>
  <c r="B71" i="1"/>
  <c r="D71" i="1"/>
  <c r="B65" i="1"/>
  <c r="C65" i="1"/>
  <c r="B86" i="1"/>
  <c r="D86" i="1"/>
  <c r="B140" i="1"/>
  <c r="C140" i="1"/>
  <c r="B108" i="1"/>
  <c r="C108" i="1"/>
  <c r="B76" i="1"/>
  <c r="C76" i="1"/>
  <c r="C49" i="1"/>
  <c r="B70" i="1"/>
  <c r="D70" i="1"/>
  <c r="C6" i="1"/>
  <c r="D44" i="1"/>
  <c r="B120" i="1"/>
  <c r="D120" i="1"/>
  <c r="B139" i="1"/>
  <c r="C139" i="1"/>
  <c r="B107" i="1"/>
  <c r="C107" i="1"/>
  <c r="B75" i="1"/>
  <c r="D75" i="1"/>
  <c r="B138" i="1"/>
  <c r="C138" i="1"/>
  <c r="B106" i="1"/>
  <c r="C106" i="1"/>
  <c r="B74" i="1"/>
  <c r="D74" i="1"/>
  <c r="B62" i="1"/>
  <c r="C62" i="1"/>
  <c r="B97" i="1"/>
  <c r="C97" i="1"/>
  <c r="D140" i="1"/>
  <c r="D45" i="1"/>
  <c r="B129" i="1"/>
  <c r="C129" i="1"/>
  <c r="B49" i="1"/>
  <c r="B88" i="1"/>
  <c r="D88" i="1"/>
  <c r="C73" i="1"/>
  <c r="B72" i="1"/>
  <c r="D72" i="1"/>
  <c r="B149" i="1"/>
  <c r="C149" i="1"/>
  <c r="B117" i="1"/>
  <c r="C117" i="1"/>
  <c r="B85" i="1"/>
  <c r="C85" i="1"/>
  <c r="B53" i="1"/>
  <c r="C53" i="1"/>
  <c r="B95" i="1"/>
  <c r="D95" i="1"/>
  <c r="B63" i="1"/>
  <c r="D63" i="1"/>
  <c r="B57" i="1"/>
  <c r="C57" i="1"/>
  <c r="B132" i="1"/>
  <c r="D132" i="1"/>
  <c r="D155" i="1"/>
  <c r="B104" i="1"/>
  <c r="C104" i="1"/>
  <c r="B153" i="1"/>
  <c r="D153" i="1"/>
  <c r="B124" i="1"/>
  <c r="D124" i="1"/>
  <c r="B154" i="1"/>
  <c r="D154" i="1"/>
  <c r="D114" i="1"/>
  <c r="B152" i="1"/>
  <c r="D152" i="1"/>
  <c r="B89" i="1"/>
  <c r="C89" i="1"/>
  <c r="B66" i="1"/>
  <c r="C66" i="1"/>
  <c r="D46" i="1"/>
  <c r="B99" i="1"/>
  <c r="D99" i="1"/>
  <c r="B136" i="1"/>
  <c r="D136" i="1"/>
  <c r="B150" i="1"/>
  <c r="D150" i="1"/>
  <c r="B60" i="1"/>
  <c r="C60" i="1"/>
  <c r="B119" i="1"/>
  <c r="C119" i="1"/>
  <c r="B90" i="1"/>
  <c r="D90" i="1"/>
  <c r="B141" i="1"/>
  <c r="C141" i="1"/>
  <c r="B123" i="1"/>
  <c r="D123" i="1"/>
  <c r="B110" i="1"/>
  <c r="D110" i="1"/>
  <c r="B144" i="1"/>
  <c r="C144" i="1"/>
  <c r="B112" i="1"/>
  <c r="C112" i="1"/>
  <c r="B145" i="1"/>
  <c r="C145" i="1"/>
  <c r="B126" i="1"/>
  <c r="C126" i="1"/>
  <c r="B67" i="1"/>
  <c r="C67" i="1"/>
  <c r="B109" i="1"/>
  <c r="D109" i="1"/>
  <c r="B87" i="1"/>
  <c r="D87" i="1"/>
  <c r="B58" i="1"/>
  <c r="D58" i="1"/>
  <c r="B130" i="1"/>
  <c r="D130" i="1"/>
  <c r="B91" i="1"/>
  <c r="C91" i="1"/>
  <c r="B80" i="1"/>
  <c r="C80" i="1"/>
  <c r="B64" i="1"/>
  <c r="D64" i="1"/>
  <c r="B105" i="1"/>
  <c r="C105" i="1"/>
  <c r="B54" i="1"/>
  <c r="C54" i="1"/>
  <c r="B55" i="1"/>
  <c r="C55" i="1"/>
  <c r="B98" i="1"/>
  <c r="C98" i="1"/>
  <c r="B77" i="1"/>
  <c r="D77" i="1"/>
  <c r="B59" i="1"/>
  <c r="D59" i="1"/>
  <c r="B131" i="1"/>
  <c r="D131" i="1"/>
  <c r="B121" i="1"/>
  <c r="D121" i="1"/>
  <c r="B92" i="1"/>
  <c r="C92" i="1"/>
  <c r="B151" i="1"/>
  <c r="D151" i="1"/>
  <c r="B122" i="1"/>
  <c r="C122" i="1"/>
  <c r="B155" i="1"/>
  <c r="D65" i="1"/>
  <c r="C82" i="1"/>
  <c r="C100" i="1"/>
  <c r="C96" i="1"/>
  <c r="D125" i="1"/>
  <c r="D62" i="1"/>
  <c r="C86" i="1"/>
  <c r="D117" i="1"/>
  <c r="C131" i="1"/>
  <c r="C70" i="1"/>
  <c r="D56" i="1"/>
  <c r="D139" i="1"/>
  <c r="D111" i="1"/>
  <c r="D146" i="1"/>
  <c r="C63" i="1"/>
  <c r="D67" i="1"/>
  <c r="D143" i="1"/>
  <c r="D60" i="1"/>
  <c r="D108" i="1"/>
  <c r="D68" i="1"/>
  <c r="C130" i="1"/>
  <c r="C121" i="1"/>
  <c r="D89" i="1"/>
  <c r="C115" i="1"/>
  <c r="C152" i="1"/>
  <c r="D129" i="1"/>
  <c r="C136" i="1"/>
  <c r="D142" i="1"/>
  <c r="D51" i="1"/>
  <c r="D98" i="1"/>
  <c r="D103" i="1"/>
  <c r="D66" i="1"/>
  <c r="D106" i="1"/>
  <c r="D81" i="1"/>
  <c r="C84" i="1"/>
  <c r="C95" i="1"/>
  <c r="C150" i="1"/>
  <c r="D137" i="1"/>
  <c r="D104" i="1"/>
  <c r="C123" i="1"/>
  <c r="C116" i="1"/>
  <c r="D101" i="1"/>
  <c r="D85" i="1"/>
  <c r="C109" i="1"/>
  <c r="D52" i="1"/>
  <c r="D133" i="1"/>
  <c r="D141" i="1"/>
  <c r="C102" i="1"/>
  <c r="C124" i="1"/>
  <c r="C59" i="1"/>
  <c r="C151" i="1"/>
  <c r="C154" i="1"/>
  <c r="D94" i="1"/>
  <c r="D91" i="1"/>
  <c r="D118" i="1"/>
  <c r="D135" i="1"/>
  <c r="C128" i="1"/>
  <c r="D126" i="1"/>
  <c r="C71" i="1"/>
  <c r="C153" i="1"/>
  <c r="D144" i="1"/>
  <c r="C75" i="1"/>
  <c r="C58" i="1"/>
  <c r="C132" i="1"/>
  <c r="D107" i="1"/>
  <c r="C72" i="1"/>
  <c r="D76" i="1"/>
  <c r="D105" i="1"/>
  <c r="D83" i="1"/>
  <c r="C77" i="1"/>
  <c r="C99" i="1"/>
  <c r="C113" i="1"/>
  <c r="C148" i="1"/>
  <c r="D69" i="1"/>
  <c r="D122" i="1"/>
  <c r="D145" i="1"/>
  <c r="C78" i="1"/>
  <c r="D149" i="1"/>
  <c r="C88" i="1"/>
  <c r="C64" i="1"/>
  <c r="D92" i="1"/>
  <c r="C110" i="1"/>
  <c r="C79" i="1"/>
  <c r="D93" i="1"/>
  <c r="D138" i="1"/>
  <c r="C120" i="1"/>
  <c r="C87" i="1"/>
  <c r="C90" i="1"/>
  <c r="D112" i="1"/>
  <c r="C61" i="1"/>
  <c r="D55" i="1"/>
  <c r="D134" i="1"/>
  <c r="C74" i="1"/>
  <c r="D119" i="1"/>
  <c r="D54" i="1"/>
  <c r="C127" i="1"/>
  <c r="D53" i="1"/>
  <c r="D80" i="1"/>
  <c r="D57" i="1"/>
  <c r="D97" i="1"/>
</calcChain>
</file>

<file path=xl/comments1.xml><?xml version="1.0" encoding="utf-8"?>
<comments xmlns="http://schemas.openxmlformats.org/spreadsheetml/2006/main">
  <authors>
    <author>Dave Empey</author>
    <author>Tom</author>
  </authors>
  <commentList>
    <comment ref="C6" authorId="0" shapeId="0">
      <text>
        <r>
          <rPr>
            <sz val="9"/>
            <color indexed="81"/>
            <rFont val="Tahoma"/>
            <family val="2"/>
          </rPr>
          <t xml:space="preserve">Ths is the metalog distribution cell.
</t>
        </r>
      </text>
    </comment>
    <comment ref="B17" authorId="1" shapeId="0">
      <text>
        <r>
          <rPr>
            <b/>
            <sz val="9"/>
            <color indexed="81"/>
            <rFont val="Tahoma"/>
            <family val="2"/>
          </rPr>
          <t>Prepared by Tom Keelin, April 15, 2017.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Tom</author>
    <author>Dave Empey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>Prepared by Tom Keelin, April 15, 2017.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1" shapeId="0">
      <text>
        <r>
          <rPr>
            <sz val="9"/>
            <color indexed="81"/>
            <rFont val="Tahoma"/>
            <family val="2"/>
          </rPr>
          <t xml:space="preserve">Ths is the metalog distribution cell.
</t>
        </r>
      </text>
    </comment>
  </commentList>
</comments>
</file>

<file path=xl/sharedStrings.xml><?xml version="1.0" encoding="utf-8"?>
<sst xmlns="http://schemas.openxmlformats.org/spreadsheetml/2006/main" count="56" uniqueCount="41">
  <si>
    <t>on = 1, off = 0 -&gt;</t>
  </si>
  <si>
    <t>input data plots</t>
  </si>
  <si>
    <t>density</t>
  </si>
  <si>
    <t>cumulative</t>
  </si>
  <si>
    <t>probability</t>
  </si>
  <si>
    <t>message</t>
  </si>
  <si>
    <t>upper bound</t>
  </si>
  <si>
    <t>high</t>
  </si>
  <si>
    <t>median</t>
  </si>
  <si>
    <t>low</t>
  </si>
  <si>
    <t>lower bound</t>
  </si>
  <si>
    <t>quantile</t>
  </si>
  <si>
    <t>bounds</t>
  </si>
  <si>
    <t>random</t>
  </si>
  <si>
    <t>distribution</t>
  </si>
  <si>
    <t>metalog distribution</t>
  </si>
  <si>
    <t>variable name</t>
  </si>
  <si>
    <t>metalog_1</t>
  </si>
  <si>
    <t>(u, sl, su, b)-&gt;</t>
  </si>
  <si>
    <t>start variable ID-&gt;</t>
  </si>
  <si>
    <t>u</t>
  </si>
  <si>
    <t>tutorial</t>
  </si>
  <si>
    <t>(u, sl, su, b)</t>
  </si>
  <si>
    <t>lower bnd</t>
  </si>
  <si>
    <t>upper bnd</t>
  </si>
  <si>
    <t xml:space="preserve"> </t>
  </si>
  <si>
    <t>rand/st var ID</t>
  </si>
  <si>
    <t>var nm / dist</t>
  </si>
  <si>
    <t xml:space="preserve">                                                       metalog distribution</t>
  </si>
  <si>
    <t>on=1,off=0 -&gt;</t>
  </si>
  <si>
    <t>cumulative and density data</t>
  </si>
  <si>
    <t>input data</t>
  </si>
  <si>
    <t>height with chart</t>
  </si>
  <si>
    <t>height without chart</t>
  </si>
  <si>
    <t>start var id cell row</t>
  </si>
  <si>
    <t>start var id cell col</t>
  </si>
  <si>
    <t>random cell row</t>
  </si>
  <si>
    <t>random cell col</t>
  </si>
  <si>
    <t>width</t>
  </si>
  <si>
    <t>Vertical layout</t>
  </si>
  <si>
    <t>Horizontal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</si>
</sst>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rgb="FFCCFFCC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theme="1"/>
      <name val="Calibri"/>
      <family val="2"/>
      <scheme val="minor"/>
    </font>
    <font>
      <i/>
      <u/>
      <sz val="9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7">
    <xf numFmtId="0" fontId="0" fillId="0" borderId="0" xfId="0"/>
    <xf numFmtId="164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Continuous"/>
    </xf>
    <xf numFmtId="0" fontId="0" fillId="2" borderId="7" xfId="0" applyFill="1" applyBorder="1" applyAlignment="1">
      <alignment horizontal="centerContinuous"/>
    </xf>
    <xf numFmtId="0" fontId="0" fillId="2" borderId="8" xfId="0" applyFill="1" applyBorder="1" applyAlignment="1">
      <alignment horizontal="centerContinuous"/>
    </xf>
    <xf numFmtId="0" fontId="0" fillId="3" borderId="1" xfId="0" applyFill="1" applyBorder="1" applyAlignment="1">
      <alignment horizontal="centerContinuous"/>
    </xf>
    <xf numFmtId="0" fontId="0" fillId="3" borderId="2" xfId="0" applyFill="1" applyBorder="1" applyAlignment="1">
      <alignment horizontal="centerContinuous"/>
    </xf>
    <xf numFmtId="0" fontId="1" fillId="2" borderId="3" xfId="0" applyFont="1" applyFill="1" applyBorder="1" applyAlignment="1">
      <alignment horizontal="right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Continuous"/>
    </xf>
    <xf numFmtId="0" fontId="0" fillId="2" borderId="10" xfId="0" applyFill="1" applyBorder="1" applyAlignment="1">
      <alignment horizontal="centerContinuous"/>
    </xf>
    <xf numFmtId="0" fontId="0" fillId="2" borderId="11" xfId="0" applyFill="1" applyBorder="1" applyAlignment="1">
      <alignment horizontal="centerContinuous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Continuous" vertical="top"/>
    </xf>
    <xf numFmtId="0" fontId="1" fillId="0" borderId="0" xfId="0" applyFont="1" applyFill="1" applyBorder="1" applyAlignment="1">
      <alignment horizontal="centerContinuous" vertical="top"/>
    </xf>
    <xf numFmtId="0" fontId="1" fillId="0" borderId="0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left"/>
    </xf>
    <xf numFmtId="0" fontId="0" fillId="0" borderId="4" xfId="0" applyBorder="1"/>
    <xf numFmtId="2" fontId="0" fillId="2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4" xfId="0" applyFont="1" applyBorder="1" applyAlignment="1">
      <alignment horizontal="right"/>
    </xf>
    <xf numFmtId="2" fontId="0" fillId="2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/>
    </xf>
    <xf numFmtId="1" fontId="0" fillId="3" borderId="5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2" borderId="8" xfId="0" applyFont="1" applyFill="1" applyBorder="1"/>
    <xf numFmtId="0" fontId="0" fillId="0" borderId="4" xfId="0" applyBorder="1" applyAlignment="1">
      <alignment horizontal="right"/>
    </xf>
    <xf numFmtId="0" fontId="6" fillId="2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Continuous"/>
    </xf>
    <xf numFmtId="0" fontId="7" fillId="2" borderId="7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right" vertical="center"/>
    </xf>
    <xf numFmtId="2" fontId="0" fillId="2" borderId="6" xfId="0" applyNumberForma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2" borderId="11" xfId="0" applyFont="1" applyFill="1" applyBorder="1" applyAlignment="1">
      <alignment horizontal="right" vertical="center"/>
    </xf>
    <xf numFmtId="0" fontId="0" fillId="3" borderId="9" xfId="0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0" fontId="0" fillId="2" borderId="14" xfId="0" applyFont="1" applyFill="1" applyBorder="1" applyAlignment="1">
      <alignment horizontal="centerContinuous"/>
    </xf>
    <xf numFmtId="0" fontId="0" fillId="2" borderId="0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2" fontId="0" fillId="3" borderId="7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11" fillId="2" borderId="6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1" fontId="0" fillId="3" borderId="15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0" fontId="7" fillId="0" borderId="0" xfId="0" applyFont="1"/>
    <xf numFmtId="0" fontId="7" fillId="2" borderId="10" xfId="0" applyFont="1" applyFill="1" applyBorder="1" applyAlignment="1">
      <alignment horizontal="centerContinuous"/>
    </xf>
    <xf numFmtId="0" fontId="7" fillId="2" borderId="2" xfId="0" applyFont="1" applyFill="1" applyBorder="1" applyAlignment="1">
      <alignment horizontal="centerContinuous"/>
    </xf>
    <xf numFmtId="0" fontId="7" fillId="2" borderId="1" xfId="0" applyFont="1" applyFill="1" applyBorder="1" applyAlignment="1">
      <alignment horizontal="centerContinuous"/>
    </xf>
    <xf numFmtId="0" fontId="11" fillId="2" borderId="13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center"/>
    </xf>
    <xf numFmtId="0" fontId="0" fillId="2" borderId="4" xfId="0" applyFill="1" applyBorder="1"/>
    <xf numFmtId="0" fontId="0" fillId="2" borderId="15" xfId="0" applyFill="1" applyBorder="1" applyAlignment="1">
      <alignment horizontal="center"/>
    </xf>
    <xf numFmtId="0" fontId="0" fillId="2" borderId="11" xfId="0" applyFont="1" applyFill="1" applyBorder="1" applyAlignment="1">
      <alignment horizontal="centerContinuous"/>
    </xf>
    <xf numFmtId="0" fontId="2" fillId="2" borderId="10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right"/>
    </xf>
    <xf numFmtId="1" fontId="7" fillId="3" borderId="2" xfId="0" applyNumberFormat="1" applyFont="1" applyFill="1" applyBorder="1" applyAlignment="1">
      <alignment horizontal="center"/>
    </xf>
    <xf numFmtId="0" fontId="12" fillId="2" borderId="9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" fontId="13" fillId="4" borderId="7" xfId="0" applyNumberFormat="1" applyFont="1" applyFill="1" applyBorder="1" applyAlignment="1">
      <alignment horizontal="center"/>
    </xf>
    <xf numFmtId="1" fontId="13" fillId="4" borderId="1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1">
    <dxf>
      <font>
        <strike/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strike/>
        <color rgb="FFCCFFCC"/>
      </font>
    </dxf>
    <dxf>
      <font>
        <strike val="0"/>
        <color rgb="FFFF0000"/>
      </font>
      <fill>
        <patternFill>
          <bgColor rgb="FFFFFF00"/>
        </patternFill>
      </fill>
    </dxf>
    <dxf>
      <font>
        <strike/>
        <color rgb="FFCCFFCC"/>
      </font>
    </dxf>
    <dxf>
      <font>
        <strike val="0"/>
        <color rgb="FFCCFFCC"/>
      </font>
    </dxf>
    <dxf>
      <font>
        <strike/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strike/>
        <color rgb="FFCCFFCC"/>
      </font>
    </dxf>
    <dxf>
      <font>
        <strike val="0"/>
        <color rgb="FFFF0000"/>
      </font>
      <fill>
        <patternFill>
          <bgColor rgb="FFFFFF00"/>
        </patternFill>
      </fill>
    </dxf>
    <dxf>
      <font>
        <strike/>
        <color rgb="FFCCFFCC"/>
      </font>
    </dxf>
  </dxfs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'vertical layout'!$C$17</c:f>
          <c:strCache>
            <c:ptCount val="1"/>
            <c:pt idx="0">
              <c:v>metalog_1 cumulative</c:v>
            </c:pt>
          </c:strCache>
        </c:strRef>
      </c:tx>
      <c:layout>
        <c:manualLayout>
          <c:xMode val="edge"/>
          <c:yMode val="edge"/>
          <c:x val="0.29668900123321329"/>
          <c:y val="3.89303012858824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37890609646246"/>
          <c:y val="0.14278921275191481"/>
          <c:w val="0.81867713519631113"/>
          <c:h val="0.62994047825159871"/>
        </c:manualLayout>
      </c:layout>
      <c:scatterChart>
        <c:scatterStyle val="smoothMarker"/>
        <c:varyColors val="0"/>
        <c:ser>
          <c:idx val="0"/>
          <c:order val="0"/>
          <c:tx>
            <c:v>metalog</c:v>
          </c:tx>
          <c:spPr>
            <a:ln w="53975"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'vertical layout'!$C$49:$C$155</c:f>
              <c:numCache>
                <c:formatCode>0.0</c:formatCode>
                <c:ptCount val="107"/>
                <c:pt idx="0">
                  <c:v>#N/A</c:v>
                </c:pt>
                <c:pt idx="1">
                  <c:v>-8.2610365010519864</c:v>
                </c:pt>
                <c:pt idx="2">
                  <c:v>-1.4332964124621093</c:v>
                </c:pt>
                <c:pt idx="3">
                  <c:v>2.84787365450123</c:v>
                </c:pt>
                <c:pt idx="4">
                  <c:v>5.9828077756563012</c:v>
                </c:pt>
                <c:pt idx="5">
                  <c:v>10.20258751174009</c:v>
                </c:pt>
                <c:pt idx="6">
                  <c:v>12.653675231755811</c:v>
                </c:pt>
                <c:pt idx="7">
                  <c:v>14.388876517410104</c:v>
                </c:pt>
                <c:pt idx="8">
                  <c:v>15.736466011666684</c:v>
                </c:pt>
                <c:pt idx="9">
                  <c:v>16.841973528496915</c:v>
                </c:pt>
                <c:pt idx="10">
                  <c:v>17.782674084550983</c:v>
                </c:pt>
                <c:pt idx="11">
                  <c:v>18.604489434862501</c:v>
                </c:pt>
                <c:pt idx="12">
                  <c:v>19.336913064533029</c:v>
                </c:pt>
                <c:pt idx="13">
                  <c:v>20.000000000000004</c:v>
                </c:pt>
                <c:pt idx="14">
                  <c:v>20.607998646428584</c:v>
                </c:pt>
                <c:pt idx="15">
                  <c:v>21.171390796856084</c:v>
                </c:pt>
                <c:pt idx="16">
                  <c:v>21.698109399096378</c:v>
                </c:pt>
                <c:pt idx="17">
                  <c:v>22.194301951144009</c:v>
                </c:pt>
                <c:pt idx="18">
                  <c:v>22.664828725292452</c:v>
                </c:pt>
                <c:pt idx="19">
                  <c:v>23.113599094104259</c:v>
                </c:pt>
                <c:pt idx="20">
                  <c:v>23.543805184267804</c:v>
                </c:pt>
                <c:pt idx="21">
                  <c:v>23.95808827184036</c:v>
                </c:pt>
                <c:pt idx="22">
                  <c:v>24.358659865173902</c:v>
                </c:pt>
                <c:pt idx="23">
                  <c:v>24.747391504463817</c:v>
                </c:pt>
                <c:pt idx="24">
                  <c:v>25.125882492754148</c:v>
                </c:pt>
                <c:pt idx="25">
                  <c:v>25.495511758163598</c:v>
                </c:pt>
                <c:pt idx="26">
                  <c:v>25.857478108656032</c:v>
                </c:pt>
                <c:pt idx="27">
                  <c:v>26.212831864972564</c:v>
                </c:pt>
                <c:pt idx="28">
                  <c:v>26.5625</c:v>
                </c:pt>
                <c:pt idx="29">
                  <c:v>26.907306325663424</c:v>
                </c:pt>
                <c:pt idx="30">
                  <c:v>27.247987859305795</c:v>
                </c:pt>
                <c:pt idx="31">
                  <c:v>27.585208211963447</c:v>
                </c:pt>
                <c:pt idx="32">
                  <c:v>27.919568633062273</c:v>
                </c:pt>
                <c:pt idx="33">
                  <c:v>28.251617194837557</c:v>
                </c:pt>
                <c:pt idx="34">
                  <c:v>28.581856488437555</c:v>
                </c:pt>
                <c:pt idx="35">
                  <c:v>28.910750120772285</c:v>
                </c:pt>
                <c:pt idx="36">
                  <c:v>29.238728238809827</c:v>
                </c:pt>
                <c:pt idx="37">
                  <c:v>29.566192260665854</c:v>
                </c:pt>
                <c:pt idx="38">
                  <c:v>29.893518956553205</c:v>
                </c:pt>
                <c:pt idx="39">
                  <c:v>30.221063994641806</c:v>
                </c:pt>
                <c:pt idx="40">
                  <c:v>30.549165045084816</c:v>
                </c:pt>
                <c:pt idx="41">
                  <c:v>30.878144518401584</c:v>
                </c:pt>
                <c:pt idx="42">
                  <c:v>31.208312000968295</c:v>
                </c:pt>
                <c:pt idx="43">
                  <c:v>31.539966439732417</c:v>
                </c:pt>
                <c:pt idx="44">
                  <c:v>31.873398119820216</c:v>
                </c:pt>
                <c:pt idx="45">
                  <c:v>32.208890471982215</c:v>
                </c:pt>
                <c:pt idx="46">
                  <c:v>32.546721741465596</c:v>
                </c:pt>
                <c:pt idx="47">
                  <c:v>32.887166545645862</c:v>
                </c:pt>
                <c:pt idx="48">
                  <c:v>33.230497344384908</c:v>
                </c:pt>
                <c:pt idx="49">
                  <c:v>33.576985844452643</c:v>
                </c:pt>
                <c:pt idx="50">
                  <c:v>33.92690435733293</c:v>
                </c:pt>
                <c:pt idx="51">
                  <c:v>34.280527128242461</c:v>
                </c:pt>
                <c:pt idx="52">
                  <c:v>34.638131653155263</c:v>
                </c:pt>
                <c:pt idx="53">
                  <c:v>35</c:v>
                </c:pt>
                <c:pt idx="54">
                  <c:v>35.366420149949697</c:v>
                </c:pt>
                <c:pt idx="55">
                  <c:v>35.737687374840014</c:v>
                </c:pt>
                <c:pt idx="56">
                  <c:v>36.114105667227591</c:v>
                </c:pt>
                <c:pt idx="57">
                  <c:v>36.495989240447223</c:v>
                </c:pt>
                <c:pt idx="58">
                  <c:v>36.883664117267678</c:v>
                </c:pt>
                <c:pt idx="59">
                  <c:v>37.277469827420695</c:v>
                </c:pt>
                <c:pt idx="60">
                  <c:v>37.677761236439508</c:v>
                </c:pt>
                <c:pt idx="61">
                  <c:v>38.084910530967022</c:v>
                </c:pt>
                <c:pt idx="62">
                  <c:v>38.499309389075378</c:v>
                </c:pt>
                <c:pt idx="63">
                  <c:v>38.921371368303262</c:v>
                </c:pt>
                <c:pt idx="64">
                  <c:v>39.351534549224304</c:v>
                </c:pt>
                <c:pt idx="65">
                  <c:v>39.790264478614375</c:v>
                </c:pt>
                <c:pt idx="66">
                  <c:v>40.238057463947804</c:v>
                </c:pt>
                <c:pt idx="67">
                  <c:v>40.695444280358394</c:v>
                </c:pt>
                <c:pt idx="68">
                  <c:v>41.162994362780616</c:v>
                </c:pt>
                <c:pt idx="69">
                  <c:v>41.641320570297296</c:v>
                </c:pt>
                <c:pt idx="70">
                  <c:v>42.131084627487148</c:v>
                </c:pt>
                <c:pt idx="71">
                  <c:v>42.633003369736151</c:v>
                </c:pt>
                <c:pt idx="72">
                  <c:v>43.147855947302673</c:v>
                </c:pt>
                <c:pt idx="73">
                  <c:v>43.676492178065992</c:v>
                </c:pt>
                <c:pt idx="74">
                  <c:v>44.219842283566393</c:v>
                </c:pt>
                <c:pt idx="75">
                  <c:v>44.778928300164154</c:v>
                </c:pt>
                <c:pt idx="76">
                  <c:v>45.354877531000284</c:v>
                </c:pt>
                <c:pt idx="77">
                  <c:v>45.948938500573014</c:v>
                </c:pt>
                <c:pt idx="78">
                  <c:v>46.5625</c:v>
                </c:pt>
                <c:pt idx="79">
                  <c:v>47.197113978470917</c:v>
                </c:pt>
                <c:pt idx="80">
                  <c:v>47.854523260761816</c:v>
                </c:pt>
                <c:pt idx="81">
                  <c:v>48.536695374736695</c:v>
                </c:pt>
                <c:pt idx="82">
                  <c:v>49.245864189843253</c:v>
                </c:pt>
                <c:pt idx="83">
                  <c:v>49.984581647322116</c:v>
                </c:pt>
                <c:pt idx="84">
                  <c:v>50.755782680246398</c:v>
                </c:pt>
                <c:pt idx="85">
                  <c:v>51.562867592239463</c:v>
                </c:pt>
                <c:pt idx="86">
                  <c:v>52.409807869577271</c:v>
                </c:pt>
                <c:pt idx="87">
                  <c:v>53.301283934474398</c:v>
                </c:pt>
                <c:pt idx="88">
                  <c:v>54.242867188543769</c:v>
                </c:pt>
                <c:pt idx="89">
                  <c:v>55.241264657869145</c:v>
                </c:pt>
                <c:pt idx="90">
                  <c:v>56.304654051853767</c:v>
                </c:pt>
                <c:pt idx="91">
                  <c:v>57.443152641167998</c:v>
                </c:pt>
                <c:pt idx="92">
                  <c:v>58.669489829427377</c:v>
                </c:pt>
                <c:pt idx="93">
                  <c:v>60</c:v>
                </c:pt>
                <c:pt idx="94">
                  <c:v>61.456138437217326</c:v>
                </c:pt>
                <c:pt idx="95">
                  <c:v>63.066890967438781</c:v>
                </c:pt>
                <c:pt idx="96">
                  <c:v>64.87279624646284</c:v>
                </c:pt>
                <c:pt idx="97">
                  <c:v>66.933081036091622</c:v>
                </c:pt>
                <c:pt idx="98">
                  <c:v>69.339343196594172</c:v>
                </c:pt>
                <c:pt idx="99">
                  <c:v>72.244661731697533</c:v>
                </c:pt>
                <c:pt idx="100">
                  <c:v>75.935302894040234</c:v>
                </c:pt>
                <c:pt idx="101">
                  <c:v>81.052337478196947</c:v>
                </c:pt>
                <c:pt idx="102">
                  <c:v>89.635974548539039</c:v>
                </c:pt>
                <c:pt idx="103">
                  <c:v>95.873917330447028</c:v>
                </c:pt>
                <c:pt idx="104">
                  <c:v>104.26620360556032</c:v>
                </c:pt>
                <c:pt idx="105">
                  <c:v>117.47494606331345</c:v>
                </c:pt>
                <c:pt idx="106">
                  <c:v>#N/A</c:v>
                </c:pt>
              </c:numCache>
            </c:numRef>
          </c:xVal>
          <c:yVal>
            <c:numRef>
              <c:f>'vertical layout'!$B$49:$B$155</c:f>
              <c:numCache>
                <c:formatCode>0.000</c:formatCode>
                <c:ptCount val="107"/>
                <c:pt idx="0">
                  <c:v>#N/A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  <c:pt idx="24">
                  <c:v>0.21</c:v>
                </c:pt>
                <c:pt idx="25">
                  <c:v>0.22</c:v>
                </c:pt>
                <c:pt idx="26">
                  <c:v>0.23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>
                  <c:v>0.27</c:v>
                </c:pt>
                <c:pt idx="31">
                  <c:v>0.28000000000000003</c:v>
                </c:pt>
                <c:pt idx="32">
                  <c:v>0.28999999999999998</c:v>
                </c:pt>
                <c:pt idx="33">
                  <c:v>0.3</c:v>
                </c:pt>
                <c:pt idx="34">
                  <c:v>0.31</c:v>
                </c:pt>
                <c:pt idx="35">
                  <c:v>0.32</c:v>
                </c:pt>
                <c:pt idx="36">
                  <c:v>0.33</c:v>
                </c:pt>
                <c:pt idx="37">
                  <c:v>0.34</c:v>
                </c:pt>
                <c:pt idx="38">
                  <c:v>0.35</c:v>
                </c:pt>
                <c:pt idx="39">
                  <c:v>0.36</c:v>
                </c:pt>
                <c:pt idx="40">
                  <c:v>0.37</c:v>
                </c:pt>
                <c:pt idx="41">
                  <c:v>0.38</c:v>
                </c:pt>
                <c:pt idx="42">
                  <c:v>0.39</c:v>
                </c:pt>
                <c:pt idx="43">
                  <c:v>0.4</c:v>
                </c:pt>
                <c:pt idx="44">
                  <c:v>0.41</c:v>
                </c:pt>
                <c:pt idx="45">
                  <c:v>0.42</c:v>
                </c:pt>
                <c:pt idx="46">
                  <c:v>0.43</c:v>
                </c:pt>
                <c:pt idx="47">
                  <c:v>0.44</c:v>
                </c:pt>
                <c:pt idx="48">
                  <c:v>0.45</c:v>
                </c:pt>
                <c:pt idx="49">
                  <c:v>0.46</c:v>
                </c:pt>
                <c:pt idx="50">
                  <c:v>0.47</c:v>
                </c:pt>
                <c:pt idx="51">
                  <c:v>0.48</c:v>
                </c:pt>
                <c:pt idx="52">
                  <c:v>0.49</c:v>
                </c:pt>
                <c:pt idx="53">
                  <c:v>0.5</c:v>
                </c:pt>
                <c:pt idx="54">
                  <c:v>0.51</c:v>
                </c:pt>
                <c:pt idx="55">
                  <c:v>0.52</c:v>
                </c:pt>
                <c:pt idx="56">
                  <c:v>0.53</c:v>
                </c:pt>
                <c:pt idx="57">
                  <c:v>0.54</c:v>
                </c:pt>
                <c:pt idx="58">
                  <c:v>0.55000000000000004</c:v>
                </c:pt>
                <c:pt idx="59">
                  <c:v>0.56000000000000005</c:v>
                </c:pt>
                <c:pt idx="60">
                  <c:v>0.56999999999999995</c:v>
                </c:pt>
                <c:pt idx="61">
                  <c:v>0.57999999999999996</c:v>
                </c:pt>
                <c:pt idx="62">
                  <c:v>0.59</c:v>
                </c:pt>
                <c:pt idx="63">
                  <c:v>0.6</c:v>
                </c:pt>
                <c:pt idx="64">
                  <c:v>0.61</c:v>
                </c:pt>
                <c:pt idx="65">
                  <c:v>0.62</c:v>
                </c:pt>
                <c:pt idx="66">
                  <c:v>0.63</c:v>
                </c:pt>
                <c:pt idx="67">
                  <c:v>0.64</c:v>
                </c:pt>
                <c:pt idx="68">
                  <c:v>0.65</c:v>
                </c:pt>
                <c:pt idx="69">
                  <c:v>0.66</c:v>
                </c:pt>
                <c:pt idx="70">
                  <c:v>0.67</c:v>
                </c:pt>
                <c:pt idx="71">
                  <c:v>0.68</c:v>
                </c:pt>
                <c:pt idx="72">
                  <c:v>0.69</c:v>
                </c:pt>
                <c:pt idx="73">
                  <c:v>0.7</c:v>
                </c:pt>
                <c:pt idx="74">
                  <c:v>0.71</c:v>
                </c:pt>
                <c:pt idx="75">
                  <c:v>0.72</c:v>
                </c:pt>
                <c:pt idx="76">
                  <c:v>0.73</c:v>
                </c:pt>
                <c:pt idx="77">
                  <c:v>0.74</c:v>
                </c:pt>
                <c:pt idx="78">
                  <c:v>0.75</c:v>
                </c:pt>
                <c:pt idx="79">
                  <c:v>0.76</c:v>
                </c:pt>
                <c:pt idx="80">
                  <c:v>0.77</c:v>
                </c:pt>
                <c:pt idx="81">
                  <c:v>0.78</c:v>
                </c:pt>
                <c:pt idx="82">
                  <c:v>0.79</c:v>
                </c:pt>
                <c:pt idx="83">
                  <c:v>0.8</c:v>
                </c:pt>
                <c:pt idx="84">
                  <c:v>0.81</c:v>
                </c:pt>
                <c:pt idx="85">
                  <c:v>0.82</c:v>
                </c:pt>
                <c:pt idx="86">
                  <c:v>0.83</c:v>
                </c:pt>
                <c:pt idx="87">
                  <c:v>0.84</c:v>
                </c:pt>
                <c:pt idx="88">
                  <c:v>0.85</c:v>
                </c:pt>
                <c:pt idx="89">
                  <c:v>0.86</c:v>
                </c:pt>
                <c:pt idx="90">
                  <c:v>0.87</c:v>
                </c:pt>
                <c:pt idx="91">
                  <c:v>0.88</c:v>
                </c:pt>
                <c:pt idx="92">
                  <c:v>0.89</c:v>
                </c:pt>
                <c:pt idx="93">
                  <c:v>0.9</c:v>
                </c:pt>
                <c:pt idx="94">
                  <c:v>0.91</c:v>
                </c:pt>
                <c:pt idx="95">
                  <c:v>0.92</c:v>
                </c:pt>
                <c:pt idx="96">
                  <c:v>0.93</c:v>
                </c:pt>
                <c:pt idx="97">
                  <c:v>0.94</c:v>
                </c:pt>
                <c:pt idx="98">
                  <c:v>0.95</c:v>
                </c:pt>
                <c:pt idx="99">
                  <c:v>0.96</c:v>
                </c:pt>
                <c:pt idx="100">
                  <c:v>0.97</c:v>
                </c:pt>
                <c:pt idx="101">
                  <c:v>0.98</c:v>
                </c:pt>
                <c:pt idx="102">
                  <c:v>0.99</c:v>
                </c:pt>
                <c:pt idx="103">
                  <c:v>0.99399999999999999</c:v>
                </c:pt>
                <c:pt idx="104">
                  <c:v>0.997</c:v>
                </c:pt>
                <c:pt idx="105">
                  <c:v>0.999</c:v>
                </c:pt>
                <c:pt idx="106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95-49F3-A40B-4A07E72655DB}"/>
            </c:ext>
          </c:extLst>
        </c:ser>
        <c:ser>
          <c:idx val="1"/>
          <c:order val="1"/>
          <c:tx>
            <c:v>input data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'vertical layout'!$C$43:$C$47</c:f>
              <c:numCache>
                <c:formatCode>0.0</c:formatCode>
                <c:ptCount val="5"/>
                <c:pt idx="0">
                  <c:v>#N/A</c:v>
                </c:pt>
                <c:pt idx="1">
                  <c:v>20</c:v>
                </c:pt>
                <c:pt idx="2">
                  <c:v>35</c:v>
                </c:pt>
                <c:pt idx="3">
                  <c:v>60</c:v>
                </c:pt>
                <c:pt idx="4">
                  <c:v>#N/A</c:v>
                </c:pt>
              </c:numCache>
            </c:numRef>
          </c:xVal>
          <c:yVal>
            <c:numRef>
              <c:f>'vertical layout'!$B$43:$B$47</c:f>
              <c:numCache>
                <c:formatCode>0.000</c:formatCode>
                <c:ptCount val="5"/>
                <c:pt idx="0">
                  <c:v>#N/A</c:v>
                </c:pt>
                <c:pt idx="1">
                  <c:v>0.1</c:v>
                </c:pt>
                <c:pt idx="2">
                  <c:v>0.5</c:v>
                </c:pt>
                <c:pt idx="3">
                  <c:v>0.9</c:v>
                </c:pt>
                <c:pt idx="4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95-49F3-A40B-4A07E7265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49344"/>
        <c:axId val="252195584"/>
      </c:scatterChart>
      <c:valAx>
        <c:axId val="255449344"/>
        <c:scaling>
          <c:orientation val="minMax"/>
        </c:scaling>
        <c:delete val="0"/>
        <c:axPos val="b"/>
        <c:title>
          <c:tx>
            <c:strRef>
              <c:f>'vertical layout'!$B$6</c:f>
              <c:strCache>
                <c:ptCount val="1"/>
                <c:pt idx="0">
                  <c:v>metalog_1</c:v>
                </c:pt>
              </c:strCache>
            </c:strRef>
          </c:tx>
          <c:layout>
            <c:manualLayout>
              <c:xMode val="edge"/>
              <c:yMode val="edge"/>
              <c:x val="0.48396513389638951"/>
              <c:y val="0.8281405071209554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52195584"/>
        <c:crosses val="autoZero"/>
        <c:crossBetween val="midCat"/>
      </c:valAx>
      <c:valAx>
        <c:axId val="2521955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55449344"/>
        <c:crosses val="autoZero"/>
        <c:crossBetween val="midCat"/>
        <c:majorUnit val="0.2"/>
        <c:minorUnit val="0.1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718456388603597"/>
          <c:y val="0.9212840938742306"/>
          <c:w val="0.62847891001576617"/>
          <c:h val="6.99709450889228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'vertical layout'!$D$17</c:f>
          <c:strCache>
            <c:ptCount val="1"/>
            <c:pt idx="0">
              <c:v>metalog_1 density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99984717749051"/>
          <c:y val="0.14424190126919068"/>
          <c:w val="0.81370813834879163"/>
          <c:h val="0.66145212753693094"/>
        </c:manualLayout>
      </c:layout>
      <c:scatterChart>
        <c:scatterStyle val="smoothMarker"/>
        <c:varyColors val="0"/>
        <c:ser>
          <c:idx val="0"/>
          <c:order val="0"/>
          <c:tx>
            <c:v>metalog</c:v>
          </c:tx>
          <c:spPr>
            <a:ln w="53975"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'vertical layout'!$C$49:$C$155</c:f>
              <c:numCache>
                <c:formatCode>0.0</c:formatCode>
                <c:ptCount val="107"/>
                <c:pt idx="0">
                  <c:v>#N/A</c:v>
                </c:pt>
                <c:pt idx="1">
                  <c:v>-8.2610365010519864</c:v>
                </c:pt>
                <c:pt idx="2">
                  <c:v>-1.4332964124621093</c:v>
                </c:pt>
                <c:pt idx="3">
                  <c:v>2.84787365450123</c:v>
                </c:pt>
                <c:pt idx="4">
                  <c:v>5.9828077756563012</c:v>
                </c:pt>
                <c:pt idx="5">
                  <c:v>10.20258751174009</c:v>
                </c:pt>
                <c:pt idx="6">
                  <c:v>12.653675231755811</c:v>
                </c:pt>
                <c:pt idx="7">
                  <c:v>14.388876517410104</c:v>
                </c:pt>
                <c:pt idx="8">
                  <c:v>15.736466011666684</c:v>
                </c:pt>
                <c:pt idx="9">
                  <c:v>16.841973528496915</c:v>
                </c:pt>
                <c:pt idx="10">
                  <c:v>17.782674084550983</c:v>
                </c:pt>
                <c:pt idx="11">
                  <c:v>18.604489434862501</c:v>
                </c:pt>
                <c:pt idx="12">
                  <c:v>19.336913064533029</c:v>
                </c:pt>
                <c:pt idx="13">
                  <c:v>20.000000000000004</c:v>
                </c:pt>
                <c:pt idx="14">
                  <c:v>20.607998646428584</c:v>
                </c:pt>
                <c:pt idx="15">
                  <c:v>21.171390796856084</c:v>
                </c:pt>
                <c:pt idx="16">
                  <c:v>21.698109399096378</c:v>
                </c:pt>
                <c:pt idx="17">
                  <c:v>22.194301951144009</c:v>
                </c:pt>
                <c:pt idx="18">
                  <c:v>22.664828725292452</c:v>
                </c:pt>
                <c:pt idx="19">
                  <c:v>23.113599094104259</c:v>
                </c:pt>
                <c:pt idx="20">
                  <c:v>23.543805184267804</c:v>
                </c:pt>
                <c:pt idx="21">
                  <c:v>23.95808827184036</c:v>
                </c:pt>
                <c:pt idx="22">
                  <c:v>24.358659865173902</c:v>
                </c:pt>
                <c:pt idx="23">
                  <c:v>24.747391504463817</c:v>
                </c:pt>
                <c:pt idx="24">
                  <c:v>25.125882492754148</c:v>
                </c:pt>
                <c:pt idx="25">
                  <c:v>25.495511758163598</c:v>
                </c:pt>
                <c:pt idx="26">
                  <c:v>25.857478108656032</c:v>
                </c:pt>
                <c:pt idx="27">
                  <c:v>26.212831864972564</c:v>
                </c:pt>
                <c:pt idx="28">
                  <c:v>26.5625</c:v>
                </c:pt>
                <c:pt idx="29">
                  <c:v>26.907306325663424</c:v>
                </c:pt>
                <c:pt idx="30">
                  <c:v>27.247987859305795</c:v>
                </c:pt>
                <c:pt idx="31">
                  <c:v>27.585208211963447</c:v>
                </c:pt>
                <c:pt idx="32">
                  <c:v>27.919568633062273</c:v>
                </c:pt>
                <c:pt idx="33">
                  <c:v>28.251617194837557</c:v>
                </c:pt>
                <c:pt idx="34">
                  <c:v>28.581856488437555</c:v>
                </c:pt>
                <c:pt idx="35">
                  <c:v>28.910750120772285</c:v>
                </c:pt>
                <c:pt idx="36">
                  <c:v>29.238728238809827</c:v>
                </c:pt>
                <c:pt idx="37">
                  <c:v>29.566192260665854</c:v>
                </c:pt>
                <c:pt idx="38">
                  <c:v>29.893518956553205</c:v>
                </c:pt>
                <c:pt idx="39">
                  <c:v>30.221063994641806</c:v>
                </c:pt>
                <c:pt idx="40">
                  <c:v>30.549165045084816</c:v>
                </c:pt>
                <c:pt idx="41">
                  <c:v>30.878144518401584</c:v>
                </c:pt>
                <c:pt idx="42">
                  <c:v>31.208312000968295</c:v>
                </c:pt>
                <c:pt idx="43">
                  <c:v>31.539966439732417</c:v>
                </c:pt>
                <c:pt idx="44">
                  <c:v>31.873398119820216</c:v>
                </c:pt>
                <c:pt idx="45">
                  <c:v>32.208890471982215</c:v>
                </c:pt>
                <c:pt idx="46">
                  <c:v>32.546721741465596</c:v>
                </c:pt>
                <c:pt idx="47">
                  <c:v>32.887166545645862</c:v>
                </c:pt>
                <c:pt idx="48">
                  <c:v>33.230497344384908</c:v>
                </c:pt>
                <c:pt idx="49">
                  <c:v>33.576985844452643</c:v>
                </c:pt>
                <c:pt idx="50">
                  <c:v>33.92690435733293</c:v>
                </c:pt>
                <c:pt idx="51">
                  <c:v>34.280527128242461</c:v>
                </c:pt>
                <c:pt idx="52">
                  <c:v>34.638131653155263</c:v>
                </c:pt>
                <c:pt idx="53">
                  <c:v>35</c:v>
                </c:pt>
                <c:pt idx="54">
                  <c:v>35.366420149949697</c:v>
                </c:pt>
                <c:pt idx="55">
                  <c:v>35.737687374840014</c:v>
                </c:pt>
                <c:pt idx="56">
                  <c:v>36.114105667227591</c:v>
                </c:pt>
                <c:pt idx="57">
                  <c:v>36.495989240447223</c:v>
                </c:pt>
                <c:pt idx="58">
                  <c:v>36.883664117267678</c:v>
                </c:pt>
                <c:pt idx="59">
                  <c:v>37.277469827420695</c:v>
                </c:pt>
                <c:pt idx="60">
                  <c:v>37.677761236439508</c:v>
                </c:pt>
                <c:pt idx="61">
                  <c:v>38.084910530967022</c:v>
                </c:pt>
                <c:pt idx="62">
                  <c:v>38.499309389075378</c:v>
                </c:pt>
                <c:pt idx="63">
                  <c:v>38.921371368303262</c:v>
                </c:pt>
                <c:pt idx="64">
                  <c:v>39.351534549224304</c:v>
                </c:pt>
                <c:pt idx="65">
                  <c:v>39.790264478614375</c:v>
                </c:pt>
                <c:pt idx="66">
                  <c:v>40.238057463947804</c:v>
                </c:pt>
                <c:pt idx="67">
                  <c:v>40.695444280358394</c:v>
                </c:pt>
                <c:pt idx="68">
                  <c:v>41.162994362780616</c:v>
                </c:pt>
                <c:pt idx="69">
                  <c:v>41.641320570297296</c:v>
                </c:pt>
                <c:pt idx="70">
                  <c:v>42.131084627487148</c:v>
                </c:pt>
                <c:pt idx="71">
                  <c:v>42.633003369736151</c:v>
                </c:pt>
                <c:pt idx="72">
                  <c:v>43.147855947302673</c:v>
                </c:pt>
                <c:pt idx="73">
                  <c:v>43.676492178065992</c:v>
                </c:pt>
                <c:pt idx="74">
                  <c:v>44.219842283566393</c:v>
                </c:pt>
                <c:pt idx="75">
                  <c:v>44.778928300164154</c:v>
                </c:pt>
                <c:pt idx="76">
                  <c:v>45.354877531000284</c:v>
                </c:pt>
                <c:pt idx="77">
                  <c:v>45.948938500573014</c:v>
                </c:pt>
                <c:pt idx="78">
                  <c:v>46.5625</c:v>
                </c:pt>
                <c:pt idx="79">
                  <c:v>47.197113978470917</c:v>
                </c:pt>
                <c:pt idx="80">
                  <c:v>47.854523260761816</c:v>
                </c:pt>
                <c:pt idx="81">
                  <c:v>48.536695374736695</c:v>
                </c:pt>
                <c:pt idx="82">
                  <c:v>49.245864189843253</c:v>
                </c:pt>
                <c:pt idx="83">
                  <c:v>49.984581647322116</c:v>
                </c:pt>
                <c:pt idx="84">
                  <c:v>50.755782680246398</c:v>
                </c:pt>
                <c:pt idx="85">
                  <c:v>51.562867592239463</c:v>
                </c:pt>
                <c:pt idx="86">
                  <c:v>52.409807869577271</c:v>
                </c:pt>
                <c:pt idx="87">
                  <c:v>53.301283934474398</c:v>
                </c:pt>
                <c:pt idx="88">
                  <c:v>54.242867188543769</c:v>
                </c:pt>
                <c:pt idx="89">
                  <c:v>55.241264657869145</c:v>
                </c:pt>
                <c:pt idx="90">
                  <c:v>56.304654051853767</c:v>
                </c:pt>
                <c:pt idx="91">
                  <c:v>57.443152641167998</c:v>
                </c:pt>
                <c:pt idx="92">
                  <c:v>58.669489829427377</c:v>
                </c:pt>
                <c:pt idx="93">
                  <c:v>60</c:v>
                </c:pt>
                <c:pt idx="94">
                  <c:v>61.456138437217326</c:v>
                </c:pt>
                <c:pt idx="95">
                  <c:v>63.066890967438781</c:v>
                </c:pt>
                <c:pt idx="96">
                  <c:v>64.87279624646284</c:v>
                </c:pt>
                <c:pt idx="97">
                  <c:v>66.933081036091622</c:v>
                </c:pt>
                <c:pt idx="98">
                  <c:v>69.339343196594172</c:v>
                </c:pt>
                <c:pt idx="99">
                  <c:v>72.244661731697533</c:v>
                </c:pt>
                <c:pt idx="100">
                  <c:v>75.935302894040234</c:v>
                </c:pt>
                <c:pt idx="101">
                  <c:v>81.052337478196947</c:v>
                </c:pt>
                <c:pt idx="102">
                  <c:v>89.635974548539039</c:v>
                </c:pt>
                <c:pt idx="103">
                  <c:v>95.873917330447028</c:v>
                </c:pt>
                <c:pt idx="104">
                  <c:v>104.26620360556032</c:v>
                </c:pt>
                <c:pt idx="105">
                  <c:v>117.47494606331345</c:v>
                </c:pt>
                <c:pt idx="106">
                  <c:v>#N/A</c:v>
                </c:pt>
              </c:numCache>
            </c:numRef>
          </c:xVal>
          <c:yVal>
            <c:numRef>
              <c:f>'vertical layout'!$D$49:$D$155</c:f>
              <c:numCache>
                <c:formatCode>0.000</c:formatCode>
                <c:ptCount val="107"/>
                <c:pt idx="0">
                  <c:v>#N/A</c:v>
                </c:pt>
                <c:pt idx="1">
                  <c:v>1.6049919004539339E-4</c:v>
                </c:pt>
                <c:pt idx="2">
                  <c:v>4.8428105093028433E-4</c:v>
                </c:pt>
                <c:pt idx="3">
                  <c:v>9.7472459927401003E-4</c:v>
                </c:pt>
                <c:pt idx="4">
                  <c:v>1.6347470876534262E-3</c:v>
                </c:pt>
                <c:pt idx="5">
                  <c:v>3.3009303968930879E-3</c:v>
                </c:pt>
                <c:pt idx="6">
                  <c:v>4.9717267327358278E-3</c:v>
                </c:pt>
                <c:pt idx="7">
                  <c:v>6.6307672013204005E-3</c:v>
                </c:pt>
                <c:pt idx="8">
                  <c:v>8.2656467738747852E-3</c:v>
                </c:pt>
                <c:pt idx="9">
                  <c:v>9.8663863465710249E-3</c:v>
                </c:pt>
                <c:pt idx="10">
                  <c:v>1.1424791400623241E-2</c:v>
                </c:pt>
                <c:pt idx="11">
                  <c:v>1.2934111982597222E-2</c:v>
                </c:pt>
                <c:pt idx="12">
                  <c:v>1.4388829654515895E-2</c:v>
                </c:pt>
                <c:pt idx="13">
                  <c:v>1.5784505165885355E-2</c:v>
                </c:pt>
                <c:pt idx="14">
                  <c:v>1.7117657776039557E-2</c:v>
                </c:pt>
                <c:pt idx="15">
                  <c:v>1.8385662368828659E-2</c:v>
                </c:pt>
                <c:pt idx="16">
                  <c:v>1.9586657477901056E-2</c:v>
                </c:pt>
                <c:pt idx="17">
                  <c:v>2.0719460785463224E-2</c:v>
                </c:pt>
                <c:pt idx="18">
                  <c:v>2.178349043125731E-2</c:v>
                </c:pt>
                <c:pt idx="19">
                  <c:v>2.2778691392181312E-2</c:v>
                </c:pt>
                <c:pt idx="20">
                  <c:v>2.370546666137676E-2</c:v>
                </c:pt>
                <c:pt idx="21">
                  <c:v>2.4564613172757033E-2</c:v>
                </c:pt>
                <c:pt idx="22">
                  <c:v>2.5357262494457619E-2</c:v>
                </c:pt>
                <c:pt idx="23">
                  <c:v>2.6084826316305716E-2</c:v>
                </c:pt>
                <c:pt idx="24">
                  <c:v>2.6748946719584832E-2</c:v>
                </c:pt>
                <c:pt idx="25">
                  <c:v>2.7351451164368708E-2</c:v>
                </c:pt>
                <c:pt idx="26">
                  <c:v>2.7894312073629531E-2</c:v>
                </c:pt>
                <c:pt idx="27">
                  <c:v>2.8379610841628339E-2</c:v>
                </c:pt>
                <c:pt idx="28">
                  <c:v>2.8809506050636879E-2</c:v>
                </c:pt>
                <c:pt idx="29">
                  <c:v>2.9186205646427363E-2</c:v>
                </c:pt>
                <c:pt idx="30">
                  <c:v>2.9511942799407442E-2</c:v>
                </c:pt>
                <c:pt idx="31">
                  <c:v>2.9788955164139746E-2</c:v>
                </c:pt>
                <c:pt idx="32">
                  <c:v>3.0019467244179029E-2</c:v>
                </c:pt>
                <c:pt idx="33">
                  <c:v>3.0205675570385251E-2</c:v>
                </c:pt>
                <c:pt idx="34">
                  <c:v>3.0349736407782258E-2</c:v>
                </c:pt>
                <c:pt idx="35">
                  <c:v>3.0453755717340728E-2</c:v>
                </c:pt>
                <c:pt idx="36">
                  <c:v>3.0519781113597991E-2</c:v>
                </c:pt>
                <c:pt idx="37">
                  <c:v>3.0549795575761134E-2</c:v>
                </c:pt>
                <c:pt idx="38">
                  <c:v>3.0545712688005291E-2</c:v>
                </c:pt>
                <c:pt idx="39">
                  <c:v>3.0509373203363999E-2</c:v>
                </c:pt>
                <c:pt idx="40">
                  <c:v>3.0442542744344478E-2</c:v>
                </c:pt>
                <c:pt idx="41">
                  <c:v>3.0346910471749807E-2</c:v>
                </c:pt>
                <c:pt idx="42">
                  <c:v>3.0224088570826011E-2</c:v>
                </c:pt>
                <c:pt idx="43">
                  <c:v>3.0075612420546172E-2</c:v>
                </c:pt>
                <c:pt idx="44">
                  <c:v>2.9902941327443602E-2</c:v>
                </c:pt>
                <c:pt idx="45">
                  <c:v>2.9707459719825205E-2</c:v>
                </c:pt>
                <c:pt idx="46">
                  <c:v>2.9490478711397365E-2</c:v>
                </c:pt>
                <c:pt idx="47">
                  <c:v>2.925323795532107E-2</c:v>
                </c:pt>
                <c:pt idx="48">
                  <c:v>2.8996907720511313E-2</c:v>
                </c:pt>
                <c:pt idx="49">
                  <c:v>2.872259113165888E-2</c:v>
                </c:pt>
                <c:pt idx="50">
                  <c:v>2.8431326523044163E-2</c:v>
                </c:pt>
                <c:pt idx="51">
                  <c:v>2.8124089863807891E-2</c:v>
                </c:pt>
                <c:pt idx="52">
                  <c:v>2.7801797219017543E-2</c:v>
                </c:pt>
                <c:pt idx="53">
                  <c:v>2.7465307216702747E-2</c:v>
                </c:pt>
                <c:pt idx="54">
                  <c:v>2.711542349610328E-2</c:v>
                </c:pt>
                <c:pt idx="55">
                  <c:v>2.6752897116756044E-2</c:v>
                </c:pt>
                <c:pt idx="56">
                  <c:v>2.6378428911813013E-2</c:v>
                </c:pt>
                <c:pt idx="57">
                  <c:v>2.5992671772196625E-2</c:v>
                </c:pt>
                <c:pt idx="58">
                  <c:v>2.5596232850923731E-2</c:v>
                </c:pt>
                <c:pt idx="59">
                  <c:v>2.5189675679219453E-2</c:v>
                </c:pt>
                <c:pt idx="60">
                  <c:v>2.4773522187947289E-2</c:v>
                </c:pt>
                <c:pt idx="61">
                  <c:v>2.4348254629447608E-2</c:v>
                </c:pt>
                <c:pt idx="62">
                  <c:v>2.391431739614101E-2</c:v>
                </c:pt>
                <c:pt idx="63">
                  <c:v>2.3472118733250696E-2</c:v>
                </c:pt>
                <c:pt idx="64">
                  <c:v>2.3022032343758429E-2</c:v>
                </c:pt>
                <c:pt idx="65">
                  <c:v>2.2564398884256043E-2</c:v>
                </c:pt>
                <c:pt idx="66">
                  <c:v>2.2099527350708824E-2</c:v>
                </c:pt>
                <c:pt idx="67">
                  <c:v>2.1627696353324139E-2</c:v>
                </c:pt>
                <c:pt idx="68">
                  <c:v>2.1149155279729551E-2</c:v>
                </c:pt>
                <c:pt idx="69">
                  <c:v>2.0664125345515472E-2</c:v>
                </c:pt>
                <c:pt idx="70">
                  <c:v>2.0172800530890621E-2</c:v>
                </c:pt>
                <c:pt idx="71">
                  <c:v>1.9675348401730269E-2</c:v>
                </c:pt>
                <c:pt idx="72">
                  <c:v>1.9171910812658632E-2</c:v>
                </c:pt>
                <c:pt idx="73">
                  <c:v>1.8662604488981903E-2</c:v>
                </c:pt>
                <c:pt idx="74">
                  <c:v>1.8147521483253586E-2</c:v>
                </c:pt>
                <c:pt idx="75">
                  <c:v>1.7626729500975217E-2</c:v>
                </c:pt>
                <c:pt idx="76">
                  <c:v>1.7100272088367653E-2</c:v>
                </c:pt>
                <c:pt idx="77">
                  <c:v>1.6568168673228644E-2</c:v>
                </c:pt>
                <c:pt idx="78">
                  <c:v>1.6030414447539332E-2</c:v>
                </c:pt>
                <c:pt idx="79">
                  <c:v>1.5486980077585427E-2</c:v>
                </c:pt>
                <c:pt idx="80">
                  <c:v>1.4937811223770626E-2</c:v>
                </c:pt>
                <c:pt idx="81">
                  <c:v>1.4382827847822695E-2</c:v>
                </c:pt>
                <c:pt idx="82">
                  <c:v>1.3821923279457093E-2</c:v>
                </c:pt>
                <c:pt idx="83">
                  <c:v>1.3254963007400842E-2</c:v>
                </c:pt>
                <c:pt idx="84">
                  <c:v>1.2681783150478781E-2</c:v>
                </c:pt>
                <c:pt idx="85">
                  <c:v>1.210218855250726E-2</c:v>
                </c:pt>
                <c:pt idx="86">
                  <c:v>1.151595042900075E-2</c:v>
                </c:pt>
                <c:pt idx="87">
                  <c:v>1.0922803472687969E-2</c:v>
                </c:pt>
                <c:pt idx="88">
                  <c:v>1.0322442296356642E-2</c:v>
                </c:pt>
                <c:pt idx="89">
                  <c:v>9.714517052284849E-3</c:v>
                </c:pt>
                <c:pt idx="90">
                  <c:v>9.0986280123499692E-3</c:v>
                </c:pt>
                <c:pt idx="91">
                  <c:v>8.4743188137195238E-3</c:v>
                </c:pt>
                <c:pt idx="92">
                  <c:v>7.8410679585753911E-3</c:v>
                </c:pt>
                <c:pt idx="93">
                  <c:v>7.1982779802397499E-3</c:v>
                </c:pt>
                <c:pt idx="94">
                  <c:v>6.545261413095119E-3</c:v>
                </c:pt>
                <c:pt idx="95">
                  <c:v>5.8812222576714521E-3</c:v>
                </c:pt>
                <c:pt idx="96">
                  <c:v>5.2052308752400141E-3</c:v>
                </c:pt>
                <c:pt idx="97">
                  <c:v>4.5161888882822411E-3</c:v>
                </c:pt>
                <c:pt idx="98">
                  <c:v>3.8127780530524576E-3</c:v>
                </c:pt>
                <c:pt idx="99">
                  <c:v>3.0933815858209253E-3</c:v>
                </c:pt>
                <c:pt idx="100">
                  <c:v>2.3559534258394705E-3</c:v>
                </c:pt>
                <c:pt idx="101">
                  <c:v>1.5977742463860927E-3</c:v>
                </c:pt>
                <c:pt idx="102">
                  <c:v>8.1489517202902877E-4</c:v>
                </c:pt>
                <c:pt idx="103">
                  <c:v>4.9345807442339931E-4</c:v>
                </c:pt>
                <c:pt idx="104">
                  <c:v>2.4865697662125331E-4</c:v>
                </c:pt>
                <c:pt idx="105">
                  <c:v>8.3385821213431433E-5</c:v>
                </c:pt>
                <c:pt idx="106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A-4060-9825-36BE4A93B44B}"/>
            </c:ext>
          </c:extLst>
        </c:ser>
        <c:ser>
          <c:idx val="1"/>
          <c:order val="1"/>
          <c:tx>
            <c:v>input data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'vertical layout'!$C$43:$C$47</c:f>
              <c:numCache>
                <c:formatCode>0.0</c:formatCode>
                <c:ptCount val="5"/>
                <c:pt idx="0">
                  <c:v>#N/A</c:v>
                </c:pt>
                <c:pt idx="1">
                  <c:v>20</c:v>
                </c:pt>
                <c:pt idx="2">
                  <c:v>35</c:v>
                </c:pt>
                <c:pt idx="3">
                  <c:v>60</c:v>
                </c:pt>
                <c:pt idx="4">
                  <c:v>#N/A</c:v>
                </c:pt>
              </c:numCache>
            </c:numRef>
          </c:xVal>
          <c:yVal>
            <c:numRef>
              <c:f>'vertical layout'!$D$43:$D$47</c:f>
              <c:numCache>
                <c:formatCode>0.000</c:formatCode>
                <c:ptCount val="5"/>
                <c:pt idx="0">
                  <c:v>#N/A</c:v>
                </c:pt>
                <c:pt idx="1">
                  <c:v>1.5784505165885355E-2</c:v>
                </c:pt>
                <c:pt idx="2">
                  <c:v>2.7465307216702747E-2</c:v>
                </c:pt>
                <c:pt idx="3">
                  <c:v>7.1982779802397499E-3</c:v>
                </c:pt>
                <c:pt idx="4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CA-4060-9825-36BE4A93B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24640"/>
        <c:axId val="252226560"/>
      </c:scatterChart>
      <c:valAx>
        <c:axId val="252224640"/>
        <c:scaling>
          <c:orientation val="minMax"/>
        </c:scaling>
        <c:delete val="0"/>
        <c:axPos val="b"/>
        <c:title>
          <c:tx>
            <c:strRef>
              <c:f>'vertical layout'!$B$6</c:f>
              <c:strCache>
                <c:ptCount val="1"/>
                <c:pt idx="0">
                  <c:v>metalog_1</c:v>
                </c:pt>
              </c:strCache>
            </c:strRef>
          </c:tx>
          <c:layout>
            <c:manualLayout>
              <c:xMode val="edge"/>
              <c:yMode val="edge"/>
              <c:x val="0.48826574803149597"/>
              <c:y val="0.8846830977860537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52226560"/>
        <c:crosses val="autoZero"/>
        <c:crossBetween val="midCat"/>
      </c:valAx>
      <c:valAx>
        <c:axId val="25222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52224640"/>
        <c:crosses val="autoZero"/>
        <c:crossBetween val="midCat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'horizontal layout'!$J$4</c:f>
          <c:strCache>
            <c:ptCount val="1"/>
            <c:pt idx="0">
              <c:v>metalog_1 cumulative</c:v>
            </c:pt>
          </c:strCache>
        </c:strRef>
      </c:tx>
      <c:layout>
        <c:manualLayout>
          <c:xMode val="edge"/>
          <c:yMode val="edge"/>
          <c:x val="0.29668900123321329"/>
          <c:y val="3.89303012858824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37890609646246"/>
          <c:y val="0.14278921275191481"/>
          <c:w val="0.81867713519631113"/>
          <c:h val="0.62994047825159871"/>
        </c:manualLayout>
      </c:layout>
      <c:scatterChart>
        <c:scatterStyle val="smoothMarker"/>
        <c:varyColors val="0"/>
        <c:ser>
          <c:idx val="0"/>
          <c:order val="0"/>
          <c:tx>
            <c:v>metalog</c:v>
          </c:tx>
          <c:spPr>
            <a:ln w="53975"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'horizontal layout'!$C$29:$C$135</c:f>
              <c:numCache>
                <c:formatCode>0.0</c:formatCode>
                <c:ptCount val="107"/>
                <c:pt idx="0">
                  <c:v>#N/A</c:v>
                </c:pt>
                <c:pt idx="1">
                  <c:v>-8.2610365010519864</c:v>
                </c:pt>
                <c:pt idx="2">
                  <c:v>-1.4332964124621093</c:v>
                </c:pt>
                <c:pt idx="3">
                  <c:v>2.84787365450123</c:v>
                </c:pt>
                <c:pt idx="4">
                  <c:v>5.9828077756563012</c:v>
                </c:pt>
                <c:pt idx="5">
                  <c:v>10.20258751174009</c:v>
                </c:pt>
                <c:pt idx="6">
                  <c:v>12.653675231755811</c:v>
                </c:pt>
                <c:pt idx="7">
                  <c:v>14.388876517410104</c:v>
                </c:pt>
                <c:pt idx="8">
                  <c:v>15.736466011666684</c:v>
                </c:pt>
                <c:pt idx="9">
                  <c:v>16.841973528496915</c:v>
                </c:pt>
                <c:pt idx="10">
                  <c:v>17.782674084550983</c:v>
                </c:pt>
                <c:pt idx="11">
                  <c:v>18.604489434862501</c:v>
                </c:pt>
                <c:pt idx="12">
                  <c:v>19.336913064533029</c:v>
                </c:pt>
                <c:pt idx="13">
                  <c:v>20.000000000000004</c:v>
                </c:pt>
                <c:pt idx="14">
                  <c:v>20.607998646428584</c:v>
                </c:pt>
                <c:pt idx="15">
                  <c:v>21.171390796856084</c:v>
                </c:pt>
                <c:pt idx="16">
                  <c:v>21.698109399096378</c:v>
                </c:pt>
                <c:pt idx="17">
                  <c:v>22.194301951144009</c:v>
                </c:pt>
                <c:pt idx="18">
                  <c:v>22.664828725292452</c:v>
                </c:pt>
                <c:pt idx="19">
                  <c:v>23.113599094104259</c:v>
                </c:pt>
                <c:pt idx="20">
                  <c:v>23.543805184267804</c:v>
                </c:pt>
                <c:pt idx="21">
                  <c:v>23.95808827184036</c:v>
                </c:pt>
                <c:pt idx="22">
                  <c:v>24.358659865173902</c:v>
                </c:pt>
                <c:pt idx="23">
                  <c:v>24.747391504463817</c:v>
                </c:pt>
                <c:pt idx="24">
                  <c:v>25.125882492754148</c:v>
                </c:pt>
                <c:pt idx="25">
                  <c:v>25.495511758163598</c:v>
                </c:pt>
                <c:pt idx="26">
                  <c:v>25.857478108656032</c:v>
                </c:pt>
                <c:pt idx="27">
                  <c:v>26.212831864972564</c:v>
                </c:pt>
                <c:pt idx="28">
                  <c:v>26.5625</c:v>
                </c:pt>
                <c:pt idx="29">
                  <c:v>26.907306325663424</c:v>
                </c:pt>
                <c:pt idx="30">
                  <c:v>27.247987859305795</c:v>
                </c:pt>
                <c:pt idx="31">
                  <c:v>27.585208211963447</c:v>
                </c:pt>
                <c:pt idx="32">
                  <c:v>27.919568633062273</c:v>
                </c:pt>
                <c:pt idx="33">
                  <c:v>28.251617194837557</c:v>
                </c:pt>
                <c:pt idx="34">
                  <c:v>28.581856488437555</c:v>
                </c:pt>
                <c:pt idx="35">
                  <c:v>28.910750120772285</c:v>
                </c:pt>
                <c:pt idx="36">
                  <c:v>29.238728238809827</c:v>
                </c:pt>
                <c:pt idx="37">
                  <c:v>29.566192260665854</c:v>
                </c:pt>
                <c:pt idx="38">
                  <c:v>29.893518956553205</c:v>
                </c:pt>
                <c:pt idx="39">
                  <c:v>30.221063994641806</c:v>
                </c:pt>
                <c:pt idx="40">
                  <c:v>30.549165045084816</c:v>
                </c:pt>
                <c:pt idx="41">
                  <c:v>30.878144518401584</c:v>
                </c:pt>
                <c:pt idx="42">
                  <c:v>31.208312000968295</c:v>
                </c:pt>
                <c:pt idx="43">
                  <c:v>31.539966439732417</c:v>
                </c:pt>
                <c:pt idx="44">
                  <c:v>31.873398119820216</c:v>
                </c:pt>
                <c:pt idx="45">
                  <c:v>32.208890471982215</c:v>
                </c:pt>
                <c:pt idx="46">
                  <c:v>32.546721741465596</c:v>
                </c:pt>
                <c:pt idx="47">
                  <c:v>32.887166545645862</c:v>
                </c:pt>
                <c:pt idx="48">
                  <c:v>33.230497344384908</c:v>
                </c:pt>
                <c:pt idx="49">
                  <c:v>33.576985844452643</c:v>
                </c:pt>
                <c:pt idx="50">
                  <c:v>33.92690435733293</c:v>
                </c:pt>
                <c:pt idx="51">
                  <c:v>34.280527128242461</c:v>
                </c:pt>
                <c:pt idx="52">
                  <c:v>34.638131653155263</c:v>
                </c:pt>
                <c:pt idx="53">
                  <c:v>35</c:v>
                </c:pt>
                <c:pt idx="54">
                  <c:v>35.366420149949697</c:v>
                </c:pt>
                <c:pt idx="55">
                  <c:v>35.737687374840014</c:v>
                </c:pt>
                <c:pt idx="56">
                  <c:v>36.114105667227591</c:v>
                </c:pt>
                <c:pt idx="57">
                  <c:v>36.495989240447223</c:v>
                </c:pt>
                <c:pt idx="58">
                  <c:v>36.883664117267678</c:v>
                </c:pt>
                <c:pt idx="59">
                  <c:v>37.277469827420695</c:v>
                </c:pt>
                <c:pt idx="60">
                  <c:v>37.677761236439508</c:v>
                </c:pt>
                <c:pt idx="61">
                  <c:v>38.084910530967022</c:v>
                </c:pt>
                <c:pt idx="62">
                  <c:v>38.499309389075378</c:v>
                </c:pt>
                <c:pt idx="63">
                  <c:v>38.921371368303262</c:v>
                </c:pt>
                <c:pt idx="64">
                  <c:v>39.351534549224304</c:v>
                </c:pt>
                <c:pt idx="65">
                  <c:v>39.790264478614375</c:v>
                </c:pt>
                <c:pt idx="66">
                  <c:v>40.238057463947804</c:v>
                </c:pt>
                <c:pt idx="67">
                  <c:v>40.695444280358394</c:v>
                </c:pt>
                <c:pt idx="68">
                  <c:v>41.162994362780616</c:v>
                </c:pt>
                <c:pt idx="69">
                  <c:v>41.641320570297296</c:v>
                </c:pt>
                <c:pt idx="70">
                  <c:v>42.131084627487148</c:v>
                </c:pt>
                <c:pt idx="71">
                  <c:v>42.633003369736151</c:v>
                </c:pt>
                <c:pt idx="72">
                  <c:v>43.147855947302673</c:v>
                </c:pt>
                <c:pt idx="73">
                  <c:v>43.676492178065992</c:v>
                </c:pt>
                <c:pt idx="74">
                  <c:v>44.219842283566393</c:v>
                </c:pt>
                <c:pt idx="75">
                  <c:v>44.778928300164154</c:v>
                </c:pt>
                <c:pt idx="76">
                  <c:v>45.354877531000284</c:v>
                </c:pt>
                <c:pt idx="77">
                  <c:v>45.948938500573014</c:v>
                </c:pt>
                <c:pt idx="78">
                  <c:v>46.5625</c:v>
                </c:pt>
                <c:pt idx="79">
                  <c:v>47.197113978470917</c:v>
                </c:pt>
                <c:pt idx="80">
                  <c:v>47.854523260761816</c:v>
                </c:pt>
                <c:pt idx="81">
                  <c:v>48.536695374736695</c:v>
                </c:pt>
                <c:pt idx="82">
                  <c:v>49.245864189843253</c:v>
                </c:pt>
                <c:pt idx="83">
                  <c:v>49.984581647322116</c:v>
                </c:pt>
                <c:pt idx="84">
                  <c:v>50.755782680246398</c:v>
                </c:pt>
                <c:pt idx="85">
                  <c:v>51.562867592239463</c:v>
                </c:pt>
                <c:pt idx="86">
                  <c:v>52.409807869577271</c:v>
                </c:pt>
                <c:pt idx="87">
                  <c:v>53.301283934474398</c:v>
                </c:pt>
                <c:pt idx="88">
                  <c:v>54.242867188543769</c:v>
                </c:pt>
                <c:pt idx="89">
                  <c:v>55.241264657869145</c:v>
                </c:pt>
                <c:pt idx="90">
                  <c:v>56.304654051853767</c:v>
                </c:pt>
                <c:pt idx="91">
                  <c:v>57.443152641167998</c:v>
                </c:pt>
                <c:pt idx="92">
                  <c:v>58.669489829427377</c:v>
                </c:pt>
                <c:pt idx="93">
                  <c:v>60</c:v>
                </c:pt>
                <c:pt idx="94">
                  <c:v>61.456138437217326</c:v>
                </c:pt>
                <c:pt idx="95">
                  <c:v>63.066890967438781</c:v>
                </c:pt>
                <c:pt idx="96">
                  <c:v>64.87279624646284</c:v>
                </c:pt>
                <c:pt idx="97">
                  <c:v>66.933081036091622</c:v>
                </c:pt>
                <c:pt idx="98">
                  <c:v>69.339343196594172</c:v>
                </c:pt>
                <c:pt idx="99">
                  <c:v>72.244661731697533</c:v>
                </c:pt>
                <c:pt idx="100">
                  <c:v>75.935302894040234</c:v>
                </c:pt>
                <c:pt idx="101">
                  <c:v>81.052337478196947</c:v>
                </c:pt>
                <c:pt idx="102">
                  <c:v>89.635974548539039</c:v>
                </c:pt>
                <c:pt idx="103">
                  <c:v>95.873917330447028</c:v>
                </c:pt>
                <c:pt idx="104">
                  <c:v>104.26620360556032</c:v>
                </c:pt>
                <c:pt idx="105">
                  <c:v>117.47494606331345</c:v>
                </c:pt>
                <c:pt idx="106">
                  <c:v>#N/A</c:v>
                </c:pt>
              </c:numCache>
            </c:numRef>
          </c:xVal>
          <c:yVal>
            <c:numRef>
              <c:f>'horizontal layout'!$B$29:$B$135</c:f>
              <c:numCache>
                <c:formatCode>0.000</c:formatCode>
                <c:ptCount val="107"/>
                <c:pt idx="0">
                  <c:v>#N/A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  <c:pt idx="24">
                  <c:v>0.21</c:v>
                </c:pt>
                <c:pt idx="25">
                  <c:v>0.22</c:v>
                </c:pt>
                <c:pt idx="26">
                  <c:v>0.23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>
                  <c:v>0.27</c:v>
                </c:pt>
                <c:pt idx="31">
                  <c:v>0.28000000000000003</c:v>
                </c:pt>
                <c:pt idx="32">
                  <c:v>0.28999999999999998</c:v>
                </c:pt>
                <c:pt idx="33">
                  <c:v>0.3</c:v>
                </c:pt>
                <c:pt idx="34">
                  <c:v>0.31</c:v>
                </c:pt>
                <c:pt idx="35">
                  <c:v>0.32</c:v>
                </c:pt>
                <c:pt idx="36">
                  <c:v>0.33</c:v>
                </c:pt>
                <c:pt idx="37">
                  <c:v>0.34</c:v>
                </c:pt>
                <c:pt idx="38">
                  <c:v>0.35</c:v>
                </c:pt>
                <c:pt idx="39">
                  <c:v>0.36</c:v>
                </c:pt>
                <c:pt idx="40">
                  <c:v>0.37</c:v>
                </c:pt>
                <c:pt idx="41">
                  <c:v>0.38</c:v>
                </c:pt>
                <c:pt idx="42">
                  <c:v>0.39</c:v>
                </c:pt>
                <c:pt idx="43">
                  <c:v>0.4</c:v>
                </c:pt>
                <c:pt idx="44">
                  <c:v>0.41</c:v>
                </c:pt>
                <c:pt idx="45">
                  <c:v>0.42</c:v>
                </c:pt>
                <c:pt idx="46">
                  <c:v>0.43</c:v>
                </c:pt>
                <c:pt idx="47">
                  <c:v>0.44</c:v>
                </c:pt>
                <c:pt idx="48">
                  <c:v>0.45</c:v>
                </c:pt>
                <c:pt idx="49">
                  <c:v>0.46</c:v>
                </c:pt>
                <c:pt idx="50">
                  <c:v>0.47</c:v>
                </c:pt>
                <c:pt idx="51">
                  <c:v>0.48</c:v>
                </c:pt>
                <c:pt idx="52">
                  <c:v>0.49</c:v>
                </c:pt>
                <c:pt idx="53">
                  <c:v>0.5</c:v>
                </c:pt>
                <c:pt idx="54">
                  <c:v>0.51</c:v>
                </c:pt>
                <c:pt idx="55">
                  <c:v>0.52</c:v>
                </c:pt>
                <c:pt idx="56">
                  <c:v>0.53</c:v>
                </c:pt>
                <c:pt idx="57">
                  <c:v>0.54</c:v>
                </c:pt>
                <c:pt idx="58">
                  <c:v>0.55000000000000004</c:v>
                </c:pt>
                <c:pt idx="59">
                  <c:v>0.56000000000000005</c:v>
                </c:pt>
                <c:pt idx="60">
                  <c:v>0.56999999999999995</c:v>
                </c:pt>
                <c:pt idx="61">
                  <c:v>0.57999999999999996</c:v>
                </c:pt>
                <c:pt idx="62">
                  <c:v>0.59</c:v>
                </c:pt>
                <c:pt idx="63">
                  <c:v>0.6</c:v>
                </c:pt>
                <c:pt idx="64">
                  <c:v>0.61</c:v>
                </c:pt>
                <c:pt idx="65">
                  <c:v>0.62</c:v>
                </c:pt>
                <c:pt idx="66">
                  <c:v>0.63</c:v>
                </c:pt>
                <c:pt idx="67">
                  <c:v>0.64</c:v>
                </c:pt>
                <c:pt idx="68">
                  <c:v>0.65</c:v>
                </c:pt>
                <c:pt idx="69">
                  <c:v>0.66</c:v>
                </c:pt>
                <c:pt idx="70">
                  <c:v>0.67</c:v>
                </c:pt>
                <c:pt idx="71">
                  <c:v>0.68</c:v>
                </c:pt>
                <c:pt idx="72">
                  <c:v>0.69</c:v>
                </c:pt>
                <c:pt idx="73">
                  <c:v>0.7</c:v>
                </c:pt>
                <c:pt idx="74">
                  <c:v>0.71</c:v>
                </c:pt>
                <c:pt idx="75">
                  <c:v>0.72</c:v>
                </c:pt>
                <c:pt idx="76">
                  <c:v>0.73</c:v>
                </c:pt>
                <c:pt idx="77">
                  <c:v>0.74</c:v>
                </c:pt>
                <c:pt idx="78">
                  <c:v>0.75</c:v>
                </c:pt>
                <c:pt idx="79">
                  <c:v>0.76</c:v>
                </c:pt>
                <c:pt idx="80">
                  <c:v>0.77</c:v>
                </c:pt>
                <c:pt idx="81">
                  <c:v>0.78</c:v>
                </c:pt>
                <c:pt idx="82">
                  <c:v>0.79</c:v>
                </c:pt>
                <c:pt idx="83">
                  <c:v>0.8</c:v>
                </c:pt>
                <c:pt idx="84">
                  <c:v>0.81</c:v>
                </c:pt>
                <c:pt idx="85">
                  <c:v>0.82</c:v>
                </c:pt>
                <c:pt idx="86">
                  <c:v>0.83</c:v>
                </c:pt>
                <c:pt idx="87">
                  <c:v>0.84</c:v>
                </c:pt>
                <c:pt idx="88">
                  <c:v>0.85</c:v>
                </c:pt>
                <c:pt idx="89">
                  <c:v>0.86</c:v>
                </c:pt>
                <c:pt idx="90">
                  <c:v>0.87</c:v>
                </c:pt>
                <c:pt idx="91">
                  <c:v>0.88</c:v>
                </c:pt>
                <c:pt idx="92">
                  <c:v>0.89</c:v>
                </c:pt>
                <c:pt idx="93">
                  <c:v>0.9</c:v>
                </c:pt>
                <c:pt idx="94">
                  <c:v>0.91</c:v>
                </c:pt>
                <c:pt idx="95">
                  <c:v>0.92</c:v>
                </c:pt>
                <c:pt idx="96">
                  <c:v>0.93</c:v>
                </c:pt>
                <c:pt idx="97">
                  <c:v>0.94</c:v>
                </c:pt>
                <c:pt idx="98">
                  <c:v>0.95</c:v>
                </c:pt>
                <c:pt idx="99">
                  <c:v>0.96</c:v>
                </c:pt>
                <c:pt idx="100">
                  <c:v>0.97</c:v>
                </c:pt>
                <c:pt idx="101">
                  <c:v>0.98</c:v>
                </c:pt>
                <c:pt idx="102">
                  <c:v>0.99</c:v>
                </c:pt>
                <c:pt idx="103">
                  <c:v>0.99399999999999999</c:v>
                </c:pt>
                <c:pt idx="104">
                  <c:v>0.997</c:v>
                </c:pt>
                <c:pt idx="105">
                  <c:v>0.999</c:v>
                </c:pt>
                <c:pt idx="106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D6-4E1F-8E89-22DD06DF4F86}"/>
            </c:ext>
          </c:extLst>
        </c:ser>
        <c:ser>
          <c:idx val="1"/>
          <c:order val="1"/>
          <c:tx>
            <c:v>input data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'horizontal layout'!$C$23:$C$27</c:f>
              <c:numCache>
                <c:formatCode>0.0</c:formatCode>
                <c:ptCount val="5"/>
                <c:pt idx="0">
                  <c:v>#N/A</c:v>
                </c:pt>
                <c:pt idx="1">
                  <c:v>20</c:v>
                </c:pt>
                <c:pt idx="2">
                  <c:v>35</c:v>
                </c:pt>
                <c:pt idx="3">
                  <c:v>60</c:v>
                </c:pt>
                <c:pt idx="4">
                  <c:v>#N/A</c:v>
                </c:pt>
              </c:numCache>
            </c:numRef>
          </c:xVal>
          <c:yVal>
            <c:numRef>
              <c:f>'horizontal layout'!$B$23:$B$27</c:f>
              <c:numCache>
                <c:formatCode>0.000</c:formatCode>
                <c:ptCount val="5"/>
                <c:pt idx="0">
                  <c:v>#N/A</c:v>
                </c:pt>
                <c:pt idx="1">
                  <c:v>0.1</c:v>
                </c:pt>
                <c:pt idx="2">
                  <c:v>0.5</c:v>
                </c:pt>
                <c:pt idx="3">
                  <c:v>0.9</c:v>
                </c:pt>
                <c:pt idx="4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D6-4E1F-8E89-22DD06DF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49344"/>
        <c:axId val="252195584"/>
      </c:scatterChart>
      <c:valAx>
        <c:axId val="255449344"/>
        <c:scaling>
          <c:orientation val="minMax"/>
        </c:scaling>
        <c:delete val="0"/>
        <c:axPos val="b"/>
        <c:title>
          <c:tx>
            <c:strRef>
              <c:f>'horizontal layout'!$B$6</c:f>
              <c:strCache>
                <c:ptCount val="1"/>
                <c:pt idx="0">
                  <c:v>metalog_1</c:v>
                </c:pt>
              </c:strCache>
            </c:strRef>
          </c:tx>
          <c:layout>
            <c:manualLayout>
              <c:xMode val="edge"/>
              <c:yMode val="edge"/>
              <c:x val="0.48396513389638951"/>
              <c:y val="0.8281405071209554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52195584"/>
        <c:crosses val="autoZero"/>
        <c:crossBetween val="midCat"/>
      </c:valAx>
      <c:valAx>
        <c:axId val="2521955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55449344"/>
        <c:crosses val="autoZero"/>
        <c:crossBetween val="midCat"/>
        <c:majorUnit val="0.2"/>
        <c:minorUnit val="0.1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718456388603597"/>
          <c:y val="0.9212840938742306"/>
          <c:w val="0.62847891001576617"/>
          <c:h val="6.99709450889228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'horizontal layout'!$K$4</c:f>
          <c:strCache>
            <c:ptCount val="1"/>
            <c:pt idx="0">
              <c:v>metalog_1 density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99984717749051"/>
          <c:y val="0.14424190126919068"/>
          <c:w val="0.81370813834879163"/>
          <c:h val="0.66145212753693094"/>
        </c:manualLayout>
      </c:layout>
      <c:scatterChart>
        <c:scatterStyle val="smoothMarker"/>
        <c:varyColors val="0"/>
        <c:ser>
          <c:idx val="0"/>
          <c:order val="0"/>
          <c:tx>
            <c:v>metalog</c:v>
          </c:tx>
          <c:spPr>
            <a:ln w="53975"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'horizontal layout'!$C$29:$C$135</c:f>
              <c:numCache>
                <c:formatCode>0.0</c:formatCode>
                <c:ptCount val="107"/>
                <c:pt idx="0">
                  <c:v>#N/A</c:v>
                </c:pt>
                <c:pt idx="1">
                  <c:v>-8.2610365010519864</c:v>
                </c:pt>
                <c:pt idx="2">
                  <c:v>-1.4332964124621093</c:v>
                </c:pt>
                <c:pt idx="3">
                  <c:v>2.84787365450123</c:v>
                </c:pt>
                <c:pt idx="4">
                  <c:v>5.9828077756563012</c:v>
                </c:pt>
                <c:pt idx="5">
                  <c:v>10.20258751174009</c:v>
                </c:pt>
                <c:pt idx="6">
                  <c:v>12.653675231755811</c:v>
                </c:pt>
                <c:pt idx="7">
                  <c:v>14.388876517410104</c:v>
                </c:pt>
                <c:pt idx="8">
                  <c:v>15.736466011666684</c:v>
                </c:pt>
                <c:pt idx="9">
                  <c:v>16.841973528496915</c:v>
                </c:pt>
                <c:pt idx="10">
                  <c:v>17.782674084550983</c:v>
                </c:pt>
                <c:pt idx="11">
                  <c:v>18.604489434862501</c:v>
                </c:pt>
                <c:pt idx="12">
                  <c:v>19.336913064533029</c:v>
                </c:pt>
                <c:pt idx="13">
                  <c:v>20.000000000000004</c:v>
                </c:pt>
                <c:pt idx="14">
                  <c:v>20.607998646428584</c:v>
                </c:pt>
                <c:pt idx="15">
                  <c:v>21.171390796856084</c:v>
                </c:pt>
                <c:pt idx="16">
                  <c:v>21.698109399096378</c:v>
                </c:pt>
                <c:pt idx="17">
                  <c:v>22.194301951144009</c:v>
                </c:pt>
                <c:pt idx="18">
                  <c:v>22.664828725292452</c:v>
                </c:pt>
                <c:pt idx="19">
                  <c:v>23.113599094104259</c:v>
                </c:pt>
                <c:pt idx="20">
                  <c:v>23.543805184267804</c:v>
                </c:pt>
                <c:pt idx="21">
                  <c:v>23.95808827184036</c:v>
                </c:pt>
                <c:pt idx="22">
                  <c:v>24.358659865173902</c:v>
                </c:pt>
                <c:pt idx="23">
                  <c:v>24.747391504463817</c:v>
                </c:pt>
                <c:pt idx="24">
                  <c:v>25.125882492754148</c:v>
                </c:pt>
                <c:pt idx="25">
                  <c:v>25.495511758163598</c:v>
                </c:pt>
                <c:pt idx="26">
                  <c:v>25.857478108656032</c:v>
                </c:pt>
                <c:pt idx="27">
                  <c:v>26.212831864972564</c:v>
                </c:pt>
                <c:pt idx="28">
                  <c:v>26.5625</c:v>
                </c:pt>
                <c:pt idx="29">
                  <c:v>26.907306325663424</c:v>
                </c:pt>
                <c:pt idx="30">
                  <c:v>27.247987859305795</c:v>
                </c:pt>
                <c:pt idx="31">
                  <c:v>27.585208211963447</c:v>
                </c:pt>
                <c:pt idx="32">
                  <c:v>27.919568633062273</c:v>
                </c:pt>
                <c:pt idx="33">
                  <c:v>28.251617194837557</c:v>
                </c:pt>
                <c:pt idx="34">
                  <c:v>28.581856488437555</c:v>
                </c:pt>
                <c:pt idx="35">
                  <c:v>28.910750120772285</c:v>
                </c:pt>
                <c:pt idx="36">
                  <c:v>29.238728238809827</c:v>
                </c:pt>
                <c:pt idx="37">
                  <c:v>29.566192260665854</c:v>
                </c:pt>
                <c:pt idx="38">
                  <c:v>29.893518956553205</c:v>
                </c:pt>
                <c:pt idx="39">
                  <c:v>30.221063994641806</c:v>
                </c:pt>
                <c:pt idx="40">
                  <c:v>30.549165045084816</c:v>
                </c:pt>
                <c:pt idx="41">
                  <c:v>30.878144518401584</c:v>
                </c:pt>
                <c:pt idx="42">
                  <c:v>31.208312000968295</c:v>
                </c:pt>
                <c:pt idx="43">
                  <c:v>31.539966439732417</c:v>
                </c:pt>
                <c:pt idx="44">
                  <c:v>31.873398119820216</c:v>
                </c:pt>
                <c:pt idx="45">
                  <c:v>32.208890471982215</c:v>
                </c:pt>
                <c:pt idx="46">
                  <c:v>32.546721741465596</c:v>
                </c:pt>
                <c:pt idx="47">
                  <c:v>32.887166545645862</c:v>
                </c:pt>
                <c:pt idx="48">
                  <c:v>33.230497344384908</c:v>
                </c:pt>
                <c:pt idx="49">
                  <c:v>33.576985844452643</c:v>
                </c:pt>
                <c:pt idx="50">
                  <c:v>33.92690435733293</c:v>
                </c:pt>
                <c:pt idx="51">
                  <c:v>34.280527128242461</c:v>
                </c:pt>
                <c:pt idx="52">
                  <c:v>34.638131653155263</c:v>
                </c:pt>
                <c:pt idx="53">
                  <c:v>35</c:v>
                </c:pt>
                <c:pt idx="54">
                  <c:v>35.366420149949697</c:v>
                </c:pt>
                <c:pt idx="55">
                  <c:v>35.737687374840014</c:v>
                </c:pt>
                <c:pt idx="56">
                  <c:v>36.114105667227591</c:v>
                </c:pt>
                <c:pt idx="57">
                  <c:v>36.495989240447223</c:v>
                </c:pt>
                <c:pt idx="58">
                  <c:v>36.883664117267678</c:v>
                </c:pt>
                <c:pt idx="59">
                  <c:v>37.277469827420695</c:v>
                </c:pt>
                <c:pt idx="60">
                  <c:v>37.677761236439508</c:v>
                </c:pt>
                <c:pt idx="61">
                  <c:v>38.084910530967022</c:v>
                </c:pt>
                <c:pt idx="62">
                  <c:v>38.499309389075378</c:v>
                </c:pt>
                <c:pt idx="63">
                  <c:v>38.921371368303262</c:v>
                </c:pt>
                <c:pt idx="64">
                  <c:v>39.351534549224304</c:v>
                </c:pt>
                <c:pt idx="65">
                  <c:v>39.790264478614375</c:v>
                </c:pt>
                <c:pt idx="66">
                  <c:v>40.238057463947804</c:v>
                </c:pt>
                <c:pt idx="67">
                  <c:v>40.695444280358394</c:v>
                </c:pt>
                <c:pt idx="68">
                  <c:v>41.162994362780616</c:v>
                </c:pt>
                <c:pt idx="69">
                  <c:v>41.641320570297296</c:v>
                </c:pt>
                <c:pt idx="70">
                  <c:v>42.131084627487148</c:v>
                </c:pt>
                <c:pt idx="71">
                  <c:v>42.633003369736151</c:v>
                </c:pt>
                <c:pt idx="72">
                  <c:v>43.147855947302673</c:v>
                </c:pt>
                <c:pt idx="73">
                  <c:v>43.676492178065992</c:v>
                </c:pt>
                <c:pt idx="74">
                  <c:v>44.219842283566393</c:v>
                </c:pt>
                <c:pt idx="75">
                  <c:v>44.778928300164154</c:v>
                </c:pt>
                <c:pt idx="76">
                  <c:v>45.354877531000284</c:v>
                </c:pt>
                <c:pt idx="77">
                  <c:v>45.948938500573014</c:v>
                </c:pt>
                <c:pt idx="78">
                  <c:v>46.5625</c:v>
                </c:pt>
                <c:pt idx="79">
                  <c:v>47.197113978470917</c:v>
                </c:pt>
                <c:pt idx="80">
                  <c:v>47.854523260761816</c:v>
                </c:pt>
                <c:pt idx="81">
                  <c:v>48.536695374736695</c:v>
                </c:pt>
                <c:pt idx="82">
                  <c:v>49.245864189843253</c:v>
                </c:pt>
                <c:pt idx="83">
                  <c:v>49.984581647322116</c:v>
                </c:pt>
                <c:pt idx="84">
                  <c:v>50.755782680246398</c:v>
                </c:pt>
                <c:pt idx="85">
                  <c:v>51.562867592239463</c:v>
                </c:pt>
                <c:pt idx="86">
                  <c:v>52.409807869577271</c:v>
                </c:pt>
                <c:pt idx="87">
                  <c:v>53.301283934474398</c:v>
                </c:pt>
                <c:pt idx="88">
                  <c:v>54.242867188543769</c:v>
                </c:pt>
                <c:pt idx="89">
                  <c:v>55.241264657869145</c:v>
                </c:pt>
                <c:pt idx="90">
                  <c:v>56.304654051853767</c:v>
                </c:pt>
                <c:pt idx="91">
                  <c:v>57.443152641167998</c:v>
                </c:pt>
                <c:pt idx="92">
                  <c:v>58.669489829427377</c:v>
                </c:pt>
                <c:pt idx="93">
                  <c:v>60</c:v>
                </c:pt>
                <c:pt idx="94">
                  <c:v>61.456138437217326</c:v>
                </c:pt>
                <c:pt idx="95">
                  <c:v>63.066890967438781</c:v>
                </c:pt>
                <c:pt idx="96">
                  <c:v>64.87279624646284</c:v>
                </c:pt>
                <c:pt idx="97">
                  <c:v>66.933081036091622</c:v>
                </c:pt>
                <c:pt idx="98">
                  <c:v>69.339343196594172</c:v>
                </c:pt>
                <c:pt idx="99">
                  <c:v>72.244661731697533</c:v>
                </c:pt>
                <c:pt idx="100">
                  <c:v>75.935302894040234</c:v>
                </c:pt>
                <c:pt idx="101">
                  <c:v>81.052337478196947</c:v>
                </c:pt>
                <c:pt idx="102">
                  <c:v>89.635974548539039</c:v>
                </c:pt>
                <c:pt idx="103">
                  <c:v>95.873917330447028</c:v>
                </c:pt>
                <c:pt idx="104">
                  <c:v>104.26620360556032</c:v>
                </c:pt>
                <c:pt idx="105">
                  <c:v>117.47494606331345</c:v>
                </c:pt>
                <c:pt idx="106">
                  <c:v>#N/A</c:v>
                </c:pt>
              </c:numCache>
            </c:numRef>
          </c:xVal>
          <c:yVal>
            <c:numRef>
              <c:f>'horizontal layout'!$D$29:$D$135</c:f>
              <c:numCache>
                <c:formatCode>0.000</c:formatCode>
                <c:ptCount val="107"/>
                <c:pt idx="0">
                  <c:v>#N/A</c:v>
                </c:pt>
                <c:pt idx="1">
                  <c:v>1.6049919004539339E-4</c:v>
                </c:pt>
                <c:pt idx="2">
                  <c:v>4.8428105093028433E-4</c:v>
                </c:pt>
                <c:pt idx="3">
                  <c:v>9.7472459927401003E-4</c:v>
                </c:pt>
                <c:pt idx="4">
                  <c:v>1.6347470876534262E-3</c:v>
                </c:pt>
                <c:pt idx="5">
                  <c:v>3.3009303968930879E-3</c:v>
                </c:pt>
                <c:pt idx="6">
                  <c:v>4.9717267327358278E-3</c:v>
                </c:pt>
                <c:pt idx="7">
                  <c:v>6.6307672013204005E-3</c:v>
                </c:pt>
                <c:pt idx="8">
                  <c:v>8.2656467738747852E-3</c:v>
                </c:pt>
                <c:pt idx="9">
                  <c:v>9.8663863465710249E-3</c:v>
                </c:pt>
                <c:pt idx="10">
                  <c:v>1.1424791400623241E-2</c:v>
                </c:pt>
                <c:pt idx="11">
                  <c:v>1.2934111982597222E-2</c:v>
                </c:pt>
                <c:pt idx="12">
                  <c:v>1.4388829654515895E-2</c:v>
                </c:pt>
                <c:pt idx="13">
                  <c:v>1.5784505165885355E-2</c:v>
                </c:pt>
                <c:pt idx="14">
                  <c:v>1.7117657776039557E-2</c:v>
                </c:pt>
                <c:pt idx="15">
                  <c:v>1.8385662368828659E-2</c:v>
                </c:pt>
                <c:pt idx="16">
                  <c:v>1.9586657477901056E-2</c:v>
                </c:pt>
                <c:pt idx="17">
                  <c:v>2.0719460785463224E-2</c:v>
                </c:pt>
                <c:pt idx="18">
                  <c:v>2.178349043125731E-2</c:v>
                </c:pt>
                <c:pt idx="19">
                  <c:v>2.2778691392181312E-2</c:v>
                </c:pt>
                <c:pt idx="20">
                  <c:v>2.370546666137676E-2</c:v>
                </c:pt>
                <c:pt idx="21">
                  <c:v>2.4564613172757033E-2</c:v>
                </c:pt>
                <c:pt idx="22">
                  <c:v>2.5357262494457619E-2</c:v>
                </c:pt>
                <c:pt idx="23">
                  <c:v>2.6084826316305716E-2</c:v>
                </c:pt>
                <c:pt idx="24">
                  <c:v>2.6748946719584832E-2</c:v>
                </c:pt>
                <c:pt idx="25">
                  <c:v>2.7351451164368708E-2</c:v>
                </c:pt>
                <c:pt idx="26">
                  <c:v>2.7894312073629531E-2</c:v>
                </c:pt>
                <c:pt idx="27">
                  <c:v>2.8379610841628339E-2</c:v>
                </c:pt>
                <c:pt idx="28">
                  <c:v>2.8809506050636879E-2</c:v>
                </c:pt>
                <c:pt idx="29">
                  <c:v>2.9186205646427363E-2</c:v>
                </c:pt>
                <c:pt idx="30">
                  <c:v>2.9511942799407442E-2</c:v>
                </c:pt>
                <c:pt idx="31">
                  <c:v>2.9788955164139746E-2</c:v>
                </c:pt>
                <c:pt idx="32">
                  <c:v>3.0019467244179029E-2</c:v>
                </c:pt>
                <c:pt idx="33">
                  <c:v>3.0205675570385251E-2</c:v>
                </c:pt>
                <c:pt idx="34">
                  <c:v>3.0349736407782258E-2</c:v>
                </c:pt>
                <c:pt idx="35">
                  <c:v>3.0453755717340728E-2</c:v>
                </c:pt>
                <c:pt idx="36">
                  <c:v>3.0519781113597991E-2</c:v>
                </c:pt>
                <c:pt idx="37">
                  <c:v>3.0549795575761134E-2</c:v>
                </c:pt>
                <c:pt idx="38">
                  <c:v>3.0545712688005291E-2</c:v>
                </c:pt>
                <c:pt idx="39">
                  <c:v>3.0509373203363999E-2</c:v>
                </c:pt>
                <c:pt idx="40">
                  <c:v>3.0442542744344478E-2</c:v>
                </c:pt>
                <c:pt idx="41">
                  <c:v>3.0346910471749807E-2</c:v>
                </c:pt>
                <c:pt idx="42">
                  <c:v>3.0224088570826011E-2</c:v>
                </c:pt>
                <c:pt idx="43">
                  <c:v>3.0075612420546172E-2</c:v>
                </c:pt>
                <c:pt idx="44">
                  <c:v>2.9902941327443602E-2</c:v>
                </c:pt>
                <c:pt idx="45">
                  <c:v>2.9707459719825205E-2</c:v>
                </c:pt>
                <c:pt idx="46">
                  <c:v>2.9490478711397365E-2</c:v>
                </c:pt>
                <c:pt idx="47">
                  <c:v>2.925323795532107E-2</c:v>
                </c:pt>
                <c:pt idx="48">
                  <c:v>2.8996907720511313E-2</c:v>
                </c:pt>
                <c:pt idx="49">
                  <c:v>2.872259113165888E-2</c:v>
                </c:pt>
                <c:pt idx="50">
                  <c:v>2.8431326523044163E-2</c:v>
                </c:pt>
                <c:pt idx="51">
                  <c:v>2.8124089863807891E-2</c:v>
                </c:pt>
                <c:pt idx="52">
                  <c:v>2.7801797219017543E-2</c:v>
                </c:pt>
                <c:pt idx="53">
                  <c:v>2.7465307216702747E-2</c:v>
                </c:pt>
                <c:pt idx="54">
                  <c:v>2.711542349610328E-2</c:v>
                </c:pt>
                <c:pt idx="55">
                  <c:v>2.6752897116756044E-2</c:v>
                </c:pt>
                <c:pt idx="56">
                  <c:v>2.6378428911813013E-2</c:v>
                </c:pt>
                <c:pt idx="57">
                  <c:v>2.5992671772196625E-2</c:v>
                </c:pt>
                <c:pt idx="58">
                  <c:v>2.5596232850923731E-2</c:v>
                </c:pt>
                <c:pt idx="59">
                  <c:v>2.5189675679219453E-2</c:v>
                </c:pt>
                <c:pt idx="60">
                  <c:v>2.4773522187947289E-2</c:v>
                </c:pt>
                <c:pt idx="61">
                  <c:v>2.4348254629447608E-2</c:v>
                </c:pt>
                <c:pt idx="62">
                  <c:v>2.391431739614101E-2</c:v>
                </c:pt>
                <c:pt idx="63">
                  <c:v>2.3472118733250696E-2</c:v>
                </c:pt>
                <c:pt idx="64">
                  <c:v>2.3022032343758429E-2</c:v>
                </c:pt>
                <c:pt idx="65">
                  <c:v>2.2564398884256043E-2</c:v>
                </c:pt>
                <c:pt idx="66">
                  <c:v>2.2099527350708824E-2</c:v>
                </c:pt>
                <c:pt idx="67">
                  <c:v>2.1627696353324139E-2</c:v>
                </c:pt>
                <c:pt idx="68">
                  <c:v>2.1149155279729551E-2</c:v>
                </c:pt>
                <c:pt idx="69">
                  <c:v>2.0664125345515472E-2</c:v>
                </c:pt>
                <c:pt idx="70">
                  <c:v>2.0172800530890621E-2</c:v>
                </c:pt>
                <c:pt idx="71">
                  <c:v>1.9675348401730269E-2</c:v>
                </c:pt>
                <c:pt idx="72">
                  <c:v>1.9171910812658632E-2</c:v>
                </c:pt>
                <c:pt idx="73">
                  <c:v>1.8662604488981903E-2</c:v>
                </c:pt>
                <c:pt idx="74">
                  <c:v>1.8147521483253586E-2</c:v>
                </c:pt>
                <c:pt idx="75">
                  <c:v>1.7626729500975217E-2</c:v>
                </c:pt>
                <c:pt idx="76">
                  <c:v>1.7100272088367653E-2</c:v>
                </c:pt>
                <c:pt idx="77">
                  <c:v>1.6568168673228644E-2</c:v>
                </c:pt>
                <c:pt idx="78">
                  <c:v>1.6030414447539332E-2</c:v>
                </c:pt>
                <c:pt idx="79">
                  <c:v>1.5486980077585427E-2</c:v>
                </c:pt>
                <c:pt idx="80">
                  <c:v>1.4937811223770626E-2</c:v>
                </c:pt>
                <c:pt idx="81">
                  <c:v>1.4382827847822695E-2</c:v>
                </c:pt>
                <c:pt idx="82">
                  <c:v>1.3821923279457093E-2</c:v>
                </c:pt>
                <c:pt idx="83">
                  <c:v>1.3254963007400842E-2</c:v>
                </c:pt>
                <c:pt idx="84">
                  <c:v>1.2681783150478781E-2</c:v>
                </c:pt>
                <c:pt idx="85">
                  <c:v>1.210218855250726E-2</c:v>
                </c:pt>
                <c:pt idx="86">
                  <c:v>1.151595042900075E-2</c:v>
                </c:pt>
                <c:pt idx="87">
                  <c:v>1.0922803472687969E-2</c:v>
                </c:pt>
                <c:pt idx="88">
                  <c:v>1.0322442296356642E-2</c:v>
                </c:pt>
                <c:pt idx="89">
                  <c:v>9.714517052284849E-3</c:v>
                </c:pt>
                <c:pt idx="90">
                  <c:v>9.0986280123499692E-3</c:v>
                </c:pt>
                <c:pt idx="91">
                  <c:v>8.4743188137195238E-3</c:v>
                </c:pt>
                <c:pt idx="92">
                  <c:v>7.8410679585753911E-3</c:v>
                </c:pt>
                <c:pt idx="93">
                  <c:v>7.1982779802397499E-3</c:v>
                </c:pt>
                <c:pt idx="94">
                  <c:v>6.545261413095119E-3</c:v>
                </c:pt>
                <c:pt idx="95">
                  <c:v>5.8812222576714521E-3</c:v>
                </c:pt>
                <c:pt idx="96">
                  <c:v>5.2052308752400141E-3</c:v>
                </c:pt>
                <c:pt idx="97">
                  <c:v>4.5161888882822411E-3</c:v>
                </c:pt>
                <c:pt idx="98">
                  <c:v>3.8127780530524576E-3</c:v>
                </c:pt>
                <c:pt idx="99">
                  <c:v>3.0933815858209253E-3</c:v>
                </c:pt>
                <c:pt idx="100">
                  <c:v>2.3559534258394705E-3</c:v>
                </c:pt>
                <c:pt idx="101">
                  <c:v>1.5977742463860927E-3</c:v>
                </c:pt>
                <c:pt idx="102">
                  <c:v>8.1489517202902877E-4</c:v>
                </c:pt>
                <c:pt idx="103">
                  <c:v>4.9345807442339931E-4</c:v>
                </c:pt>
                <c:pt idx="104">
                  <c:v>2.4865697662125331E-4</c:v>
                </c:pt>
                <c:pt idx="105">
                  <c:v>8.3385821213431433E-5</c:v>
                </c:pt>
                <c:pt idx="106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A9-46DC-88CE-ACBFF50AA030}"/>
            </c:ext>
          </c:extLst>
        </c:ser>
        <c:ser>
          <c:idx val="1"/>
          <c:order val="1"/>
          <c:tx>
            <c:v>input data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'horizontal layout'!$C$23:$C$27</c:f>
              <c:numCache>
                <c:formatCode>0.0</c:formatCode>
                <c:ptCount val="5"/>
                <c:pt idx="0">
                  <c:v>#N/A</c:v>
                </c:pt>
                <c:pt idx="1">
                  <c:v>20</c:v>
                </c:pt>
                <c:pt idx="2">
                  <c:v>35</c:v>
                </c:pt>
                <c:pt idx="3">
                  <c:v>60</c:v>
                </c:pt>
                <c:pt idx="4">
                  <c:v>#N/A</c:v>
                </c:pt>
              </c:numCache>
            </c:numRef>
          </c:xVal>
          <c:yVal>
            <c:numRef>
              <c:f>'horizontal layout'!$D$23:$D$27</c:f>
              <c:numCache>
                <c:formatCode>0.000</c:formatCode>
                <c:ptCount val="5"/>
                <c:pt idx="0">
                  <c:v>#N/A</c:v>
                </c:pt>
                <c:pt idx="1">
                  <c:v>1.5784505165885355E-2</c:v>
                </c:pt>
                <c:pt idx="2">
                  <c:v>2.7465307216702747E-2</c:v>
                </c:pt>
                <c:pt idx="3">
                  <c:v>7.1982779802397499E-3</c:v>
                </c:pt>
                <c:pt idx="4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A9-46DC-88CE-ACBFF50AA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24640"/>
        <c:axId val="252226560"/>
      </c:scatterChart>
      <c:valAx>
        <c:axId val="252224640"/>
        <c:scaling>
          <c:orientation val="minMax"/>
        </c:scaling>
        <c:delete val="0"/>
        <c:axPos val="b"/>
        <c:title>
          <c:tx>
            <c:strRef>
              <c:f>'horizontal layout'!$B$6</c:f>
              <c:strCache>
                <c:ptCount val="1"/>
                <c:pt idx="0">
                  <c:v>metalog_1</c:v>
                </c:pt>
              </c:strCache>
            </c:strRef>
          </c:tx>
          <c:layout>
            <c:manualLayout>
              <c:xMode val="edge"/>
              <c:yMode val="edge"/>
              <c:x val="0.48826574803149597"/>
              <c:y val="0.8846830977860537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52226560"/>
        <c:crosses val="autoZero"/>
        <c:crossBetween val="midCat"/>
      </c:valAx>
      <c:valAx>
        <c:axId val="25222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52224640"/>
        <c:crosses val="autoZero"/>
        <c:crossBetween val="midCat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17317</xdr:colOff>
      <xdr:row>17</xdr:row>
      <xdr:rowOff>57106</xdr:rowOff>
    </xdr:from>
    <xdr:to>
      <xdr:col>3</xdr:col>
      <xdr:colOff>952620</xdr:colOff>
      <xdr:row>27</xdr:row>
      <xdr:rowOff>97848</xdr:rowOff>
    </xdr:to>
    <xdr:graphicFrame macro="">
      <xdr:nvGraphicFramePr>
        <xdr:cNvPr id="4" name="Metalog Cumulative 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32198</xdr:colOff>
      <xdr:row>27</xdr:row>
      <xdr:rowOff>140278</xdr:rowOff>
    </xdr:from>
    <xdr:to>
      <xdr:col>3</xdr:col>
      <xdr:colOff>952500</xdr:colOff>
      <xdr:row>37</xdr:row>
      <xdr:rowOff>148936</xdr:rowOff>
    </xdr:to>
    <xdr:graphicFrame macro="">
      <xdr:nvGraphicFramePr>
        <xdr:cNvPr id="5" name="Metalog Density 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</xdr:colOff>
      <xdr:row>7</xdr:row>
      <xdr:rowOff>38055</xdr:rowOff>
    </xdr:from>
    <xdr:to>
      <xdr:col>4</xdr:col>
      <xdr:colOff>628734</xdr:colOff>
      <xdr:row>17</xdr:row>
      <xdr:rowOff>164476</xdr:rowOff>
    </xdr:to>
    <xdr:graphicFrame macro="">
      <xdr:nvGraphicFramePr>
        <xdr:cNvPr id="2" name="Metalog Cumulative Chart">
          <a:extLst>
            <a:ext uri="{FF2B5EF4-FFF2-40B4-BE49-F238E27FC236}">
              <a16:creationId xmlns:a16="http://schemas.microsoft.com/office/drawing/2014/main" id="{29F93A24-8AFF-4B53-8591-10CCAE60C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666749</xdr:colOff>
      <xdr:row>7</xdr:row>
      <xdr:rowOff>35502</xdr:rowOff>
    </xdr:from>
    <xdr:to>
      <xdr:col>8</xdr:col>
      <xdr:colOff>581024</xdr:colOff>
      <xdr:row>17</xdr:row>
      <xdr:rowOff>161925</xdr:rowOff>
    </xdr:to>
    <xdr:graphicFrame macro="">
      <xdr:nvGraphicFramePr>
        <xdr:cNvPr id="3" name="Metalog Density Chart">
          <a:extLst>
            <a:ext uri="{FF2B5EF4-FFF2-40B4-BE49-F238E27FC236}">
              <a16:creationId xmlns:a16="http://schemas.microsoft.com/office/drawing/2014/main" id="{27134CC0-8441-4592-BAE1-5CA3D53D0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alogdistributions.com/downloads/sipmath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etalogdistributions.com/downloads/sipmath.html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"/>
  <sheetViews>
    <sheetView tabSelected="1" workbookViewId="0">
      <selection activeCell="E15" sqref="E15"/>
    </sheetView>
  </sheetViews>
  <sheetFormatPr defaultRowHeight="14.5" x14ac:dyDescent="0.35"/>
  <cols>
    <col min="1" max="1" width="16.26953125" bestFit="1" customWidth="1"/>
    <col min="2" max="8" width="10.26953125" customWidth="1"/>
    <col min="9" max="15" width="14.26953125" customWidth="1"/>
  </cols>
  <sheetData>
    <row r="1" spans="1:10" ht="56.15" customHeight="1" x14ac:dyDescent="0.35">
      <c r="B1" s="87" t="s">
        <v>32</v>
      </c>
      <c r="C1" s="87" t="s">
        <v>33</v>
      </c>
      <c r="D1" s="87" t="s">
        <v>38</v>
      </c>
      <c r="E1" s="87" t="s">
        <v>34</v>
      </c>
      <c r="F1" s="87" t="s">
        <v>35</v>
      </c>
      <c r="G1" s="87" t="s">
        <v>36</v>
      </c>
      <c r="H1" s="87" t="s">
        <v>37</v>
      </c>
      <c r="I1" s="84"/>
      <c r="J1" s="84"/>
    </row>
    <row r="2" spans="1:10" x14ac:dyDescent="0.35">
      <c r="A2" t="s">
        <v>39</v>
      </c>
      <c r="B2" s="86">
        <v>152</v>
      </c>
      <c r="C2" s="86">
        <v>14</v>
      </c>
      <c r="D2" s="86">
        <v>4</v>
      </c>
      <c r="E2" s="86">
        <v>3</v>
      </c>
      <c r="F2" s="86">
        <v>2</v>
      </c>
      <c r="G2" s="86">
        <v>2</v>
      </c>
      <c r="H2" s="86">
        <v>2</v>
      </c>
    </row>
    <row r="3" spans="1:10" x14ac:dyDescent="0.35">
      <c r="A3" t="s">
        <v>40</v>
      </c>
      <c r="B3" s="86">
        <v>132</v>
      </c>
      <c r="C3" s="86">
        <v>4</v>
      </c>
      <c r="D3" s="86">
        <v>12</v>
      </c>
      <c r="E3" s="86">
        <v>3</v>
      </c>
      <c r="F3" s="86">
        <v>1</v>
      </c>
      <c r="G3" s="86">
        <v>2</v>
      </c>
      <c r="H3" s="8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D155"/>
  <sheetViews>
    <sheetView zoomScaleNormal="100" workbookViewId="0">
      <selection activeCell="C6" sqref="C6"/>
    </sheetView>
  </sheetViews>
  <sheetFormatPr defaultRowHeight="14.5" x14ac:dyDescent="0.35"/>
  <cols>
    <col min="1" max="1" width="2" customWidth="1"/>
    <col min="2" max="4" width="14.6328125" customWidth="1"/>
    <col min="5" max="5" width="1.1796875" customWidth="1"/>
    <col min="6" max="6" width="8.453125" customWidth="1"/>
    <col min="7" max="7" width="1" customWidth="1"/>
  </cols>
  <sheetData>
    <row r="3" spans="1:4" ht="10.5" customHeight="1" x14ac:dyDescent="0.35"/>
    <row r="4" spans="1:4" ht="15.75" customHeight="1" x14ac:dyDescent="0.35">
      <c r="B4" s="55" t="s">
        <v>15</v>
      </c>
      <c r="C4" s="46"/>
      <c r="D4" s="45"/>
    </row>
    <row r="5" spans="1:4" x14ac:dyDescent="0.35">
      <c r="B5" s="41" t="s">
        <v>16</v>
      </c>
      <c r="C5" s="44" t="s">
        <v>14</v>
      </c>
      <c r="D5" s="40" t="s">
        <v>13</v>
      </c>
    </row>
    <row r="6" spans="1:4" ht="16.5" customHeight="1" x14ac:dyDescent="0.35">
      <c r="A6" s="22"/>
      <c r="B6" s="49" t="s">
        <v>17</v>
      </c>
      <c r="C6" s="95" t="e">
        <f>IF(C15&lt;&gt;"","",IF(D8="u",C12+(1/2)*(LN((1-D11)/D11))^-1*(C13-C11)*LN(D6/(1-D6))+((1-2*D11)*(LN((1-D11)/D11)))^-1*(1-2*(C12-C11)/(C13-C11))*(C13-C11)*(D6-0.5)*LN(D6/(1-D6)),IF(D8="sl",C10+EXP(LN(C12-C10)+(1/2)*(LN((1-D11)/D11))^-1*LN((C13-C10)/(C11-C10))*LN(D6/(1-D6))+((1-2*D11)*(LN((1-D11)/D11)))^-1*LN(((C13-C10)*(C11-C10))/(C12-C10)^2)*(D6-0.5)*LN(D6/(1-D6))),IF(D8="su",C14-EXP(-(-LN(C14-C12)-(1/2)*(LN((1-D11)/D11))^-1*LN((C14-C13)/(C14-C11))*LN(D6/(1-D6))-((1-2*D11)*(LN((1-D11)/D11)))^-1*LN(((C14-C13)*(C14-C11))/(C14-C12)^2)*(D6-0.5)*LN(D6/(1-D6)))),IF(D8="b",(C10+C14*EXP(LN((C12-C10)/(C14-C12))+(1/2)*(LN((1-D11)/D11))^-1*LN(((C13-C10)/(C14-C13))/((C11-C10)/(C14-C11)))*LN(D6/(1-D6))+((1-2*D11)*(LN((1-D11)/D11)))^-1*LN((((C13-C10)/(C14-C13))*((C11-C10)/(C14-C11)))/((C12-C10)/(C14-C12))^2)*(D6-0.5)*LN(D6/(1-D6))))/(1+EXP(LN((C12-C10)/(C14-C12))+(1/2)*(LN((1-D11)/D11))^-1*LN(((C13-C10)/(C14-C13))/((C11-C10)/(C14-C11)))*LN(D6/(1-D6))+((1-2*D11)*(LN((1-D11)/D11)))^-1*LN((((C13-C10)/(C14-C13))*((C11-C10)/(C14-C11)))/((C12-C10)/(C14-C12))^2)*(D6-0.5)*LN(D6/(1-D6)))),"")))))</f>
        <v>#NUM!</v>
      </c>
      <c r="D6" s="48"/>
    </row>
    <row r="7" spans="1:4" ht="16.5" customHeight="1" x14ac:dyDescent="0.35">
      <c r="A7" s="22"/>
      <c r="B7" s="50"/>
      <c r="C7" s="47" t="s">
        <v>19</v>
      </c>
      <c r="D7" s="54">
        <v>1</v>
      </c>
    </row>
    <row r="8" spans="1:4" ht="15.75" customHeight="1" x14ac:dyDescent="0.35">
      <c r="A8" s="32"/>
      <c r="B8" s="51" t="s">
        <v>12</v>
      </c>
      <c r="C8" s="52" t="s">
        <v>18</v>
      </c>
      <c r="D8" s="53" t="s">
        <v>20</v>
      </c>
    </row>
    <row r="9" spans="1:4" ht="13.5" customHeight="1" x14ac:dyDescent="0.35">
      <c r="A9" s="43"/>
      <c r="B9" s="42"/>
      <c r="C9" s="41" t="s">
        <v>11</v>
      </c>
      <c r="D9" s="40" t="s">
        <v>4</v>
      </c>
    </row>
    <row r="10" spans="1:4" x14ac:dyDescent="0.35">
      <c r="A10" s="32"/>
      <c r="B10" s="35" t="s">
        <v>10</v>
      </c>
      <c r="C10" s="39"/>
      <c r="D10" s="33">
        <v>0</v>
      </c>
    </row>
    <row r="11" spans="1:4" x14ac:dyDescent="0.35">
      <c r="A11" s="36"/>
      <c r="B11" s="35" t="s">
        <v>9</v>
      </c>
      <c r="C11" s="34">
        <v>20</v>
      </c>
      <c r="D11" s="38">
        <v>0.1</v>
      </c>
    </row>
    <row r="12" spans="1:4" x14ac:dyDescent="0.35">
      <c r="A12" s="36"/>
      <c r="B12" s="35" t="s">
        <v>8</v>
      </c>
      <c r="C12" s="37">
        <v>35</v>
      </c>
      <c r="D12" s="33">
        <v>0.5</v>
      </c>
    </row>
    <row r="13" spans="1:4" ht="15" customHeight="1" x14ac:dyDescent="0.35">
      <c r="A13" s="36"/>
      <c r="B13" s="35" t="s">
        <v>7</v>
      </c>
      <c r="C13" s="34">
        <v>60</v>
      </c>
      <c r="D13" s="33">
        <f>1-D11</f>
        <v>0.9</v>
      </c>
    </row>
    <row r="14" spans="1:4" x14ac:dyDescent="0.35">
      <c r="A14" s="32"/>
      <c r="B14" s="35" t="s">
        <v>6</v>
      </c>
      <c r="C14" s="31"/>
      <c r="D14" s="30">
        <v>1</v>
      </c>
    </row>
    <row r="15" spans="1:4" x14ac:dyDescent="0.35">
      <c r="A15" s="29"/>
      <c r="B15" s="92" t="s">
        <v>5</v>
      </c>
      <c r="C15" s="88" t="str">
        <f>IF(AND(D8&lt;&gt;"u",D8&lt;&gt;"sl",D8&lt;&gt;"su",D8&lt;&gt;"b"),"You must enter u, sl, su, or b for metalog bounds.",IF(OR(D11="",D11&lt;=0,D11&gt;=0.5),"Low probability must be greater than 0 and less than 0.5.",IF(OR(NOT(ISNUMBER(C11)),NOT(ISNUMBER(C12)),NOT(ISNUMBER(C13))),"Input quantiles must be numeric.",IF(AND(OR(D8="sl",D8="b"),NOT(ISNUMBER(C10))),"You must enter a numeric lower bound.",IF(AND(OR(D8="sl",D8="b"),C10&gt;=MIN(C11,C12,C13)),"Lower bound must be strictly less than all input quantiles.",IF(AND(OR(D8="su",D8="b"),NOT(ISNUMBER(C14))),"You must enter a numeric upper bound.",IF(AND(OR(D8="su",D8="b"),C14&lt;=MAX(C11,C12,C13)),"Upper bound must be strictly greater than all input quantiles.",IF(OR(C11&gt;=MIN(C12,C13),C12&gt;=C13),"Input quantiles must be strictly increasing.",IF(AND(C12&gt;IF(D8="u",C11+(C13-C11)*(1/2)*(1-1.66711*(1/2-D11)),IF(D8="sl",C10+(C11-C10)^(1-(1/2)*(1-1.66711*(1/2-D11)))*(C13-C10)^((1/2)*(1-1.66711*(1/2-D11))),IF(D8="su",C14-(C14-C11)^(1-(1/2)*(1-1.66711*(1/2-D11)))*(C14-C13)^((1/2)*(1-1.66711*(1/2-D11))),IF(D8="b",(C10+C14*((C11-C10)/(C14-C11))^(1-(1/2)*(1-1.66711*(1/2-D11)))*((C13-C10)/(C14-C13))^((1/2)*(1-1.66711*(1/2-D11))))*(1+((C11-C10)/(C14-C11))^(1-(1/2)*(1-1.66711*(1/2-D11)))*((C13-C10)/(C14-C13))^((1/2)*(1-1.66711*(1/2-D11))))^-1,NA())))),C12&lt;IF(D8="u",C11+(C13-C11)*(1-(1/2)*(1-1.66711*(1/2-D11))),IF(D8="sl",C10+(C11-C10)^((1/2)*(1-1.66711*(1/2-D11)))*(C13-C10)^(1-(1/2)*(1-1.66711*(1/2-D11))),IF(D8="su",C14-(C14-C11)^((1/2)*(1-1.66711*(1/2-D11)))*(C14-C13)^(1-(1/2)*(1-1.66711*(1/2-D11))),IF(D8="b",(C10+C14*((C11-C10)/(C14-C11))^((1/2)*(1-1.66711*(1/2-D11)))*((C13-C10)/(C14-C13))^(1-(1/2)*(1-1.66711*(1/2-D11))))*(1+((C11-C10)/(C14-C11))^((1/2)*(1-1.66711*(1/2-D11)))*((C13-C10)/(C14-C13))^(1-(1/2)*(1-1.66711*(1/2-D11))))^-1,NA()))))),"","Enter a feasible median between " &amp; TEXT(IF(D8="u",C11+(C13-C11)*(1/2)*(1-1.66711*(1/2-D11)),IF(D8="sl",C10+(C11-C10)^(1-(1/2)*(1-1.66711*(1/2-D11)))*(C13-C10)^((1/2)*(1-1.66711*(1/2-D11))),IF(D8="su",C14-(C14-C11)^(1-(1/2)*(1-1.66711*(1/2-D11)))*(C14-C13)^((1/2)*(1-1.66711*(1/2-D11))),IF(D8="b",(C10+C14*((C11-C10)/(C14-C11))^(1-(1/2)*(1-1.66711*(1/2-D11)))*((C13-C10)/(C14-C13))^((1/2)*(1-1.66711*(1/2-D11))))*(1+((C11-C10)/(C14-C11))^(1-(1/2)*(1-1.66711*(1/2-D11)))*((C13-C10)/(C14-C13))^((1/2)*(1-1.66711*(1/2-D11))))^-1,NA())))),"0.00") &amp; " and " &amp; TEXT(IF(D8="u",C11+(C13-C11)*(1-(1/2)*(1-1.66711*(1/2-D11))),IF(D8="sl",C10+(C11-C10)^((1/2)*(1-1.66711*(1/2-D11)))*(C13-C10)^(1-(1/2)*(1-1.66711*(1/2-D11))),IF(D8="su",C14-(C14-C11)^((1/2)*(1-1.66711*(1/2-D11)))*(C14-C13)^(1-(1/2)*(1-1.66711*(1/2-D11))),IF(D8="b",(C10+C14*((C11-C10)/(C14-C11))^((1/2)*(1-1.66711*(1/2-D11)))*((C13-C10)/(C14-C13))^(1-(1/2)*(1-1.66711*(1/2-D11))))*(1+((C11-C10)/(C14-C11))^((1/2)*(1-1.66711*(1/2-D11)))*((C13-C10)/(C14-C13))^(1-(1/2)*(1-1.66711*(1/2-D11))))^-1,NA())))),"0.00") &amp; ".")))))))))</f>
        <v/>
      </c>
      <c r="D15" s="89"/>
    </row>
    <row r="16" spans="1:4" x14ac:dyDescent="0.35">
      <c r="B16" s="92"/>
      <c r="C16" s="90"/>
      <c r="D16" s="91"/>
    </row>
    <row r="17" spans="2:4" x14ac:dyDescent="0.35">
      <c r="B17" s="83" t="s">
        <v>21</v>
      </c>
      <c r="C17" s="28" t="str">
        <f>B6 &amp; " cumulative"</f>
        <v>metalog_1 cumulative</v>
      </c>
      <c r="D17" s="27" t="str">
        <f>B6 &amp; " density"</f>
        <v>metalog_1 density</v>
      </c>
    </row>
    <row r="18" spans="2:4" ht="15" customHeight="1" x14ac:dyDescent="0.35">
      <c r="B18" s="26"/>
      <c r="C18" s="25"/>
      <c r="D18" s="24"/>
    </row>
    <row r="19" spans="2:4" x14ac:dyDescent="0.35">
      <c r="B19" s="22"/>
      <c r="C19" s="22"/>
      <c r="D19" s="22"/>
    </row>
    <row r="20" spans="2:4" x14ac:dyDescent="0.35">
      <c r="B20" s="23"/>
      <c r="C20" s="22"/>
      <c r="D20" s="22"/>
    </row>
    <row r="21" spans="2:4" x14ac:dyDescent="0.35">
      <c r="B21" s="22"/>
      <c r="C21" s="22"/>
      <c r="D21" s="22"/>
    </row>
    <row r="22" spans="2:4" x14ac:dyDescent="0.35">
      <c r="B22" s="22"/>
      <c r="C22" s="22"/>
      <c r="D22" s="22"/>
    </row>
    <row r="23" spans="2:4" x14ac:dyDescent="0.35">
      <c r="B23" s="22"/>
      <c r="C23" s="22"/>
      <c r="D23" s="22"/>
    </row>
    <row r="24" spans="2:4" x14ac:dyDescent="0.35">
      <c r="B24" s="22"/>
      <c r="C24" s="22"/>
      <c r="D24" s="22"/>
    </row>
    <row r="25" spans="2:4" x14ac:dyDescent="0.35">
      <c r="B25" s="22"/>
      <c r="C25" s="22"/>
      <c r="D25" s="22"/>
    </row>
    <row r="26" spans="2:4" x14ac:dyDescent="0.35">
      <c r="B26" s="22"/>
      <c r="C26" s="22"/>
      <c r="D26" s="22"/>
    </row>
    <row r="27" spans="2:4" x14ac:dyDescent="0.35">
      <c r="B27" s="22"/>
      <c r="C27" s="22"/>
      <c r="D27" s="22"/>
    </row>
    <row r="28" spans="2:4" x14ac:dyDescent="0.35">
      <c r="B28" s="22"/>
      <c r="C28" s="22"/>
      <c r="D28" s="22"/>
    </row>
    <row r="29" spans="2:4" x14ac:dyDescent="0.35">
      <c r="B29" s="22"/>
      <c r="C29" s="22"/>
      <c r="D29" s="22"/>
    </row>
    <row r="30" spans="2:4" x14ac:dyDescent="0.35">
      <c r="B30" s="22"/>
      <c r="C30" s="22"/>
      <c r="D30" s="22"/>
    </row>
    <row r="31" spans="2:4" x14ac:dyDescent="0.35">
      <c r="B31" s="22"/>
      <c r="C31" s="22"/>
      <c r="D31" s="22"/>
    </row>
    <row r="32" spans="2:4" x14ac:dyDescent="0.35">
      <c r="B32" s="22"/>
      <c r="C32" s="22"/>
      <c r="D32" s="22"/>
    </row>
    <row r="33" spans="2:4" x14ac:dyDescent="0.35">
      <c r="B33" s="22"/>
      <c r="C33" s="22"/>
      <c r="D33" s="22"/>
    </row>
    <row r="34" spans="2:4" x14ac:dyDescent="0.35">
      <c r="B34" s="22"/>
      <c r="C34" s="22"/>
      <c r="D34" s="22"/>
    </row>
    <row r="35" spans="2:4" x14ac:dyDescent="0.35">
      <c r="B35" s="22"/>
      <c r="C35" s="22"/>
      <c r="D35" s="22"/>
    </row>
    <row r="36" spans="2:4" x14ac:dyDescent="0.35">
      <c r="B36" s="22"/>
      <c r="C36" s="22"/>
      <c r="D36" s="22"/>
    </row>
    <row r="37" spans="2:4" x14ac:dyDescent="0.35">
      <c r="B37" s="22"/>
      <c r="C37" s="22"/>
      <c r="D37" s="22"/>
    </row>
    <row r="38" spans="2:4" x14ac:dyDescent="0.35">
      <c r="B38" s="22"/>
      <c r="C38" s="22"/>
      <c r="D38" s="22"/>
    </row>
    <row r="39" spans="2:4" x14ac:dyDescent="0.35">
      <c r="B39" s="21" t="str">
        <f>B6 &amp; " chart data"</f>
        <v>metalog_1 chart data</v>
      </c>
      <c r="C39" s="20"/>
      <c r="D39" s="19"/>
    </row>
    <row r="40" spans="2:4" x14ac:dyDescent="0.35">
      <c r="B40" s="18" t="s">
        <v>4</v>
      </c>
      <c r="C40" s="17" t="s">
        <v>3</v>
      </c>
      <c r="D40" s="16" t="s">
        <v>2</v>
      </c>
    </row>
    <row r="41" spans="2:4" x14ac:dyDescent="0.35">
      <c r="B41" s="12" t="s">
        <v>1</v>
      </c>
      <c r="C41" s="11"/>
      <c r="D41" s="10"/>
    </row>
    <row r="42" spans="2:4" x14ac:dyDescent="0.35">
      <c r="B42" s="15" t="s">
        <v>0</v>
      </c>
      <c r="C42" s="14">
        <v>1</v>
      </c>
      <c r="D42" s="13">
        <v>1</v>
      </c>
    </row>
    <row r="43" spans="2:4" x14ac:dyDescent="0.35">
      <c r="B43" s="6" t="e">
        <f>IF(AND(OR(D8="sl",D8="b"),ISNUMBER(C10)),0,NA())</f>
        <v>#N/A</v>
      </c>
      <c r="C43" s="5" t="e">
        <f>IF(C42&lt;&gt;1,NA(),IF(AND(OR(D8="sl",D8="b"),ISNUMBER(C10)),C10,NA()))</f>
        <v>#N/A</v>
      </c>
      <c r="D43" s="4" t="e">
        <f>IF(D42&lt;&gt;1,NA(),IF(OR(D8="sl",D8="b"),0,NA()))</f>
        <v>#N/A</v>
      </c>
    </row>
    <row r="44" spans="2:4" x14ac:dyDescent="0.35">
      <c r="B44" s="6">
        <f>D11</f>
        <v>0.1</v>
      </c>
      <c r="C44" s="5">
        <f>IF(C42&lt;&gt;1,NA(),C11)</f>
        <v>20</v>
      </c>
      <c r="D44" s="4">
        <f>IF(D42&lt;&gt;1,NA(),IF(C15&lt;&gt;"",NA(),IF(D8="u",((1/2)*(LN((1-D11)/D11))^-1*(C13-C11)/(B44*(1-B44))+((1-2*D11)*(LN((1-D11)/D11)))^-1*(1-2*(C12-C11)/(C13-C11))*(C13-C11)*((B44-0.5)/(B44*(1-B44))+LN(B44/(1-B44))))^(-1),IF(D8="sl",((1/2)*(LN((1-D11)/D11))^-1*LN((C13-C10)/(C11-C10))/(B44*(1-B44))+((1-2*D11)*(LN((1-D11)/D11)))^-1*LN(((C13-C10)*(C11-C10))/(C12-C10)^2)*((B44-0.5)/(B44*(1-B44))+LN(B44/(1-B44))))^(-1)*EXP(-(LN(C12-C10)+(1/2)*(LN((1-D11)/D11))^-1*LN((C13-C10)/(C11-C10))*LN(B44/(1-B44))+((1-2*D11)*(LN((1-D11)/D11)))^-1*LN(((C13-C10)*(C11-C10))/(C12-C10)^2)*(B44-0.5)*LN(B44/(1-B44)))),IF(D8="su",(-(1/2)*(LN((1-D11)/D11))^-1*LN((C14-C13)/(C14-C11))/(B44*(1-B44))-((1-2*D11)*(LN((1-D11)/D11)))^-1*LN(((C14-C13)*(C14-C11))/(C14-C12)^2)*((B44-0.5)/(B44*(1-B44))+LN(B44/(1-B44))))^(-1)*EXP((-LN(C14-C12)-(1/2)*(LN((1-D11)/D11))^-1*LN((C14-C13)/(C14-C11))*LN(B44/(1-B44))-((1-2*D11)*(LN((1-D11)/D11)))^-1*LN(((C14-C13)*(C14-C11))/(C14-C12)^2)*(B44-0.5)*LN(B44/(1-B44)))),IF(D8="b",((1/2)*(LN((1-D11)/D11))^-1*LN(((C13-C10)/(C14-C13))/((C11-C10)/(C14-C11)))/(B44*(1-B44))+((1-2*D11)*(LN((1-D11)/D11)))^-1*LN((((C13-C10)/(C14-C13))*((C11-C10)/(C14-C11)))/((C12-C10)/(C14-C12))^2)*((B44-0.5)/(B44*(1-B44))+LN(B44/(1-B44))))^(-1)*(1+EXP(LN((C12-C10)/(C14-C12))+(1/2)*(LN((1-D11)/D11))^-1*LN(((C13-C10)/(C14-C13))/((C11-C10)/(C14-C11)))*LN(B44/(1-B44))+((1-2*D11)*(LN((1-D11)/D11)))^-1*LN((((C13-C10)/(C14-C13))*((C11-C10)/(C14-C11)))/((C12-C10)/(C14-C12))^2)*(B44-0.5)*LN(B44/(1-B44))))^2/((C14-C10)*EXP(LN((C12-C10)/(C14-C12))+(1/2)*(LN((1-D11)/D11))^-1*LN(((C13-C10)/(C14-C13))/((C11-C10)/(C14-C11)))*LN(B44/(1-B44))+((1-2*D11)*(LN((1-D11)/D11)))^-1*LN((((C13-C10)/(C14-C13))*((C11-C10)/(C14-C11)))/((C12-C10)/(C14-C12))^2)*(B44-0.5)*LN(B44/(1-B44)))),NA()))))))</f>
        <v>1.5784505165885355E-2</v>
      </c>
    </row>
    <row r="45" spans="2:4" x14ac:dyDescent="0.35">
      <c r="B45" s="6">
        <v>0.5</v>
      </c>
      <c r="C45" s="5">
        <f>IF(C42&lt;&gt;1,NA(),C12)</f>
        <v>35</v>
      </c>
      <c r="D45" s="4">
        <f>IF(D42&lt;&gt;1,NA(),IF(C15&lt;&gt;"",NA(),IF(D8="u",((1/2)*(LN((1-D11)/D11))^-1*(C13-C11)/(B45*(1-B45))+((1-2*D11)*(LN((1-D11)/D11)))^-1*(1-2*(C12-C11)/(C13-C11))*(C13-C11)*((B45-0.5)/(B45*(1-B45))+LN(B45/(1-B45))))^(-1),IF(D8="sl",((1/2)*(LN((1-D11)/D11))^-1*LN((C13-C10)/(C11-C10))/(B45*(1-B45))+((1-2*D11)*(LN((1-D11)/D11)))^-1*LN(((C13-C10)*(C11-C10))/(C12-C10)^2)*((B45-0.5)/(B45*(1-B45))+LN(B45/(1-B45))))^(-1)*EXP(-(LN(C12-C10)+(1/2)*(LN((1-D11)/D11))^-1*LN((C13-C10)/(C11-C10))*LN(B45/(1-B45))+((1-2*D11)*(LN((1-D11)/D11)))^-1*LN(((C13-C10)*(C11-C10))/(C12-C10)^2)*(B45-0.5)*LN(B45/(1-B45)))),IF(D8="su",(-(1/2)*(LN((1-D11)/D11))^-1*LN((C14-C13)/(C14-C11))/(B45*(1-B45))-((1-2*D11)*(LN((1-D11)/D11)))^-1*LN(((C14-C13)*(C14-C11))/(C14-C12)^2)*((B45-0.5)/(B45*(1-B45))+LN(B45/(1-B45))))^(-1)*EXP((-LN(C14-C12)-(1/2)*(LN((1-D11)/D11))^-1*LN((C14-C13)/(C14-C11))*LN(B45/(1-B45))-((1-2*D11)*(LN((1-D11)/D11)))^-1*LN(((C14-C13)*(C14-C11))/(C14-C12)^2)*(B45-0.5)*LN(B45/(1-B45)))),IF(D8="b",((1/2)*(LN((1-D11)/D11))^-1*LN(((C13-C10)/(C14-C13))/((C11-C10)/(C14-C11)))/(B45*(1-B45))+((1-2*D11)*(LN((1-D11)/D11)))^-1*LN((((C13-C10)/(C14-C13))*((C11-C10)/(C14-C11)))/((C12-C10)/(C14-C12))^2)*((B45-0.5)/(B45*(1-B45))+LN(B45/(1-B45))))^(-1)*(1+EXP(LN((C12-C10)/(C14-C12))+(1/2)*(LN((1-D11)/D11))^-1*LN(((C13-C10)/(C14-C13))/((C11-C10)/(C14-C11)))*LN(B45/(1-B45))+((1-2*D11)*(LN((1-D11)/D11)))^-1*LN((((C13-C10)/(C14-C13))*((C11-C10)/(C14-C11)))/((C12-C10)/(C14-C12))^2)*(B45-0.5)*LN(B45/(1-B45))))^2/((C14-C10)*EXP(LN((C12-C10)/(C14-C12))+(1/2)*(LN((1-D11)/D11))^-1*LN(((C13-C10)/(C14-C13))/((C11-C10)/(C14-C11)))*LN(B45/(1-B45))+((1-2*D11)*(LN((1-D11)/D11)))^-1*LN((((C13-C10)/(C14-C13))*((C11-C10)/(C14-C11)))/((C12-C10)/(C14-C12))^2)*(B45-0.5)*LN(B45/(1-B45)))),NA()))))))</f>
        <v>2.7465307216702747E-2</v>
      </c>
    </row>
    <row r="46" spans="2:4" x14ac:dyDescent="0.35">
      <c r="B46" s="6">
        <f>1-D11</f>
        <v>0.9</v>
      </c>
      <c r="C46" s="5">
        <f>IF(C42&lt;&gt;1,NA(),C13)</f>
        <v>60</v>
      </c>
      <c r="D46" s="4">
        <f>IF(D42&lt;&gt;1,NA(),IF(C15&lt;&gt;"",NA(),IF(D8="u",((1/2)*(LN((1-D11)/D11))^-1*(C13-C11)/(B46*(1-B46))+((1-2*D11)*(LN((1-D11)/D11)))^-1*(1-2*(C12-C11)/(C13-C11))*(C13-C11)*((B46-0.5)/(B46*(1-B46))+LN(B46/(1-B46))))^(-1),IF(D8="sl",((1/2)*(LN((1-D11)/D11))^-1*LN((C13-C10)/(C11-C10))/(B46*(1-B46))+((1-2*D11)*(LN((1-D11)/D11)))^-1*LN(((C13-C10)*(C11-C10))/(C12-C10)^2)*((B46-0.5)/(B46*(1-B46))+LN(B46/(1-B46))))^(-1)*EXP(-(LN(C12-C10)+(1/2)*(LN((1-D11)/D11))^-1*LN((C13-C10)/(C11-C10))*LN(B46/(1-B46))+((1-2*D11)*(LN((1-D11)/D11)))^-1*LN(((C13-C10)*(C11-C10))/(C12-C10)^2)*(B46-0.5)*LN(B46/(1-B46)))),IF(D8="su",(-(1/2)*(LN((1-D11)/D11))^-1*LN((C14-C13)/(C14-C11))/(B46*(1-B46))-((1-2*D11)*(LN((1-D11)/D11)))^-1*LN(((C14-C13)*(C14-C11))/(C14-C12)^2)*((B46-0.5)/(B46*(1-B46))+LN(B46/(1-B46))))^(-1)*EXP((-LN(C14-C12)-(1/2)*(LN((1-D11)/D11))^-1*LN((C14-C13)/(C14-C11))*LN(B46/(1-B46))-((1-2*D11)*(LN((1-D11)/D11)))^-1*LN(((C14-C13)*(C14-C11))/(C14-C12)^2)*(B46-0.5)*LN(B46/(1-B46)))),IF(D8="b",((1/2)*(LN((1-D11)/D11))^-1*LN(((C13-C10)/(C14-C13))/((C11-C10)/(C14-C11)))/(B46*(1-B46))+((1-2*D11)*(LN((1-D11)/D11)))^-1*LN((((C13-C10)/(C14-C13))*((C11-C10)/(C14-C11)))/((C12-C10)/(C14-C12))^2)*((B46-0.5)/(B46*(1-B46))+LN(B46/(1-B46))))^(-1)*(1+EXP(LN((C12-C10)/(C14-C12))+(1/2)*(LN((1-D11)/D11))^-1*LN(((C13-C10)/(C14-C13))/((C11-C10)/(C14-C11)))*LN(B46/(1-B46))+((1-2*D11)*(LN((1-D11)/D11)))^-1*LN((((C13-C10)/(C14-C13))*((C11-C10)/(C14-C11)))/((C12-C10)/(C14-C12))^2)*(B46-0.5)*LN(B46/(1-B46))))^2/((C14-C10)*EXP(LN((C12-C10)/(C14-C12))+(1/2)*(LN((1-D11)/D11))^-1*LN(((C13-C10)/(C14-C13))/((C11-C10)/(C14-C11)))*LN(B46/(1-B46))+((1-2*D11)*(LN((1-D11)/D11)))^-1*LN((((C13-C10)/(C14-C13))*((C11-C10)/(C14-C11)))/((C12-C10)/(C14-C12))^2)*(B46-0.5)*LN(B46/(1-B46)))),NA()))))))</f>
        <v>7.1982779802397499E-3</v>
      </c>
    </row>
    <row r="47" spans="2:4" x14ac:dyDescent="0.35">
      <c r="B47" s="3" t="e">
        <f>IF(AND(OR(D8="su",D8="b"),ISNUMBER(C14)),1,NA())</f>
        <v>#N/A</v>
      </c>
      <c r="C47" s="2" t="e">
        <f>IF(C42&lt;&gt;1,NA(),IF(AND(OR(D8="su",D8="b"),ISNUMBER(C14)),C14,NA()))</f>
        <v>#N/A</v>
      </c>
      <c r="D47" s="1" t="e">
        <f>IF(D42&lt;&gt;1,NA(),IF(OR(D8="su",D8="b"),0,NA()))</f>
        <v>#N/A</v>
      </c>
    </row>
    <row r="48" spans="2:4" x14ac:dyDescent="0.35">
      <c r="B48" s="12" t="s">
        <v>30</v>
      </c>
      <c r="C48" s="11"/>
      <c r="D48" s="10"/>
    </row>
    <row r="49" spans="2:4" x14ac:dyDescent="0.35">
      <c r="B49" s="9" t="e">
        <f>IF(AND(OR(D8="sl",D8="b"),C15=""),0,NA())</f>
        <v>#N/A</v>
      </c>
      <c r="C49" s="8" t="e">
        <f>IF(AND(OR(D8="sl",D8="b"),C15=""),C10,NA())</f>
        <v>#N/A</v>
      </c>
      <c r="D49" s="7" t="e">
        <f>IF(AND(OR(D8="sl",D8="b"),C15=""),0,NA())</f>
        <v>#N/A</v>
      </c>
    </row>
    <row r="50" spans="2:4" x14ac:dyDescent="0.35">
      <c r="B50" s="6">
        <f>IF(C15&lt;&gt;"",NA(),0.001)</f>
        <v>1E-3</v>
      </c>
      <c r="C50" s="5">
        <f>IF(C15&lt;&gt;"",NA(),IF(D8="u",C12+(1/2)*(LN((1-D11)/D11))^-1*(C13-C11)*LN(B50/(1-B50))+((1-2*D11)*(LN((1-D11)/D11)))^-1*(1-2*(C12-C11)/(C13-C11))*(C13-C11)*(B50-0.5)*LN(B50/(1-B50)),IF(D8="sl",C10+EXP(LN(C12-C10)+(1/2)*(LN((1-D11)/D11))^-1*LN((C13-C10)/(C11-C10))*LN(B50/(1-B50))+((1-2*D11)*(LN((1-D11)/D11)))^-1*LN(((C13-C10)*(C11-C10))/(C12-C10)^2)*(B50-0.5)*LN(B50/(1-B50))),IF(D8="su",C14-EXP(-(-LN(C14-C12)-(1/2)*(LN((1-D11)/D11))^-1*LN((C14-C13)/(C14-C11))*LN(B50/(1-B50))-((1-2*D11)*(LN((1-D11)/D11)))^-1*LN(((C14-C13)*(C14-C11))/(C14-C12)^2)*(B50-0.5)*LN(B50/(1-B50)))),IF(D8="b",(C10+C14*EXP(LN((C12-C10)/(C14-C12))+(1/2)*(LN((1-D11)/D11))^-1*LN(((C13-C10)/(C14-C13))/((C11-C10)/(C14-C11)))*LN(B50/(1-B50))+((1-2*D11)*(LN((1-D11)/D11)))^-1*LN((((C13-C10)/(C14-C13))*((C11-C10)/(C14-C11)))/((C12-C10)/(C14-C12))^2)*(B50-0.5)*LN(B50/(1-B50))))/(1+EXP(LN((C12-C10)/(C14-C12))+(1/2)*(LN((1-D11)/D11))^-1*LN(((C13-C10)/(C14-C13))/((C11-C10)/(C14-C11)))*LN(B50/(1-B50))+((1-2*D11)*(LN((1-D11)/D11)))^-1*LN((((C13-C10)/(C14-C13))*((C11-C10)/(C14-C11)))/((C12-C10)/(C14-C12))^2)*(B50-0.5)*LN(B50/(1-B50)))),NA())))))</f>
        <v>-8.2610365010519864</v>
      </c>
      <c r="D50" s="4">
        <f>IF(C15&lt;&gt;"",NA(),IF(D8="u",((1/2)*(LN((1-D11)/D11))^-1*(C13-C11)/(B50*(1-B50))+((1-2*D11)*(LN((1-D11)/D11)))^-1*(1-2*(C12-C11)/(C13-C11))*(C13-C11)*((B50-0.5)/(B50*(1-B50))+LN(B50/(1-B50))))^(-1),IF(D8="sl",((1/2)*(LN((1-D11)/D11))^-1*LN((C13-C10)/(C11-C10))/(B50*(1-B50))+((1-2*D11)*(LN((1-D11)/D11)))^-1*LN(((C13-C10)*(C11-C10))/(C12-C10)^2)*((B50-0.5)/(B50*(1-B50))+LN(B50/(1-B50))))^(-1)*EXP(-(LN(C12-C10)+(1/2)*(LN((1-D11)/D11))^-1*LN((C13-C10)/(C11-C10))*LN(B50/(1-B50))+((1-2*D11)*(LN((1-D11)/D11)))^-1*LN(((C13-C10)*(C11-C10))/(C12-C10)^2)*(B50-0.5)*LN(B50/(1-B50)))),IF(D8="su",(-(1/2)*(LN((1-D11)/D11))^-1*LN((C14-C13)/(C14-C11))/(B50*(1-B50))-((1-2*D11)*(LN((1-D11)/D11)))^-1*LN(((C14-C13)*(C14-C11))/(C14-C12)^2)*((B50-0.5)/(B50*(1-B50))+LN(B50/(1-B50))))^(-1)*EXP((-LN(C14-C12)-(1/2)*(LN((1-D11)/D11))^-1*LN((C14-C13)/(C14-C11))*LN(B50/(1-B50))-((1-2*D11)*(LN((1-D11)/D11)))^-1*LN(((C14-C13)*(C14-C11))/(C14-C12)^2)*(B50-0.5)*LN(B50/(1-B50)))),IF(D8="b",((1/2)*(LN((1-D11)/D11))^-1*LN(((C13-C10)/(C14-C13))/((C11-C10)/(C14-C11)))/(B50*(1-B50))+((1-2*D11)*(LN((1-D11)/D11)))^-1*LN((((C13-C10)/(C14-C13))*((C11-C10)/(C14-C11)))/((C12-C10)/(C14-C12))^2)*((B50-0.5)/(B50*(1-B50))+LN(B50/(1-B50))))^(-1)*(1+EXP(LN((C12-C10)/(C14-C12))+(1/2)*(LN((1-D11)/D11))^-1*LN(((C13-C10)/(C14-C13))/((C11-C10)/(C14-C11)))*LN(B50/(1-B50))+((1-2*D11)*(LN((1-D11)/D11)))^-1*LN((((C13-C10)/(C14-C13))*((C11-C10)/(C14-C11)))/((C12-C10)/(C14-C12))^2)*(B50-0.5)*LN(B50/(1-B50))))^2/((C14-C10)*EXP(LN((C12-C10)/(C14-C12))+(1/2)*(LN((1-D11)/D11))^-1*LN(((C13-C10)/(C14-C13))/((C11-C10)/(C14-C11)))*LN(B50/(1-B50))+((1-2*D11)*(LN((1-D11)/D11)))^-1*LN((((C13-C10)/(C14-C13))*((C11-C10)/(C14-C11)))/((C12-C10)/(C14-C12))^2)*(B50-0.5)*LN(B50/(1-B50)))),NA())))))</f>
        <v>1.6049919004539339E-4</v>
      </c>
    </row>
    <row r="51" spans="2:4" x14ac:dyDescent="0.35">
      <c r="B51" s="6">
        <f>IF(C15&lt;&gt;"",NA(),0.003)</f>
        <v>3.0000000000000001E-3</v>
      </c>
      <c r="C51" s="5">
        <f>IF(C15&lt;&gt;"",NA(),IF(D8="u",C12+(1/2)*(LN((1-D11)/D11))^-1*(C13-C11)*LN(B51/(1-B51))+((1-2*D11)*(LN((1-D11)/D11)))^-1*(1-2*(C12-C11)/(C13-C11))*(C13-C11)*(B51-0.5)*LN(B51/(1-B51)),IF(D8="sl",C10+EXP(LN(C12-C10)+(1/2)*(LN((1-D11)/D11))^-1*LN((C13-C10)/(C11-C10))*LN(B51/(1-B51))+((1-2*D11)*(LN((1-D11)/D11)))^-1*LN(((C13-C10)*(C11-C10))/(C12-C10)^2)*(B51-0.5)*LN(B51/(1-B51))),IF(D8="su",C14-EXP(-(-LN(C14-C12)-(1/2)*(LN((1-D11)/D11))^-1*LN((C14-C13)/(C14-C11))*LN(B51/(1-B51))-((1-2*D11)*(LN((1-D11)/D11)))^-1*LN(((C14-C13)*(C14-C11))/(C14-C12)^2)*(B51-0.5)*LN(B51/(1-B51)))),IF(D8="b",(C10+C14*EXP(LN((C12-C10)/(C14-C12))+(1/2)*(LN((1-D11)/D11))^-1*LN(((C13-C10)/(C14-C13))/((C11-C10)/(C14-C11)))*LN(B51/(1-B51))+((1-2*D11)*(LN((1-D11)/D11)))^-1*LN((((C13-C10)/(C14-C13))*((C11-C10)/(C14-C11)))/((C12-C10)/(C14-C12))^2)*(B51-0.5)*LN(B51/(1-B51))))/(1+EXP(LN((C12-C10)/(C14-C12))+(1/2)*(LN((1-D11)/D11))^-1*LN(((C13-C10)/(C14-C13))/((C11-C10)/(C14-C11)))*LN(B51/(1-B51))+((1-2*D11)*(LN((1-D11)/D11)))^-1*LN((((C13-C10)/(C14-C13))*((C11-C10)/(C14-C11)))/((C12-C10)/(C14-C12))^2)*(B51-0.5)*LN(B51/(1-B51)))),NA())))))</f>
        <v>-1.4332964124621093</v>
      </c>
      <c r="D51" s="4">
        <f>IF(C15&lt;&gt;"",NA(),IF(D8="u",((1/2)*(LN((1-D11)/D11))^-1*(C13-C11)/(B51*(1-B51))+((1-2*D11)*(LN((1-D11)/D11)))^-1*(1-2*(C12-C11)/(C13-C11))*(C13-C11)*((B51-0.5)/(B51*(1-B51))+LN(B51/(1-B51))))^(-1),IF(D8="sl",((1/2)*(LN((1-D11)/D11))^-1*LN((C13-C10)/(C11-C10))/(B51*(1-B51))+((1-2*D11)*(LN((1-D11)/D11)))^-1*LN(((C13-C10)*(C11-C10))/(C12-C10)^2)*((B51-0.5)/(B51*(1-B51))+LN(B51/(1-B51))))^(-1)*EXP(-(LN(C12-C10)+(1/2)*(LN((1-D11)/D11))^-1*LN((C13-C10)/(C11-C10))*LN(B51/(1-B51))+((1-2*D11)*(LN((1-D11)/D11)))^-1*LN(((C13-C10)*(C11-C10))/(C12-C10)^2)*(B51-0.5)*LN(B51/(1-B51)))),IF(D8="su",(-(1/2)*(LN((1-D11)/D11))^-1*LN((C14-C13)/(C14-C11))/(B51*(1-B51))-((1-2*D11)*(LN((1-D11)/D11)))^-1*LN(((C14-C13)*(C14-C11))/(C14-C12)^2)*((B51-0.5)/(B51*(1-B51))+LN(B51/(1-B51))))^(-1)*EXP((-LN(C14-C12)-(1/2)*(LN((1-D11)/D11))^-1*LN((C14-C13)/(C14-C11))*LN(B51/(1-B51))-((1-2*D11)*(LN((1-D11)/D11)))^-1*LN(((C14-C13)*(C14-C11))/(C14-C12)^2)*(B51-0.5)*LN(B51/(1-B51)))),IF(D8="b",((1/2)*(LN((1-D11)/D11))^-1*LN(((C13-C10)/(C14-C13))/((C11-C10)/(C14-C11)))/(B51*(1-B51))+((1-2*D11)*(LN((1-D11)/D11)))^-1*LN((((C13-C10)/(C14-C13))*((C11-C10)/(C14-C11)))/((C12-C10)/(C14-C12))^2)*((B51-0.5)/(B51*(1-B51))+LN(B51/(1-B51))))^(-1)*(1+EXP(LN((C12-C10)/(C14-C12))+(1/2)*(LN((1-D11)/D11))^-1*LN(((C13-C10)/(C14-C13))/((C11-C10)/(C14-C11)))*LN(B51/(1-B51))+((1-2*D11)*(LN((1-D11)/D11)))^-1*LN((((C13-C10)/(C14-C13))*((C11-C10)/(C14-C11)))/((C12-C10)/(C14-C12))^2)*(B51-0.5)*LN(B51/(1-B51))))^2/((C14-C10)*EXP(LN((C12-C10)/(C14-C12))+(1/2)*(LN((1-D11)/D11))^-1*LN(((C13-C10)/(C14-C13))/((C11-C10)/(C14-C11)))*LN(B51/(1-B51))+((1-2*D11)*(LN((1-D11)/D11)))^-1*LN((((C13-C10)/(C14-C13))*((C11-C10)/(C14-C11)))/((C12-C10)/(C14-C12))^2)*(B51-0.5)*LN(B51/(1-B51)))),NA())))))</f>
        <v>4.8428105093028433E-4</v>
      </c>
    </row>
    <row r="52" spans="2:4" x14ac:dyDescent="0.35">
      <c r="B52" s="6">
        <f>IF(C15&lt;&gt;"",NA(),0.006)</f>
        <v>6.0000000000000001E-3</v>
      </c>
      <c r="C52" s="5">
        <f>IF(C15&lt;&gt;"",NA(),IF(D8="u",C12+(1/2)*(LN((1-D11)/D11))^-1*(C13-C11)*LN(B52/(1-B52))+((1-2*D11)*(LN((1-D11)/D11)))^-1*(1-2*(C12-C11)/(C13-C11))*(C13-C11)*(B52-0.5)*LN(B52/(1-B52)),IF(D8="sl",C10+EXP(LN(C12-C10)+(1/2)*(LN((1-D11)/D11))^-1*LN((C13-C10)/(C11-C10))*LN(B52/(1-B52))+((1-2*D11)*(LN((1-D11)/D11)))^-1*LN(((C13-C10)*(C11-C10))/(C12-C10)^2)*(B52-0.5)*LN(B52/(1-B52))),IF(D8="su",C14-EXP(-(-LN(C14-C12)-(1/2)*(LN((1-D11)/D11))^-1*LN((C14-C13)/(C14-C11))*LN(B52/(1-B52))-((1-2*D11)*(LN((1-D11)/D11)))^-1*LN(((C14-C13)*(C14-C11))/(C14-C12)^2)*(B52-0.5)*LN(B52/(1-B52)))),IF(D8="b",(C10+C14*EXP(LN((C12-C10)/(C14-C12))+(1/2)*(LN((1-D11)/D11))^-1*LN(((C13-C10)/(C14-C13))/((C11-C10)/(C14-C11)))*LN(B52/(1-B52))+((1-2*D11)*(LN((1-D11)/D11)))^-1*LN((((C13-C10)/(C14-C13))*((C11-C10)/(C14-C11)))/((C12-C10)/(C14-C12))^2)*(B52-0.5)*LN(B52/(1-B52))))/(1+EXP(LN((C12-C10)/(C14-C12))+(1/2)*(LN((1-D11)/D11))^-1*LN(((C13-C10)/(C14-C13))/((C11-C10)/(C14-C11)))*LN(B52/(1-B52))+((1-2*D11)*(LN((1-D11)/D11)))^-1*LN((((C13-C10)/(C14-C13))*((C11-C10)/(C14-C11)))/((C12-C10)/(C14-C12))^2)*(B52-0.5)*LN(B52/(1-B52)))),NA())))))</f>
        <v>2.84787365450123</v>
      </c>
      <c r="D52" s="4">
        <f>IF(C15&lt;&gt;"",NA(),IF(D8="u",((1/2)*(LN((1-D11)/D11))^-1*(C13-C11)/(B52*(1-B52))+((1-2*D11)*(LN((1-D11)/D11)))^-1*(1-2*(C12-C11)/(C13-C11))*(C13-C11)*((B52-0.5)/(B52*(1-B52))+LN(B52/(1-B52))))^(-1),IF(D8="sl",((1/2)*(LN((1-D11)/D11))^-1*LN((C13-C10)/(C11-C10))/(B52*(1-B52))+((1-2*D11)*(LN((1-D11)/D11)))^-1*LN(((C13-C10)*(C11-C10))/(C12-C10)^2)*((B52-0.5)/(B52*(1-B52))+LN(B52/(1-B52))))^(-1)*EXP(-(LN(C12-C10)+(1/2)*(LN((1-D11)/D11))^-1*LN((C13-C10)/(C11-C10))*LN(B52/(1-B52))+((1-2*D11)*(LN((1-D11)/D11)))^-1*LN(((C13-C10)*(C11-C10))/(C12-C10)^2)*(B52-0.5)*LN(B52/(1-B52)))),IF(D8="su",(-(1/2)*(LN((1-D11)/D11))^-1*LN((C14-C13)/(C14-C11))/(B52*(1-B52))-((1-2*D11)*(LN((1-D11)/D11)))^-1*LN(((C14-C13)*(C14-C11))/(C14-C12)^2)*((B52-0.5)/(B52*(1-B52))+LN(B52/(1-B52))))^(-1)*EXP((-LN(C14-C12)-(1/2)*(LN((1-D11)/D11))^-1*LN((C14-C13)/(C14-C11))*LN(B52/(1-B52))-((1-2*D11)*(LN((1-D11)/D11)))^-1*LN(((C14-C13)*(C14-C11))/(C14-C12)^2)*(B52-0.5)*LN(B52/(1-B52)))),IF(D8="b",((1/2)*(LN((1-D11)/D11))^-1*LN(((C13-C10)/(C14-C13))/((C11-C10)/(C14-C11)))/(B52*(1-B52))+((1-2*D11)*(LN((1-D11)/D11)))^-1*LN((((C13-C10)/(C14-C13))*((C11-C10)/(C14-C11)))/((C12-C10)/(C14-C12))^2)*((B52-0.5)/(B52*(1-B52))+LN(B52/(1-B52))))^(-1)*(1+EXP(LN((C12-C10)/(C14-C12))+(1/2)*(LN((1-D11)/D11))^-1*LN(((C13-C10)/(C14-C13))/((C11-C10)/(C14-C11)))*LN(B52/(1-B52))+((1-2*D11)*(LN((1-D11)/D11)))^-1*LN((((C13-C10)/(C14-C13))*((C11-C10)/(C14-C11)))/((C12-C10)/(C14-C12))^2)*(B52-0.5)*LN(B52/(1-B52))))^2/((C14-C10)*EXP(LN((C12-C10)/(C14-C12))+(1/2)*(LN((1-D11)/D11))^-1*LN(((C13-C10)/(C14-C13))/((C11-C10)/(C14-C11)))*LN(B52/(1-B52))+((1-2*D11)*(LN((1-D11)/D11)))^-1*LN((((C13-C10)/(C14-C13))*((C11-C10)/(C14-C11)))/((C12-C10)/(C14-C12))^2)*(B52-0.5)*LN(B52/(1-B52)))),NA())))))</f>
        <v>9.7472459927401003E-4</v>
      </c>
    </row>
    <row r="53" spans="2:4" x14ac:dyDescent="0.35">
      <c r="B53" s="6">
        <f>IF(C15&lt;&gt;"",NA(),(ROW()-ROW(B52))/100)</f>
        <v>0.01</v>
      </c>
      <c r="C53" s="5">
        <f>IF(C15&lt;&gt;"",NA(),IF(D8="u",C12+(1/2)*(LN((1-D11)/D11))^-1*(C13-C11)*LN(B53/(1-B53))+((1-2*D11)*(LN((1-D11)/D11)))^-1*(1-2*(C12-C11)/(C13-C11))*(C13-C11)*(B53-0.5)*LN(B53/(1-B53)),IF(D8="sl",C10+EXP(LN(C12-C10)+(1/2)*(LN((1-D11)/D11))^-1*LN((C13-C10)/(C11-C10))*LN(B53/(1-B53))+((1-2*D11)*(LN((1-D11)/D11)))^-1*LN(((C13-C10)*(C11-C10))/(C12-C10)^2)*(B53-0.5)*LN(B53/(1-B53))),IF(D8="su",C14-EXP(-(-LN(C14-C12)-(1/2)*(LN((1-D11)/D11))^-1*LN((C14-C13)/(C14-C11))*LN(B53/(1-B53))-((1-2*D11)*(LN((1-D11)/D11)))^-1*LN(((C14-C13)*(C14-C11))/(C14-C12)^2)*(B53-0.5)*LN(B53/(1-B53)))),IF(D8="b",(C10+C14*EXP(LN((C12-C10)/(C14-C12))+(1/2)*(LN((1-D11)/D11))^-1*LN(((C13-C10)/(C14-C13))/((C11-C10)/(C14-C11)))*LN(B53/(1-B53))+((1-2*D11)*(LN((1-D11)/D11)))^-1*LN((((C13-C10)/(C14-C13))*((C11-C10)/(C14-C11)))/((C12-C10)/(C14-C12))^2)*(B53-0.5)*LN(B53/(1-B53))))/(1+EXP(LN((C12-C10)/(C14-C12))+(1/2)*(LN((1-D11)/D11))^-1*LN(((C13-C10)/(C14-C13))/((C11-C10)/(C14-C11)))*LN(B53/(1-B53))+((1-2*D11)*(LN((1-D11)/D11)))^-1*LN((((C13-C10)/(C14-C13))*((C11-C10)/(C14-C11)))/((C12-C10)/(C14-C12))^2)*(B53-0.5)*LN(B53/(1-B53)))),NA())))))</f>
        <v>5.9828077756563012</v>
      </c>
      <c r="D53" s="4">
        <f>IF(C15&lt;&gt;"",NA(),IF(D8="u",((1/2)*(LN((1-D11)/D11))^-1*(C13-C11)/(B53*(1-B53))+((1-2*D11)*(LN((1-D11)/D11)))^-1*(1-2*(C12-C11)/(C13-C11))*(C13-C11)*((B53-0.5)/(B53*(1-B53))+LN(B53/(1-B53))))^(-1),IF(D8="sl",((1/2)*(LN((1-D11)/D11))^-1*LN((C13-C10)/(C11-C10))/(B53*(1-B53))+((1-2*D11)*(LN((1-D11)/D11)))^-1*LN(((C13-C10)*(C11-C10))/(C12-C10)^2)*((B53-0.5)/(B53*(1-B53))+LN(B53/(1-B53))))^(-1)*EXP(-(LN(C12-C10)+(1/2)*(LN((1-D11)/D11))^-1*LN((C13-C10)/(C11-C10))*LN(B53/(1-B53))+((1-2*D11)*(LN((1-D11)/D11)))^-1*LN(((C13-C10)*(C11-C10))/(C12-C10)^2)*(B53-0.5)*LN(B53/(1-B53)))),IF(D8="su",(-(1/2)*(LN((1-D11)/D11))^-1*LN((C14-C13)/(C14-C11))/(B53*(1-B53))-((1-2*D11)*(LN((1-D11)/D11)))^-1*LN(((C14-C13)*(C14-C11))/(C14-C12)^2)*((B53-0.5)/(B53*(1-B53))+LN(B53/(1-B53))))^(-1)*EXP((-LN(C14-C12)-(1/2)*(LN((1-D11)/D11))^-1*LN((C14-C13)/(C14-C11))*LN(B53/(1-B53))-((1-2*D11)*(LN((1-D11)/D11)))^-1*LN(((C14-C13)*(C14-C11))/(C14-C12)^2)*(B53-0.5)*LN(B53/(1-B53)))),IF(D8="b",((1/2)*(LN((1-D11)/D11))^-1*LN(((C13-C10)/(C14-C13))/((C11-C10)/(C14-C11)))/(B53*(1-B53))+((1-2*D11)*(LN((1-D11)/D11)))^-1*LN((((C13-C10)/(C14-C13))*((C11-C10)/(C14-C11)))/((C12-C10)/(C14-C12))^2)*((B53-0.5)/(B53*(1-B53))+LN(B53/(1-B53))))^(-1)*(1+EXP(LN((C12-C10)/(C14-C12))+(1/2)*(LN((1-D11)/D11))^-1*LN(((C13-C10)/(C14-C13))/((C11-C10)/(C14-C11)))*LN(B53/(1-B53))+((1-2*D11)*(LN((1-D11)/D11)))^-1*LN((((C13-C10)/(C14-C13))*((C11-C10)/(C14-C11)))/((C12-C10)/(C14-C12))^2)*(B53-0.5)*LN(B53/(1-B53))))^2/((C14-C10)*EXP(LN((C12-C10)/(C14-C12))+(1/2)*(LN((1-D11)/D11))^-1*LN(((C13-C10)/(C14-C13))/((C11-C10)/(C14-C11)))*LN(B53/(1-B53))+((1-2*D11)*(LN((1-D11)/D11)))^-1*LN((((C13-C10)/(C14-C13))*((C11-C10)/(C14-C11)))/((C12-C10)/(C14-C12))^2)*(B53-0.5)*LN(B53/(1-B53)))),NA())))))</f>
        <v>1.6347470876534262E-3</v>
      </c>
    </row>
    <row r="54" spans="2:4" ht="15" customHeight="1" x14ac:dyDescent="0.35">
      <c r="B54" s="6">
        <f>IF(C15&lt;&gt;"",NA(),(ROW()-ROW(B52))/100)</f>
        <v>0.02</v>
      </c>
      <c r="C54" s="5">
        <f>IF(C15&lt;&gt;"",NA(),IF(D8="u",C12+(1/2)*(LN((1-D11)/D11))^-1*(C13-C11)*LN(B54/(1-B54))+((1-2*D11)*(LN((1-D11)/D11)))^-1*(1-2*(C12-C11)/(C13-C11))*(C13-C11)*(B54-0.5)*LN(B54/(1-B54)),IF(D8="sl",C10+EXP(LN(C12-C10)+(1/2)*(LN((1-D11)/D11))^-1*LN((C13-C10)/(C11-C10))*LN(B54/(1-B54))+((1-2*D11)*(LN((1-D11)/D11)))^-1*LN(((C13-C10)*(C11-C10))/(C12-C10)^2)*(B54-0.5)*LN(B54/(1-B54))),IF(D8="su",C14-EXP(-(-LN(C14-C12)-(1/2)*(LN((1-D11)/D11))^-1*LN((C14-C13)/(C14-C11))*LN(B54/(1-B54))-((1-2*D11)*(LN((1-D11)/D11)))^-1*LN(((C14-C13)*(C14-C11))/(C14-C12)^2)*(B54-0.5)*LN(B54/(1-B54)))),IF(D8="b",(C10+C14*EXP(LN((C12-C10)/(C14-C12))+(1/2)*(LN((1-D11)/D11))^-1*LN(((C13-C10)/(C14-C13))/((C11-C10)/(C14-C11)))*LN(B54/(1-B54))+((1-2*D11)*(LN((1-D11)/D11)))^-1*LN((((C13-C10)/(C14-C13))*((C11-C10)/(C14-C11)))/((C12-C10)/(C14-C12))^2)*(B54-0.5)*LN(B54/(1-B54))))/(1+EXP(LN((C12-C10)/(C14-C12))+(1/2)*(LN((1-D11)/D11))^-1*LN(((C13-C10)/(C14-C13))/((C11-C10)/(C14-C11)))*LN(B54/(1-B54))+((1-2*D11)*(LN((1-D11)/D11)))^-1*LN((((C13-C10)/(C14-C13))*((C11-C10)/(C14-C11)))/((C12-C10)/(C14-C12))^2)*(B54-0.5)*LN(B54/(1-B54)))),NA())))))</f>
        <v>10.20258751174009</v>
      </c>
      <c r="D54" s="4">
        <f>IF(C15&lt;&gt;"",NA(),IF(D8="u",((1/2)*(LN((1-D11)/D11))^-1*(C13-C11)/(B54*(1-B54))+((1-2*D11)*(LN((1-D11)/D11)))^-1*(1-2*(C12-C11)/(C13-C11))*(C13-C11)*((B54-0.5)/(B54*(1-B54))+LN(B54/(1-B54))))^(-1),IF(D8="sl",((1/2)*(LN((1-D11)/D11))^-1*LN((C13-C10)/(C11-C10))/(B54*(1-B54))+((1-2*D11)*(LN((1-D11)/D11)))^-1*LN(((C13-C10)*(C11-C10))/(C12-C10)^2)*((B54-0.5)/(B54*(1-B54))+LN(B54/(1-B54))))^(-1)*EXP(-(LN(C12-C10)+(1/2)*(LN((1-D11)/D11))^-1*LN((C13-C10)/(C11-C10))*LN(B54/(1-B54))+((1-2*D11)*(LN((1-D11)/D11)))^-1*LN(((C13-C10)*(C11-C10))/(C12-C10)^2)*(B54-0.5)*LN(B54/(1-B54)))),IF(D8="su",(-(1/2)*(LN((1-D11)/D11))^-1*LN((C14-C13)/(C14-C11))/(B54*(1-B54))-((1-2*D11)*(LN((1-D11)/D11)))^-1*LN(((C14-C13)*(C14-C11))/(C14-C12)^2)*((B54-0.5)/(B54*(1-B54))+LN(B54/(1-B54))))^(-1)*EXP((-LN(C14-C12)-(1/2)*(LN((1-D11)/D11))^-1*LN((C14-C13)/(C14-C11))*LN(B54/(1-B54))-((1-2*D11)*(LN((1-D11)/D11)))^-1*LN(((C14-C13)*(C14-C11))/(C14-C12)^2)*(B54-0.5)*LN(B54/(1-B54)))),IF(D8="b",((1/2)*(LN((1-D11)/D11))^-1*LN(((C13-C10)/(C14-C13))/((C11-C10)/(C14-C11)))/(B54*(1-B54))+((1-2*D11)*(LN((1-D11)/D11)))^-1*LN((((C13-C10)/(C14-C13))*((C11-C10)/(C14-C11)))/((C12-C10)/(C14-C12))^2)*((B54-0.5)/(B54*(1-B54))+LN(B54/(1-B54))))^(-1)*(1+EXP(LN((C12-C10)/(C14-C12))+(1/2)*(LN((1-D11)/D11))^-1*LN(((C13-C10)/(C14-C13))/((C11-C10)/(C14-C11)))*LN(B54/(1-B54))+((1-2*D11)*(LN((1-D11)/D11)))^-1*LN((((C13-C10)/(C14-C13))*((C11-C10)/(C14-C11)))/((C12-C10)/(C14-C12))^2)*(B54-0.5)*LN(B54/(1-B54))))^2/((C14-C10)*EXP(LN((C12-C10)/(C14-C12))+(1/2)*(LN((1-D11)/D11))^-1*LN(((C13-C10)/(C14-C13))/((C11-C10)/(C14-C11)))*LN(B54/(1-B54))+((1-2*D11)*(LN((1-D11)/D11)))^-1*LN((((C13-C10)/(C14-C13))*((C11-C10)/(C14-C11)))/((C12-C10)/(C14-C12))^2)*(B54-0.5)*LN(B54/(1-B54)))),NA())))))</f>
        <v>3.3009303968930879E-3</v>
      </c>
    </row>
    <row r="55" spans="2:4" x14ac:dyDescent="0.35">
      <c r="B55" s="6">
        <f>IF(C15&lt;&gt;"",NA(),(ROW()-ROW(B52))/100)</f>
        <v>0.03</v>
      </c>
      <c r="C55" s="5">
        <f>IF(C15&lt;&gt;"",NA(),IF(D8="u",C12+(1/2)*(LN((1-D11)/D11))^-1*(C13-C11)*LN(B55/(1-B55))+((1-2*D11)*(LN((1-D11)/D11)))^-1*(1-2*(C12-C11)/(C13-C11))*(C13-C11)*(B55-0.5)*LN(B55/(1-B55)),IF(D8="sl",C10+EXP(LN(C12-C10)+(1/2)*(LN((1-D11)/D11))^-1*LN((C13-C10)/(C11-C10))*LN(B55/(1-B55))+((1-2*D11)*(LN((1-D11)/D11)))^-1*LN(((C13-C10)*(C11-C10))/(C12-C10)^2)*(B55-0.5)*LN(B55/(1-B55))),IF(D8="su",C14-EXP(-(-LN(C14-C12)-(1/2)*(LN((1-D11)/D11))^-1*LN((C14-C13)/(C14-C11))*LN(B55/(1-B55))-((1-2*D11)*(LN((1-D11)/D11)))^-1*LN(((C14-C13)*(C14-C11))/(C14-C12)^2)*(B55-0.5)*LN(B55/(1-B55)))),IF(D8="b",(C10+C14*EXP(LN((C12-C10)/(C14-C12))+(1/2)*(LN((1-D11)/D11))^-1*LN(((C13-C10)/(C14-C13))/((C11-C10)/(C14-C11)))*LN(B55/(1-B55))+((1-2*D11)*(LN((1-D11)/D11)))^-1*LN((((C13-C10)/(C14-C13))*((C11-C10)/(C14-C11)))/((C12-C10)/(C14-C12))^2)*(B55-0.5)*LN(B55/(1-B55))))/(1+EXP(LN((C12-C10)/(C14-C12))+(1/2)*(LN((1-D11)/D11))^-1*LN(((C13-C10)/(C14-C13))/((C11-C10)/(C14-C11)))*LN(B55/(1-B55))+((1-2*D11)*(LN((1-D11)/D11)))^-1*LN((((C13-C10)/(C14-C13))*((C11-C10)/(C14-C11)))/((C12-C10)/(C14-C12))^2)*(B55-0.5)*LN(B55/(1-B55)))),NA())))))</f>
        <v>12.653675231755811</v>
      </c>
      <c r="D55" s="4">
        <f>IF(C15&lt;&gt;"",NA(),IF(D8="u",((1/2)*(LN((1-D11)/D11))^-1*(C13-C11)/(B55*(1-B55))+((1-2*D11)*(LN((1-D11)/D11)))^-1*(1-2*(C12-C11)/(C13-C11))*(C13-C11)*((B55-0.5)/(B55*(1-B55))+LN(B55/(1-B55))))^(-1),IF(D8="sl",((1/2)*(LN((1-D11)/D11))^-1*LN((C13-C10)/(C11-C10))/(B55*(1-B55))+((1-2*D11)*(LN((1-D11)/D11)))^-1*LN(((C13-C10)*(C11-C10))/(C12-C10)^2)*((B55-0.5)/(B55*(1-B55))+LN(B55/(1-B55))))^(-1)*EXP(-(LN(C12-C10)+(1/2)*(LN((1-D11)/D11))^-1*LN((C13-C10)/(C11-C10))*LN(B55/(1-B55))+((1-2*D11)*(LN((1-D11)/D11)))^-1*LN(((C13-C10)*(C11-C10))/(C12-C10)^2)*(B55-0.5)*LN(B55/(1-B55)))),IF(D8="su",(-(1/2)*(LN((1-D11)/D11))^-1*LN((C14-C13)/(C14-C11))/(B55*(1-B55))-((1-2*D11)*(LN((1-D11)/D11)))^-1*LN(((C14-C13)*(C14-C11))/(C14-C12)^2)*((B55-0.5)/(B55*(1-B55))+LN(B55/(1-B55))))^(-1)*EXP((-LN(C14-C12)-(1/2)*(LN((1-D11)/D11))^-1*LN((C14-C13)/(C14-C11))*LN(B55/(1-B55))-((1-2*D11)*(LN((1-D11)/D11)))^-1*LN(((C14-C13)*(C14-C11))/(C14-C12)^2)*(B55-0.5)*LN(B55/(1-B55)))),IF(D8="b",((1/2)*(LN((1-D11)/D11))^-1*LN(((C13-C10)/(C14-C13))/((C11-C10)/(C14-C11)))/(B55*(1-B55))+((1-2*D11)*(LN((1-D11)/D11)))^-1*LN((((C13-C10)/(C14-C13))*((C11-C10)/(C14-C11)))/((C12-C10)/(C14-C12))^2)*((B55-0.5)/(B55*(1-B55))+LN(B55/(1-B55))))^(-1)*(1+EXP(LN((C12-C10)/(C14-C12))+(1/2)*(LN((1-D11)/D11))^-1*LN(((C13-C10)/(C14-C13))/((C11-C10)/(C14-C11)))*LN(B55/(1-B55))+((1-2*D11)*(LN((1-D11)/D11)))^-1*LN((((C13-C10)/(C14-C13))*((C11-C10)/(C14-C11)))/((C12-C10)/(C14-C12))^2)*(B55-0.5)*LN(B55/(1-B55))))^2/((C14-C10)*EXP(LN((C12-C10)/(C14-C12))+(1/2)*(LN((1-D11)/D11))^-1*LN(((C13-C10)/(C14-C13))/((C11-C10)/(C14-C11)))*LN(B55/(1-B55))+((1-2*D11)*(LN((1-D11)/D11)))^-1*LN((((C13-C10)/(C14-C13))*((C11-C10)/(C14-C11)))/((C12-C10)/(C14-C12))^2)*(B55-0.5)*LN(B55/(1-B55)))),NA())))))</f>
        <v>4.9717267327358278E-3</v>
      </c>
    </row>
    <row r="56" spans="2:4" x14ac:dyDescent="0.35">
      <c r="B56" s="6">
        <f>IF(C15&lt;&gt;"",NA(),(ROW()-ROW(B52))/100)</f>
        <v>0.04</v>
      </c>
      <c r="C56" s="5">
        <f>IF(C15&lt;&gt;"",NA(),IF(D8="u",C12+(1/2)*(LN((1-D11)/D11))^-1*(C13-C11)*LN(B56/(1-B56))+((1-2*D11)*(LN((1-D11)/D11)))^-1*(1-2*(C12-C11)/(C13-C11))*(C13-C11)*(B56-0.5)*LN(B56/(1-B56)),IF(D8="sl",C10+EXP(LN(C12-C10)+(1/2)*(LN((1-D11)/D11))^-1*LN((C13-C10)/(C11-C10))*LN(B56/(1-B56))+((1-2*D11)*(LN((1-D11)/D11)))^-1*LN(((C13-C10)*(C11-C10))/(C12-C10)^2)*(B56-0.5)*LN(B56/(1-B56))),IF(D8="su",C14-EXP(-(-LN(C14-C12)-(1/2)*(LN((1-D11)/D11))^-1*LN((C14-C13)/(C14-C11))*LN(B56/(1-B56))-((1-2*D11)*(LN((1-D11)/D11)))^-1*LN(((C14-C13)*(C14-C11))/(C14-C12)^2)*(B56-0.5)*LN(B56/(1-B56)))),IF(D8="b",(C10+C14*EXP(LN((C12-C10)/(C14-C12))+(1/2)*(LN((1-D11)/D11))^-1*LN(((C13-C10)/(C14-C13))/((C11-C10)/(C14-C11)))*LN(B56/(1-B56))+((1-2*D11)*(LN((1-D11)/D11)))^-1*LN((((C13-C10)/(C14-C13))*((C11-C10)/(C14-C11)))/((C12-C10)/(C14-C12))^2)*(B56-0.5)*LN(B56/(1-B56))))/(1+EXP(LN((C12-C10)/(C14-C12))+(1/2)*(LN((1-D11)/D11))^-1*LN(((C13-C10)/(C14-C13))/((C11-C10)/(C14-C11)))*LN(B56/(1-B56))+((1-2*D11)*(LN((1-D11)/D11)))^-1*LN((((C13-C10)/(C14-C13))*((C11-C10)/(C14-C11)))/((C12-C10)/(C14-C12))^2)*(B56-0.5)*LN(B56/(1-B56)))),NA())))))</f>
        <v>14.388876517410104</v>
      </c>
      <c r="D56" s="4">
        <f>IF(C15&lt;&gt;"",NA(),IF(D8="u",((1/2)*(LN((1-D11)/D11))^-1*(C13-C11)/(B56*(1-B56))+((1-2*D11)*(LN((1-D11)/D11)))^-1*(1-2*(C12-C11)/(C13-C11))*(C13-C11)*((B56-0.5)/(B56*(1-B56))+LN(B56/(1-B56))))^(-1),IF(D8="sl",((1/2)*(LN((1-D11)/D11))^-1*LN((C13-C10)/(C11-C10))/(B56*(1-B56))+((1-2*D11)*(LN((1-D11)/D11)))^-1*LN(((C13-C10)*(C11-C10))/(C12-C10)^2)*((B56-0.5)/(B56*(1-B56))+LN(B56/(1-B56))))^(-1)*EXP(-(LN(C12-C10)+(1/2)*(LN((1-D11)/D11))^-1*LN((C13-C10)/(C11-C10))*LN(B56/(1-B56))+((1-2*D11)*(LN((1-D11)/D11)))^-1*LN(((C13-C10)*(C11-C10))/(C12-C10)^2)*(B56-0.5)*LN(B56/(1-B56)))),IF(D8="su",(-(1/2)*(LN((1-D11)/D11))^-1*LN((C14-C13)/(C14-C11))/(B56*(1-B56))-((1-2*D11)*(LN((1-D11)/D11)))^-1*LN(((C14-C13)*(C14-C11))/(C14-C12)^2)*((B56-0.5)/(B56*(1-B56))+LN(B56/(1-B56))))^(-1)*EXP((-LN(C14-C12)-(1/2)*(LN((1-D11)/D11))^-1*LN((C14-C13)/(C14-C11))*LN(B56/(1-B56))-((1-2*D11)*(LN((1-D11)/D11)))^-1*LN(((C14-C13)*(C14-C11))/(C14-C12)^2)*(B56-0.5)*LN(B56/(1-B56)))),IF(D8="b",((1/2)*(LN((1-D11)/D11))^-1*LN(((C13-C10)/(C14-C13))/((C11-C10)/(C14-C11)))/(B56*(1-B56))+((1-2*D11)*(LN((1-D11)/D11)))^-1*LN((((C13-C10)/(C14-C13))*((C11-C10)/(C14-C11)))/((C12-C10)/(C14-C12))^2)*((B56-0.5)/(B56*(1-B56))+LN(B56/(1-B56))))^(-1)*(1+EXP(LN((C12-C10)/(C14-C12))+(1/2)*(LN((1-D11)/D11))^-1*LN(((C13-C10)/(C14-C13))/((C11-C10)/(C14-C11)))*LN(B56/(1-B56))+((1-2*D11)*(LN((1-D11)/D11)))^-1*LN((((C13-C10)/(C14-C13))*((C11-C10)/(C14-C11)))/((C12-C10)/(C14-C12))^2)*(B56-0.5)*LN(B56/(1-B56))))^2/((C14-C10)*EXP(LN((C12-C10)/(C14-C12))+(1/2)*(LN((1-D11)/D11))^-1*LN(((C13-C10)/(C14-C13))/((C11-C10)/(C14-C11)))*LN(B56/(1-B56))+((1-2*D11)*(LN((1-D11)/D11)))^-1*LN((((C13-C10)/(C14-C13))*((C11-C10)/(C14-C11)))/((C12-C10)/(C14-C12))^2)*(B56-0.5)*LN(B56/(1-B56)))),NA())))))</f>
        <v>6.6307672013204005E-3</v>
      </c>
    </row>
    <row r="57" spans="2:4" x14ac:dyDescent="0.35">
      <c r="B57" s="6">
        <f>IF(C15&lt;&gt;"",NA(),(ROW()-ROW(B52))/100)</f>
        <v>0.05</v>
      </c>
      <c r="C57" s="5">
        <f>IF(C15&lt;&gt;"",NA(),IF(D8="u",C12+(1/2)*(LN((1-D11)/D11))^-1*(C13-C11)*LN(B57/(1-B57))+((1-2*D11)*(LN((1-D11)/D11)))^-1*(1-2*(C12-C11)/(C13-C11))*(C13-C11)*(B57-0.5)*LN(B57/(1-B57)),IF(D8="sl",C10+EXP(LN(C12-C10)+(1/2)*(LN((1-D11)/D11))^-1*LN((C13-C10)/(C11-C10))*LN(B57/(1-B57))+((1-2*D11)*(LN((1-D11)/D11)))^-1*LN(((C13-C10)*(C11-C10))/(C12-C10)^2)*(B57-0.5)*LN(B57/(1-B57))),IF(D8="su",C14-EXP(-(-LN(C14-C12)-(1/2)*(LN((1-D11)/D11))^-1*LN((C14-C13)/(C14-C11))*LN(B57/(1-B57))-((1-2*D11)*(LN((1-D11)/D11)))^-1*LN(((C14-C13)*(C14-C11))/(C14-C12)^2)*(B57-0.5)*LN(B57/(1-B57)))),IF(D8="b",(C10+C14*EXP(LN((C12-C10)/(C14-C12))+(1/2)*(LN((1-D11)/D11))^-1*LN(((C13-C10)/(C14-C13))/((C11-C10)/(C14-C11)))*LN(B57/(1-B57))+((1-2*D11)*(LN((1-D11)/D11)))^-1*LN((((C13-C10)/(C14-C13))*((C11-C10)/(C14-C11)))/((C12-C10)/(C14-C12))^2)*(B57-0.5)*LN(B57/(1-B57))))/(1+EXP(LN((C12-C10)/(C14-C12))+(1/2)*(LN((1-D11)/D11))^-1*LN(((C13-C10)/(C14-C13))/((C11-C10)/(C14-C11)))*LN(B57/(1-B57))+((1-2*D11)*(LN((1-D11)/D11)))^-1*LN((((C13-C10)/(C14-C13))*((C11-C10)/(C14-C11)))/((C12-C10)/(C14-C12))^2)*(B57-0.5)*LN(B57/(1-B57)))),NA())))))</f>
        <v>15.736466011666684</v>
      </c>
      <c r="D57" s="4">
        <f>IF(C15&lt;&gt;"",NA(),IF(D8="u",((1/2)*(LN((1-D11)/D11))^-1*(C13-C11)/(B57*(1-B57))+((1-2*D11)*(LN((1-D11)/D11)))^-1*(1-2*(C12-C11)/(C13-C11))*(C13-C11)*((B57-0.5)/(B57*(1-B57))+LN(B57/(1-B57))))^(-1),IF(D8="sl",((1/2)*(LN((1-D11)/D11))^-1*LN((C13-C10)/(C11-C10))/(B57*(1-B57))+((1-2*D11)*(LN((1-D11)/D11)))^-1*LN(((C13-C10)*(C11-C10))/(C12-C10)^2)*((B57-0.5)/(B57*(1-B57))+LN(B57/(1-B57))))^(-1)*EXP(-(LN(C12-C10)+(1/2)*(LN((1-D11)/D11))^-1*LN((C13-C10)/(C11-C10))*LN(B57/(1-B57))+((1-2*D11)*(LN((1-D11)/D11)))^-1*LN(((C13-C10)*(C11-C10))/(C12-C10)^2)*(B57-0.5)*LN(B57/(1-B57)))),IF(D8="su",(-(1/2)*(LN((1-D11)/D11))^-1*LN((C14-C13)/(C14-C11))/(B57*(1-B57))-((1-2*D11)*(LN((1-D11)/D11)))^-1*LN(((C14-C13)*(C14-C11))/(C14-C12)^2)*((B57-0.5)/(B57*(1-B57))+LN(B57/(1-B57))))^(-1)*EXP((-LN(C14-C12)-(1/2)*(LN((1-D11)/D11))^-1*LN((C14-C13)/(C14-C11))*LN(B57/(1-B57))-((1-2*D11)*(LN((1-D11)/D11)))^-1*LN(((C14-C13)*(C14-C11))/(C14-C12)^2)*(B57-0.5)*LN(B57/(1-B57)))),IF(D8="b",((1/2)*(LN((1-D11)/D11))^-1*LN(((C13-C10)/(C14-C13))/((C11-C10)/(C14-C11)))/(B57*(1-B57))+((1-2*D11)*(LN((1-D11)/D11)))^-1*LN((((C13-C10)/(C14-C13))*((C11-C10)/(C14-C11)))/((C12-C10)/(C14-C12))^2)*((B57-0.5)/(B57*(1-B57))+LN(B57/(1-B57))))^(-1)*(1+EXP(LN((C12-C10)/(C14-C12))+(1/2)*(LN((1-D11)/D11))^-1*LN(((C13-C10)/(C14-C13))/((C11-C10)/(C14-C11)))*LN(B57/(1-B57))+((1-2*D11)*(LN((1-D11)/D11)))^-1*LN((((C13-C10)/(C14-C13))*((C11-C10)/(C14-C11)))/((C12-C10)/(C14-C12))^2)*(B57-0.5)*LN(B57/(1-B57))))^2/((C14-C10)*EXP(LN((C12-C10)/(C14-C12))+(1/2)*(LN((1-D11)/D11))^-1*LN(((C13-C10)/(C14-C13))/((C11-C10)/(C14-C11)))*LN(B57/(1-B57))+((1-2*D11)*(LN((1-D11)/D11)))^-1*LN((((C13-C10)/(C14-C13))*((C11-C10)/(C14-C11)))/((C12-C10)/(C14-C12))^2)*(B57-0.5)*LN(B57/(1-B57)))),NA())))))</f>
        <v>8.2656467738747852E-3</v>
      </c>
    </row>
    <row r="58" spans="2:4" x14ac:dyDescent="0.35">
      <c r="B58" s="6">
        <f>IF(C15&lt;&gt;"",NA(),(ROW()-ROW(B52))/100)</f>
        <v>0.06</v>
      </c>
      <c r="C58" s="5">
        <f>IF(C15&lt;&gt;"",NA(),IF(D8="u",C12+(1/2)*(LN((1-D11)/D11))^-1*(C13-C11)*LN(B58/(1-B58))+((1-2*D11)*(LN((1-D11)/D11)))^-1*(1-2*(C12-C11)/(C13-C11))*(C13-C11)*(B58-0.5)*LN(B58/(1-B58)),IF(D8="sl",C10+EXP(LN(C12-C10)+(1/2)*(LN((1-D11)/D11))^-1*LN((C13-C10)/(C11-C10))*LN(B58/(1-B58))+((1-2*D11)*(LN((1-D11)/D11)))^-1*LN(((C13-C10)*(C11-C10))/(C12-C10)^2)*(B58-0.5)*LN(B58/(1-B58))),IF(D8="su",C14-EXP(-(-LN(C14-C12)-(1/2)*(LN((1-D11)/D11))^-1*LN((C14-C13)/(C14-C11))*LN(B58/(1-B58))-((1-2*D11)*(LN((1-D11)/D11)))^-1*LN(((C14-C13)*(C14-C11))/(C14-C12)^2)*(B58-0.5)*LN(B58/(1-B58)))),IF(D8="b",(C10+C14*EXP(LN((C12-C10)/(C14-C12))+(1/2)*(LN((1-D11)/D11))^-1*LN(((C13-C10)/(C14-C13))/((C11-C10)/(C14-C11)))*LN(B58/(1-B58))+((1-2*D11)*(LN((1-D11)/D11)))^-1*LN((((C13-C10)/(C14-C13))*((C11-C10)/(C14-C11)))/((C12-C10)/(C14-C12))^2)*(B58-0.5)*LN(B58/(1-B58))))/(1+EXP(LN((C12-C10)/(C14-C12))+(1/2)*(LN((1-D11)/D11))^-1*LN(((C13-C10)/(C14-C13))/((C11-C10)/(C14-C11)))*LN(B58/(1-B58))+((1-2*D11)*(LN((1-D11)/D11)))^-1*LN((((C13-C10)/(C14-C13))*((C11-C10)/(C14-C11)))/((C12-C10)/(C14-C12))^2)*(B58-0.5)*LN(B58/(1-B58)))),NA())))))</f>
        <v>16.841973528496915</v>
      </c>
      <c r="D58" s="4">
        <f>IF(C15&lt;&gt;"",NA(),IF(D8="u",((1/2)*(LN((1-D11)/D11))^-1*(C13-C11)/(B58*(1-B58))+((1-2*D11)*(LN((1-D11)/D11)))^-1*(1-2*(C12-C11)/(C13-C11))*(C13-C11)*((B58-0.5)/(B58*(1-B58))+LN(B58/(1-B58))))^(-1),IF(D8="sl",((1/2)*(LN((1-D11)/D11))^-1*LN((C13-C10)/(C11-C10))/(B58*(1-B58))+((1-2*D11)*(LN((1-D11)/D11)))^-1*LN(((C13-C10)*(C11-C10))/(C12-C10)^2)*((B58-0.5)/(B58*(1-B58))+LN(B58/(1-B58))))^(-1)*EXP(-(LN(C12-C10)+(1/2)*(LN((1-D11)/D11))^-1*LN((C13-C10)/(C11-C10))*LN(B58/(1-B58))+((1-2*D11)*(LN((1-D11)/D11)))^-1*LN(((C13-C10)*(C11-C10))/(C12-C10)^2)*(B58-0.5)*LN(B58/(1-B58)))),IF(D8="su",(-(1/2)*(LN((1-D11)/D11))^-1*LN((C14-C13)/(C14-C11))/(B58*(1-B58))-((1-2*D11)*(LN((1-D11)/D11)))^-1*LN(((C14-C13)*(C14-C11))/(C14-C12)^2)*((B58-0.5)/(B58*(1-B58))+LN(B58/(1-B58))))^(-1)*EXP((-LN(C14-C12)-(1/2)*(LN((1-D11)/D11))^-1*LN((C14-C13)/(C14-C11))*LN(B58/(1-B58))-((1-2*D11)*(LN((1-D11)/D11)))^-1*LN(((C14-C13)*(C14-C11))/(C14-C12)^2)*(B58-0.5)*LN(B58/(1-B58)))),IF(D8="b",((1/2)*(LN((1-D11)/D11))^-1*LN(((C13-C10)/(C14-C13))/((C11-C10)/(C14-C11)))/(B58*(1-B58))+((1-2*D11)*(LN((1-D11)/D11)))^-1*LN((((C13-C10)/(C14-C13))*((C11-C10)/(C14-C11)))/((C12-C10)/(C14-C12))^2)*((B58-0.5)/(B58*(1-B58))+LN(B58/(1-B58))))^(-1)*(1+EXP(LN((C12-C10)/(C14-C12))+(1/2)*(LN((1-D11)/D11))^-1*LN(((C13-C10)/(C14-C13))/((C11-C10)/(C14-C11)))*LN(B58/(1-B58))+((1-2*D11)*(LN((1-D11)/D11)))^-1*LN((((C13-C10)/(C14-C13))*((C11-C10)/(C14-C11)))/((C12-C10)/(C14-C12))^2)*(B58-0.5)*LN(B58/(1-B58))))^2/((C14-C10)*EXP(LN((C12-C10)/(C14-C12))+(1/2)*(LN((1-D11)/D11))^-1*LN(((C13-C10)/(C14-C13))/((C11-C10)/(C14-C11)))*LN(B58/(1-B58))+((1-2*D11)*(LN((1-D11)/D11)))^-1*LN((((C13-C10)/(C14-C13))*((C11-C10)/(C14-C11)))/((C12-C10)/(C14-C12))^2)*(B58-0.5)*LN(B58/(1-B58)))),NA())))))</f>
        <v>9.8663863465710249E-3</v>
      </c>
    </row>
    <row r="59" spans="2:4" x14ac:dyDescent="0.35">
      <c r="B59" s="6">
        <f>IF(C15&lt;&gt;"",NA(),(ROW()-ROW(B52))/100)</f>
        <v>7.0000000000000007E-2</v>
      </c>
      <c r="C59" s="5">
        <f>IF(C15&lt;&gt;"",NA(),IF(D8="u",C12+(1/2)*(LN((1-D11)/D11))^-1*(C13-C11)*LN(B59/(1-B59))+((1-2*D11)*(LN((1-D11)/D11)))^-1*(1-2*(C12-C11)/(C13-C11))*(C13-C11)*(B59-0.5)*LN(B59/(1-B59)),IF(D8="sl",C10+EXP(LN(C12-C10)+(1/2)*(LN((1-D11)/D11))^-1*LN((C13-C10)/(C11-C10))*LN(B59/(1-B59))+((1-2*D11)*(LN((1-D11)/D11)))^-1*LN(((C13-C10)*(C11-C10))/(C12-C10)^2)*(B59-0.5)*LN(B59/(1-B59))),IF(D8="su",C14-EXP(-(-LN(C14-C12)-(1/2)*(LN((1-D11)/D11))^-1*LN((C14-C13)/(C14-C11))*LN(B59/(1-B59))-((1-2*D11)*(LN((1-D11)/D11)))^-1*LN(((C14-C13)*(C14-C11))/(C14-C12)^2)*(B59-0.5)*LN(B59/(1-B59)))),IF(D8="b",(C10+C14*EXP(LN((C12-C10)/(C14-C12))+(1/2)*(LN((1-D11)/D11))^-1*LN(((C13-C10)/(C14-C13))/((C11-C10)/(C14-C11)))*LN(B59/(1-B59))+((1-2*D11)*(LN((1-D11)/D11)))^-1*LN((((C13-C10)/(C14-C13))*((C11-C10)/(C14-C11)))/((C12-C10)/(C14-C12))^2)*(B59-0.5)*LN(B59/(1-B59))))/(1+EXP(LN((C12-C10)/(C14-C12))+(1/2)*(LN((1-D11)/D11))^-1*LN(((C13-C10)/(C14-C13))/((C11-C10)/(C14-C11)))*LN(B59/(1-B59))+((1-2*D11)*(LN((1-D11)/D11)))^-1*LN((((C13-C10)/(C14-C13))*((C11-C10)/(C14-C11)))/((C12-C10)/(C14-C12))^2)*(B59-0.5)*LN(B59/(1-B59)))),NA())))))</f>
        <v>17.782674084550983</v>
      </c>
      <c r="D59" s="4">
        <f>IF(C15&lt;&gt;"",NA(),IF(D8="u",((1/2)*(LN((1-D11)/D11))^-1*(C13-C11)/(B59*(1-B59))+((1-2*D11)*(LN((1-D11)/D11)))^-1*(1-2*(C12-C11)/(C13-C11))*(C13-C11)*((B59-0.5)/(B59*(1-B59))+LN(B59/(1-B59))))^(-1),IF(D8="sl",((1/2)*(LN((1-D11)/D11))^-1*LN((C13-C10)/(C11-C10))/(B59*(1-B59))+((1-2*D11)*(LN((1-D11)/D11)))^-1*LN(((C13-C10)*(C11-C10))/(C12-C10)^2)*((B59-0.5)/(B59*(1-B59))+LN(B59/(1-B59))))^(-1)*EXP(-(LN(C12-C10)+(1/2)*(LN((1-D11)/D11))^-1*LN((C13-C10)/(C11-C10))*LN(B59/(1-B59))+((1-2*D11)*(LN((1-D11)/D11)))^-1*LN(((C13-C10)*(C11-C10))/(C12-C10)^2)*(B59-0.5)*LN(B59/(1-B59)))),IF(D8="su",(-(1/2)*(LN((1-D11)/D11))^-1*LN((C14-C13)/(C14-C11))/(B59*(1-B59))-((1-2*D11)*(LN((1-D11)/D11)))^-1*LN(((C14-C13)*(C14-C11))/(C14-C12)^2)*((B59-0.5)/(B59*(1-B59))+LN(B59/(1-B59))))^(-1)*EXP((-LN(C14-C12)-(1/2)*(LN((1-D11)/D11))^-1*LN((C14-C13)/(C14-C11))*LN(B59/(1-B59))-((1-2*D11)*(LN((1-D11)/D11)))^-1*LN(((C14-C13)*(C14-C11))/(C14-C12)^2)*(B59-0.5)*LN(B59/(1-B59)))),IF(D8="b",((1/2)*(LN((1-D11)/D11))^-1*LN(((C13-C10)/(C14-C13))/((C11-C10)/(C14-C11)))/(B59*(1-B59))+((1-2*D11)*(LN((1-D11)/D11)))^-1*LN((((C13-C10)/(C14-C13))*((C11-C10)/(C14-C11)))/((C12-C10)/(C14-C12))^2)*((B59-0.5)/(B59*(1-B59))+LN(B59/(1-B59))))^(-1)*(1+EXP(LN((C12-C10)/(C14-C12))+(1/2)*(LN((1-D11)/D11))^-1*LN(((C13-C10)/(C14-C13))/((C11-C10)/(C14-C11)))*LN(B59/(1-B59))+((1-2*D11)*(LN((1-D11)/D11)))^-1*LN((((C13-C10)/(C14-C13))*((C11-C10)/(C14-C11)))/((C12-C10)/(C14-C12))^2)*(B59-0.5)*LN(B59/(1-B59))))^2/((C14-C10)*EXP(LN((C12-C10)/(C14-C12))+(1/2)*(LN((1-D11)/D11))^-1*LN(((C13-C10)/(C14-C13))/((C11-C10)/(C14-C11)))*LN(B59/(1-B59))+((1-2*D11)*(LN((1-D11)/D11)))^-1*LN((((C13-C10)/(C14-C13))*((C11-C10)/(C14-C11)))/((C12-C10)/(C14-C12))^2)*(B59-0.5)*LN(B59/(1-B59)))),NA())))))</f>
        <v>1.1424791400623241E-2</v>
      </c>
    </row>
    <row r="60" spans="2:4" x14ac:dyDescent="0.35">
      <c r="B60" s="6">
        <f>IF(C15&lt;&gt;"",NA(),(ROW()-ROW(B52))/100)</f>
        <v>0.08</v>
      </c>
      <c r="C60" s="5">
        <f>IF(C15&lt;&gt;"",NA(),IF(D8="u",C12+(1/2)*(LN((1-D11)/D11))^-1*(C13-C11)*LN(B60/(1-B60))+((1-2*D11)*(LN((1-D11)/D11)))^-1*(1-2*(C12-C11)/(C13-C11))*(C13-C11)*(B60-0.5)*LN(B60/(1-B60)),IF(D8="sl",C10+EXP(LN(C12-C10)+(1/2)*(LN((1-D11)/D11))^-1*LN((C13-C10)/(C11-C10))*LN(B60/(1-B60))+((1-2*D11)*(LN((1-D11)/D11)))^-1*LN(((C13-C10)*(C11-C10))/(C12-C10)^2)*(B60-0.5)*LN(B60/(1-B60))),IF(D8="su",C14-EXP(-(-LN(C14-C12)-(1/2)*(LN((1-D11)/D11))^-1*LN((C14-C13)/(C14-C11))*LN(B60/(1-B60))-((1-2*D11)*(LN((1-D11)/D11)))^-1*LN(((C14-C13)*(C14-C11))/(C14-C12)^2)*(B60-0.5)*LN(B60/(1-B60)))),IF(D8="b",(C10+C14*EXP(LN((C12-C10)/(C14-C12))+(1/2)*(LN((1-D11)/D11))^-1*LN(((C13-C10)/(C14-C13))/((C11-C10)/(C14-C11)))*LN(B60/(1-B60))+((1-2*D11)*(LN((1-D11)/D11)))^-1*LN((((C13-C10)/(C14-C13))*((C11-C10)/(C14-C11)))/((C12-C10)/(C14-C12))^2)*(B60-0.5)*LN(B60/(1-B60))))/(1+EXP(LN((C12-C10)/(C14-C12))+(1/2)*(LN((1-D11)/D11))^-1*LN(((C13-C10)/(C14-C13))/((C11-C10)/(C14-C11)))*LN(B60/(1-B60))+((1-2*D11)*(LN((1-D11)/D11)))^-1*LN((((C13-C10)/(C14-C13))*((C11-C10)/(C14-C11)))/((C12-C10)/(C14-C12))^2)*(B60-0.5)*LN(B60/(1-B60)))),NA())))))</f>
        <v>18.604489434862501</v>
      </c>
      <c r="D60" s="4">
        <f>IF(C15&lt;&gt;"",NA(),IF(D8="u",((1/2)*(LN((1-D11)/D11))^-1*(C13-C11)/(B60*(1-B60))+((1-2*D11)*(LN((1-D11)/D11)))^-1*(1-2*(C12-C11)/(C13-C11))*(C13-C11)*((B60-0.5)/(B60*(1-B60))+LN(B60/(1-B60))))^(-1),IF(D8="sl",((1/2)*(LN((1-D11)/D11))^-1*LN((C13-C10)/(C11-C10))/(B60*(1-B60))+((1-2*D11)*(LN((1-D11)/D11)))^-1*LN(((C13-C10)*(C11-C10))/(C12-C10)^2)*((B60-0.5)/(B60*(1-B60))+LN(B60/(1-B60))))^(-1)*EXP(-(LN(C12-C10)+(1/2)*(LN((1-D11)/D11))^-1*LN((C13-C10)/(C11-C10))*LN(B60/(1-B60))+((1-2*D11)*(LN((1-D11)/D11)))^-1*LN(((C13-C10)*(C11-C10))/(C12-C10)^2)*(B60-0.5)*LN(B60/(1-B60)))),IF(D8="su",(-(1/2)*(LN((1-D11)/D11))^-1*LN((C14-C13)/(C14-C11))/(B60*(1-B60))-((1-2*D11)*(LN((1-D11)/D11)))^-1*LN(((C14-C13)*(C14-C11))/(C14-C12)^2)*((B60-0.5)/(B60*(1-B60))+LN(B60/(1-B60))))^(-1)*EXP((-LN(C14-C12)-(1/2)*(LN((1-D11)/D11))^-1*LN((C14-C13)/(C14-C11))*LN(B60/(1-B60))-((1-2*D11)*(LN((1-D11)/D11)))^-1*LN(((C14-C13)*(C14-C11))/(C14-C12)^2)*(B60-0.5)*LN(B60/(1-B60)))),IF(D8="b",((1/2)*(LN((1-D11)/D11))^-1*LN(((C13-C10)/(C14-C13))/((C11-C10)/(C14-C11)))/(B60*(1-B60))+((1-2*D11)*(LN((1-D11)/D11)))^-1*LN((((C13-C10)/(C14-C13))*((C11-C10)/(C14-C11)))/((C12-C10)/(C14-C12))^2)*((B60-0.5)/(B60*(1-B60))+LN(B60/(1-B60))))^(-1)*(1+EXP(LN((C12-C10)/(C14-C12))+(1/2)*(LN((1-D11)/D11))^-1*LN(((C13-C10)/(C14-C13))/((C11-C10)/(C14-C11)))*LN(B60/(1-B60))+((1-2*D11)*(LN((1-D11)/D11)))^-1*LN((((C13-C10)/(C14-C13))*((C11-C10)/(C14-C11)))/((C12-C10)/(C14-C12))^2)*(B60-0.5)*LN(B60/(1-B60))))^2/((C14-C10)*EXP(LN((C12-C10)/(C14-C12))+(1/2)*(LN((1-D11)/D11))^-1*LN(((C13-C10)/(C14-C13))/((C11-C10)/(C14-C11)))*LN(B60/(1-B60))+((1-2*D11)*(LN((1-D11)/D11)))^-1*LN((((C13-C10)/(C14-C13))*((C11-C10)/(C14-C11)))/((C12-C10)/(C14-C12))^2)*(B60-0.5)*LN(B60/(1-B60)))),NA())))))</f>
        <v>1.2934111982597222E-2</v>
      </c>
    </row>
    <row r="61" spans="2:4" x14ac:dyDescent="0.35">
      <c r="B61" s="6">
        <f>IF(C15&lt;&gt;"",NA(),(ROW()-ROW(B52))/100)</f>
        <v>0.09</v>
      </c>
      <c r="C61" s="5">
        <f>IF(C15&lt;&gt;"",NA(),IF(D8="u",C12+(1/2)*(LN((1-D11)/D11))^-1*(C13-C11)*LN(B61/(1-B61))+((1-2*D11)*(LN((1-D11)/D11)))^-1*(1-2*(C12-C11)/(C13-C11))*(C13-C11)*(B61-0.5)*LN(B61/(1-B61)),IF(D8="sl",C10+EXP(LN(C12-C10)+(1/2)*(LN((1-D11)/D11))^-1*LN((C13-C10)/(C11-C10))*LN(B61/(1-B61))+((1-2*D11)*(LN((1-D11)/D11)))^-1*LN(((C13-C10)*(C11-C10))/(C12-C10)^2)*(B61-0.5)*LN(B61/(1-B61))),IF(D8="su",C14-EXP(-(-LN(C14-C12)-(1/2)*(LN((1-D11)/D11))^-1*LN((C14-C13)/(C14-C11))*LN(B61/(1-B61))-((1-2*D11)*(LN((1-D11)/D11)))^-1*LN(((C14-C13)*(C14-C11))/(C14-C12)^2)*(B61-0.5)*LN(B61/(1-B61)))),IF(D8="b",(C10+C14*EXP(LN((C12-C10)/(C14-C12))+(1/2)*(LN((1-D11)/D11))^-1*LN(((C13-C10)/(C14-C13))/((C11-C10)/(C14-C11)))*LN(B61/(1-B61))+((1-2*D11)*(LN((1-D11)/D11)))^-1*LN((((C13-C10)/(C14-C13))*((C11-C10)/(C14-C11)))/((C12-C10)/(C14-C12))^2)*(B61-0.5)*LN(B61/(1-B61))))/(1+EXP(LN((C12-C10)/(C14-C12))+(1/2)*(LN((1-D11)/D11))^-1*LN(((C13-C10)/(C14-C13))/((C11-C10)/(C14-C11)))*LN(B61/(1-B61))+((1-2*D11)*(LN((1-D11)/D11)))^-1*LN((((C13-C10)/(C14-C13))*((C11-C10)/(C14-C11)))/((C12-C10)/(C14-C12))^2)*(B61-0.5)*LN(B61/(1-B61)))),NA())))))</f>
        <v>19.336913064533029</v>
      </c>
      <c r="D61" s="4">
        <f>IF(C15&lt;&gt;"",NA(),IF(D8="u",((1/2)*(LN((1-D11)/D11))^-1*(C13-C11)/(B61*(1-B61))+((1-2*D11)*(LN((1-D11)/D11)))^-1*(1-2*(C12-C11)/(C13-C11))*(C13-C11)*((B61-0.5)/(B61*(1-B61))+LN(B61/(1-B61))))^(-1),IF(D8="sl",((1/2)*(LN((1-D11)/D11))^-1*LN((C13-C10)/(C11-C10))/(B61*(1-B61))+((1-2*D11)*(LN((1-D11)/D11)))^-1*LN(((C13-C10)*(C11-C10))/(C12-C10)^2)*((B61-0.5)/(B61*(1-B61))+LN(B61/(1-B61))))^(-1)*EXP(-(LN(C12-C10)+(1/2)*(LN((1-D11)/D11))^-1*LN((C13-C10)/(C11-C10))*LN(B61/(1-B61))+((1-2*D11)*(LN((1-D11)/D11)))^-1*LN(((C13-C10)*(C11-C10))/(C12-C10)^2)*(B61-0.5)*LN(B61/(1-B61)))),IF(D8="su",(-(1/2)*(LN((1-D11)/D11))^-1*LN((C14-C13)/(C14-C11))/(B61*(1-B61))-((1-2*D11)*(LN((1-D11)/D11)))^-1*LN(((C14-C13)*(C14-C11))/(C14-C12)^2)*((B61-0.5)/(B61*(1-B61))+LN(B61/(1-B61))))^(-1)*EXP((-LN(C14-C12)-(1/2)*(LN((1-D11)/D11))^-1*LN((C14-C13)/(C14-C11))*LN(B61/(1-B61))-((1-2*D11)*(LN((1-D11)/D11)))^-1*LN(((C14-C13)*(C14-C11))/(C14-C12)^2)*(B61-0.5)*LN(B61/(1-B61)))),IF(D8="b",((1/2)*(LN((1-D11)/D11))^-1*LN(((C13-C10)/(C14-C13))/((C11-C10)/(C14-C11)))/(B61*(1-B61))+((1-2*D11)*(LN((1-D11)/D11)))^-1*LN((((C13-C10)/(C14-C13))*((C11-C10)/(C14-C11)))/((C12-C10)/(C14-C12))^2)*((B61-0.5)/(B61*(1-B61))+LN(B61/(1-B61))))^(-1)*(1+EXP(LN((C12-C10)/(C14-C12))+(1/2)*(LN((1-D11)/D11))^-1*LN(((C13-C10)/(C14-C13))/((C11-C10)/(C14-C11)))*LN(B61/(1-B61))+((1-2*D11)*(LN((1-D11)/D11)))^-1*LN((((C13-C10)/(C14-C13))*((C11-C10)/(C14-C11)))/((C12-C10)/(C14-C12))^2)*(B61-0.5)*LN(B61/(1-B61))))^2/((C14-C10)*EXP(LN((C12-C10)/(C14-C12))+(1/2)*(LN((1-D11)/D11))^-1*LN(((C13-C10)/(C14-C13))/((C11-C10)/(C14-C11)))*LN(B61/(1-B61))+((1-2*D11)*(LN((1-D11)/D11)))^-1*LN((((C13-C10)/(C14-C13))*((C11-C10)/(C14-C11)))/((C12-C10)/(C14-C12))^2)*(B61-0.5)*LN(B61/(1-B61)))),NA())))))</f>
        <v>1.4388829654515895E-2</v>
      </c>
    </row>
    <row r="62" spans="2:4" x14ac:dyDescent="0.35">
      <c r="B62" s="6">
        <f>IF(C15&lt;&gt;"",NA(),(ROW()-ROW(B52))/100)</f>
        <v>0.1</v>
      </c>
      <c r="C62" s="5">
        <f>IF(C15&lt;&gt;"",NA(),IF(D8="u",C12+(1/2)*(LN((1-D11)/D11))^-1*(C13-C11)*LN(B62/(1-B62))+((1-2*D11)*(LN((1-D11)/D11)))^-1*(1-2*(C12-C11)/(C13-C11))*(C13-C11)*(B62-0.5)*LN(B62/(1-B62)),IF(D8="sl",C10+EXP(LN(C12-C10)+(1/2)*(LN((1-D11)/D11))^-1*LN((C13-C10)/(C11-C10))*LN(B62/(1-B62))+((1-2*D11)*(LN((1-D11)/D11)))^-1*LN(((C13-C10)*(C11-C10))/(C12-C10)^2)*(B62-0.5)*LN(B62/(1-B62))),IF(D8="su",C14-EXP(-(-LN(C14-C12)-(1/2)*(LN((1-D11)/D11))^-1*LN((C14-C13)/(C14-C11))*LN(B62/(1-B62))-((1-2*D11)*(LN((1-D11)/D11)))^-1*LN(((C14-C13)*(C14-C11))/(C14-C12)^2)*(B62-0.5)*LN(B62/(1-B62)))),IF(D8="b",(C10+C14*EXP(LN((C12-C10)/(C14-C12))+(1/2)*(LN((1-D11)/D11))^-1*LN(((C13-C10)/(C14-C13))/((C11-C10)/(C14-C11)))*LN(B62/(1-B62))+((1-2*D11)*(LN((1-D11)/D11)))^-1*LN((((C13-C10)/(C14-C13))*((C11-C10)/(C14-C11)))/((C12-C10)/(C14-C12))^2)*(B62-0.5)*LN(B62/(1-B62))))/(1+EXP(LN((C12-C10)/(C14-C12))+(1/2)*(LN((1-D11)/D11))^-1*LN(((C13-C10)/(C14-C13))/((C11-C10)/(C14-C11)))*LN(B62/(1-B62))+((1-2*D11)*(LN((1-D11)/D11)))^-1*LN((((C13-C10)/(C14-C13))*((C11-C10)/(C14-C11)))/((C12-C10)/(C14-C12))^2)*(B62-0.5)*LN(B62/(1-B62)))),NA())))))</f>
        <v>20.000000000000004</v>
      </c>
      <c r="D62" s="4">
        <f>IF(C15&lt;&gt;"",NA(),IF(D8="u",((1/2)*(LN((1-D11)/D11))^-1*(C13-C11)/(B62*(1-B62))+((1-2*D11)*(LN((1-D11)/D11)))^-1*(1-2*(C12-C11)/(C13-C11))*(C13-C11)*((B62-0.5)/(B62*(1-B62))+LN(B62/(1-B62))))^(-1),IF(D8="sl",((1/2)*(LN((1-D11)/D11))^-1*LN((C13-C10)/(C11-C10))/(B62*(1-B62))+((1-2*D11)*(LN((1-D11)/D11)))^-1*LN(((C13-C10)*(C11-C10))/(C12-C10)^2)*((B62-0.5)/(B62*(1-B62))+LN(B62/(1-B62))))^(-1)*EXP(-(LN(C12-C10)+(1/2)*(LN((1-D11)/D11))^-1*LN((C13-C10)/(C11-C10))*LN(B62/(1-B62))+((1-2*D11)*(LN((1-D11)/D11)))^-1*LN(((C13-C10)*(C11-C10))/(C12-C10)^2)*(B62-0.5)*LN(B62/(1-B62)))),IF(D8="su",(-(1/2)*(LN((1-D11)/D11))^-1*LN((C14-C13)/(C14-C11))/(B62*(1-B62))-((1-2*D11)*(LN((1-D11)/D11)))^-1*LN(((C14-C13)*(C14-C11))/(C14-C12)^2)*((B62-0.5)/(B62*(1-B62))+LN(B62/(1-B62))))^(-1)*EXP((-LN(C14-C12)-(1/2)*(LN((1-D11)/D11))^-1*LN((C14-C13)/(C14-C11))*LN(B62/(1-B62))-((1-2*D11)*(LN((1-D11)/D11)))^-1*LN(((C14-C13)*(C14-C11))/(C14-C12)^2)*(B62-0.5)*LN(B62/(1-B62)))),IF(D8="b",((1/2)*(LN((1-D11)/D11))^-1*LN(((C13-C10)/(C14-C13))/((C11-C10)/(C14-C11)))/(B62*(1-B62))+((1-2*D11)*(LN((1-D11)/D11)))^-1*LN((((C13-C10)/(C14-C13))*((C11-C10)/(C14-C11)))/((C12-C10)/(C14-C12))^2)*((B62-0.5)/(B62*(1-B62))+LN(B62/(1-B62))))^(-1)*(1+EXP(LN((C12-C10)/(C14-C12))+(1/2)*(LN((1-D11)/D11))^-1*LN(((C13-C10)/(C14-C13))/((C11-C10)/(C14-C11)))*LN(B62/(1-B62))+((1-2*D11)*(LN((1-D11)/D11)))^-1*LN((((C13-C10)/(C14-C13))*((C11-C10)/(C14-C11)))/((C12-C10)/(C14-C12))^2)*(B62-0.5)*LN(B62/(1-B62))))^2/((C14-C10)*EXP(LN((C12-C10)/(C14-C12))+(1/2)*(LN((1-D11)/D11))^-1*LN(((C13-C10)/(C14-C13))/((C11-C10)/(C14-C11)))*LN(B62/(1-B62))+((1-2*D11)*(LN((1-D11)/D11)))^-1*LN((((C13-C10)/(C14-C13))*((C11-C10)/(C14-C11)))/((C12-C10)/(C14-C12))^2)*(B62-0.5)*LN(B62/(1-B62)))),NA())))))</f>
        <v>1.5784505165885355E-2</v>
      </c>
    </row>
    <row r="63" spans="2:4" x14ac:dyDescent="0.35">
      <c r="B63" s="6">
        <f>IF(C15&lt;&gt;"",NA(),(ROW()-ROW(B52))/100)</f>
        <v>0.11</v>
      </c>
      <c r="C63" s="5">
        <f>IF(C15&lt;&gt;"",NA(),IF(D8="u",C12+(1/2)*(LN((1-D11)/D11))^-1*(C13-C11)*LN(B63/(1-B63))+((1-2*D11)*(LN((1-D11)/D11)))^-1*(1-2*(C12-C11)/(C13-C11))*(C13-C11)*(B63-0.5)*LN(B63/(1-B63)),IF(D8="sl",C10+EXP(LN(C12-C10)+(1/2)*(LN((1-D11)/D11))^-1*LN((C13-C10)/(C11-C10))*LN(B63/(1-B63))+((1-2*D11)*(LN((1-D11)/D11)))^-1*LN(((C13-C10)*(C11-C10))/(C12-C10)^2)*(B63-0.5)*LN(B63/(1-B63))),IF(D8="su",C14-EXP(-(-LN(C14-C12)-(1/2)*(LN((1-D11)/D11))^-1*LN((C14-C13)/(C14-C11))*LN(B63/(1-B63))-((1-2*D11)*(LN((1-D11)/D11)))^-1*LN(((C14-C13)*(C14-C11))/(C14-C12)^2)*(B63-0.5)*LN(B63/(1-B63)))),IF(D8="b",(C10+C14*EXP(LN((C12-C10)/(C14-C12))+(1/2)*(LN((1-D11)/D11))^-1*LN(((C13-C10)/(C14-C13))/((C11-C10)/(C14-C11)))*LN(B63/(1-B63))+((1-2*D11)*(LN((1-D11)/D11)))^-1*LN((((C13-C10)/(C14-C13))*((C11-C10)/(C14-C11)))/((C12-C10)/(C14-C12))^2)*(B63-0.5)*LN(B63/(1-B63))))/(1+EXP(LN((C12-C10)/(C14-C12))+(1/2)*(LN((1-D11)/D11))^-1*LN(((C13-C10)/(C14-C13))/((C11-C10)/(C14-C11)))*LN(B63/(1-B63))+((1-2*D11)*(LN((1-D11)/D11)))^-1*LN((((C13-C10)/(C14-C13))*((C11-C10)/(C14-C11)))/((C12-C10)/(C14-C12))^2)*(B63-0.5)*LN(B63/(1-B63)))),NA())))))</f>
        <v>20.607998646428584</v>
      </c>
      <c r="D63" s="4">
        <f>IF(C15&lt;&gt;"",NA(),IF(D8="u",((1/2)*(LN((1-D11)/D11))^-1*(C13-C11)/(B63*(1-B63))+((1-2*D11)*(LN((1-D11)/D11)))^-1*(1-2*(C12-C11)/(C13-C11))*(C13-C11)*((B63-0.5)/(B63*(1-B63))+LN(B63/(1-B63))))^(-1),IF(D8="sl",((1/2)*(LN((1-D11)/D11))^-1*LN((C13-C10)/(C11-C10))/(B63*(1-B63))+((1-2*D11)*(LN((1-D11)/D11)))^-1*LN(((C13-C10)*(C11-C10))/(C12-C10)^2)*((B63-0.5)/(B63*(1-B63))+LN(B63/(1-B63))))^(-1)*EXP(-(LN(C12-C10)+(1/2)*(LN((1-D11)/D11))^-1*LN((C13-C10)/(C11-C10))*LN(B63/(1-B63))+((1-2*D11)*(LN((1-D11)/D11)))^-1*LN(((C13-C10)*(C11-C10))/(C12-C10)^2)*(B63-0.5)*LN(B63/(1-B63)))),IF(D8="su",(-(1/2)*(LN((1-D11)/D11))^-1*LN((C14-C13)/(C14-C11))/(B63*(1-B63))-((1-2*D11)*(LN((1-D11)/D11)))^-1*LN(((C14-C13)*(C14-C11))/(C14-C12)^2)*((B63-0.5)/(B63*(1-B63))+LN(B63/(1-B63))))^(-1)*EXP((-LN(C14-C12)-(1/2)*(LN((1-D11)/D11))^-1*LN((C14-C13)/(C14-C11))*LN(B63/(1-B63))-((1-2*D11)*(LN((1-D11)/D11)))^-1*LN(((C14-C13)*(C14-C11))/(C14-C12)^2)*(B63-0.5)*LN(B63/(1-B63)))),IF(D8="b",((1/2)*(LN((1-D11)/D11))^-1*LN(((C13-C10)/(C14-C13))/((C11-C10)/(C14-C11)))/(B63*(1-B63))+((1-2*D11)*(LN((1-D11)/D11)))^-1*LN((((C13-C10)/(C14-C13))*((C11-C10)/(C14-C11)))/((C12-C10)/(C14-C12))^2)*((B63-0.5)/(B63*(1-B63))+LN(B63/(1-B63))))^(-1)*(1+EXP(LN((C12-C10)/(C14-C12))+(1/2)*(LN((1-D11)/D11))^-1*LN(((C13-C10)/(C14-C13))/((C11-C10)/(C14-C11)))*LN(B63/(1-B63))+((1-2*D11)*(LN((1-D11)/D11)))^-1*LN((((C13-C10)/(C14-C13))*((C11-C10)/(C14-C11)))/((C12-C10)/(C14-C12))^2)*(B63-0.5)*LN(B63/(1-B63))))^2/((C14-C10)*EXP(LN((C12-C10)/(C14-C12))+(1/2)*(LN((1-D11)/D11))^-1*LN(((C13-C10)/(C14-C13))/((C11-C10)/(C14-C11)))*LN(B63/(1-B63))+((1-2*D11)*(LN((1-D11)/D11)))^-1*LN((((C13-C10)/(C14-C13))*((C11-C10)/(C14-C11)))/((C12-C10)/(C14-C12))^2)*(B63-0.5)*LN(B63/(1-B63)))),NA())))))</f>
        <v>1.7117657776039557E-2</v>
      </c>
    </row>
    <row r="64" spans="2:4" x14ac:dyDescent="0.35">
      <c r="B64" s="6">
        <f>IF(C15&lt;&gt;"",NA(),(ROW()-ROW(B52))/100)</f>
        <v>0.12</v>
      </c>
      <c r="C64" s="5">
        <f>IF(C15&lt;&gt;"",NA(),IF(D8="u",C12+(1/2)*(LN((1-D11)/D11))^-1*(C13-C11)*LN(B64/(1-B64))+((1-2*D11)*(LN((1-D11)/D11)))^-1*(1-2*(C12-C11)/(C13-C11))*(C13-C11)*(B64-0.5)*LN(B64/(1-B64)),IF(D8="sl",C10+EXP(LN(C12-C10)+(1/2)*(LN((1-D11)/D11))^-1*LN((C13-C10)/(C11-C10))*LN(B64/(1-B64))+((1-2*D11)*(LN((1-D11)/D11)))^-1*LN(((C13-C10)*(C11-C10))/(C12-C10)^2)*(B64-0.5)*LN(B64/(1-B64))),IF(D8="su",C14-EXP(-(-LN(C14-C12)-(1/2)*(LN((1-D11)/D11))^-1*LN((C14-C13)/(C14-C11))*LN(B64/(1-B64))-((1-2*D11)*(LN((1-D11)/D11)))^-1*LN(((C14-C13)*(C14-C11))/(C14-C12)^2)*(B64-0.5)*LN(B64/(1-B64)))),IF(D8="b",(C10+C14*EXP(LN((C12-C10)/(C14-C12))+(1/2)*(LN((1-D11)/D11))^-1*LN(((C13-C10)/(C14-C13))/((C11-C10)/(C14-C11)))*LN(B64/(1-B64))+((1-2*D11)*(LN((1-D11)/D11)))^-1*LN((((C13-C10)/(C14-C13))*((C11-C10)/(C14-C11)))/((C12-C10)/(C14-C12))^2)*(B64-0.5)*LN(B64/(1-B64))))/(1+EXP(LN((C12-C10)/(C14-C12))+(1/2)*(LN((1-D11)/D11))^-1*LN(((C13-C10)/(C14-C13))/((C11-C10)/(C14-C11)))*LN(B64/(1-B64))+((1-2*D11)*(LN((1-D11)/D11)))^-1*LN((((C13-C10)/(C14-C13))*((C11-C10)/(C14-C11)))/((C12-C10)/(C14-C12))^2)*(B64-0.5)*LN(B64/(1-B64)))),NA())))))</f>
        <v>21.171390796856084</v>
      </c>
      <c r="D64" s="4">
        <f>IF(C15&lt;&gt;"",NA(),IF(D8="u",((1/2)*(LN((1-D11)/D11))^-1*(C13-C11)/(B64*(1-B64))+((1-2*D11)*(LN((1-D11)/D11)))^-1*(1-2*(C12-C11)/(C13-C11))*(C13-C11)*((B64-0.5)/(B64*(1-B64))+LN(B64/(1-B64))))^(-1),IF(D8="sl",((1/2)*(LN((1-D11)/D11))^-1*LN((C13-C10)/(C11-C10))/(B64*(1-B64))+((1-2*D11)*(LN((1-D11)/D11)))^-1*LN(((C13-C10)*(C11-C10))/(C12-C10)^2)*((B64-0.5)/(B64*(1-B64))+LN(B64/(1-B64))))^(-1)*EXP(-(LN(C12-C10)+(1/2)*(LN((1-D11)/D11))^-1*LN((C13-C10)/(C11-C10))*LN(B64/(1-B64))+((1-2*D11)*(LN((1-D11)/D11)))^-1*LN(((C13-C10)*(C11-C10))/(C12-C10)^2)*(B64-0.5)*LN(B64/(1-B64)))),IF(D8="su",(-(1/2)*(LN((1-D11)/D11))^-1*LN((C14-C13)/(C14-C11))/(B64*(1-B64))-((1-2*D11)*(LN((1-D11)/D11)))^-1*LN(((C14-C13)*(C14-C11))/(C14-C12)^2)*((B64-0.5)/(B64*(1-B64))+LN(B64/(1-B64))))^(-1)*EXP((-LN(C14-C12)-(1/2)*(LN((1-D11)/D11))^-1*LN((C14-C13)/(C14-C11))*LN(B64/(1-B64))-((1-2*D11)*(LN((1-D11)/D11)))^-1*LN(((C14-C13)*(C14-C11))/(C14-C12)^2)*(B64-0.5)*LN(B64/(1-B64)))),IF(D8="b",((1/2)*(LN((1-D11)/D11))^-1*LN(((C13-C10)/(C14-C13))/((C11-C10)/(C14-C11)))/(B64*(1-B64))+((1-2*D11)*(LN((1-D11)/D11)))^-1*LN((((C13-C10)/(C14-C13))*((C11-C10)/(C14-C11)))/((C12-C10)/(C14-C12))^2)*((B64-0.5)/(B64*(1-B64))+LN(B64/(1-B64))))^(-1)*(1+EXP(LN((C12-C10)/(C14-C12))+(1/2)*(LN((1-D11)/D11))^-1*LN(((C13-C10)/(C14-C13))/((C11-C10)/(C14-C11)))*LN(B64/(1-B64))+((1-2*D11)*(LN((1-D11)/D11)))^-1*LN((((C13-C10)/(C14-C13))*((C11-C10)/(C14-C11)))/((C12-C10)/(C14-C12))^2)*(B64-0.5)*LN(B64/(1-B64))))^2/((C14-C10)*EXP(LN((C12-C10)/(C14-C12))+(1/2)*(LN((1-D11)/D11))^-1*LN(((C13-C10)/(C14-C13))/((C11-C10)/(C14-C11)))*LN(B64/(1-B64))+((1-2*D11)*(LN((1-D11)/D11)))^-1*LN((((C13-C10)/(C14-C13))*((C11-C10)/(C14-C11)))/((C12-C10)/(C14-C12))^2)*(B64-0.5)*LN(B64/(1-B64)))),NA())))))</f>
        <v>1.8385662368828659E-2</v>
      </c>
    </row>
    <row r="65" spans="2:4" x14ac:dyDescent="0.35">
      <c r="B65" s="6">
        <f>IF(C15&lt;&gt;"",NA(),(ROW()-ROW(B52))/100)</f>
        <v>0.13</v>
      </c>
      <c r="C65" s="5">
        <f>IF(C15&lt;&gt;"",NA(),IF(D8="u",C12+(1/2)*(LN((1-D11)/D11))^-1*(C13-C11)*LN(B65/(1-B65))+((1-2*D11)*(LN((1-D11)/D11)))^-1*(1-2*(C12-C11)/(C13-C11))*(C13-C11)*(B65-0.5)*LN(B65/(1-B65)),IF(D8="sl",C10+EXP(LN(C12-C10)+(1/2)*(LN((1-D11)/D11))^-1*LN((C13-C10)/(C11-C10))*LN(B65/(1-B65))+((1-2*D11)*(LN((1-D11)/D11)))^-1*LN(((C13-C10)*(C11-C10))/(C12-C10)^2)*(B65-0.5)*LN(B65/(1-B65))),IF(D8="su",C14-EXP(-(-LN(C14-C12)-(1/2)*(LN((1-D11)/D11))^-1*LN((C14-C13)/(C14-C11))*LN(B65/(1-B65))-((1-2*D11)*(LN((1-D11)/D11)))^-1*LN(((C14-C13)*(C14-C11))/(C14-C12)^2)*(B65-0.5)*LN(B65/(1-B65)))),IF(D8="b",(C10+C14*EXP(LN((C12-C10)/(C14-C12))+(1/2)*(LN((1-D11)/D11))^-1*LN(((C13-C10)/(C14-C13))/((C11-C10)/(C14-C11)))*LN(B65/(1-B65))+((1-2*D11)*(LN((1-D11)/D11)))^-1*LN((((C13-C10)/(C14-C13))*((C11-C10)/(C14-C11)))/((C12-C10)/(C14-C12))^2)*(B65-0.5)*LN(B65/(1-B65))))/(1+EXP(LN((C12-C10)/(C14-C12))+(1/2)*(LN((1-D11)/D11))^-1*LN(((C13-C10)/(C14-C13))/((C11-C10)/(C14-C11)))*LN(B65/(1-B65))+((1-2*D11)*(LN((1-D11)/D11)))^-1*LN((((C13-C10)/(C14-C13))*((C11-C10)/(C14-C11)))/((C12-C10)/(C14-C12))^2)*(B65-0.5)*LN(B65/(1-B65)))),NA())))))</f>
        <v>21.698109399096378</v>
      </c>
      <c r="D65" s="4">
        <f>IF(C15&lt;&gt;"",NA(),IF(D8="u",((1/2)*(LN((1-D11)/D11))^-1*(C13-C11)/(B65*(1-B65))+((1-2*D11)*(LN((1-D11)/D11)))^-1*(1-2*(C12-C11)/(C13-C11))*(C13-C11)*((B65-0.5)/(B65*(1-B65))+LN(B65/(1-B65))))^(-1),IF(D8="sl",((1/2)*(LN((1-D11)/D11))^-1*LN((C13-C10)/(C11-C10))/(B65*(1-B65))+((1-2*D11)*(LN((1-D11)/D11)))^-1*LN(((C13-C10)*(C11-C10))/(C12-C10)^2)*((B65-0.5)/(B65*(1-B65))+LN(B65/(1-B65))))^(-1)*EXP(-(LN(C12-C10)+(1/2)*(LN((1-D11)/D11))^-1*LN((C13-C10)/(C11-C10))*LN(B65/(1-B65))+((1-2*D11)*(LN((1-D11)/D11)))^-1*LN(((C13-C10)*(C11-C10))/(C12-C10)^2)*(B65-0.5)*LN(B65/(1-B65)))),IF(D8="su",(-(1/2)*(LN((1-D11)/D11))^-1*LN((C14-C13)/(C14-C11))/(B65*(1-B65))-((1-2*D11)*(LN((1-D11)/D11)))^-1*LN(((C14-C13)*(C14-C11))/(C14-C12)^2)*((B65-0.5)/(B65*(1-B65))+LN(B65/(1-B65))))^(-1)*EXP((-LN(C14-C12)-(1/2)*(LN((1-D11)/D11))^-1*LN((C14-C13)/(C14-C11))*LN(B65/(1-B65))-((1-2*D11)*(LN((1-D11)/D11)))^-1*LN(((C14-C13)*(C14-C11))/(C14-C12)^2)*(B65-0.5)*LN(B65/(1-B65)))),IF(D8="b",((1/2)*(LN((1-D11)/D11))^-1*LN(((C13-C10)/(C14-C13))/((C11-C10)/(C14-C11)))/(B65*(1-B65))+((1-2*D11)*(LN((1-D11)/D11)))^-1*LN((((C13-C10)/(C14-C13))*((C11-C10)/(C14-C11)))/((C12-C10)/(C14-C12))^2)*((B65-0.5)/(B65*(1-B65))+LN(B65/(1-B65))))^(-1)*(1+EXP(LN((C12-C10)/(C14-C12))+(1/2)*(LN((1-D11)/D11))^-1*LN(((C13-C10)/(C14-C13))/((C11-C10)/(C14-C11)))*LN(B65/(1-B65))+((1-2*D11)*(LN((1-D11)/D11)))^-1*LN((((C13-C10)/(C14-C13))*((C11-C10)/(C14-C11)))/((C12-C10)/(C14-C12))^2)*(B65-0.5)*LN(B65/(1-B65))))^2/((C14-C10)*EXP(LN((C12-C10)/(C14-C12))+(1/2)*(LN((1-D11)/D11))^-1*LN(((C13-C10)/(C14-C13))/((C11-C10)/(C14-C11)))*LN(B65/(1-B65))+((1-2*D11)*(LN((1-D11)/D11)))^-1*LN((((C13-C10)/(C14-C13))*((C11-C10)/(C14-C11)))/((C12-C10)/(C14-C12))^2)*(B65-0.5)*LN(B65/(1-B65)))),NA())))))</f>
        <v>1.9586657477901056E-2</v>
      </c>
    </row>
    <row r="66" spans="2:4" x14ac:dyDescent="0.35">
      <c r="B66" s="6">
        <f>IF(C15&lt;&gt;"",NA(),(ROW()-ROW(B52))/100)</f>
        <v>0.14000000000000001</v>
      </c>
      <c r="C66" s="5">
        <f>IF(C15&lt;&gt;"",NA(),IF(D8="u",C12+(1/2)*(LN((1-D11)/D11))^-1*(C13-C11)*LN(B66/(1-B66))+((1-2*D11)*(LN((1-D11)/D11)))^-1*(1-2*(C12-C11)/(C13-C11))*(C13-C11)*(B66-0.5)*LN(B66/(1-B66)),IF(D8="sl",C10+EXP(LN(C12-C10)+(1/2)*(LN((1-D11)/D11))^-1*LN((C13-C10)/(C11-C10))*LN(B66/(1-B66))+((1-2*D11)*(LN((1-D11)/D11)))^-1*LN(((C13-C10)*(C11-C10))/(C12-C10)^2)*(B66-0.5)*LN(B66/(1-B66))),IF(D8="su",C14-EXP(-(-LN(C14-C12)-(1/2)*(LN((1-D11)/D11))^-1*LN((C14-C13)/(C14-C11))*LN(B66/(1-B66))-((1-2*D11)*(LN((1-D11)/D11)))^-1*LN(((C14-C13)*(C14-C11))/(C14-C12)^2)*(B66-0.5)*LN(B66/(1-B66)))),IF(D8="b",(C10+C14*EXP(LN((C12-C10)/(C14-C12))+(1/2)*(LN((1-D11)/D11))^-1*LN(((C13-C10)/(C14-C13))/((C11-C10)/(C14-C11)))*LN(B66/(1-B66))+((1-2*D11)*(LN((1-D11)/D11)))^-1*LN((((C13-C10)/(C14-C13))*((C11-C10)/(C14-C11)))/((C12-C10)/(C14-C12))^2)*(B66-0.5)*LN(B66/(1-B66))))/(1+EXP(LN((C12-C10)/(C14-C12))+(1/2)*(LN((1-D11)/D11))^-1*LN(((C13-C10)/(C14-C13))/((C11-C10)/(C14-C11)))*LN(B66/(1-B66))+((1-2*D11)*(LN((1-D11)/D11)))^-1*LN((((C13-C10)/(C14-C13))*((C11-C10)/(C14-C11)))/((C12-C10)/(C14-C12))^2)*(B66-0.5)*LN(B66/(1-B66)))),NA())))))</f>
        <v>22.194301951144009</v>
      </c>
      <c r="D66" s="4">
        <f>IF(C15&lt;&gt;"",NA(),IF(D8="u",((1/2)*(LN((1-D11)/D11))^-1*(C13-C11)/(B66*(1-B66))+((1-2*D11)*(LN((1-D11)/D11)))^-1*(1-2*(C12-C11)/(C13-C11))*(C13-C11)*((B66-0.5)/(B66*(1-B66))+LN(B66/(1-B66))))^(-1),IF(D8="sl",((1/2)*(LN((1-D11)/D11))^-1*LN((C13-C10)/(C11-C10))/(B66*(1-B66))+((1-2*D11)*(LN((1-D11)/D11)))^-1*LN(((C13-C10)*(C11-C10))/(C12-C10)^2)*((B66-0.5)/(B66*(1-B66))+LN(B66/(1-B66))))^(-1)*EXP(-(LN(C12-C10)+(1/2)*(LN((1-D11)/D11))^-1*LN((C13-C10)/(C11-C10))*LN(B66/(1-B66))+((1-2*D11)*(LN((1-D11)/D11)))^-1*LN(((C13-C10)*(C11-C10))/(C12-C10)^2)*(B66-0.5)*LN(B66/(1-B66)))),IF(D8="su",(-(1/2)*(LN((1-D11)/D11))^-1*LN((C14-C13)/(C14-C11))/(B66*(1-B66))-((1-2*D11)*(LN((1-D11)/D11)))^-1*LN(((C14-C13)*(C14-C11))/(C14-C12)^2)*((B66-0.5)/(B66*(1-B66))+LN(B66/(1-B66))))^(-1)*EXP((-LN(C14-C12)-(1/2)*(LN((1-D11)/D11))^-1*LN((C14-C13)/(C14-C11))*LN(B66/(1-B66))-((1-2*D11)*(LN((1-D11)/D11)))^-1*LN(((C14-C13)*(C14-C11))/(C14-C12)^2)*(B66-0.5)*LN(B66/(1-B66)))),IF(D8="b",((1/2)*(LN((1-D11)/D11))^-1*LN(((C13-C10)/(C14-C13))/((C11-C10)/(C14-C11)))/(B66*(1-B66))+((1-2*D11)*(LN((1-D11)/D11)))^-1*LN((((C13-C10)/(C14-C13))*((C11-C10)/(C14-C11)))/((C12-C10)/(C14-C12))^2)*((B66-0.5)/(B66*(1-B66))+LN(B66/(1-B66))))^(-1)*(1+EXP(LN((C12-C10)/(C14-C12))+(1/2)*(LN((1-D11)/D11))^-1*LN(((C13-C10)/(C14-C13))/((C11-C10)/(C14-C11)))*LN(B66/(1-B66))+((1-2*D11)*(LN((1-D11)/D11)))^-1*LN((((C13-C10)/(C14-C13))*((C11-C10)/(C14-C11)))/((C12-C10)/(C14-C12))^2)*(B66-0.5)*LN(B66/(1-B66))))^2/((C14-C10)*EXP(LN((C12-C10)/(C14-C12))+(1/2)*(LN((1-D11)/D11))^-1*LN(((C13-C10)/(C14-C13))/((C11-C10)/(C14-C11)))*LN(B66/(1-B66))+((1-2*D11)*(LN((1-D11)/D11)))^-1*LN((((C13-C10)/(C14-C13))*((C11-C10)/(C14-C11)))/((C12-C10)/(C14-C12))^2)*(B66-0.5)*LN(B66/(1-B66)))),NA())))))</f>
        <v>2.0719460785463224E-2</v>
      </c>
    </row>
    <row r="67" spans="2:4" x14ac:dyDescent="0.35">
      <c r="B67" s="6">
        <f>IF(C15&lt;&gt;"",NA(),(ROW()-ROW(B52))/100)</f>
        <v>0.15</v>
      </c>
      <c r="C67" s="5">
        <f>IF(C15&lt;&gt;"",NA(),IF(D8="u",C12+(1/2)*(LN((1-D11)/D11))^-1*(C13-C11)*LN(B67/(1-B67))+((1-2*D11)*(LN((1-D11)/D11)))^-1*(1-2*(C12-C11)/(C13-C11))*(C13-C11)*(B67-0.5)*LN(B67/(1-B67)),IF(D8="sl",C10+EXP(LN(C12-C10)+(1/2)*(LN((1-D11)/D11))^-1*LN((C13-C10)/(C11-C10))*LN(B67/(1-B67))+((1-2*D11)*(LN((1-D11)/D11)))^-1*LN(((C13-C10)*(C11-C10))/(C12-C10)^2)*(B67-0.5)*LN(B67/(1-B67))),IF(D8="su",C14-EXP(-(-LN(C14-C12)-(1/2)*(LN((1-D11)/D11))^-1*LN((C14-C13)/(C14-C11))*LN(B67/(1-B67))-((1-2*D11)*(LN((1-D11)/D11)))^-1*LN(((C14-C13)*(C14-C11))/(C14-C12)^2)*(B67-0.5)*LN(B67/(1-B67)))),IF(D8="b",(C10+C14*EXP(LN((C12-C10)/(C14-C12))+(1/2)*(LN((1-D11)/D11))^-1*LN(((C13-C10)/(C14-C13))/((C11-C10)/(C14-C11)))*LN(B67/(1-B67))+((1-2*D11)*(LN((1-D11)/D11)))^-1*LN((((C13-C10)/(C14-C13))*((C11-C10)/(C14-C11)))/((C12-C10)/(C14-C12))^2)*(B67-0.5)*LN(B67/(1-B67))))/(1+EXP(LN((C12-C10)/(C14-C12))+(1/2)*(LN((1-D11)/D11))^-1*LN(((C13-C10)/(C14-C13))/((C11-C10)/(C14-C11)))*LN(B67/(1-B67))+((1-2*D11)*(LN((1-D11)/D11)))^-1*LN((((C13-C10)/(C14-C13))*((C11-C10)/(C14-C11)))/((C12-C10)/(C14-C12))^2)*(B67-0.5)*LN(B67/(1-B67)))),NA())))))</f>
        <v>22.664828725292452</v>
      </c>
      <c r="D67" s="4">
        <f>IF(C15&lt;&gt;"",NA(),IF(D8="u",((1/2)*(LN((1-D11)/D11))^-1*(C13-C11)/(B67*(1-B67))+((1-2*D11)*(LN((1-D11)/D11)))^-1*(1-2*(C12-C11)/(C13-C11))*(C13-C11)*((B67-0.5)/(B67*(1-B67))+LN(B67/(1-B67))))^(-1),IF(D8="sl",((1/2)*(LN((1-D11)/D11))^-1*LN((C13-C10)/(C11-C10))/(B67*(1-B67))+((1-2*D11)*(LN((1-D11)/D11)))^-1*LN(((C13-C10)*(C11-C10))/(C12-C10)^2)*((B67-0.5)/(B67*(1-B67))+LN(B67/(1-B67))))^(-1)*EXP(-(LN(C12-C10)+(1/2)*(LN((1-D11)/D11))^-1*LN((C13-C10)/(C11-C10))*LN(B67/(1-B67))+((1-2*D11)*(LN((1-D11)/D11)))^-1*LN(((C13-C10)*(C11-C10))/(C12-C10)^2)*(B67-0.5)*LN(B67/(1-B67)))),IF(D8="su",(-(1/2)*(LN((1-D11)/D11))^-1*LN((C14-C13)/(C14-C11))/(B67*(1-B67))-((1-2*D11)*(LN((1-D11)/D11)))^-1*LN(((C14-C13)*(C14-C11))/(C14-C12)^2)*((B67-0.5)/(B67*(1-B67))+LN(B67/(1-B67))))^(-1)*EXP((-LN(C14-C12)-(1/2)*(LN((1-D11)/D11))^-1*LN((C14-C13)/(C14-C11))*LN(B67/(1-B67))-((1-2*D11)*(LN((1-D11)/D11)))^-1*LN(((C14-C13)*(C14-C11))/(C14-C12)^2)*(B67-0.5)*LN(B67/(1-B67)))),IF(D8="b",((1/2)*(LN((1-D11)/D11))^-1*LN(((C13-C10)/(C14-C13))/((C11-C10)/(C14-C11)))/(B67*(1-B67))+((1-2*D11)*(LN((1-D11)/D11)))^-1*LN((((C13-C10)/(C14-C13))*((C11-C10)/(C14-C11)))/((C12-C10)/(C14-C12))^2)*((B67-0.5)/(B67*(1-B67))+LN(B67/(1-B67))))^(-1)*(1+EXP(LN((C12-C10)/(C14-C12))+(1/2)*(LN((1-D11)/D11))^-1*LN(((C13-C10)/(C14-C13))/((C11-C10)/(C14-C11)))*LN(B67/(1-B67))+((1-2*D11)*(LN((1-D11)/D11)))^-1*LN((((C13-C10)/(C14-C13))*((C11-C10)/(C14-C11)))/((C12-C10)/(C14-C12))^2)*(B67-0.5)*LN(B67/(1-B67))))^2/((C14-C10)*EXP(LN((C12-C10)/(C14-C12))+(1/2)*(LN((1-D11)/D11))^-1*LN(((C13-C10)/(C14-C13))/((C11-C10)/(C14-C11)))*LN(B67/(1-B67))+((1-2*D11)*(LN((1-D11)/D11)))^-1*LN((((C13-C10)/(C14-C13))*((C11-C10)/(C14-C11)))/((C12-C10)/(C14-C12))^2)*(B67-0.5)*LN(B67/(1-B67)))),NA())))))</f>
        <v>2.178349043125731E-2</v>
      </c>
    </row>
    <row r="68" spans="2:4" x14ac:dyDescent="0.35">
      <c r="B68" s="6">
        <f>IF(C15&lt;&gt;"",NA(),(ROW()-ROW(B52))/100)</f>
        <v>0.16</v>
      </c>
      <c r="C68" s="5">
        <f>IF(C15&lt;&gt;"",NA(),IF(D8="u",C12+(1/2)*(LN((1-D11)/D11))^-1*(C13-C11)*LN(B68/(1-B68))+((1-2*D11)*(LN((1-D11)/D11)))^-1*(1-2*(C12-C11)/(C13-C11))*(C13-C11)*(B68-0.5)*LN(B68/(1-B68)),IF(D8="sl",C10+EXP(LN(C12-C10)+(1/2)*(LN((1-D11)/D11))^-1*LN((C13-C10)/(C11-C10))*LN(B68/(1-B68))+((1-2*D11)*(LN((1-D11)/D11)))^-1*LN(((C13-C10)*(C11-C10))/(C12-C10)^2)*(B68-0.5)*LN(B68/(1-B68))),IF(D8="su",C14-EXP(-(-LN(C14-C12)-(1/2)*(LN((1-D11)/D11))^-1*LN((C14-C13)/(C14-C11))*LN(B68/(1-B68))-((1-2*D11)*(LN((1-D11)/D11)))^-1*LN(((C14-C13)*(C14-C11))/(C14-C12)^2)*(B68-0.5)*LN(B68/(1-B68)))),IF(D8="b",(C10+C14*EXP(LN((C12-C10)/(C14-C12))+(1/2)*(LN((1-D11)/D11))^-1*LN(((C13-C10)/(C14-C13))/((C11-C10)/(C14-C11)))*LN(B68/(1-B68))+((1-2*D11)*(LN((1-D11)/D11)))^-1*LN((((C13-C10)/(C14-C13))*((C11-C10)/(C14-C11)))/((C12-C10)/(C14-C12))^2)*(B68-0.5)*LN(B68/(1-B68))))/(1+EXP(LN((C12-C10)/(C14-C12))+(1/2)*(LN((1-D11)/D11))^-1*LN(((C13-C10)/(C14-C13))/((C11-C10)/(C14-C11)))*LN(B68/(1-B68))+((1-2*D11)*(LN((1-D11)/D11)))^-1*LN((((C13-C10)/(C14-C13))*((C11-C10)/(C14-C11)))/((C12-C10)/(C14-C12))^2)*(B68-0.5)*LN(B68/(1-B68)))),NA())))))</f>
        <v>23.113599094104259</v>
      </c>
      <c r="D68" s="4">
        <f>IF(C15&lt;&gt;"",NA(),IF(D8="u",((1/2)*(LN((1-D11)/D11))^-1*(C13-C11)/(B68*(1-B68))+((1-2*D11)*(LN((1-D11)/D11)))^-1*(1-2*(C12-C11)/(C13-C11))*(C13-C11)*((B68-0.5)/(B68*(1-B68))+LN(B68/(1-B68))))^(-1),IF(D8="sl",((1/2)*(LN((1-D11)/D11))^-1*LN((C13-C10)/(C11-C10))/(B68*(1-B68))+((1-2*D11)*(LN((1-D11)/D11)))^-1*LN(((C13-C10)*(C11-C10))/(C12-C10)^2)*((B68-0.5)/(B68*(1-B68))+LN(B68/(1-B68))))^(-1)*EXP(-(LN(C12-C10)+(1/2)*(LN((1-D11)/D11))^-1*LN((C13-C10)/(C11-C10))*LN(B68/(1-B68))+((1-2*D11)*(LN((1-D11)/D11)))^-1*LN(((C13-C10)*(C11-C10))/(C12-C10)^2)*(B68-0.5)*LN(B68/(1-B68)))),IF(D8="su",(-(1/2)*(LN((1-D11)/D11))^-1*LN((C14-C13)/(C14-C11))/(B68*(1-B68))-((1-2*D11)*(LN((1-D11)/D11)))^-1*LN(((C14-C13)*(C14-C11))/(C14-C12)^2)*((B68-0.5)/(B68*(1-B68))+LN(B68/(1-B68))))^(-1)*EXP((-LN(C14-C12)-(1/2)*(LN((1-D11)/D11))^-1*LN((C14-C13)/(C14-C11))*LN(B68/(1-B68))-((1-2*D11)*(LN((1-D11)/D11)))^-1*LN(((C14-C13)*(C14-C11))/(C14-C12)^2)*(B68-0.5)*LN(B68/(1-B68)))),IF(D8="b",((1/2)*(LN((1-D11)/D11))^-1*LN(((C13-C10)/(C14-C13))/((C11-C10)/(C14-C11)))/(B68*(1-B68))+((1-2*D11)*(LN((1-D11)/D11)))^-1*LN((((C13-C10)/(C14-C13))*((C11-C10)/(C14-C11)))/((C12-C10)/(C14-C12))^2)*((B68-0.5)/(B68*(1-B68))+LN(B68/(1-B68))))^(-1)*(1+EXP(LN((C12-C10)/(C14-C12))+(1/2)*(LN((1-D11)/D11))^-1*LN(((C13-C10)/(C14-C13))/((C11-C10)/(C14-C11)))*LN(B68/(1-B68))+((1-2*D11)*(LN((1-D11)/D11)))^-1*LN((((C13-C10)/(C14-C13))*((C11-C10)/(C14-C11)))/((C12-C10)/(C14-C12))^2)*(B68-0.5)*LN(B68/(1-B68))))^2/((C14-C10)*EXP(LN((C12-C10)/(C14-C12))+(1/2)*(LN((1-D11)/D11))^-1*LN(((C13-C10)/(C14-C13))/((C11-C10)/(C14-C11)))*LN(B68/(1-B68))+((1-2*D11)*(LN((1-D11)/D11)))^-1*LN((((C13-C10)/(C14-C13))*((C11-C10)/(C14-C11)))/((C12-C10)/(C14-C12))^2)*(B68-0.5)*LN(B68/(1-B68)))),NA())))))</f>
        <v>2.2778691392181312E-2</v>
      </c>
    </row>
    <row r="69" spans="2:4" x14ac:dyDescent="0.35">
      <c r="B69" s="6">
        <f>IF(C15&lt;&gt;"",NA(),(ROW()-ROW(B52))/100)</f>
        <v>0.17</v>
      </c>
      <c r="C69" s="5">
        <f>IF(C15&lt;&gt;"",NA(),IF(D8="u",C12+(1/2)*(LN((1-D11)/D11))^-1*(C13-C11)*LN(B69/(1-B69))+((1-2*D11)*(LN((1-D11)/D11)))^-1*(1-2*(C12-C11)/(C13-C11))*(C13-C11)*(B69-0.5)*LN(B69/(1-B69)),IF(D8="sl",C10+EXP(LN(C12-C10)+(1/2)*(LN((1-D11)/D11))^-1*LN((C13-C10)/(C11-C10))*LN(B69/(1-B69))+((1-2*D11)*(LN((1-D11)/D11)))^-1*LN(((C13-C10)*(C11-C10))/(C12-C10)^2)*(B69-0.5)*LN(B69/(1-B69))),IF(D8="su",C14-EXP(-(-LN(C14-C12)-(1/2)*(LN((1-D11)/D11))^-1*LN((C14-C13)/(C14-C11))*LN(B69/(1-B69))-((1-2*D11)*(LN((1-D11)/D11)))^-1*LN(((C14-C13)*(C14-C11))/(C14-C12)^2)*(B69-0.5)*LN(B69/(1-B69)))),IF(D8="b",(C10+C14*EXP(LN((C12-C10)/(C14-C12))+(1/2)*(LN((1-D11)/D11))^-1*LN(((C13-C10)/(C14-C13))/((C11-C10)/(C14-C11)))*LN(B69/(1-B69))+((1-2*D11)*(LN((1-D11)/D11)))^-1*LN((((C13-C10)/(C14-C13))*((C11-C10)/(C14-C11)))/((C12-C10)/(C14-C12))^2)*(B69-0.5)*LN(B69/(1-B69))))/(1+EXP(LN((C12-C10)/(C14-C12))+(1/2)*(LN((1-D11)/D11))^-1*LN(((C13-C10)/(C14-C13))/((C11-C10)/(C14-C11)))*LN(B69/(1-B69))+((1-2*D11)*(LN((1-D11)/D11)))^-1*LN((((C13-C10)/(C14-C13))*((C11-C10)/(C14-C11)))/((C12-C10)/(C14-C12))^2)*(B69-0.5)*LN(B69/(1-B69)))),NA())))))</f>
        <v>23.543805184267804</v>
      </c>
      <c r="D69" s="4">
        <f>IF(C15&lt;&gt;"",NA(),IF(D8="u",((1/2)*(LN((1-D11)/D11))^-1*(C13-C11)/(B69*(1-B69))+((1-2*D11)*(LN((1-D11)/D11)))^-1*(1-2*(C12-C11)/(C13-C11))*(C13-C11)*((B69-0.5)/(B69*(1-B69))+LN(B69/(1-B69))))^(-1),IF(D8="sl",((1/2)*(LN((1-D11)/D11))^-1*LN((C13-C10)/(C11-C10))/(B69*(1-B69))+((1-2*D11)*(LN((1-D11)/D11)))^-1*LN(((C13-C10)*(C11-C10))/(C12-C10)^2)*((B69-0.5)/(B69*(1-B69))+LN(B69/(1-B69))))^(-1)*EXP(-(LN(C12-C10)+(1/2)*(LN((1-D11)/D11))^-1*LN((C13-C10)/(C11-C10))*LN(B69/(1-B69))+((1-2*D11)*(LN((1-D11)/D11)))^-1*LN(((C13-C10)*(C11-C10))/(C12-C10)^2)*(B69-0.5)*LN(B69/(1-B69)))),IF(D8="su",(-(1/2)*(LN((1-D11)/D11))^-1*LN((C14-C13)/(C14-C11))/(B69*(1-B69))-((1-2*D11)*(LN((1-D11)/D11)))^-1*LN(((C14-C13)*(C14-C11))/(C14-C12)^2)*((B69-0.5)/(B69*(1-B69))+LN(B69/(1-B69))))^(-1)*EXP((-LN(C14-C12)-(1/2)*(LN((1-D11)/D11))^-1*LN((C14-C13)/(C14-C11))*LN(B69/(1-B69))-((1-2*D11)*(LN((1-D11)/D11)))^-1*LN(((C14-C13)*(C14-C11))/(C14-C12)^2)*(B69-0.5)*LN(B69/(1-B69)))),IF(D8="b",((1/2)*(LN((1-D11)/D11))^-1*LN(((C13-C10)/(C14-C13))/((C11-C10)/(C14-C11)))/(B69*(1-B69))+((1-2*D11)*(LN((1-D11)/D11)))^-1*LN((((C13-C10)/(C14-C13))*((C11-C10)/(C14-C11)))/((C12-C10)/(C14-C12))^2)*((B69-0.5)/(B69*(1-B69))+LN(B69/(1-B69))))^(-1)*(1+EXP(LN((C12-C10)/(C14-C12))+(1/2)*(LN((1-D11)/D11))^-1*LN(((C13-C10)/(C14-C13))/((C11-C10)/(C14-C11)))*LN(B69/(1-B69))+((1-2*D11)*(LN((1-D11)/D11)))^-1*LN((((C13-C10)/(C14-C13))*((C11-C10)/(C14-C11)))/((C12-C10)/(C14-C12))^2)*(B69-0.5)*LN(B69/(1-B69))))^2/((C14-C10)*EXP(LN((C12-C10)/(C14-C12))+(1/2)*(LN((1-D11)/D11))^-1*LN(((C13-C10)/(C14-C13))/((C11-C10)/(C14-C11)))*LN(B69/(1-B69))+((1-2*D11)*(LN((1-D11)/D11)))^-1*LN((((C13-C10)/(C14-C13))*((C11-C10)/(C14-C11)))/((C12-C10)/(C14-C12))^2)*(B69-0.5)*LN(B69/(1-B69)))),NA())))))</f>
        <v>2.370546666137676E-2</v>
      </c>
    </row>
    <row r="70" spans="2:4" x14ac:dyDescent="0.35">
      <c r="B70" s="6">
        <f>IF(C15&lt;&gt;"",NA(),(ROW()-ROW(B52))/100)</f>
        <v>0.18</v>
      </c>
      <c r="C70" s="5">
        <f>IF(C15&lt;&gt;"",NA(),IF(D8="u",C12+(1/2)*(LN((1-D11)/D11))^-1*(C13-C11)*LN(B70/(1-B70))+((1-2*D11)*(LN((1-D11)/D11)))^-1*(1-2*(C12-C11)/(C13-C11))*(C13-C11)*(B70-0.5)*LN(B70/(1-B70)),IF(D8="sl",C10+EXP(LN(C12-C10)+(1/2)*(LN((1-D11)/D11))^-1*LN((C13-C10)/(C11-C10))*LN(B70/(1-B70))+((1-2*D11)*(LN((1-D11)/D11)))^-1*LN(((C13-C10)*(C11-C10))/(C12-C10)^2)*(B70-0.5)*LN(B70/(1-B70))),IF(D8="su",C14-EXP(-(-LN(C14-C12)-(1/2)*(LN((1-D11)/D11))^-1*LN((C14-C13)/(C14-C11))*LN(B70/(1-B70))-((1-2*D11)*(LN((1-D11)/D11)))^-1*LN(((C14-C13)*(C14-C11))/(C14-C12)^2)*(B70-0.5)*LN(B70/(1-B70)))),IF(D8="b",(C10+C14*EXP(LN((C12-C10)/(C14-C12))+(1/2)*(LN((1-D11)/D11))^-1*LN(((C13-C10)/(C14-C13))/((C11-C10)/(C14-C11)))*LN(B70/(1-B70))+((1-2*D11)*(LN((1-D11)/D11)))^-1*LN((((C13-C10)/(C14-C13))*((C11-C10)/(C14-C11)))/((C12-C10)/(C14-C12))^2)*(B70-0.5)*LN(B70/(1-B70))))/(1+EXP(LN((C12-C10)/(C14-C12))+(1/2)*(LN((1-D11)/D11))^-1*LN(((C13-C10)/(C14-C13))/((C11-C10)/(C14-C11)))*LN(B70/(1-B70))+((1-2*D11)*(LN((1-D11)/D11)))^-1*LN((((C13-C10)/(C14-C13))*((C11-C10)/(C14-C11)))/((C12-C10)/(C14-C12))^2)*(B70-0.5)*LN(B70/(1-B70)))),NA())))))</f>
        <v>23.95808827184036</v>
      </c>
      <c r="D70" s="4">
        <f>IF(C15&lt;&gt;"",NA(),IF(D8="u",((1/2)*(LN((1-D11)/D11))^-1*(C13-C11)/(B70*(1-B70))+((1-2*D11)*(LN((1-D11)/D11)))^-1*(1-2*(C12-C11)/(C13-C11))*(C13-C11)*((B70-0.5)/(B70*(1-B70))+LN(B70/(1-B70))))^(-1),IF(D8="sl",((1/2)*(LN((1-D11)/D11))^-1*LN((C13-C10)/(C11-C10))/(B70*(1-B70))+((1-2*D11)*(LN((1-D11)/D11)))^-1*LN(((C13-C10)*(C11-C10))/(C12-C10)^2)*((B70-0.5)/(B70*(1-B70))+LN(B70/(1-B70))))^(-1)*EXP(-(LN(C12-C10)+(1/2)*(LN((1-D11)/D11))^-1*LN((C13-C10)/(C11-C10))*LN(B70/(1-B70))+((1-2*D11)*(LN((1-D11)/D11)))^-1*LN(((C13-C10)*(C11-C10))/(C12-C10)^2)*(B70-0.5)*LN(B70/(1-B70)))),IF(D8="su",(-(1/2)*(LN((1-D11)/D11))^-1*LN((C14-C13)/(C14-C11))/(B70*(1-B70))-((1-2*D11)*(LN((1-D11)/D11)))^-1*LN(((C14-C13)*(C14-C11))/(C14-C12)^2)*((B70-0.5)/(B70*(1-B70))+LN(B70/(1-B70))))^(-1)*EXP((-LN(C14-C12)-(1/2)*(LN((1-D11)/D11))^-1*LN((C14-C13)/(C14-C11))*LN(B70/(1-B70))-((1-2*D11)*(LN((1-D11)/D11)))^-1*LN(((C14-C13)*(C14-C11))/(C14-C12)^2)*(B70-0.5)*LN(B70/(1-B70)))),IF(D8="b",((1/2)*(LN((1-D11)/D11))^-1*LN(((C13-C10)/(C14-C13))/((C11-C10)/(C14-C11)))/(B70*(1-B70))+((1-2*D11)*(LN((1-D11)/D11)))^-1*LN((((C13-C10)/(C14-C13))*((C11-C10)/(C14-C11)))/((C12-C10)/(C14-C12))^2)*((B70-0.5)/(B70*(1-B70))+LN(B70/(1-B70))))^(-1)*(1+EXP(LN((C12-C10)/(C14-C12))+(1/2)*(LN((1-D11)/D11))^-1*LN(((C13-C10)/(C14-C13))/((C11-C10)/(C14-C11)))*LN(B70/(1-B70))+((1-2*D11)*(LN((1-D11)/D11)))^-1*LN((((C13-C10)/(C14-C13))*((C11-C10)/(C14-C11)))/((C12-C10)/(C14-C12))^2)*(B70-0.5)*LN(B70/(1-B70))))^2/((C14-C10)*EXP(LN((C12-C10)/(C14-C12))+(1/2)*(LN((1-D11)/D11))^-1*LN(((C13-C10)/(C14-C13))/((C11-C10)/(C14-C11)))*LN(B70/(1-B70))+((1-2*D11)*(LN((1-D11)/D11)))^-1*LN((((C13-C10)/(C14-C13))*((C11-C10)/(C14-C11)))/((C12-C10)/(C14-C12))^2)*(B70-0.5)*LN(B70/(1-B70)))),NA())))))</f>
        <v>2.4564613172757033E-2</v>
      </c>
    </row>
    <row r="71" spans="2:4" x14ac:dyDescent="0.35">
      <c r="B71" s="6">
        <f>IF(C15&lt;&gt;"",NA(),(ROW()-ROW(B52))/100)</f>
        <v>0.19</v>
      </c>
      <c r="C71" s="5">
        <f>IF(C15&lt;&gt;"",NA(),IF(D8="u",C12+(1/2)*(LN((1-D11)/D11))^-1*(C13-C11)*LN(B71/(1-B71))+((1-2*D11)*(LN((1-D11)/D11)))^-1*(1-2*(C12-C11)/(C13-C11))*(C13-C11)*(B71-0.5)*LN(B71/(1-B71)),IF(D8="sl",C10+EXP(LN(C12-C10)+(1/2)*(LN((1-D11)/D11))^-1*LN((C13-C10)/(C11-C10))*LN(B71/(1-B71))+((1-2*D11)*(LN((1-D11)/D11)))^-1*LN(((C13-C10)*(C11-C10))/(C12-C10)^2)*(B71-0.5)*LN(B71/(1-B71))),IF(D8="su",C14-EXP(-(-LN(C14-C12)-(1/2)*(LN((1-D11)/D11))^-1*LN((C14-C13)/(C14-C11))*LN(B71/(1-B71))-((1-2*D11)*(LN((1-D11)/D11)))^-1*LN(((C14-C13)*(C14-C11))/(C14-C12)^2)*(B71-0.5)*LN(B71/(1-B71)))),IF(D8="b",(C10+C14*EXP(LN((C12-C10)/(C14-C12))+(1/2)*(LN((1-D11)/D11))^-1*LN(((C13-C10)/(C14-C13))/((C11-C10)/(C14-C11)))*LN(B71/(1-B71))+((1-2*D11)*(LN((1-D11)/D11)))^-1*LN((((C13-C10)/(C14-C13))*((C11-C10)/(C14-C11)))/((C12-C10)/(C14-C12))^2)*(B71-0.5)*LN(B71/(1-B71))))/(1+EXP(LN((C12-C10)/(C14-C12))+(1/2)*(LN((1-D11)/D11))^-1*LN(((C13-C10)/(C14-C13))/((C11-C10)/(C14-C11)))*LN(B71/(1-B71))+((1-2*D11)*(LN((1-D11)/D11)))^-1*LN((((C13-C10)/(C14-C13))*((C11-C10)/(C14-C11)))/((C12-C10)/(C14-C12))^2)*(B71-0.5)*LN(B71/(1-B71)))),NA())))))</f>
        <v>24.358659865173902</v>
      </c>
      <c r="D71" s="4">
        <f>IF(C15&lt;&gt;"",NA(),IF(D8="u",((1/2)*(LN((1-D11)/D11))^-1*(C13-C11)/(B71*(1-B71))+((1-2*D11)*(LN((1-D11)/D11)))^-1*(1-2*(C12-C11)/(C13-C11))*(C13-C11)*((B71-0.5)/(B71*(1-B71))+LN(B71/(1-B71))))^(-1),IF(D8="sl",((1/2)*(LN((1-D11)/D11))^-1*LN((C13-C10)/(C11-C10))/(B71*(1-B71))+((1-2*D11)*(LN((1-D11)/D11)))^-1*LN(((C13-C10)*(C11-C10))/(C12-C10)^2)*((B71-0.5)/(B71*(1-B71))+LN(B71/(1-B71))))^(-1)*EXP(-(LN(C12-C10)+(1/2)*(LN((1-D11)/D11))^-1*LN((C13-C10)/(C11-C10))*LN(B71/(1-B71))+((1-2*D11)*(LN((1-D11)/D11)))^-1*LN(((C13-C10)*(C11-C10))/(C12-C10)^2)*(B71-0.5)*LN(B71/(1-B71)))),IF(D8="su",(-(1/2)*(LN((1-D11)/D11))^-1*LN((C14-C13)/(C14-C11))/(B71*(1-B71))-((1-2*D11)*(LN((1-D11)/D11)))^-1*LN(((C14-C13)*(C14-C11))/(C14-C12)^2)*((B71-0.5)/(B71*(1-B71))+LN(B71/(1-B71))))^(-1)*EXP((-LN(C14-C12)-(1/2)*(LN((1-D11)/D11))^-1*LN((C14-C13)/(C14-C11))*LN(B71/(1-B71))-((1-2*D11)*(LN((1-D11)/D11)))^-1*LN(((C14-C13)*(C14-C11))/(C14-C12)^2)*(B71-0.5)*LN(B71/(1-B71)))),IF(D8="b",((1/2)*(LN((1-D11)/D11))^-1*LN(((C13-C10)/(C14-C13))/((C11-C10)/(C14-C11)))/(B71*(1-B71))+((1-2*D11)*(LN((1-D11)/D11)))^-1*LN((((C13-C10)/(C14-C13))*((C11-C10)/(C14-C11)))/((C12-C10)/(C14-C12))^2)*((B71-0.5)/(B71*(1-B71))+LN(B71/(1-B71))))^(-1)*(1+EXP(LN((C12-C10)/(C14-C12))+(1/2)*(LN((1-D11)/D11))^-1*LN(((C13-C10)/(C14-C13))/((C11-C10)/(C14-C11)))*LN(B71/(1-B71))+((1-2*D11)*(LN((1-D11)/D11)))^-1*LN((((C13-C10)/(C14-C13))*((C11-C10)/(C14-C11)))/((C12-C10)/(C14-C12))^2)*(B71-0.5)*LN(B71/(1-B71))))^2/((C14-C10)*EXP(LN((C12-C10)/(C14-C12))+(1/2)*(LN((1-D11)/D11))^-1*LN(((C13-C10)/(C14-C13))/((C11-C10)/(C14-C11)))*LN(B71/(1-B71))+((1-2*D11)*(LN((1-D11)/D11)))^-1*LN((((C13-C10)/(C14-C13))*((C11-C10)/(C14-C11)))/((C12-C10)/(C14-C12))^2)*(B71-0.5)*LN(B71/(1-B71)))),NA())))))</f>
        <v>2.5357262494457619E-2</v>
      </c>
    </row>
    <row r="72" spans="2:4" x14ac:dyDescent="0.35">
      <c r="B72" s="6">
        <f>IF(C15&lt;&gt;"",NA(),(ROW()-ROW(B52))/100)</f>
        <v>0.2</v>
      </c>
      <c r="C72" s="5">
        <f>IF(C15&lt;&gt;"",NA(),IF(D8="u",C12+(1/2)*(LN((1-D11)/D11))^-1*(C13-C11)*LN(B72/(1-B72))+((1-2*D11)*(LN((1-D11)/D11)))^-1*(1-2*(C12-C11)/(C13-C11))*(C13-C11)*(B72-0.5)*LN(B72/(1-B72)),IF(D8="sl",C10+EXP(LN(C12-C10)+(1/2)*(LN((1-D11)/D11))^-1*LN((C13-C10)/(C11-C10))*LN(B72/(1-B72))+((1-2*D11)*(LN((1-D11)/D11)))^-1*LN(((C13-C10)*(C11-C10))/(C12-C10)^2)*(B72-0.5)*LN(B72/(1-B72))),IF(D8="su",C14-EXP(-(-LN(C14-C12)-(1/2)*(LN((1-D11)/D11))^-1*LN((C14-C13)/(C14-C11))*LN(B72/(1-B72))-((1-2*D11)*(LN((1-D11)/D11)))^-1*LN(((C14-C13)*(C14-C11))/(C14-C12)^2)*(B72-0.5)*LN(B72/(1-B72)))),IF(D8="b",(C10+C14*EXP(LN((C12-C10)/(C14-C12))+(1/2)*(LN((1-D11)/D11))^-1*LN(((C13-C10)/(C14-C13))/((C11-C10)/(C14-C11)))*LN(B72/(1-B72))+((1-2*D11)*(LN((1-D11)/D11)))^-1*LN((((C13-C10)/(C14-C13))*((C11-C10)/(C14-C11)))/((C12-C10)/(C14-C12))^2)*(B72-0.5)*LN(B72/(1-B72))))/(1+EXP(LN((C12-C10)/(C14-C12))+(1/2)*(LN((1-D11)/D11))^-1*LN(((C13-C10)/(C14-C13))/((C11-C10)/(C14-C11)))*LN(B72/(1-B72))+((1-2*D11)*(LN((1-D11)/D11)))^-1*LN((((C13-C10)/(C14-C13))*((C11-C10)/(C14-C11)))/((C12-C10)/(C14-C12))^2)*(B72-0.5)*LN(B72/(1-B72)))),NA())))))</f>
        <v>24.747391504463817</v>
      </c>
      <c r="D72" s="4">
        <f>IF(C15&lt;&gt;"",NA(),IF(D8="u",((1/2)*(LN((1-D11)/D11))^-1*(C13-C11)/(B72*(1-B72))+((1-2*D11)*(LN((1-D11)/D11)))^-1*(1-2*(C12-C11)/(C13-C11))*(C13-C11)*((B72-0.5)/(B72*(1-B72))+LN(B72/(1-B72))))^(-1),IF(D8="sl",((1/2)*(LN((1-D11)/D11))^-1*LN((C13-C10)/(C11-C10))/(B72*(1-B72))+((1-2*D11)*(LN((1-D11)/D11)))^-1*LN(((C13-C10)*(C11-C10))/(C12-C10)^2)*((B72-0.5)/(B72*(1-B72))+LN(B72/(1-B72))))^(-1)*EXP(-(LN(C12-C10)+(1/2)*(LN((1-D11)/D11))^-1*LN((C13-C10)/(C11-C10))*LN(B72/(1-B72))+((1-2*D11)*(LN((1-D11)/D11)))^-1*LN(((C13-C10)*(C11-C10))/(C12-C10)^2)*(B72-0.5)*LN(B72/(1-B72)))),IF(D8="su",(-(1/2)*(LN((1-D11)/D11))^-1*LN((C14-C13)/(C14-C11))/(B72*(1-B72))-((1-2*D11)*(LN((1-D11)/D11)))^-1*LN(((C14-C13)*(C14-C11))/(C14-C12)^2)*((B72-0.5)/(B72*(1-B72))+LN(B72/(1-B72))))^(-1)*EXP((-LN(C14-C12)-(1/2)*(LN((1-D11)/D11))^-1*LN((C14-C13)/(C14-C11))*LN(B72/(1-B72))-((1-2*D11)*(LN((1-D11)/D11)))^-1*LN(((C14-C13)*(C14-C11))/(C14-C12)^2)*(B72-0.5)*LN(B72/(1-B72)))),IF(D8="b",((1/2)*(LN((1-D11)/D11))^-1*LN(((C13-C10)/(C14-C13))/((C11-C10)/(C14-C11)))/(B72*(1-B72))+((1-2*D11)*(LN((1-D11)/D11)))^-1*LN((((C13-C10)/(C14-C13))*((C11-C10)/(C14-C11)))/((C12-C10)/(C14-C12))^2)*((B72-0.5)/(B72*(1-B72))+LN(B72/(1-B72))))^(-1)*(1+EXP(LN((C12-C10)/(C14-C12))+(1/2)*(LN((1-D11)/D11))^-1*LN(((C13-C10)/(C14-C13))/((C11-C10)/(C14-C11)))*LN(B72/(1-B72))+((1-2*D11)*(LN((1-D11)/D11)))^-1*LN((((C13-C10)/(C14-C13))*((C11-C10)/(C14-C11)))/((C12-C10)/(C14-C12))^2)*(B72-0.5)*LN(B72/(1-B72))))^2/((C14-C10)*EXP(LN((C12-C10)/(C14-C12))+(1/2)*(LN((1-D11)/D11))^-1*LN(((C13-C10)/(C14-C13))/((C11-C10)/(C14-C11)))*LN(B72/(1-B72))+((1-2*D11)*(LN((1-D11)/D11)))^-1*LN((((C13-C10)/(C14-C13))*((C11-C10)/(C14-C11)))/((C12-C10)/(C14-C12))^2)*(B72-0.5)*LN(B72/(1-B72)))),NA())))))</f>
        <v>2.6084826316305716E-2</v>
      </c>
    </row>
    <row r="73" spans="2:4" x14ac:dyDescent="0.35">
      <c r="B73" s="6">
        <f>IF(C15&lt;&gt;"",NA(),(ROW()-ROW(B52))/100)</f>
        <v>0.21</v>
      </c>
      <c r="C73" s="5">
        <f>IF(C15&lt;&gt;"",NA(),IF(D8="u",C12+(1/2)*(LN((1-D11)/D11))^-1*(C13-C11)*LN(B73/(1-B73))+((1-2*D11)*(LN((1-D11)/D11)))^-1*(1-2*(C12-C11)/(C13-C11))*(C13-C11)*(B73-0.5)*LN(B73/(1-B73)),IF(D8="sl",C10+EXP(LN(C12-C10)+(1/2)*(LN((1-D11)/D11))^-1*LN((C13-C10)/(C11-C10))*LN(B73/(1-B73))+((1-2*D11)*(LN((1-D11)/D11)))^-1*LN(((C13-C10)*(C11-C10))/(C12-C10)^2)*(B73-0.5)*LN(B73/(1-B73))),IF(D8="su",C14-EXP(-(-LN(C14-C12)-(1/2)*(LN((1-D11)/D11))^-1*LN((C14-C13)/(C14-C11))*LN(B73/(1-B73))-((1-2*D11)*(LN((1-D11)/D11)))^-1*LN(((C14-C13)*(C14-C11))/(C14-C12)^2)*(B73-0.5)*LN(B73/(1-B73)))),IF(D8="b",(C10+C14*EXP(LN((C12-C10)/(C14-C12))+(1/2)*(LN((1-D11)/D11))^-1*LN(((C13-C10)/(C14-C13))/((C11-C10)/(C14-C11)))*LN(B73/(1-B73))+((1-2*D11)*(LN((1-D11)/D11)))^-1*LN((((C13-C10)/(C14-C13))*((C11-C10)/(C14-C11)))/((C12-C10)/(C14-C12))^2)*(B73-0.5)*LN(B73/(1-B73))))/(1+EXP(LN((C12-C10)/(C14-C12))+(1/2)*(LN((1-D11)/D11))^-1*LN(((C13-C10)/(C14-C13))/((C11-C10)/(C14-C11)))*LN(B73/(1-B73))+((1-2*D11)*(LN((1-D11)/D11)))^-1*LN((((C13-C10)/(C14-C13))*((C11-C10)/(C14-C11)))/((C12-C10)/(C14-C12))^2)*(B73-0.5)*LN(B73/(1-B73)))),NA())))))</f>
        <v>25.125882492754148</v>
      </c>
      <c r="D73" s="4">
        <f>IF(C15&lt;&gt;"",NA(),IF(D8="u",((1/2)*(LN((1-D11)/D11))^-1*(C13-C11)/(B73*(1-B73))+((1-2*D11)*(LN((1-D11)/D11)))^-1*(1-2*(C12-C11)/(C13-C11))*(C13-C11)*((B73-0.5)/(B73*(1-B73))+LN(B73/(1-B73))))^(-1),IF(D8="sl",((1/2)*(LN((1-D11)/D11))^-1*LN((C13-C10)/(C11-C10))/(B73*(1-B73))+((1-2*D11)*(LN((1-D11)/D11)))^-1*LN(((C13-C10)*(C11-C10))/(C12-C10)^2)*((B73-0.5)/(B73*(1-B73))+LN(B73/(1-B73))))^(-1)*EXP(-(LN(C12-C10)+(1/2)*(LN((1-D11)/D11))^-1*LN((C13-C10)/(C11-C10))*LN(B73/(1-B73))+((1-2*D11)*(LN((1-D11)/D11)))^-1*LN(((C13-C10)*(C11-C10))/(C12-C10)^2)*(B73-0.5)*LN(B73/(1-B73)))),IF(D8="su",(-(1/2)*(LN((1-D11)/D11))^-1*LN((C14-C13)/(C14-C11))/(B73*(1-B73))-((1-2*D11)*(LN((1-D11)/D11)))^-1*LN(((C14-C13)*(C14-C11))/(C14-C12)^2)*((B73-0.5)/(B73*(1-B73))+LN(B73/(1-B73))))^(-1)*EXP((-LN(C14-C12)-(1/2)*(LN((1-D11)/D11))^-1*LN((C14-C13)/(C14-C11))*LN(B73/(1-B73))-((1-2*D11)*(LN((1-D11)/D11)))^-1*LN(((C14-C13)*(C14-C11))/(C14-C12)^2)*(B73-0.5)*LN(B73/(1-B73)))),IF(D8="b",((1/2)*(LN((1-D11)/D11))^-1*LN(((C13-C10)/(C14-C13))/((C11-C10)/(C14-C11)))/(B73*(1-B73))+((1-2*D11)*(LN((1-D11)/D11)))^-1*LN((((C13-C10)/(C14-C13))*((C11-C10)/(C14-C11)))/((C12-C10)/(C14-C12))^2)*((B73-0.5)/(B73*(1-B73))+LN(B73/(1-B73))))^(-1)*(1+EXP(LN((C12-C10)/(C14-C12))+(1/2)*(LN((1-D11)/D11))^-1*LN(((C13-C10)/(C14-C13))/((C11-C10)/(C14-C11)))*LN(B73/(1-B73))+((1-2*D11)*(LN((1-D11)/D11)))^-1*LN((((C13-C10)/(C14-C13))*((C11-C10)/(C14-C11)))/((C12-C10)/(C14-C12))^2)*(B73-0.5)*LN(B73/(1-B73))))^2/((C14-C10)*EXP(LN((C12-C10)/(C14-C12))+(1/2)*(LN((1-D11)/D11))^-1*LN(((C13-C10)/(C14-C13))/((C11-C10)/(C14-C11)))*LN(B73/(1-B73))+((1-2*D11)*(LN((1-D11)/D11)))^-1*LN((((C13-C10)/(C14-C13))*((C11-C10)/(C14-C11)))/((C12-C10)/(C14-C12))^2)*(B73-0.5)*LN(B73/(1-B73)))),NA())))))</f>
        <v>2.6748946719584832E-2</v>
      </c>
    </row>
    <row r="74" spans="2:4" x14ac:dyDescent="0.35">
      <c r="B74" s="6">
        <f>IF(C15&lt;&gt;"",NA(),(ROW()-ROW(B52))/100)</f>
        <v>0.22</v>
      </c>
      <c r="C74" s="5">
        <f>IF(C15&lt;&gt;"",NA(),IF(D8="u",C12+(1/2)*(LN((1-D11)/D11))^-1*(C13-C11)*LN(B74/(1-B74))+((1-2*D11)*(LN((1-D11)/D11)))^-1*(1-2*(C12-C11)/(C13-C11))*(C13-C11)*(B74-0.5)*LN(B74/(1-B74)),IF(D8="sl",C10+EXP(LN(C12-C10)+(1/2)*(LN((1-D11)/D11))^-1*LN((C13-C10)/(C11-C10))*LN(B74/(1-B74))+((1-2*D11)*(LN((1-D11)/D11)))^-1*LN(((C13-C10)*(C11-C10))/(C12-C10)^2)*(B74-0.5)*LN(B74/(1-B74))),IF(D8="su",C14-EXP(-(-LN(C14-C12)-(1/2)*(LN((1-D11)/D11))^-1*LN((C14-C13)/(C14-C11))*LN(B74/(1-B74))-((1-2*D11)*(LN((1-D11)/D11)))^-1*LN(((C14-C13)*(C14-C11))/(C14-C12)^2)*(B74-0.5)*LN(B74/(1-B74)))),IF(D8="b",(C10+C14*EXP(LN((C12-C10)/(C14-C12))+(1/2)*(LN((1-D11)/D11))^-1*LN(((C13-C10)/(C14-C13))/((C11-C10)/(C14-C11)))*LN(B74/(1-B74))+((1-2*D11)*(LN((1-D11)/D11)))^-1*LN((((C13-C10)/(C14-C13))*((C11-C10)/(C14-C11)))/((C12-C10)/(C14-C12))^2)*(B74-0.5)*LN(B74/(1-B74))))/(1+EXP(LN((C12-C10)/(C14-C12))+(1/2)*(LN((1-D11)/D11))^-1*LN(((C13-C10)/(C14-C13))/((C11-C10)/(C14-C11)))*LN(B74/(1-B74))+((1-2*D11)*(LN((1-D11)/D11)))^-1*LN((((C13-C10)/(C14-C13))*((C11-C10)/(C14-C11)))/((C12-C10)/(C14-C12))^2)*(B74-0.5)*LN(B74/(1-B74)))),NA())))))</f>
        <v>25.495511758163598</v>
      </c>
      <c r="D74" s="4">
        <f>IF(C15&lt;&gt;"",NA(),IF(D8="u",((1/2)*(LN((1-D11)/D11))^-1*(C13-C11)/(B74*(1-B74))+((1-2*D11)*(LN((1-D11)/D11)))^-1*(1-2*(C12-C11)/(C13-C11))*(C13-C11)*((B74-0.5)/(B74*(1-B74))+LN(B74/(1-B74))))^(-1),IF(D8="sl",((1/2)*(LN((1-D11)/D11))^-1*LN((C13-C10)/(C11-C10))/(B74*(1-B74))+((1-2*D11)*(LN((1-D11)/D11)))^-1*LN(((C13-C10)*(C11-C10))/(C12-C10)^2)*((B74-0.5)/(B74*(1-B74))+LN(B74/(1-B74))))^(-1)*EXP(-(LN(C12-C10)+(1/2)*(LN((1-D11)/D11))^-1*LN((C13-C10)/(C11-C10))*LN(B74/(1-B74))+((1-2*D11)*(LN((1-D11)/D11)))^-1*LN(((C13-C10)*(C11-C10))/(C12-C10)^2)*(B74-0.5)*LN(B74/(1-B74)))),IF(D8="su",(-(1/2)*(LN((1-D11)/D11))^-1*LN((C14-C13)/(C14-C11))/(B74*(1-B74))-((1-2*D11)*(LN((1-D11)/D11)))^-1*LN(((C14-C13)*(C14-C11))/(C14-C12)^2)*((B74-0.5)/(B74*(1-B74))+LN(B74/(1-B74))))^(-1)*EXP((-LN(C14-C12)-(1/2)*(LN((1-D11)/D11))^-1*LN((C14-C13)/(C14-C11))*LN(B74/(1-B74))-((1-2*D11)*(LN((1-D11)/D11)))^-1*LN(((C14-C13)*(C14-C11))/(C14-C12)^2)*(B74-0.5)*LN(B74/(1-B74)))),IF(D8="b",((1/2)*(LN((1-D11)/D11))^-1*LN(((C13-C10)/(C14-C13))/((C11-C10)/(C14-C11)))/(B74*(1-B74))+((1-2*D11)*(LN((1-D11)/D11)))^-1*LN((((C13-C10)/(C14-C13))*((C11-C10)/(C14-C11)))/((C12-C10)/(C14-C12))^2)*((B74-0.5)/(B74*(1-B74))+LN(B74/(1-B74))))^(-1)*(1+EXP(LN((C12-C10)/(C14-C12))+(1/2)*(LN((1-D11)/D11))^-1*LN(((C13-C10)/(C14-C13))/((C11-C10)/(C14-C11)))*LN(B74/(1-B74))+((1-2*D11)*(LN((1-D11)/D11)))^-1*LN((((C13-C10)/(C14-C13))*((C11-C10)/(C14-C11)))/((C12-C10)/(C14-C12))^2)*(B74-0.5)*LN(B74/(1-B74))))^2/((C14-C10)*EXP(LN((C12-C10)/(C14-C12))+(1/2)*(LN((1-D11)/D11))^-1*LN(((C13-C10)/(C14-C13))/((C11-C10)/(C14-C11)))*LN(B74/(1-B74))+((1-2*D11)*(LN((1-D11)/D11)))^-1*LN((((C13-C10)/(C14-C13))*((C11-C10)/(C14-C11)))/((C12-C10)/(C14-C12))^2)*(B74-0.5)*LN(B74/(1-B74)))),NA())))))</f>
        <v>2.7351451164368708E-2</v>
      </c>
    </row>
    <row r="75" spans="2:4" x14ac:dyDescent="0.35">
      <c r="B75" s="6">
        <f>IF(C15&lt;&gt;"",NA(),(ROW()-ROW(B52))/100)</f>
        <v>0.23</v>
      </c>
      <c r="C75" s="5">
        <f>IF(C15&lt;&gt;"",NA(),IF(D8="u",C12+(1/2)*(LN((1-D11)/D11))^-1*(C13-C11)*LN(B75/(1-B75))+((1-2*D11)*(LN((1-D11)/D11)))^-1*(1-2*(C12-C11)/(C13-C11))*(C13-C11)*(B75-0.5)*LN(B75/(1-B75)),IF(D8="sl",C10+EXP(LN(C12-C10)+(1/2)*(LN((1-D11)/D11))^-1*LN((C13-C10)/(C11-C10))*LN(B75/(1-B75))+((1-2*D11)*(LN((1-D11)/D11)))^-1*LN(((C13-C10)*(C11-C10))/(C12-C10)^2)*(B75-0.5)*LN(B75/(1-B75))),IF(D8="su",C14-EXP(-(-LN(C14-C12)-(1/2)*(LN((1-D11)/D11))^-1*LN((C14-C13)/(C14-C11))*LN(B75/(1-B75))-((1-2*D11)*(LN((1-D11)/D11)))^-1*LN(((C14-C13)*(C14-C11))/(C14-C12)^2)*(B75-0.5)*LN(B75/(1-B75)))),IF(D8="b",(C10+C14*EXP(LN((C12-C10)/(C14-C12))+(1/2)*(LN((1-D11)/D11))^-1*LN(((C13-C10)/(C14-C13))/((C11-C10)/(C14-C11)))*LN(B75/(1-B75))+((1-2*D11)*(LN((1-D11)/D11)))^-1*LN((((C13-C10)/(C14-C13))*((C11-C10)/(C14-C11)))/((C12-C10)/(C14-C12))^2)*(B75-0.5)*LN(B75/(1-B75))))/(1+EXP(LN((C12-C10)/(C14-C12))+(1/2)*(LN((1-D11)/D11))^-1*LN(((C13-C10)/(C14-C13))/((C11-C10)/(C14-C11)))*LN(B75/(1-B75))+((1-2*D11)*(LN((1-D11)/D11)))^-1*LN((((C13-C10)/(C14-C13))*((C11-C10)/(C14-C11)))/((C12-C10)/(C14-C12))^2)*(B75-0.5)*LN(B75/(1-B75)))),NA())))))</f>
        <v>25.857478108656032</v>
      </c>
      <c r="D75" s="4">
        <f>IF(C15&lt;&gt;"",NA(),IF(D8="u",((1/2)*(LN((1-D11)/D11))^-1*(C13-C11)/(B75*(1-B75))+((1-2*D11)*(LN((1-D11)/D11)))^-1*(1-2*(C12-C11)/(C13-C11))*(C13-C11)*((B75-0.5)/(B75*(1-B75))+LN(B75/(1-B75))))^(-1),IF(D8="sl",((1/2)*(LN((1-D11)/D11))^-1*LN((C13-C10)/(C11-C10))/(B75*(1-B75))+((1-2*D11)*(LN((1-D11)/D11)))^-1*LN(((C13-C10)*(C11-C10))/(C12-C10)^2)*((B75-0.5)/(B75*(1-B75))+LN(B75/(1-B75))))^(-1)*EXP(-(LN(C12-C10)+(1/2)*(LN((1-D11)/D11))^-1*LN((C13-C10)/(C11-C10))*LN(B75/(1-B75))+((1-2*D11)*(LN((1-D11)/D11)))^-1*LN(((C13-C10)*(C11-C10))/(C12-C10)^2)*(B75-0.5)*LN(B75/(1-B75)))),IF(D8="su",(-(1/2)*(LN((1-D11)/D11))^-1*LN((C14-C13)/(C14-C11))/(B75*(1-B75))-((1-2*D11)*(LN((1-D11)/D11)))^-1*LN(((C14-C13)*(C14-C11))/(C14-C12)^2)*((B75-0.5)/(B75*(1-B75))+LN(B75/(1-B75))))^(-1)*EXP((-LN(C14-C12)-(1/2)*(LN((1-D11)/D11))^-1*LN((C14-C13)/(C14-C11))*LN(B75/(1-B75))-((1-2*D11)*(LN((1-D11)/D11)))^-1*LN(((C14-C13)*(C14-C11))/(C14-C12)^2)*(B75-0.5)*LN(B75/(1-B75)))),IF(D8="b",((1/2)*(LN((1-D11)/D11))^-1*LN(((C13-C10)/(C14-C13))/((C11-C10)/(C14-C11)))/(B75*(1-B75))+((1-2*D11)*(LN((1-D11)/D11)))^-1*LN((((C13-C10)/(C14-C13))*((C11-C10)/(C14-C11)))/((C12-C10)/(C14-C12))^2)*((B75-0.5)/(B75*(1-B75))+LN(B75/(1-B75))))^(-1)*(1+EXP(LN((C12-C10)/(C14-C12))+(1/2)*(LN((1-D11)/D11))^-1*LN(((C13-C10)/(C14-C13))/((C11-C10)/(C14-C11)))*LN(B75/(1-B75))+((1-2*D11)*(LN((1-D11)/D11)))^-1*LN((((C13-C10)/(C14-C13))*((C11-C10)/(C14-C11)))/((C12-C10)/(C14-C12))^2)*(B75-0.5)*LN(B75/(1-B75))))^2/((C14-C10)*EXP(LN((C12-C10)/(C14-C12))+(1/2)*(LN((1-D11)/D11))^-1*LN(((C13-C10)/(C14-C13))/((C11-C10)/(C14-C11)))*LN(B75/(1-B75))+((1-2*D11)*(LN((1-D11)/D11)))^-1*LN((((C13-C10)/(C14-C13))*((C11-C10)/(C14-C11)))/((C12-C10)/(C14-C12))^2)*(B75-0.5)*LN(B75/(1-B75)))),NA())))))</f>
        <v>2.7894312073629531E-2</v>
      </c>
    </row>
    <row r="76" spans="2:4" x14ac:dyDescent="0.35">
      <c r="B76" s="6">
        <f>IF(C15&lt;&gt;"",NA(),(ROW()-ROW(B52))/100)</f>
        <v>0.24</v>
      </c>
      <c r="C76" s="5">
        <f>IF(C15&lt;&gt;"",NA(),IF(D8="u",C12+(1/2)*(LN((1-D11)/D11))^-1*(C13-C11)*LN(B76/(1-B76))+((1-2*D11)*(LN((1-D11)/D11)))^-1*(1-2*(C12-C11)/(C13-C11))*(C13-C11)*(B76-0.5)*LN(B76/(1-B76)),IF(D8="sl",C10+EXP(LN(C12-C10)+(1/2)*(LN((1-D11)/D11))^-1*LN((C13-C10)/(C11-C10))*LN(B76/(1-B76))+((1-2*D11)*(LN((1-D11)/D11)))^-1*LN(((C13-C10)*(C11-C10))/(C12-C10)^2)*(B76-0.5)*LN(B76/(1-B76))),IF(D8="su",C14-EXP(-(-LN(C14-C12)-(1/2)*(LN((1-D11)/D11))^-1*LN((C14-C13)/(C14-C11))*LN(B76/(1-B76))-((1-2*D11)*(LN((1-D11)/D11)))^-1*LN(((C14-C13)*(C14-C11))/(C14-C12)^2)*(B76-0.5)*LN(B76/(1-B76)))),IF(D8="b",(C10+C14*EXP(LN((C12-C10)/(C14-C12))+(1/2)*(LN((1-D11)/D11))^-1*LN(((C13-C10)/(C14-C13))/((C11-C10)/(C14-C11)))*LN(B76/(1-B76))+((1-2*D11)*(LN((1-D11)/D11)))^-1*LN((((C13-C10)/(C14-C13))*((C11-C10)/(C14-C11)))/((C12-C10)/(C14-C12))^2)*(B76-0.5)*LN(B76/(1-B76))))/(1+EXP(LN((C12-C10)/(C14-C12))+(1/2)*(LN((1-D11)/D11))^-1*LN(((C13-C10)/(C14-C13))/((C11-C10)/(C14-C11)))*LN(B76/(1-B76))+((1-2*D11)*(LN((1-D11)/D11)))^-1*LN((((C13-C10)/(C14-C13))*((C11-C10)/(C14-C11)))/((C12-C10)/(C14-C12))^2)*(B76-0.5)*LN(B76/(1-B76)))),NA())))))</f>
        <v>26.212831864972564</v>
      </c>
      <c r="D76" s="4">
        <f>IF(C15&lt;&gt;"",NA(),IF(D8="u",((1/2)*(LN((1-D11)/D11))^-1*(C13-C11)/(B76*(1-B76))+((1-2*D11)*(LN((1-D11)/D11)))^-1*(1-2*(C12-C11)/(C13-C11))*(C13-C11)*((B76-0.5)/(B76*(1-B76))+LN(B76/(1-B76))))^(-1),IF(D8="sl",((1/2)*(LN((1-D11)/D11))^-1*LN((C13-C10)/(C11-C10))/(B76*(1-B76))+((1-2*D11)*(LN((1-D11)/D11)))^-1*LN(((C13-C10)*(C11-C10))/(C12-C10)^2)*((B76-0.5)/(B76*(1-B76))+LN(B76/(1-B76))))^(-1)*EXP(-(LN(C12-C10)+(1/2)*(LN((1-D11)/D11))^-1*LN((C13-C10)/(C11-C10))*LN(B76/(1-B76))+((1-2*D11)*(LN((1-D11)/D11)))^-1*LN(((C13-C10)*(C11-C10))/(C12-C10)^2)*(B76-0.5)*LN(B76/(1-B76)))),IF(D8="su",(-(1/2)*(LN((1-D11)/D11))^-1*LN((C14-C13)/(C14-C11))/(B76*(1-B76))-((1-2*D11)*(LN((1-D11)/D11)))^-1*LN(((C14-C13)*(C14-C11))/(C14-C12)^2)*((B76-0.5)/(B76*(1-B76))+LN(B76/(1-B76))))^(-1)*EXP((-LN(C14-C12)-(1/2)*(LN((1-D11)/D11))^-1*LN((C14-C13)/(C14-C11))*LN(B76/(1-B76))-((1-2*D11)*(LN((1-D11)/D11)))^-1*LN(((C14-C13)*(C14-C11))/(C14-C12)^2)*(B76-0.5)*LN(B76/(1-B76)))),IF(D8="b",((1/2)*(LN((1-D11)/D11))^-1*LN(((C13-C10)/(C14-C13))/((C11-C10)/(C14-C11)))/(B76*(1-B76))+((1-2*D11)*(LN((1-D11)/D11)))^-1*LN((((C13-C10)/(C14-C13))*((C11-C10)/(C14-C11)))/((C12-C10)/(C14-C12))^2)*((B76-0.5)/(B76*(1-B76))+LN(B76/(1-B76))))^(-1)*(1+EXP(LN((C12-C10)/(C14-C12))+(1/2)*(LN((1-D11)/D11))^-1*LN(((C13-C10)/(C14-C13))/((C11-C10)/(C14-C11)))*LN(B76/(1-B76))+((1-2*D11)*(LN((1-D11)/D11)))^-1*LN((((C13-C10)/(C14-C13))*((C11-C10)/(C14-C11)))/((C12-C10)/(C14-C12))^2)*(B76-0.5)*LN(B76/(1-B76))))^2/((C14-C10)*EXP(LN((C12-C10)/(C14-C12))+(1/2)*(LN((1-D11)/D11))^-1*LN(((C13-C10)/(C14-C13))/((C11-C10)/(C14-C11)))*LN(B76/(1-B76))+((1-2*D11)*(LN((1-D11)/D11)))^-1*LN((((C13-C10)/(C14-C13))*((C11-C10)/(C14-C11)))/((C12-C10)/(C14-C12))^2)*(B76-0.5)*LN(B76/(1-B76)))),NA())))))</f>
        <v>2.8379610841628339E-2</v>
      </c>
    </row>
    <row r="77" spans="2:4" x14ac:dyDescent="0.35">
      <c r="B77" s="6">
        <f>IF(C15&lt;&gt;"",NA(),(ROW()-ROW(B52))/100)</f>
        <v>0.25</v>
      </c>
      <c r="C77" s="5">
        <f>IF(C15&lt;&gt;"",NA(),IF(D8="u",C12+(1/2)*(LN((1-D11)/D11))^-1*(C13-C11)*LN(B77/(1-B77))+((1-2*D11)*(LN((1-D11)/D11)))^-1*(1-2*(C12-C11)/(C13-C11))*(C13-C11)*(B77-0.5)*LN(B77/(1-B77)),IF(D8="sl",C10+EXP(LN(C12-C10)+(1/2)*(LN((1-D11)/D11))^-1*LN((C13-C10)/(C11-C10))*LN(B77/(1-B77))+((1-2*D11)*(LN((1-D11)/D11)))^-1*LN(((C13-C10)*(C11-C10))/(C12-C10)^2)*(B77-0.5)*LN(B77/(1-B77))),IF(D8="su",C14-EXP(-(-LN(C14-C12)-(1/2)*(LN((1-D11)/D11))^-1*LN((C14-C13)/(C14-C11))*LN(B77/(1-B77))-((1-2*D11)*(LN((1-D11)/D11)))^-1*LN(((C14-C13)*(C14-C11))/(C14-C12)^2)*(B77-0.5)*LN(B77/(1-B77)))),IF(D8="b",(C10+C14*EXP(LN((C12-C10)/(C14-C12))+(1/2)*(LN((1-D11)/D11))^-1*LN(((C13-C10)/(C14-C13))/((C11-C10)/(C14-C11)))*LN(B77/(1-B77))+((1-2*D11)*(LN((1-D11)/D11)))^-1*LN((((C13-C10)/(C14-C13))*((C11-C10)/(C14-C11)))/((C12-C10)/(C14-C12))^2)*(B77-0.5)*LN(B77/(1-B77))))/(1+EXP(LN((C12-C10)/(C14-C12))+(1/2)*(LN((1-D11)/D11))^-1*LN(((C13-C10)/(C14-C13))/((C11-C10)/(C14-C11)))*LN(B77/(1-B77))+((1-2*D11)*(LN((1-D11)/D11)))^-1*LN((((C13-C10)/(C14-C13))*((C11-C10)/(C14-C11)))/((C12-C10)/(C14-C12))^2)*(B77-0.5)*LN(B77/(1-B77)))),NA())))))</f>
        <v>26.5625</v>
      </c>
      <c r="D77" s="4">
        <f>IF(C15&lt;&gt;"",NA(),IF(D8="u",((1/2)*(LN((1-D11)/D11))^-1*(C13-C11)/(B77*(1-B77))+((1-2*D11)*(LN((1-D11)/D11)))^-1*(1-2*(C12-C11)/(C13-C11))*(C13-C11)*((B77-0.5)/(B77*(1-B77))+LN(B77/(1-B77))))^(-1),IF(D8="sl",((1/2)*(LN((1-D11)/D11))^-1*LN((C13-C10)/(C11-C10))/(B77*(1-B77))+((1-2*D11)*(LN((1-D11)/D11)))^-1*LN(((C13-C10)*(C11-C10))/(C12-C10)^2)*((B77-0.5)/(B77*(1-B77))+LN(B77/(1-B77))))^(-1)*EXP(-(LN(C12-C10)+(1/2)*(LN((1-D11)/D11))^-1*LN((C13-C10)/(C11-C10))*LN(B77/(1-B77))+((1-2*D11)*(LN((1-D11)/D11)))^-1*LN(((C13-C10)*(C11-C10))/(C12-C10)^2)*(B77-0.5)*LN(B77/(1-B77)))),IF(D8="su",(-(1/2)*(LN((1-D11)/D11))^-1*LN((C14-C13)/(C14-C11))/(B77*(1-B77))-((1-2*D11)*(LN((1-D11)/D11)))^-1*LN(((C14-C13)*(C14-C11))/(C14-C12)^2)*((B77-0.5)/(B77*(1-B77))+LN(B77/(1-B77))))^(-1)*EXP((-LN(C14-C12)-(1/2)*(LN((1-D11)/D11))^-1*LN((C14-C13)/(C14-C11))*LN(B77/(1-B77))-((1-2*D11)*(LN((1-D11)/D11)))^-1*LN(((C14-C13)*(C14-C11))/(C14-C12)^2)*(B77-0.5)*LN(B77/(1-B77)))),IF(D8="b",((1/2)*(LN((1-D11)/D11))^-1*LN(((C13-C10)/(C14-C13))/((C11-C10)/(C14-C11)))/(B77*(1-B77))+((1-2*D11)*(LN((1-D11)/D11)))^-1*LN((((C13-C10)/(C14-C13))*((C11-C10)/(C14-C11)))/((C12-C10)/(C14-C12))^2)*((B77-0.5)/(B77*(1-B77))+LN(B77/(1-B77))))^(-1)*(1+EXP(LN((C12-C10)/(C14-C12))+(1/2)*(LN((1-D11)/D11))^-1*LN(((C13-C10)/(C14-C13))/((C11-C10)/(C14-C11)))*LN(B77/(1-B77))+((1-2*D11)*(LN((1-D11)/D11)))^-1*LN((((C13-C10)/(C14-C13))*((C11-C10)/(C14-C11)))/((C12-C10)/(C14-C12))^2)*(B77-0.5)*LN(B77/(1-B77))))^2/((C14-C10)*EXP(LN((C12-C10)/(C14-C12))+(1/2)*(LN((1-D11)/D11))^-1*LN(((C13-C10)/(C14-C13))/((C11-C10)/(C14-C11)))*LN(B77/(1-B77))+((1-2*D11)*(LN((1-D11)/D11)))^-1*LN((((C13-C10)/(C14-C13))*((C11-C10)/(C14-C11)))/((C12-C10)/(C14-C12))^2)*(B77-0.5)*LN(B77/(1-B77)))),NA())))))</f>
        <v>2.8809506050636879E-2</v>
      </c>
    </row>
    <row r="78" spans="2:4" x14ac:dyDescent="0.35">
      <c r="B78" s="6">
        <f>IF(C15&lt;&gt;"",NA(),(ROW()-ROW(B52))/100)</f>
        <v>0.26</v>
      </c>
      <c r="C78" s="5">
        <f>IF(C15&lt;&gt;"",NA(),IF(D8="u",C12+(1/2)*(LN((1-D11)/D11))^-1*(C13-C11)*LN(B78/(1-B78))+((1-2*D11)*(LN((1-D11)/D11)))^-1*(1-2*(C12-C11)/(C13-C11))*(C13-C11)*(B78-0.5)*LN(B78/(1-B78)),IF(D8="sl",C10+EXP(LN(C12-C10)+(1/2)*(LN((1-D11)/D11))^-1*LN((C13-C10)/(C11-C10))*LN(B78/(1-B78))+((1-2*D11)*(LN((1-D11)/D11)))^-1*LN(((C13-C10)*(C11-C10))/(C12-C10)^2)*(B78-0.5)*LN(B78/(1-B78))),IF(D8="su",C14-EXP(-(-LN(C14-C12)-(1/2)*(LN((1-D11)/D11))^-1*LN((C14-C13)/(C14-C11))*LN(B78/(1-B78))-((1-2*D11)*(LN((1-D11)/D11)))^-1*LN(((C14-C13)*(C14-C11))/(C14-C12)^2)*(B78-0.5)*LN(B78/(1-B78)))),IF(D8="b",(C10+C14*EXP(LN((C12-C10)/(C14-C12))+(1/2)*(LN((1-D11)/D11))^-1*LN(((C13-C10)/(C14-C13))/((C11-C10)/(C14-C11)))*LN(B78/(1-B78))+((1-2*D11)*(LN((1-D11)/D11)))^-1*LN((((C13-C10)/(C14-C13))*((C11-C10)/(C14-C11)))/((C12-C10)/(C14-C12))^2)*(B78-0.5)*LN(B78/(1-B78))))/(1+EXP(LN((C12-C10)/(C14-C12))+(1/2)*(LN((1-D11)/D11))^-1*LN(((C13-C10)/(C14-C13))/((C11-C10)/(C14-C11)))*LN(B78/(1-B78))+((1-2*D11)*(LN((1-D11)/D11)))^-1*LN((((C13-C10)/(C14-C13))*((C11-C10)/(C14-C11)))/((C12-C10)/(C14-C12))^2)*(B78-0.5)*LN(B78/(1-B78)))),NA())))))</f>
        <v>26.907306325663424</v>
      </c>
      <c r="D78" s="4">
        <f>IF(C15&lt;&gt;"",NA(),IF(D8="u",((1/2)*(LN((1-D11)/D11))^-1*(C13-C11)/(B78*(1-B78))+((1-2*D11)*(LN((1-D11)/D11)))^-1*(1-2*(C12-C11)/(C13-C11))*(C13-C11)*((B78-0.5)/(B78*(1-B78))+LN(B78/(1-B78))))^(-1),IF(D8="sl",((1/2)*(LN((1-D11)/D11))^-1*LN((C13-C10)/(C11-C10))/(B78*(1-B78))+((1-2*D11)*(LN((1-D11)/D11)))^-1*LN(((C13-C10)*(C11-C10))/(C12-C10)^2)*((B78-0.5)/(B78*(1-B78))+LN(B78/(1-B78))))^(-1)*EXP(-(LN(C12-C10)+(1/2)*(LN((1-D11)/D11))^-1*LN((C13-C10)/(C11-C10))*LN(B78/(1-B78))+((1-2*D11)*(LN((1-D11)/D11)))^-1*LN(((C13-C10)*(C11-C10))/(C12-C10)^2)*(B78-0.5)*LN(B78/(1-B78)))),IF(D8="su",(-(1/2)*(LN((1-D11)/D11))^-1*LN((C14-C13)/(C14-C11))/(B78*(1-B78))-((1-2*D11)*(LN((1-D11)/D11)))^-1*LN(((C14-C13)*(C14-C11))/(C14-C12)^2)*((B78-0.5)/(B78*(1-B78))+LN(B78/(1-B78))))^(-1)*EXP((-LN(C14-C12)-(1/2)*(LN((1-D11)/D11))^-1*LN((C14-C13)/(C14-C11))*LN(B78/(1-B78))-((1-2*D11)*(LN((1-D11)/D11)))^-1*LN(((C14-C13)*(C14-C11))/(C14-C12)^2)*(B78-0.5)*LN(B78/(1-B78)))),IF(D8="b",((1/2)*(LN((1-D11)/D11))^-1*LN(((C13-C10)/(C14-C13))/((C11-C10)/(C14-C11)))/(B78*(1-B78))+((1-2*D11)*(LN((1-D11)/D11)))^-1*LN((((C13-C10)/(C14-C13))*((C11-C10)/(C14-C11)))/((C12-C10)/(C14-C12))^2)*((B78-0.5)/(B78*(1-B78))+LN(B78/(1-B78))))^(-1)*(1+EXP(LN((C12-C10)/(C14-C12))+(1/2)*(LN((1-D11)/D11))^-1*LN(((C13-C10)/(C14-C13))/((C11-C10)/(C14-C11)))*LN(B78/(1-B78))+((1-2*D11)*(LN((1-D11)/D11)))^-1*LN((((C13-C10)/(C14-C13))*((C11-C10)/(C14-C11)))/((C12-C10)/(C14-C12))^2)*(B78-0.5)*LN(B78/(1-B78))))^2/((C14-C10)*EXP(LN((C12-C10)/(C14-C12))+(1/2)*(LN((1-D11)/D11))^-1*LN(((C13-C10)/(C14-C13))/((C11-C10)/(C14-C11)))*LN(B78/(1-B78))+((1-2*D11)*(LN((1-D11)/D11)))^-1*LN((((C13-C10)/(C14-C13))*((C11-C10)/(C14-C11)))/((C12-C10)/(C14-C12))^2)*(B78-0.5)*LN(B78/(1-B78)))),NA())))))</f>
        <v>2.9186205646427363E-2</v>
      </c>
    </row>
    <row r="79" spans="2:4" x14ac:dyDescent="0.35">
      <c r="B79" s="6">
        <f>IF(C15&lt;&gt;"",NA(),(ROW()-ROW(B52))/100)</f>
        <v>0.27</v>
      </c>
      <c r="C79" s="5">
        <f>IF(C15&lt;&gt;"",NA(),IF(D8="u",C12+(1/2)*(LN((1-D11)/D11))^-1*(C13-C11)*LN(B79/(1-B79))+((1-2*D11)*(LN((1-D11)/D11)))^-1*(1-2*(C12-C11)/(C13-C11))*(C13-C11)*(B79-0.5)*LN(B79/(1-B79)),IF(D8="sl",C10+EXP(LN(C12-C10)+(1/2)*(LN((1-D11)/D11))^-1*LN((C13-C10)/(C11-C10))*LN(B79/(1-B79))+((1-2*D11)*(LN((1-D11)/D11)))^-1*LN(((C13-C10)*(C11-C10))/(C12-C10)^2)*(B79-0.5)*LN(B79/(1-B79))),IF(D8="su",C14-EXP(-(-LN(C14-C12)-(1/2)*(LN((1-D11)/D11))^-1*LN((C14-C13)/(C14-C11))*LN(B79/(1-B79))-((1-2*D11)*(LN((1-D11)/D11)))^-1*LN(((C14-C13)*(C14-C11))/(C14-C12)^2)*(B79-0.5)*LN(B79/(1-B79)))),IF(D8="b",(C10+C14*EXP(LN((C12-C10)/(C14-C12))+(1/2)*(LN((1-D11)/D11))^-1*LN(((C13-C10)/(C14-C13))/((C11-C10)/(C14-C11)))*LN(B79/(1-B79))+((1-2*D11)*(LN((1-D11)/D11)))^-1*LN((((C13-C10)/(C14-C13))*((C11-C10)/(C14-C11)))/((C12-C10)/(C14-C12))^2)*(B79-0.5)*LN(B79/(1-B79))))/(1+EXP(LN((C12-C10)/(C14-C12))+(1/2)*(LN((1-D11)/D11))^-1*LN(((C13-C10)/(C14-C13))/((C11-C10)/(C14-C11)))*LN(B79/(1-B79))+((1-2*D11)*(LN((1-D11)/D11)))^-1*LN((((C13-C10)/(C14-C13))*((C11-C10)/(C14-C11)))/((C12-C10)/(C14-C12))^2)*(B79-0.5)*LN(B79/(1-B79)))),NA())))))</f>
        <v>27.247987859305795</v>
      </c>
      <c r="D79" s="4">
        <f>IF(C15&lt;&gt;"",NA(),IF(D8="u",((1/2)*(LN((1-D11)/D11))^-1*(C13-C11)/(B79*(1-B79))+((1-2*D11)*(LN((1-D11)/D11)))^-1*(1-2*(C12-C11)/(C13-C11))*(C13-C11)*((B79-0.5)/(B79*(1-B79))+LN(B79/(1-B79))))^(-1),IF(D8="sl",((1/2)*(LN((1-D11)/D11))^-1*LN((C13-C10)/(C11-C10))/(B79*(1-B79))+((1-2*D11)*(LN((1-D11)/D11)))^-1*LN(((C13-C10)*(C11-C10))/(C12-C10)^2)*((B79-0.5)/(B79*(1-B79))+LN(B79/(1-B79))))^(-1)*EXP(-(LN(C12-C10)+(1/2)*(LN((1-D11)/D11))^-1*LN((C13-C10)/(C11-C10))*LN(B79/(1-B79))+((1-2*D11)*(LN((1-D11)/D11)))^-1*LN(((C13-C10)*(C11-C10))/(C12-C10)^2)*(B79-0.5)*LN(B79/(1-B79)))),IF(D8="su",(-(1/2)*(LN((1-D11)/D11))^-1*LN((C14-C13)/(C14-C11))/(B79*(1-B79))-((1-2*D11)*(LN((1-D11)/D11)))^-1*LN(((C14-C13)*(C14-C11))/(C14-C12)^2)*((B79-0.5)/(B79*(1-B79))+LN(B79/(1-B79))))^(-1)*EXP((-LN(C14-C12)-(1/2)*(LN((1-D11)/D11))^-1*LN((C14-C13)/(C14-C11))*LN(B79/(1-B79))-((1-2*D11)*(LN((1-D11)/D11)))^-1*LN(((C14-C13)*(C14-C11))/(C14-C12)^2)*(B79-0.5)*LN(B79/(1-B79)))),IF(D8="b",((1/2)*(LN((1-D11)/D11))^-1*LN(((C13-C10)/(C14-C13))/((C11-C10)/(C14-C11)))/(B79*(1-B79))+((1-2*D11)*(LN((1-D11)/D11)))^-1*LN((((C13-C10)/(C14-C13))*((C11-C10)/(C14-C11)))/((C12-C10)/(C14-C12))^2)*((B79-0.5)/(B79*(1-B79))+LN(B79/(1-B79))))^(-1)*(1+EXP(LN((C12-C10)/(C14-C12))+(1/2)*(LN((1-D11)/D11))^-1*LN(((C13-C10)/(C14-C13))/((C11-C10)/(C14-C11)))*LN(B79/(1-B79))+((1-2*D11)*(LN((1-D11)/D11)))^-1*LN((((C13-C10)/(C14-C13))*((C11-C10)/(C14-C11)))/((C12-C10)/(C14-C12))^2)*(B79-0.5)*LN(B79/(1-B79))))^2/((C14-C10)*EXP(LN((C12-C10)/(C14-C12))+(1/2)*(LN((1-D11)/D11))^-1*LN(((C13-C10)/(C14-C13))/((C11-C10)/(C14-C11)))*LN(B79/(1-B79))+((1-2*D11)*(LN((1-D11)/D11)))^-1*LN((((C13-C10)/(C14-C13))*((C11-C10)/(C14-C11)))/((C12-C10)/(C14-C12))^2)*(B79-0.5)*LN(B79/(1-B79)))),NA())))))</f>
        <v>2.9511942799407442E-2</v>
      </c>
    </row>
    <row r="80" spans="2:4" x14ac:dyDescent="0.35">
      <c r="B80" s="6">
        <f>IF(C15&lt;&gt;"",NA(),(ROW()-ROW(B52))/100)</f>
        <v>0.28000000000000003</v>
      </c>
      <c r="C80" s="5">
        <f>IF(C15&lt;&gt;"",NA(),IF(D8="u",C12+(1/2)*(LN((1-D11)/D11))^-1*(C13-C11)*LN(B80/(1-B80))+((1-2*D11)*(LN((1-D11)/D11)))^-1*(1-2*(C12-C11)/(C13-C11))*(C13-C11)*(B80-0.5)*LN(B80/(1-B80)),IF(D8="sl",C10+EXP(LN(C12-C10)+(1/2)*(LN((1-D11)/D11))^-1*LN((C13-C10)/(C11-C10))*LN(B80/(1-B80))+((1-2*D11)*(LN((1-D11)/D11)))^-1*LN(((C13-C10)*(C11-C10))/(C12-C10)^2)*(B80-0.5)*LN(B80/(1-B80))),IF(D8="su",C14-EXP(-(-LN(C14-C12)-(1/2)*(LN((1-D11)/D11))^-1*LN((C14-C13)/(C14-C11))*LN(B80/(1-B80))-((1-2*D11)*(LN((1-D11)/D11)))^-1*LN(((C14-C13)*(C14-C11))/(C14-C12)^2)*(B80-0.5)*LN(B80/(1-B80)))),IF(D8="b",(C10+C14*EXP(LN((C12-C10)/(C14-C12))+(1/2)*(LN((1-D11)/D11))^-1*LN(((C13-C10)/(C14-C13))/((C11-C10)/(C14-C11)))*LN(B80/(1-B80))+((1-2*D11)*(LN((1-D11)/D11)))^-1*LN((((C13-C10)/(C14-C13))*((C11-C10)/(C14-C11)))/((C12-C10)/(C14-C12))^2)*(B80-0.5)*LN(B80/(1-B80))))/(1+EXP(LN((C12-C10)/(C14-C12))+(1/2)*(LN((1-D11)/D11))^-1*LN(((C13-C10)/(C14-C13))/((C11-C10)/(C14-C11)))*LN(B80/(1-B80))+((1-2*D11)*(LN((1-D11)/D11)))^-1*LN((((C13-C10)/(C14-C13))*((C11-C10)/(C14-C11)))/((C12-C10)/(C14-C12))^2)*(B80-0.5)*LN(B80/(1-B80)))),NA())))))</f>
        <v>27.585208211963447</v>
      </c>
      <c r="D80" s="4">
        <f>IF(C15&lt;&gt;"",NA(),IF(D8="u",((1/2)*(LN((1-D11)/D11))^-1*(C13-C11)/(B80*(1-B80))+((1-2*D11)*(LN((1-D11)/D11)))^-1*(1-2*(C12-C11)/(C13-C11))*(C13-C11)*((B80-0.5)/(B80*(1-B80))+LN(B80/(1-B80))))^(-1),IF(D8="sl",((1/2)*(LN((1-D11)/D11))^-1*LN((C13-C10)/(C11-C10))/(B80*(1-B80))+((1-2*D11)*(LN((1-D11)/D11)))^-1*LN(((C13-C10)*(C11-C10))/(C12-C10)^2)*((B80-0.5)/(B80*(1-B80))+LN(B80/(1-B80))))^(-1)*EXP(-(LN(C12-C10)+(1/2)*(LN((1-D11)/D11))^-1*LN((C13-C10)/(C11-C10))*LN(B80/(1-B80))+((1-2*D11)*(LN((1-D11)/D11)))^-1*LN(((C13-C10)*(C11-C10))/(C12-C10)^2)*(B80-0.5)*LN(B80/(1-B80)))),IF(D8="su",(-(1/2)*(LN((1-D11)/D11))^-1*LN((C14-C13)/(C14-C11))/(B80*(1-B80))-((1-2*D11)*(LN((1-D11)/D11)))^-1*LN(((C14-C13)*(C14-C11))/(C14-C12)^2)*((B80-0.5)/(B80*(1-B80))+LN(B80/(1-B80))))^(-1)*EXP((-LN(C14-C12)-(1/2)*(LN((1-D11)/D11))^-1*LN((C14-C13)/(C14-C11))*LN(B80/(1-B80))-((1-2*D11)*(LN((1-D11)/D11)))^-1*LN(((C14-C13)*(C14-C11))/(C14-C12)^2)*(B80-0.5)*LN(B80/(1-B80)))),IF(D8="b",((1/2)*(LN((1-D11)/D11))^-1*LN(((C13-C10)/(C14-C13))/((C11-C10)/(C14-C11)))/(B80*(1-B80))+((1-2*D11)*(LN((1-D11)/D11)))^-1*LN((((C13-C10)/(C14-C13))*((C11-C10)/(C14-C11)))/((C12-C10)/(C14-C12))^2)*((B80-0.5)/(B80*(1-B80))+LN(B80/(1-B80))))^(-1)*(1+EXP(LN((C12-C10)/(C14-C12))+(1/2)*(LN((1-D11)/D11))^-1*LN(((C13-C10)/(C14-C13))/((C11-C10)/(C14-C11)))*LN(B80/(1-B80))+((1-2*D11)*(LN((1-D11)/D11)))^-1*LN((((C13-C10)/(C14-C13))*((C11-C10)/(C14-C11)))/((C12-C10)/(C14-C12))^2)*(B80-0.5)*LN(B80/(1-B80))))^2/((C14-C10)*EXP(LN((C12-C10)/(C14-C12))+(1/2)*(LN((1-D11)/D11))^-1*LN(((C13-C10)/(C14-C13))/((C11-C10)/(C14-C11)))*LN(B80/(1-B80))+((1-2*D11)*(LN((1-D11)/D11)))^-1*LN((((C13-C10)/(C14-C13))*((C11-C10)/(C14-C11)))/((C12-C10)/(C14-C12))^2)*(B80-0.5)*LN(B80/(1-B80)))),NA())))))</f>
        <v>2.9788955164139746E-2</v>
      </c>
    </row>
    <row r="81" spans="2:4" x14ac:dyDescent="0.35">
      <c r="B81" s="6">
        <f>IF(C15&lt;&gt;"",NA(),(ROW()-ROW(B52))/100)</f>
        <v>0.28999999999999998</v>
      </c>
      <c r="C81" s="5">
        <f>IF(C15&lt;&gt;"",NA(),IF(D8="u",C12+(1/2)*(LN((1-D11)/D11))^-1*(C13-C11)*LN(B81/(1-B81))+((1-2*D11)*(LN((1-D11)/D11)))^-1*(1-2*(C12-C11)/(C13-C11))*(C13-C11)*(B81-0.5)*LN(B81/(1-B81)),IF(D8="sl",C10+EXP(LN(C12-C10)+(1/2)*(LN((1-D11)/D11))^-1*LN((C13-C10)/(C11-C10))*LN(B81/(1-B81))+((1-2*D11)*(LN((1-D11)/D11)))^-1*LN(((C13-C10)*(C11-C10))/(C12-C10)^2)*(B81-0.5)*LN(B81/(1-B81))),IF(D8="su",C14-EXP(-(-LN(C14-C12)-(1/2)*(LN((1-D11)/D11))^-1*LN((C14-C13)/(C14-C11))*LN(B81/(1-B81))-((1-2*D11)*(LN((1-D11)/D11)))^-1*LN(((C14-C13)*(C14-C11))/(C14-C12)^2)*(B81-0.5)*LN(B81/(1-B81)))),IF(D8="b",(C10+C14*EXP(LN((C12-C10)/(C14-C12))+(1/2)*(LN((1-D11)/D11))^-1*LN(((C13-C10)/(C14-C13))/((C11-C10)/(C14-C11)))*LN(B81/(1-B81))+((1-2*D11)*(LN((1-D11)/D11)))^-1*LN((((C13-C10)/(C14-C13))*((C11-C10)/(C14-C11)))/((C12-C10)/(C14-C12))^2)*(B81-0.5)*LN(B81/(1-B81))))/(1+EXP(LN((C12-C10)/(C14-C12))+(1/2)*(LN((1-D11)/D11))^-1*LN(((C13-C10)/(C14-C13))/((C11-C10)/(C14-C11)))*LN(B81/(1-B81))+((1-2*D11)*(LN((1-D11)/D11)))^-1*LN((((C13-C10)/(C14-C13))*((C11-C10)/(C14-C11)))/((C12-C10)/(C14-C12))^2)*(B81-0.5)*LN(B81/(1-B81)))),NA())))))</f>
        <v>27.919568633062273</v>
      </c>
      <c r="D81" s="4">
        <f>IF(C15&lt;&gt;"",NA(),IF(D8="u",((1/2)*(LN((1-D11)/D11))^-1*(C13-C11)/(B81*(1-B81))+((1-2*D11)*(LN((1-D11)/D11)))^-1*(1-2*(C12-C11)/(C13-C11))*(C13-C11)*((B81-0.5)/(B81*(1-B81))+LN(B81/(1-B81))))^(-1),IF(D8="sl",((1/2)*(LN((1-D11)/D11))^-1*LN((C13-C10)/(C11-C10))/(B81*(1-B81))+((1-2*D11)*(LN((1-D11)/D11)))^-1*LN(((C13-C10)*(C11-C10))/(C12-C10)^2)*((B81-0.5)/(B81*(1-B81))+LN(B81/(1-B81))))^(-1)*EXP(-(LN(C12-C10)+(1/2)*(LN((1-D11)/D11))^-1*LN((C13-C10)/(C11-C10))*LN(B81/(1-B81))+((1-2*D11)*(LN((1-D11)/D11)))^-1*LN(((C13-C10)*(C11-C10))/(C12-C10)^2)*(B81-0.5)*LN(B81/(1-B81)))),IF(D8="su",(-(1/2)*(LN((1-D11)/D11))^-1*LN((C14-C13)/(C14-C11))/(B81*(1-B81))-((1-2*D11)*(LN((1-D11)/D11)))^-1*LN(((C14-C13)*(C14-C11))/(C14-C12)^2)*((B81-0.5)/(B81*(1-B81))+LN(B81/(1-B81))))^(-1)*EXP((-LN(C14-C12)-(1/2)*(LN((1-D11)/D11))^-1*LN((C14-C13)/(C14-C11))*LN(B81/(1-B81))-((1-2*D11)*(LN((1-D11)/D11)))^-1*LN(((C14-C13)*(C14-C11))/(C14-C12)^2)*(B81-0.5)*LN(B81/(1-B81)))),IF(D8="b",((1/2)*(LN((1-D11)/D11))^-1*LN(((C13-C10)/(C14-C13))/((C11-C10)/(C14-C11)))/(B81*(1-B81))+((1-2*D11)*(LN((1-D11)/D11)))^-1*LN((((C13-C10)/(C14-C13))*((C11-C10)/(C14-C11)))/((C12-C10)/(C14-C12))^2)*((B81-0.5)/(B81*(1-B81))+LN(B81/(1-B81))))^(-1)*(1+EXP(LN((C12-C10)/(C14-C12))+(1/2)*(LN((1-D11)/D11))^-1*LN(((C13-C10)/(C14-C13))/((C11-C10)/(C14-C11)))*LN(B81/(1-B81))+((1-2*D11)*(LN((1-D11)/D11)))^-1*LN((((C13-C10)/(C14-C13))*((C11-C10)/(C14-C11)))/((C12-C10)/(C14-C12))^2)*(B81-0.5)*LN(B81/(1-B81))))^2/((C14-C10)*EXP(LN((C12-C10)/(C14-C12))+(1/2)*(LN((1-D11)/D11))^-1*LN(((C13-C10)/(C14-C13))/((C11-C10)/(C14-C11)))*LN(B81/(1-B81))+((1-2*D11)*(LN((1-D11)/D11)))^-1*LN((((C13-C10)/(C14-C13))*((C11-C10)/(C14-C11)))/((C12-C10)/(C14-C12))^2)*(B81-0.5)*LN(B81/(1-B81)))),NA())))))</f>
        <v>3.0019467244179029E-2</v>
      </c>
    </row>
    <row r="82" spans="2:4" x14ac:dyDescent="0.35">
      <c r="B82" s="6">
        <f>IF(C15&lt;&gt;"",NA(),(ROW()-ROW(B52))/100)</f>
        <v>0.3</v>
      </c>
      <c r="C82" s="5">
        <f>IF(C15&lt;&gt;"",NA(),IF(D8="u",C12+(1/2)*(LN((1-D11)/D11))^-1*(C13-C11)*LN(B82/(1-B82))+((1-2*D11)*(LN((1-D11)/D11)))^-1*(1-2*(C12-C11)/(C13-C11))*(C13-C11)*(B82-0.5)*LN(B82/(1-B82)),IF(D8="sl",C10+EXP(LN(C12-C10)+(1/2)*(LN((1-D11)/D11))^-1*LN((C13-C10)/(C11-C10))*LN(B82/(1-B82))+((1-2*D11)*(LN((1-D11)/D11)))^-1*LN(((C13-C10)*(C11-C10))/(C12-C10)^2)*(B82-0.5)*LN(B82/(1-B82))),IF(D8="su",C14-EXP(-(-LN(C14-C12)-(1/2)*(LN((1-D11)/D11))^-1*LN((C14-C13)/(C14-C11))*LN(B82/(1-B82))-((1-2*D11)*(LN((1-D11)/D11)))^-1*LN(((C14-C13)*(C14-C11))/(C14-C12)^2)*(B82-0.5)*LN(B82/(1-B82)))),IF(D8="b",(C10+C14*EXP(LN((C12-C10)/(C14-C12))+(1/2)*(LN((1-D11)/D11))^-1*LN(((C13-C10)/(C14-C13))/((C11-C10)/(C14-C11)))*LN(B82/(1-B82))+((1-2*D11)*(LN((1-D11)/D11)))^-1*LN((((C13-C10)/(C14-C13))*((C11-C10)/(C14-C11)))/((C12-C10)/(C14-C12))^2)*(B82-0.5)*LN(B82/(1-B82))))/(1+EXP(LN((C12-C10)/(C14-C12))+(1/2)*(LN((1-D11)/D11))^-1*LN(((C13-C10)/(C14-C13))/((C11-C10)/(C14-C11)))*LN(B82/(1-B82))+((1-2*D11)*(LN((1-D11)/D11)))^-1*LN((((C13-C10)/(C14-C13))*((C11-C10)/(C14-C11)))/((C12-C10)/(C14-C12))^2)*(B82-0.5)*LN(B82/(1-B82)))),NA())))))</f>
        <v>28.251617194837557</v>
      </c>
      <c r="D82" s="4">
        <f>IF(C15&lt;&gt;"",NA(),IF(D8="u",((1/2)*(LN((1-D11)/D11))^-1*(C13-C11)/(B82*(1-B82))+((1-2*D11)*(LN((1-D11)/D11)))^-1*(1-2*(C12-C11)/(C13-C11))*(C13-C11)*((B82-0.5)/(B82*(1-B82))+LN(B82/(1-B82))))^(-1),IF(D8="sl",((1/2)*(LN((1-D11)/D11))^-1*LN((C13-C10)/(C11-C10))/(B82*(1-B82))+((1-2*D11)*(LN((1-D11)/D11)))^-1*LN(((C13-C10)*(C11-C10))/(C12-C10)^2)*((B82-0.5)/(B82*(1-B82))+LN(B82/(1-B82))))^(-1)*EXP(-(LN(C12-C10)+(1/2)*(LN((1-D11)/D11))^-1*LN((C13-C10)/(C11-C10))*LN(B82/(1-B82))+((1-2*D11)*(LN((1-D11)/D11)))^-1*LN(((C13-C10)*(C11-C10))/(C12-C10)^2)*(B82-0.5)*LN(B82/(1-B82)))),IF(D8="su",(-(1/2)*(LN((1-D11)/D11))^-1*LN((C14-C13)/(C14-C11))/(B82*(1-B82))-((1-2*D11)*(LN((1-D11)/D11)))^-1*LN(((C14-C13)*(C14-C11))/(C14-C12)^2)*((B82-0.5)/(B82*(1-B82))+LN(B82/(1-B82))))^(-1)*EXP((-LN(C14-C12)-(1/2)*(LN((1-D11)/D11))^-1*LN((C14-C13)/(C14-C11))*LN(B82/(1-B82))-((1-2*D11)*(LN((1-D11)/D11)))^-1*LN(((C14-C13)*(C14-C11))/(C14-C12)^2)*(B82-0.5)*LN(B82/(1-B82)))),IF(D8="b",((1/2)*(LN((1-D11)/D11))^-1*LN(((C13-C10)/(C14-C13))/((C11-C10)/(C14-C11)))/(B82*(1-B82))+((1-2*D11)*(LN((1-D11)/D11)))^-1*LN((((C13-C10)/(C14-C13))*((C11-C10)/(C14-C11)))/((C12-C10)/(C14-C12))^2)*((B82-0.5)/(B82*(1-B82))+LN(B82/(1-B82))))^(-1)*(1+EXP(LN((C12-C10)/(C14-C12))+(1/2)*(LN((1-D11)/D11))^-1*LN(((C13-C10)/(C14-C13))/((C11-C10)/(C14-C11)))*LN(B82/(1-B82))+((1-2*D11)*(LN((1-D11)/D11)))^-1*LN((((C13-C10)/(C14-C13))*((C11-C10)/(C14-C11)))/((C12-C10)/(C14-C12))^2)*(B82-0.5)*LN(B82/(1-B82))))^2/((C14-C10)*EXP(LN((C12-C10)/(C14-C12))+(1/2)*(LN((1-D11)/D11))^-1*LN(((C13-C10)/(C14-C13))/((C11-C10)/(C14-C11)))*LN(B82/(1-B82))+((1-2*D11)*(LN((1-D11)/D11)))^-1*LN((((C13-C10)/(C14-C13))*((C11-C10)/(C14-C11)))/((C12-C10)/(C14-C12))^2)*(B82-0.5)*LN(B82/(1-B82)))),NA())))))</f>
        <v>3.0205675570385251E-2</v>
      </c>
    </row>
    <row r="83" spans="2:4" x14ac:dyDescent="0.35">
      <c r="B83" s="6">
        <f>IF(C15&lt;&gt;"",NA(),(ROW()-ROW(B52))/100)</f>
        <v>0.31</v>
      </c>
      <c r="C83" s="5">
        <f>IF(C15&lt;&gt;"",NA(),IF(D8="u",C12+(1/2)*(LN((1-D11)/D11))^-1*(C13-C11)*LN(B83/(1-B83))+((1-2*D11)*(LN((1-D11)/D11)))^-1*(1-2*(C12-C11)/(C13-C11))*(C13-C11)*(B83-0.5)*LN(B83/(1-B83)),IF(D8="sl",C10+EXP(LN(C12-C10)+(1/2)*(LN((1-D11)/D11))^-1*LN((C13-C10)/(C11-C10))*LN(B83/(1-B83))+((1-2*D11)*(LN((1-D11)/D11)))^-1*LN(((C13-C10)*(C11-C10))/(C12-C10)^2)*(B83-0.5)*LN(B83/(1-B83))),IF(D8="su",C14-EXP(-(-LN(C14-C12)-(1/2)*(LN((1-D11)/D11))^-1*LN((C14-C13)/(C14-C11))*LN(B83/(1-B83))-((1-2*D11)*(LN((1-D11)/D11)))^-1*LN(((C14-C13)*(C14-C11))/(C14-C12)^2)*(B83-0.5)*LN(B83/(1-B83)))),IF(D8="b",(C10+C14*EXP(LN((C12-C10)/(C14-C12))+(1/2)*(LN((1-D11)/D11))^-1*LN(((C13-C10)/(C14-C13))/((C11-C10)/(C14-C11)))*LN(B83/(1-B83))+((1-2*D11)*(LN((1-D11)/D11)))^-1*LN((((C13-C10)/(C14-C13))*((C11-C10)/(C14-C11)))/((C12-C10)/(C14-C12))^2)*(B83-0.5)*LN(B83/(1-B83))))/(1+EXP(LN((C12-C10)/(C14-C12))+(1/2)*(LN((1-D11)/D11))^-1*LN(((C13-C10)/(C14-C13))/((C11-C10)/(C14-C11)))*LN(B83/(1-B83))+((1-2*D11)*(LN((1-D11)/D11)))^-1*LN((((C13-C10)/(C14-C13))*((C11-C10)/(C14-C11)))/((C12-C10)/(C14-C12))^2)*(B83-0.5)*LN(B83/(1-B83)))),NA())))))</f>
        <v>28.581856488437555</v>
      </c>
      <c r="D83" s="4">
        <f>IF(C15&lt;&gt;"",NA(),IF(D8="u",((1/2)*(LN((1-D11)/D11))^-1*(C13-C11)/(B83*(1-B83))+((1-2*D11)*(LN((1-D11)/D11)))^-1*(1-2*(C12-C11)/(C13-C11))*(C13-C11)*((B83-0.5)/(B83*(1-B83))+LN(B83/(1-B83))))^(-1),IF(D8="sl",((1/2)*(LN((1-D11)/D11))^-1*LN((C13-C10)/(C11-C10))/(B83*(1-B83))+((1-2*D11)*(LN((1-D11)/D11)))^-1*LN(((C13-C10)*(C11-C10))/(C12-C10)^2)*((B83-0.5)/(B83*(1-B83))+LN(B83/(1-B83))))^(-1)*EXP(-(LN(C12-C10)+(1/2)*(LN((1-D11)/D11))^-1*LN((C13-C10)/(C11-C10))*LN(B83/(1-B83))+((1-2*D11)*(LN((1-D11)/D11)))^-1*LN(((C13-C10)*(C11-C10))/(C12-C10)^2)*(B83-0.5)*LN(B83/(1-B83)))),IF(D8="su",(-(1/2)*(LN((1-D11)/D11))^-1*LN((C14-C13)/(C14-C11))/(B83*(1-B83))-((1-2*D11)*(LN((1-D11)/D11)))^-1*LN(((C14-C13)*(C14-C11))/(C14-C12)^2)*((B83-0.5)/(B83*(1-B83))+LN(B83/(1-B83))))^(-1)*EXP((-LN(C14-C12)-(1/2)*(LN((1-D11)/D11))^-1*LN((C14-C13)/(C14-C11))*LN(B83/(1-B83))-((1-2*D11)*(LN((1-D11)/D11)))^-1*LN(((C14-C13)*(C14-C11))/(C14-C12)^2)*(B83-0.5)*LN(B83/(1-B83)))),IF(D8="b",((1/2)*(LN((1-D11)/D11))^-1*LN(((C13-C10)/(C14-C13))/((C11-C10)/(C14-C11)))/(B83*(1-B83))+((1-2*D11)*(LN((1-D11)/D11)))^-1*LN((((C13-C10)/(C14-C13))*((C11-C10)/(C14-C11)))/((C12-C10)/(C14-C12))^2)*((B83-0.5)/(B83*(1-B83))+LN(B83/(1-B83))))^(-1)*(1+EXP(LN((C12-C10)/(C14-C12))+(1/2)*(LN((1-D11)/D11))^-1*LN(((C13-C10)/(C14-C13))/((C11-C10)/(C14-C11)))*LN(B83/(1-B83))+((1-2*D11)*(LN((1-D11)/D11)))^-1*LN((((C13-C10)/(C14-C13))*((C11-C10)/(C14-C11)))/((C12-C10)/(C14-C12))^2)*(B83-0.5)*LN(B83/(1-B83))))^2/((C14-C10)*EXP(LN((C12-C10)/(C14-C12))+(1/2)*(LN((1-D11)/D11))^-1*LN(((C13-C10)/(C14-C13))/((C11-C10)/(C14-C11)))*LN(B83/(1-B83))+((1-2*D11)*(LN((1-D11)/D11)))^-1*LN((((C13-C10)/(C14-C13))*((C11-C10)/(C14-C11)))/((C12-C10)/(C14-C12))^2)*(B83-0.5)*LN(B83/(1-B83)))),NA())))))</f>
        <v>3.0349736407782258E-2</v>
      </c>
    </row>
    <row r="84" spans="2:4" x14ac:dyDescent="0.35">
      <c r="B84" s="6">
        <f>IF(C15&lt;&gt;"",NA(),(ROW()-ROW(B52))/100)</f>
        <v>0.32</v>
      </c>
      <c r="C84" s="5">
        <f>IF(C15&lt;&gt;"",NA(),IF(D8="u",C12+(1/2)*(LN((1-D11)/D11))^-1*(C13-C11)*LN(B84/(1-B84))+((1-2*D11)*(LN((1-D11)/D11)))^-1*(1-2*(C12-C11)/(C13-C11))*(C13-C11)*(B84-0.5)*LN(B84/(1-B84)),IF(D8="sl",C10+EXP(LN(C12-C10)+(1/2)*(LN((1-D11)/D11))^-1*LN((C13-C10)/(C11-C10))*LN(B84/(1-B84))+((1-2*D11)*(LN((1-D11)/D11)))^-1*LN(((C13-C10)*(C11-C10))/(C12-C10)^2)*(B84-0.5)*LN(B84/(1-B84))),IF(D8="su",C14-EXP(-(-LN(C14-C12)-(1/2)*(LN((1-D11)/D11))^-1*LN((C14-C13)/(C14-C11))*LN(B84/(1-B84))-((1-2*D11)*(LN((1-D11)/D11)))^-1*LN(((C14-C13)*(C14-C11))/(C14-C12)^2)*(B84-0.5)*LN(B84/(1-B84)))),IF(D8="b",(C10+C14*EXP(LN((C12-C10)/(C14-C12))+(1/2)*(LN((1-D11)/D11))^-1*LN(((C13-C10)/(C14-C13))/((C11-C10)/(C14-C11)))*LN(B84/(1-B84))+((1-2*D11)*(LN((1-D11)/D11)))^-1*LN((((C13-C10)/(C14-C13))*((C11-C10)/(C14-C11)))/((C12-C10)/(C14-C12))^2)*(B84-0.5)*LN(B84/(1-B84))))/(1+EXP(LN((C12-C10)/(C14-C12))+(1/2)*(LN((1-D11)/D11))^-1*LN(((C13-C10)/(C14-C13))/((C11-C10)/(C14-C11)))*LN(B84/(1-B84))+((1-2*D11)*(LN((1-D11)/D11)))^-1*LN((((C13-C10)/(C14-C13))*((C11-C10)/(C14-C11)))/((C12-C10)/(C14-C12))^2)*(B84-0.5)*LN(B84/(1-B84)))),NA())))))</f>
        <v>28.910750120772285</v>
      </c>
      <c r="D84" s="4">
        <f>IF(C15&lt;&gt;"",NA(),IF(D8="u",((1/2)*(LN((1-D11)/D11))^-1*(C13-C11)/(B84*(1-B84))+((1-2*D11)*(LN((1-D11)/D11)))^-1*(1-2*(C12-C11)/(C13-C11))*(C13-C11)*((B84-0.5)/(B84*(1-B84))+LN(B84/(1-B84))))^(-1),IF(D8="sl",((1/2)*(LN((1-D11)/D11))^-1*LN((C13-C10)/(C11-C10))/(B84*(1-B84))+((1-2*D11)*(LN((1-D11)/D11)))^-1*LN(((C13-C10)*(C11-C10))/(C12-C10)^2)*((B84-0.5)/(B84*(1-B84))+LN(B84/(1-B84))))^(-1)*EXP(-(LN(C12-C10)+(1/2)*(LN((1-D11)/D11))^-1*LN((C13-C10)/(C11-C10))*LN(B84/(1-B84))+((1-2*D11)*(LN((1-D11)/D11)))^-1*LN(((C13-C10)*(C11-C10))/(C12-C10)^2)*(B84-0.5)*LN(B84/(1-B84)))),IF(D8="su",(-(1/2)*(LN((1-D11)/D11))^-1*LN((C14-C13)/(C14-C11))/(B84*(1-B84))-((1-2*D11)*(LN((1-D11)/D11)))^-1*LN(((C14-C13)*(C14-C11))/(C14-C12)^2)*((B84-0.5)/(B84*(1-B84))+LN(B84/(1-B84))))^(-1)*EXP((-LN(C14-C12)-(1/2)*(LN((1-D11)/D11))^-1*LN((C14-C13)/(C14-C11))*LN(B84/(1-B84))-((1-2*D11)*(LN((1-D11)/D11)))^-1*LN(((C14-C13)*(C14-C11))/(C14-C12)^2)*(B84-0.5)*LN(B84/(1-B84)))),IF(D8="b",((1/2)*(LN((1-D11)/D11))^-1*LN(((C13-C10)/(C14-C13))/((C11-C10)/(C14-C11)))/(B84*(1-B84))+((1-2*D11)*(LN((1-D11)/D11)))^-1*LN((((C13-C10)/(C14-C13))*((C11-C10)/(C14-C11)))/((C12-C10)/(C14-C12))^2)*((B84-0.5)/(B84*(1-B84))+LN(B84/(1-B84))))^(-1)*(1+EXP(LN((C12-C10)/(C14-C12))+(1/2)*(LN((1-D11)/D11))^-1*LN(((C13-C10)/(C14-C13))/((C11-C10)/(C14-C11)))*LN(B84/(1-B84))+((1-2*D11)*(LN((1-D11)/D11)))^-1*LN((((C13-C10)/(C14-C13))*((C11-C10)/(C14-C11)))/((C12-C10)/(C14-C12))^2)*(B84-0.5)*LN(B84/(1-B84))))^2/((C14-C10)*EXP(LN((C12-C10)/(C14-C12))+(1/2)*(LN((1-D11)/D11))^-1*LN(((C13-C10)/(C14-C13))/((C11-C10)/(C14-C11)))*LN(B84/(1-B84))+((1-2*D11)*(LN((1-D11)/D11)))^-1*LN((((C13-C10)/(C14-C13))*((C11-C10)/(C14-C11)))/((C12-C10)/(C14-C12))^2)*(B84-0.5)*LN(B84/(1-B84)))),NA())))))</f>
        <v>3.0453755717340728E-2</v>
      </c>
    </row>
    <row r="85" spans="2:4" x14ac:dyDescent="0.35">
      <c r="B85" s="6">
        <f>IF(C15&lt;&gt;"",NA(),(ROW()-ROW(B52))/100)</f>
        <v>0.33</v>
      </c>
      <c r="C85" s="5">
        <f>IF(C15&lt;&gt;"",NA(),IF(D8="u",C12+(1/2)*(LN((1-D11)/D11))^-1*(C13-C11)*LN(B85/(1-B85))+((1-2*D11)*(LN((1-D11)/D11)))^-1*(1-2*(C12-C11)/(C13-C11))*(C13-C11)*(B85-0.5)*LN(B85/(1-B85)),IF(D8="sl",C10+EXP(LN(C12-C10)+(1/2)*(LN((1-D11)/D11))^-1*LN((C13-C10)/(C11-C10))*LN(B85/(1-B85))+((1-2*D11)*(LN((1-D11)/D11)))^-1*LN(((C13-C10)*(C11-C10))/(C12-C10)^2)*(B85-0.5)*LN(B85/(1-B85))),IF(D8="su",C14-EXP(-(-LN(C14-C12)-(1/2)*(LN((1-D11)/D11))^-1*LN((C14-C13)/(C14-C11))*LN(B85/(1-B85))-((1-2*D11)*(LN((1-D11)/D11)))^-1*LN(((C14-C13)*(C14-C11))/(C14-C12)^2)*(B85-0.5)*LN(B85/(1-B85)))),IF(D8="b",(C10+C14*EXP(LN((C12-C10)/(C14-C12))+(1/2)*(LN((1-D11)/D11))^-1*LN(((C13-C10)/(C14-C13))/((C11-C10)/(C14-C11)))*LN(B85/(1-B85))+((1-2*D11)*(LN((1-D11)/D11)))^-1*LN((((C13-C10)/(C14-C13))*((C11-C10)/(C14-C11)))/((C12-C10)/(C14-C12))^2)*(B85-0.5)*LN(B85/(1-B85))))/(1+EXP(LN((C12-C10)/(C14-C12))+(1/2)*(LN((1-D11)/D11))^-1*LN(((C13-C10)/(C14-C13))/((C11-C10)/(C14-C11)))*LN(B85/(1-B85))+((1-2*D11)*(LN((1-D11)/D11)))^-1*LN((((C13-C10)/(C14-C13))*((C11-C10)/(C14-C11)))/((C12-C10)/(C14-C12))^2)*(B85-0.5)*LN(B85/(1-B85)))),NA())))))</f>
        <v>29.238728238809827</v>
      </c>
      <c r="D85" s="4">
        <f>IF(C15&lt;&gt;"",NA(),IF(D8="u",((1/2)*(LN((1-D11)/D11))^-1*(C13-C11)/(B85*(1-B85))+((1-2*D11)*(LN((1-D11)/D11)))^-1*(1-2*(C12-C11)/(C13-C11))*(C13-C11)*((B85-0.5)/(B85*(1-B85))+LN(B85/(1-B85))))^(-1),IF(D8="sl",((1/2)*(LN((1-D11)/D11))^-1*LN((C13-C10)/(C11-C10))/(B85*(1-B85))+((1-2*D11)*(LN((1-D11)/D11)))^-1*LN(((C13-C10)*(C11-C10))/(C12-C10)^2)*((B85-0.5)/(B85*(1-B85))+LN(B85/(1-B85))))^(-1)*EXP(-(LN(C12-C10)+(1/2)*(LN((1-D11)/D11))^-1*LN((C13-C10)/(C11-C10))*LN(B85/(1-B85))+((1-2*D11)*(LN((1-D11)/D11)))^-1*LN(((C13-C10)*(C11-C10))/(C12-C10)^2)*(B85-0.5)*LN(B85/(1-B85)))),IF(D8="su",(-(1/2)*(LN((1-D11)/D11))^-1*LN((C14-C13)/(C14-C11))/(B85*(1-B85))-((1-2*D11)*(LN((1-D11)/D11)))^-1*LN(((C14-C13)*(C14-C11))/(C14-C12)^2)*((B85-0.5)/(B85*(1-B85))+LN(B85/(1-B85))))^(-1)*EXP((-LN(C14-C12)-(1/2)*(LN((1-D11)/D11))^-1*LN((C14-C13)/(C14-C11))*LN(B85/(1-B85))-((1-2*D11)*(LN((1-D11)/D11)))^-1*LN(((C14-C13)*(C14-C11))/(C14-C12)^2)*(B85-0.5)*LN(B85/(1-B85)))),IF(D8="b",((1/2)*(LN((1-D11)/D11))^-1*LN(((C13-C10)/(C14-C13))/((C11-C10)/(C14-C11)))/(B85*(1-B85))+((1-2*D11)*(LN((1-D11)/D11)))^-1*LN((((C13-C10)/(C14-C13))*((C11-C10)/(C14-C11)))/((C12-C10)/(C14-C12))^2)*((B85-0.5)/(B85*(1-B85))+LN(B85/(1-B85))))^(-1)*(1+EXP(LN((C12-C10)/(C14-C12))+(1/2)*(LN((1-D11)/D11))^-1*LN(((C13-C10)/(C14-C13))/((C11-C10)/(C14-C11)))*LN(B85/(1-B85))+((1-2*D11)*(LN((1-D11)/D11)))^-1*LN((((C13-C10)/(C14-C13))*((C11-C10)/(C14-C11)))/((C12-C10)/(C14-C12))^2)*(B85-0.5)*LN(B85/(1-B85))))^2/((C14-C10)*EXP(LN((C12-C10)/(C14-C12))+(1/2)*(LN((1-D11)/D11))^-1*LN(((C13-C10)/(C14-C13))/((C11-C10)/(C14-C11)))*LN(B85/(1-B85))+((1-2*D11)*(LN((1-D11)/D11)))^-1*LN((((C13-C10)/(C14-C13))*((C11-C10)/(C14-C11)))/((C12-C10)/(C14-C12))^2)*(B85-0.5)*LN(B85/(1-B85)))),NA())))))</f>
        <v>3.0519781113597991E-2</v>
      </c>
    </row>
    <row r="86" spans="2:4" x14ac:dyDescent="0.35">
      <c r="B86" s="6">
        <f>IF(C15&lt;&gt;"",NA(),(ROW()-ROW(B52))/100)</f>
        <v>0.34</v>
      </c>
      <c r="C86" s="5">
        <f>IF(C15&lt;&gt;"",NA(),IF(D8="u",C12+(1/2)*(LN((1-D11)/D11))^-1*(C13-C11)*LN(B86/(1-B86))+((1-2*D11)*(LN((1-D11)/D11)))^-1*(1-2*(C12-C11)/(C13-C11))*(C13-C11)*(B86-0.5)*LN(B86/(1-B86)),IF(D8="sl",C10+EXP(LN(C12-C10)+(1/2)*(LN((1-D11)/D11))^-1*LN((C13-C10)/(C11-C10))*LN(B86/(1-B86))+((1-2*D11)*(LN((1-D11)/D11)))^-1*LN(((C13-C10)*(C11-C10))/(C12-C10)^2)*(B86-0.5)*LN(B86/(1-B86))),IF(D8="su",C14-EXP(-(-LN(C14-C12)-(1/2)*(LN((1-D11)/D11))^-1*LN((C14-C13)/(C14-C11))*LN(B86/(1-B86))-((1-2*D11)*(LN((1-D11)/D11)))^-1*LN(((C14-C13)*(C14-C11))/(C14-C12)^2)*(B86-0.5)*LN(B86/(1-B86)))),IF(D8="b",(C10+C14*EXP(LN((C12-C10)/(C14-C12))+(1/2)*(LN((1-D11)/D11))^-1*LN(((C13-C10)/(C14-C13))/((C11-C10)/(C14-C11)))*LN(B86/(1-B86))+((1-2*D11)*(LN((1-D11)/D11)))^-1*LN((((C13-C10)/(C14-C13))*((C11-C10)/(C14-C11)))/((C12-C10)/(C14-C12))^2)*(B86-0.5)*LN(B86/(1-B86))))/(1+EXP(LN((C12-C10)/(C14-C12))+(1/2)*(LN((1-D11)/D11))^-1*LN(((C13-C10)/(C14-C13))/((C11-C10)/(C14-C11)))*LN(B86/(1-B86))+((1-2*D11)*(LN((1-D11)/D11)))^-1*LN((((C13-C10)/(C14-C13))*((C11-C10)/(C14-C11)))/((C12-C10)/(C14-C12))^2)*(B86-0.5)*LN(B86/(1-B86)))),NA())))))</f>
        <v>29.566192260665854</v>
      </c>
      <c r="D86" s="4">
        <f>IF(C15&lt;&gt;"",NA(),IF(D8="u",((1/2)*(LN((1-D11)/D11))^-1*(C13-C11)/(B86*(1-B86))+((1-2*D11)*(LN((1-D11)/D11)))^-1*(1-2*(C12-C11)/(C13-C11))*(C13-C11)*((B86-0.5)/(B86*(1-B86))+LN(B86/(1-B86))))^(-1),IF(D8="sl",((1/2)*(LN((1-D11)/D11))^-1*LN((C13-C10)/(C11-C10))/(B86*(1-B86))+((1-2*D11)*(LN((1-D11)/D11)))^-1*LN(((C13-C10)*(C11-C10))/(C12-C10)^2)*((B86-0.5)/(B86*(1-B86))+LN(B86/(1-B86))))^(-1)*EXP(-(LN(C12-C10)+(1/2)*(LN((1-D11)/D11))^-1*LN((C13-C10)/(C11-C10))*LN(B86/(1-B86))+((1-2*D11)*(LN((1-D11)/D11)))^-1*LN(((C13-C10)*(C11-C10))/(C12-C10)^2)*(B86-0.5)*LN(B86/(1-B86)))),IF(D8="su",(-(1/2)*(LN((1-D11)/D11))^-1*LN((C14-C13)/(C14-C11))/(B86*(1-B86))-((1-2*D11)*(LN((1-D11)/D11)))^-1*LN(((C14-C13)*(C14-C11))/(C14-C12)^2)*((B86-0.5)/(B86*(1-B86))+LN(B86/(1-B86))))^(-1)*EXP((-LN(C14-C12)-(1/2)*(LN((1-D11)/D11))^-1*LN((C14-C13)/(C14-C11))*LN(B86/(1-B86))-((1-2*D11)*(LN((1-D11)/D11)))^-1*LN(((C14-C13)*(C14-C11))/(C14-C12)^2)*(B86-0.5)*LN(B86/(1-B86)))),IF(D8="b",((1/2)*(LN((1-D11)/D11))^-1*LN(((C13-C10)/(C14-C13))/((C11-C10)/(C14-C11)))/(B86*(1-B86))+((1-2*D11)*(LN((1-D11)/D11)))^-1*LN((((C13-C10)/(C14-C13))*((C11-C10)/(C14-C11)))/((C12-C10)/(C14-C12))^2)*((B86-0.5)/(B86*(1-B86))+LN(B86/(1-B86))))^(-1)*(1+EXP(LN((C12-C10)/(C14-C12))+(1/2)*(LN((1-D11)/D11))^-1*LN(((C13-C10)/(C14-C13))/((C11-C10)/(C14-C11)))*LN(B86/(1-B86))+((1-2*D11)*(LN((1-D11)/D11)))^-1*LN((((C13-C10)/(C14-C13))*((C11-C10)/(C14-C11)))/((C12-C10)/(C14-C12))^2)*(B86-0.5)*LN(B86/(1-B86))))^2/((C14-C10)*EXP(LN((C12-C10)/(C14-C12))+(1/2)*(LN((1-D11)/D11))^-1*LN(((C13-C10)/(C14-C13))/((C11-C10)/(C14-C11)))*LN(B86/(1-B86))+((1-2*D11)*(LN((1-D11)/D11)))^-1*LN((((C13-C10)/(C14-C13))*((C11-C10)/(C14-C11)))/((C12-C10)/(C14-C12))^2)*(B86-0.5)*LN(B86/(1-B86)))),NA())))))</f>
        <v>3.0549795575761134E-2</v>
      </c>
    </row>
    <row r="87" spans="2:4" x14ac:dyDescent="0.35">
      <c r="B87" s="6">
        <f>IF(C15&lt;&gt;"",NA(),(ROW()-ROW(B52))/100)</f>
        <v>0.35</v>
      </c>
      <c r="C87" s="5">
        <f>IF(C15&lt;&gt;"",NA(),IF(D8="u",C12+(1/2)*(LN((1-D11)/D11))^-1*(C13-C11)*LN(B87/(1-B87))+((1-2*D11)*(LN((1-D11)/D11)))^-1*(1-2*(C12-C11)/(C13-C11))*(C13-C11)*(B87-0.5)*LN(B87/(1-B87)),IF(D8="sl",C10+EXP(LN(C12-C10)+(1/2)*(LN((1-D11)/D11))^-1*LN((C13-C10)/(C11-C10))*LN(B87/(1-B87))+((1-2*D11)*(LN((1-D11)/D11)))^-1*LN(((C13-C10)*(C11-C10))/(C12-C10)^2)*(B87-0.5)*LN(B87/(1-B87))),IF(D8="su",C14-EXP(-(-LN(C14-C12)-(1/2)*(LN((1-D11)/D11))^-1*LN((C14-C13)/(C14-C11))*LN(B87/(1-B87))-((1-2*D11)*(LN((1-D11)/D11)))^-1*LN(((C14-C13)*(C14-C11))/(C14-C12)^2)*(B87-0.5)*LN(B87/(1-B87)))),IF(D8="b",(C10+C14*EXP(LN((C12-C10)/(C14-C12))+(1/2)*(LN((1-D11)/D11))^-1*LN(((C13-C10)/(C14-C13))/((C11-C10)/(C14-C11)))*LN(B87/(1-B87))+((1-2*D11)*(LN((1-D11)/D11)))^-1*LN((((C13-C10)/(C14-C13))*((C11-C10)/(C14-C11)))/((C12-C10)/(C14-C12))^2)*(B87-0.5)*LN(B87/(1-B87))))/(1+EXP(LN((C12-C10)/(C14-C12))+(1/2)*(LN((1-D11)/D11))^-1*LN(((C13-C10)/(C14-C13))/((C11-C10)/(C14-C11)))*LN(B87/(1-B87))+((1-2*D11)*(LN((1-D11)/D11)))^-1*LN((((C13-C10)/(C14-C13))*((C11-C10)/(C14-C11)))/((C12-C10)/(C14-C12))^2)*(B87-0.5)*LN(B87/(1-B87)))),NA())))))</f>
        <v>29.893518956553205</v>
      </c>
      <c r="D87" s="4">
        <f>IF(C15&lt;&gt;"",NA(),IF(D8="u",((1/2)*(LN((1-D11)/D11))^-1*(C13-C11)/(B87*(1-B87))+((1-2*D11)*(LN((1-D11)/D11)))^-1*(1-2*(C12-C11)/(C13-C11))*(C13-C11)*((B87-0.5)/(B87*(1-B87))+LN(B87/(1-B87))))^(-1),IF(D8="sl",((1/2)*(LN((1-D11)/D11))^-1*LN((C13-C10)/(C11-C10))/(B87*(1-B87))+((1-2*D11)*(LN((1-D11)/D11)))^-1*LN(((C13-C10)*(C11-C10))/(C12-C10)^2)*((B87-0.5)/(B87*(1-B87))+LN(B87/(1-B87))))^(-1)*EXP(-(LN(C12-C10)+(1/2)*(LN((1-D11)/D11))^-1*LN((C13-C10)/(C11-C10))*LN(B87/(1-B87))+((1-2*D11)*(LN((1-D11)/D11)))^-1*LN(((C13-C10)*(C11-C10))/(C12-C10)^2)*(B87-0.5)*LN(B87/(1-B87)))),IF(D8="su",(-(1/2)*(LN((1-D11)/D11))^-1*LN((C14-C13)/(C14-C11))/(B87*(1-B87))-((1-2*D11)*(LN((1-D11)/D11)))^-1*LN(((C14-C13)*(C14-C11))/(C14-C12)^2)*((B87-0.5)/(B87*(1-B87))+LN(B87/(1-B87))))^(-1)*EXP((-LN(C14-C12)-(1/2)*(LN((1-D11)/D11))^-1*LN((C14-C13)/(C14-C11))*LN(B87/(1-B87))-((1-2*D11)*(LN((1-D11)/D11)))^-1*LN(((C14-C13)*(C14-C11))/(C14-C12)^2)*(B87-0.5)*LN(B87/(1-B87)))),IF(D8="b",((1/2)*(LN((1-D11)/D11))^-1*LN(((C13-C10)/(C14-C13))/((C11-C10)/(C14-C11)))/(B87*(1-B87))+((1-2*D11)*(LN((1-D11)/D11)))^-1*LN((((C13-C10)/(C14-C13))*((C11-C10)/(C14-C11)))/((C12-C10)/(C14-C12))^2)*((B87-0.5)/(B87*(1-B87))+LN(B87/(1-B87))))^(-1)*(1+EXP(LN((C12-C10)/(C14-C12))+(1/2)*(LN((1-D11)/D11))^-1*LN(((C13-C10)/(C14-C13))/((C11-C10)/(C14-C11)))*LN(B87/(1-B87))+((1-2*D11)*(LN((1-D11)/D11)))^-1*LN((((C13-C10)/(C14-C13))*((C11-C10)/(C14-C11)))/((C12-C10)/(C14-C12))^2)*(B87-0.5)*LN(B87/(1-B87))))^2/((C14-C10)*EXP(LN((C12-C10)/(C14-C12))+(1/2)*(LN((1-D11)/D11))^-1*LN(((C13-C10)/(C14-C13))/((C11-C10)/(C14-C11)))*LN(B87/(1-B87))+((1-2*D11)*(LN((1-D11)/D11)))^-1*LN((((C13-C10)/(C14-C13))*((C11-C10)/(C14-C11)))/((C12-C10)/(C14-C12))^2)*(B87-0.5)*LN(B87/(1-B87)))),NA())))))</f>
        <v>3.0545712688005291E-2</v>
      </c>
    </row>
    <row r="88" spans="2:4" x14ac:dyDescent="0.35">
      <c r="B88" s="6">
        <f>IF(C15&lt;&gt;"",NA(),(ROW()-ROW(B52))/100)</f>
        <v>0.36</v>
      </c>
      <c r="C88" s="5">
        <f>IF(C15&lt;&gt;"",NA(),IF(D8="u",C12+(1/2)*(LN((1-D11)/D11))^-1*(C13-C11)*LN(B88/(1-B88))+((1-2*D11)*(LN((1-D11)/D11)))^-1*(1-2*(C12-C11)/(C13-C11))*(C13-C11)*(B88-0.5)*LN(B88/(1-B88)),IF(D8="sl",C10+EXP(LN(C12-C10)+(1/2)*(LN((1-D11)/D11))^-1*LN((C13-C10)/(C11-C10))*LN(B88/(1-B88))+((1-2*D11)*(LN((1-D11)/D11)))^-1*LN(((C13-C10)*(C11-C10))/(C12-C10)^2)*(B88-0.5)*LN(B88/(1-B88))),IF(D8="su",C14-EXP(-(-LN(C14-C12)-(1/2)*(LN((1-D11)/D11))^-1*LN((C14-C13)/(C14-C11))*LN(B88/(1-B88))-((1-2*D11)*(LN((1-D11)/D11)))^-1*LN(((C14-C13)*(C14-C11))/(C14-C12)^2)*(B88-0.5)*LN(B88/(1-B88)))),IF(D8="b",(C10+C14*EXP(LN((C12-C10)/(C14-C12))+(1/2)*(LN((1-D11)/D11))^-1*LN(((C13-C10)/(C14-C13))/((C11-C10)/(C14-C11)))*LN(B88/(1-B88))+((1-2*D11)*(LN((1-D11)/D11)))^-1*LN((((C13-C10)/(C14-C13))*((C11-C10)/(C14-C11)))/((C12-C10)/(C14-C12))^2)*(B88-0.5)*LN(B88/(1-B88))))/(1+EXP(LN((C12-C10)/(C14-C12))+(1/2)*(LN((1-D11)/D11))^-1*LN(((C13-C10)/(C14-C13))/((C11-C10)/(C14-C11)))*LN(B88/(1-B88))+((1-2*D11)*(LN((1-D11)/D11)))^-1*LN((((C13-C10)/(C14-C13))*((C11-C10)/(C14-C11)))/((C12-C10)/(C14-C12))^2)*(B88-0.5)*LN(B88/(1-B88)))),NA())))))</f>
        <v>30.221063994641806</v>
      </c>
      <c r="D88" s="4">
        <f>IF(C15&lt;&gt;"",NA(),IF(D8="u",((1/2)*(LN((1-D11)/D11))^-1*(C13-C11)/(B88*(1-B88))+((1-2*D11)*(LN((1-D11)/D11)))^-1*(1-2*(C12-C11)/(C13-C11))*(C13-C11)*((B88-0.5)/(B88*(1-B88))+LN(B88/(1-B88))))^(-1),IF(D8="sl",((1/2)*(LN((1-D11)/D11))^-1*LN((C13-C10)/(C11-C10))/(B88*(1-B88))+((1-2*D11)*(LN((1-D11)/D11)))^-1*LN(((C13-C10)*(C11-C10))/(C12-C10)^2)*((B88-0.5)/(B88*(1-B88))+LN(B88/(1-B88))))^(-1)*EXP(-(LN(C12-C10)+(1/2)*(LN((1-D11)/D11))^-1*LN((C13-C10)/(C11-C10))*LN(B88/(1-B88))+((1-2*D11)*(LN((1-D11)/D11)))^-1*LN(((C13-C10)*(C11-C10))/(C12-C10)^2)*(B88-0.5)*LN(B88/(1-B88)))),IF(D8="su",(-(1/2)*(LN((1-D11)/D11))^-1*LN((C14-C13)/(C14-C11))/(B88*(1-B88))-((1-2*D11)*(LN((1-D11)/D11)))^-1*LN(((C14-C13)*(C14-C11))/(C14-C12)^2)*((B88-0.5)/(B88*(1-B88))+LN(B88/(1-B88))))^(-1)*EXP((-LN(C14-C12)-(1/2)*(LN((1-D11)/D11))^-1*LN((C14-C13)/(C14-C11))*LN(B88/(1-B88))-((1-2*D11)*(LN((1-D11)/D11)))^-1*LN(((C14-C13)*(C14-C11))/(C14-C12)^2)*(B88-0.5)*LN(B88/(1-B88)))),IF(D8="b",((1/2)*(LN((1-D11)/D11))^-1*LN(((C13-C10)/(C14-C13))/((C11-C10)/(C14-C11)))/(B88*(1-B88))+((1-2*D11)*(LN((1-D11)/D11)))^-1*LN((((C13-C10)/(C14-C13))*((C11-C10)/(C14-C11)))/((C12-C10)/(C14-C12))^2)*((B88-0.5)/(B88*(1-B88))+LN(B88/(1-B88))))^(-1)*(1+EXP(LN((C12-C10)/(C14-C12))+(1/2)*(LN((1-D11)/D11))^-1*LN(((C13-C10)/(C14-C13))/((C11-C10)/(C14-C11)))*LN(B88/(1-B88))+((1-2*D11)*(LN((1-D11)/D11)))^-1*LN((((C13-C10)/(C14-C13))*((C11-C10)/(C14-C11)))/((C12-C10)/(C14-C12))^2)*(B88-0.5)*LN(B88/(1-B88))))^2/((C14-C10)*EXP(LN((C12-C10)/(C14-C12))+(1/2)*(LN((1-D11)/D11))^-1*LN(((C13-C10)/(C14-C13))/((C11-C10)/(C14-C11)))*LN(B88/(1-B88))+((1-2*D11)*(LN((1-D11)/D11)))^-1*LN((((C13-C10)/(C14-C13))*((C11-C10)/(C14-C11)))/((C12-C10)/(C14-C12))^2)*(B88-0.5)*LN(B88/(1-B88)))),NA())))))</f>
        <v>3.0509373203363999E-2</v>
      </c>
    </row>
    <row r="89" spans="2:4" x14ac:dyDescent="0.35">
      <c r="B89" s="6">
        <f>IF(C15&lt;&gt;"",NA(),(ROW()-ROW(B52))/100)</f>
        <v>0.37</v>
      </c>
      <c r="C89" s="5">
        <f>IF(C15&lt;&gt;"",NA(),IF(D8="u",C12+(1/2)*(LN((1-D11)/D11))^-1*(C13-C11)*LN(B89/(1-B89))+((1-2*D11)*(LN((1-D11)/D11)))^-1*(1-2*(C12-C11)/(C13-C11))*(C13-C11)*(B89-0.5)*LN(B89/(1-B89)),IF(D8="sl",C10+EXP(LN(C12-C10)+(1/2)*(LN((1-D11)/D11))^-1*LN((C13-C10)/(C11-C10))*LN(B89/(1-B89))+((1-2*D11)*(LN((1-D11)/D11)))^-1*LN(((C13-C10)*(C11-C10))/(C12-C10)^2)*(B89-0.5)*LN(B89/(1-B89))),IF(D8="su",C14-EXP(-(-LN(C14-C12)-(1/2)*(LN((1-D11)/D11))^-1*LN((C14-C13)/(C14-C11))*LN(B89/(1-B89))-((1-2*D11)*(LN((1-D11)/D11)))^-1*LN(((C14-C13)*(C14-C11))/(C14-C12)^2)*(B89-0.5)*LN(B89/(1-B89)))),IF(D8="b",(C10+C14*EXP(LN((C12-C10)/(C14-C12))+(1/2)*(LN((1-D11)/D11))^-1*LN(((C13-C10)/(C14-C13))/((C11-C10)/(C14-C11)))*LN(B89/(1-B89))+((1-2*D11)*(LN((1-D11)/D11)))^-1*LN((((C13-C10)/(C14-C13))*((C11-C10)/(C14-C11)))/((C12-C10)/(C14-C12))^2)*(B89-0.5)*LN(B89/(1-B89))))/(1+EXP(LN((C12-C10)/(C14-C12))+(1/2)*(LN((1-D11)/D11))^-1*LN(((C13-C10)/(C14-C13))/((C11-C10)/(C14-C11)))*LN(B89/(1-B89))+((1-2*D11)*(LN((1-D11)/D11)))^-1*LN((((C13-C10)/(C14-C13))*((C11-C10)/(C14-C11)))/((C12-C10)/(C14-C12))^2)*(B89-0.5)*LN(B89/(1-B89)))),NA())))))</f>
        <v>30.549165045084816</v>
      </c>
      <c r="D89" s="4">
        <f>IF(C15&lt;&gt;"",NA(),IF(D8="u",((1/2)*(LN((1-D11)/D11))^-1*(C13-C11)/(B89*(1-B89))+((1-2*D11)*(LN((1-D11)/D11)))^-1*(1-2*(C12-C11)/(C13-C11))*(C13-C11)*((B89-0.5)/(B89*(1-B89))+LN(B89/(1-B89))))^(-1),IF(D8="sl",((1/2)*(LN((1-D11)/D11))^-1*LN((C13-C10)/(C11-C10))/(B89*(1-B89))+((1-2*D11)*(LN((1-D11)/D11)))^-1*LN(((C13-C10)*(C11-C10))/(C12-C10)^2)*((B89-0.5)/(B89*(1-B89))+LN(B89/(1-B89))))^(-1)*EXP(-(LN(C12-C10)+(1/2)*(LN((1-D11)/D11))^-1*LN((C13-C10)/(C11-C10))*LN(B89/(1-B89))+((1-2*D11)*(LN((1-D11)/D11)))^-1*LN(((C13-C10)*(C11-C10))/(C12-C10)^2)*(B89-0.5)*LN(B89/(1-B89)))),IF(D8="su",(-(1/2)*(LN((1-D11)/D11))^-1*LN((C14-C13)/(C14-C11))/(B89*(1-B89))-((1-2*D11)*(LN((1-D11)/D11)))^-1*LN(((C14-C13)*(C14-C11))/(C14-C12)^2)*((B89-0.5)/(B89*(1-B89))+LN(B89/(1-B89))))^(-1)*EXP((-LN(C14-C12)-(1/2)*(LN((1-D11)/D11))^-1*LN((C14-C13)/(C14-C11))*LN(B89/(1-B89))-((1-2*D11)*(LN((1-D11)/D11)))^-1*LN(((C14-C13)*(C14-C11))/(C14-C12)^2)*(B89-0.5)*LN(B89/(1-B89)))),IF(D8="b",((1/2)*(LN((1-D11)/D11))^-1*LN(((C13-C10)/(C14-C13))/((C11-C10)/(C14-C11)))/(B89*(1-B89))+((1-2*D11)*(LN((1-D11)/D11)))^-1*LN((((C13-C10)/(C14-C13))*((C11-C10)/(C14-C11)))/((C12-C10)/(C14-C12))^2)*((B89-0.5)/(B89*(1-B89))+LN(B89/(1-B89))))^(-1)*(1+EXP(LN((C12-C10)/(C14-C12))+(1/2)*(LN((1-D11)/D11))^-1*LN(((C13-C10)/(C14-C13))/((C11-C10)/(C14-C11)))*LN(B89/(1-B89))+((1-2*D11)*(LN((1-D11)/D11)))^-1*LN((((C13-C10)/(C14-C13))*((C11-C10)/(C14-C11)))/((C12-C10)/(C14-C12))^2)*(B89-0.5)*LN(B89/(1-B89))))^2/((C14-C10)*EXP(LN((C12-C10)/(C14-C12))+(1/2)*(LN((1-D11)/D11))^-1*LN(((C13-C10)/(C14-C13))/((C11-C10)/(C14-C11)))*LN(B89/(1-B89))+((1-2*D11)*(LN((1-D11)/D11)))^-1*LN((((C13-C10)/(C14-C13))*((C11-C10)/(C14-C11)))/((C12-C10)/(C14-C12))^2)*(B89-0.5)*LN(B89/(1-B89)))),NA())))))</f>
        <v>3.0442542744344478E-2</v>
      </c>
    </row>
    <row r="90" spans="2:4" x14ac:dyDescent="0.35">
      <c r="B90" s="6">
        <f>IF(C15&lt;&gt;"",NA(),(ROW()-ROW(B52))/100)</f>
        <v>0.38</v>
      </c>
      <c r="C90" s="5">
        <f>IF(C15&lt;&gt;"",NA(),IF(D8="u",C12+(1/2)*(LN((1-D11)/D11))^-1*(C13-C11)*LN(B90/(1-B90))+((1-2*D11)*(LN((1-D11)/D11)))^-1*(1-2*(C12-C11)/(C13-C11))*(C13-C11)*(B90-0.5)*LN(B90/(1-B90)),IF(D8="sl",C10+EXP(LN(C12-C10)+(1/2)*(LN((1-D11)/D11))^-1*LN((C13-C10)/(C11-C10))*LN(B90/(1-B90))+((1-2*D11)*(LN((1-D11)/D11)))^-1*LN(((C13-C10)*(C11-C10))/(C12-C10)^2)*(B90-0.5)*LN(B90/(1-B90))),IF(D8="su",C14-EXP(-(-LN(C14-C12)-(1/2)*(LN((1-D11)/D11))^-1*LN((C14-C13)/(C14-C11))*LN(B90/(1-B90))-((1-2*D11)*(LN((1-D11)/D11)))^-1*LN(((C14-C13)*(C14-C11))/(C14-C12)^2)*(B90-0.5)*LN(B90/(1-B90)))),IF(D8="b",(C10+C14*EXP(LN((C12-C10)/(C14-C12))+(1/2)*(LN((1-D11)/D11))^-1*LN(((C13-C10)/(C14-C13))/((C11-C10)/(C14-C11)))*LN(B90/(1-B90))+((1-2*D11)*(LN((1-D11)/D11)))^-1*LN((((C13-C10)/(C14-C13))*((C11-C10)/(C14-C11)))/((C12-C10)/(C14-C12))^2)*(B90-0.5)*LN(B90/(1-B90))))/(1+EXP(LN((C12-C10)/(C14-C12))+(1/2)*(LN((1-D11)/D11))^-1*LN(((C13-C10)/(C14-C13))/((C11-C10)/(C14-C11)))*LN(B90/(1-B90))+((1-2*D11)*(LN((1-D11)/D11)))^-1*LN((((C13-C10)/(C14-C13))*((C11-C10)/(C14-C11)))/((C12-C10)/(C14-C12))^2)*(B90-0.5)*LN(B90/(1-B90)))),NA())))))</f>
        <v>30.878144518401584</v>
      </c>
      <c r="D90" s="4">
        <f>IF(C15&lt;&gt;"",NA(),IF(D8="u",((1/2)*(LN((1-D11)/D11))^-1*(C13-C11)/(B90*(1-B90))+((1-2*D11)*(LN((1-D11)/D11)))^-1*(1-2*(C12-C11)/(C13-C11))*(C13-C11)*((B90-0.5)/(B90*(1-B90))+LN(B90/(1-B90))))^(-1),IF(D8="sl",((1/2)*(LN((1-D11)/D11))^-1*LN((C13-C10)/(C11-C10))/(B90*(1-B90))+((1-2*D11)*(LN((1-D11)/D11)))^-1*LN(((C13-C10)*(C11-C10))/(C12-C10)^2)*((B90-0.5)/(B90*(1-B90))+LN(B90/(1-B90))))^(-1)*EXP(-(LN(C12-C10)+(1/2)*(LN((1-D11)/D11))^-1*LN((C13-C10)/(C11-C10))*LN(B90/(1-B90))+((1-2*D11)*(LN((1-D11)/D11)))^-1*LN(((C13-C10)*(C11-C10))/(C12-C10)^2)*(B90-0.5)*LN(B90/(1-B90)))),IF(D8="su",(-(1/2)*(LN((1-D11)/D11))^-1*LN((C14-C13)/(C14-C11))/(B90*(1-B90))-((1-2*D11)*(LN((1-D11)/D11)))^-1*LN(((C14-C13)*(C14-C11))/(C14-C12)^2)*((B90-0.5)/(B90*(1-B90))+LN(B90/(1-B90))))^(-1)*EXP((-LN(C14-C12)-(1/2)*(LN((1-D11)/D11))^-1*LN((C14-C13)/(C14-C11))*LN(B90/(1-B90))-((1-2*D11)*(LN((1-D11)/D11)))^-1*LN(((C14-C13)*(C14-C11))/(C14-C12)^2)*(B90-0.5)*LN(B90/(1-B90)))),IF(D8="b",((1/2)*(LN((1-D11)/D11))^-1*LN(((C13-C10)/(C14-C13))/((C11-C10)/(C14-C11)))/(B90*(1-B90))+((1-2*D11)*(LN((1-D11)/D11)))^-1*LN((((C13-C10)/(C14-C13))*((C11-C10)/(C14-C11)))/((C12-C10)/(C14-C12))^2)*((B90-0.5)/(B90*(1-B90))+LN(B90/(1-B90))))^(-1)*(1+EXP(LN((C12-C10)/(C14-C12))+(1/2)*(LN((1-D11)/D11))^-1*LN(((C13-C10)/(C14-C13))/((C11-C10)/(C14-C11)))*LN(B90/(1-B90))+((1-2*D11)*(LN((1-D11)/D11)))^-1*LN((((C13-C10)/(C14-C13))*((C11-C10)/(C14-C11)))/((C12-C10)/(C14-C12))^2)*(B90-0.5)*LN(B90/(1-B90))))^2/((C14-C10)*EXP(LN((C12-C10)/(C14-C12))+(1/2)*(LN((1-D11)/D11))^-1*LN(((C13-C10)/(C14-C13))/((C11-C10)/(C14-C11)))*LN(B90/(1-B90))+((1-2*D11)*(LN((1-D11)/D11)))^-1*LN((((C13-C10)/(C14-C13))*((C11-C10)/(C14-C11)))/((C12-C10)/(C14-C12))^2)*(B90-0.5)*LN(B90/(1-B90)))),NA())))))</f>
        <v>3.0346910471749807E-2</v>
      </c>
    </row>
    <row r="91" spans="2:4" x14ac:dyDescent="0.35">
      <c r="B91" s="6">
        <f>IF(C15&lt;&gt;"",NA(),(ROW()-ROW(B52))/100)</f>
        <v>0.39</v>
      </c>
      <c r="C91" s="5">
        <f>IF(C15&lt;&gt;"",NA(),IF(D8="u",C12+(1/2)*(LN((1-D11)/D11))^-1*(C13-C11)*LN(B91/(1-B91))+((1-2*D11)*(LN((1-D11)/D11)))^-1*(1-2*(C12-C11)/(C13-C11))*(C13-C11)*(B91-0.5)*LN(B91/(1-B91)),IF(D8="sl",C10+EXP(LN(C12-C10)+(1/2)*(LN((1-D11)/D11))^-1*LN((C13-C10)/(C11-C10))*LN(B91/(1-B91))+((1-2*D11)*(LN((1-D11)/D11)))^-1*LN(((C13-C10)*(C11-C10))/(C12-C10)^2)*(B91-0.5)*LN(B91/(1-B91))),IF(D8="su",C14-EXP(-(-LN(C14-C12)-(1/2)*(LN((1-D11)/D11))^-1*LN((C14-C13)/(C14-C11))*LN(B91/(1-B91))-((1-2*D11)*(LN((1-D11)/D11)))^-1*LN(((C14-C13)*(C14-C11))/(C14-C12)^2)*(B91-0.5)*LN(B91/(1-B91)))),IF(D8="b",(C10+C14*EXP(LN((C12-C10)/(C14-C12))+(1/2)*(LN((1-D11)/D11))^-1*LN(((C13-C10)/(C14-C13))/((C11-C10)/(C14-C11)))*LN(B91/(1-B91))+((1-2*D11)*(LN((1-D11)/D11)))^-1*LN((((C13-C10)/(C14-C13))*((C11-C10)/(C14-C11)))/((C12-C10)/(C14-C12))^2)*(B91-0.5)*LN(B91/(1-B91))))/(1+EXP(LN((C12-C10)/(C14-C12))+(1/2)*(LN((1-D11)/D11))^-1*LN(((C13-C10)/(C14-C13))/((C11-C10)/(C14-C11)))*LN(B91/(1-B91))+((1-2*D11)*(LN((1-D11)/D11)))^-1*LN((((C13-C10)/(C14-C13))*((C11-C10)/(C14-C11)))/((C12-C10)/(C14-C12))^2)*(B91-0.5)*LN(B91/(1-B91)))),NA())))))</f>
        <v>31.208312000968295</v>
      </c>
      <c r="D91" s="4">
        <f>IF(C15&lt;&gt;"",NA(),IF(D8="u",((1/2)*(LN((1-D11)/D11))^-1*(C13-C11)/(B91*(1-B91))+((1-2*D11)*(LN((1-D11)/D11)))^-1*(1-2*(C12-C11)/(C13-C11))*(C13-C11)*((B91-0.5)/(B91*(1-B91))+LN(B91/(1-B91))))^(-1),IF(D8="sl",((1/2)*(LN((1-D11)/D11))^-1*LN((C13-C10)/(C11-C10))/(B91*(1-B91))+((1-2*D11)*(LN((1-D11)/D11)))^-1*LN(((C13-C10)*(C11-C10))/(C12-C10)^2)*((B91-0.5)/(B91*(1-B91))+LN(B91/(1-B91))))^(-1)*EXP(-(LN(C12-C10)+(1/2)*(LN((1-D11)/D11))^-1*LN((C13-C10)/(C11-C10))*LN(B91/(1-B91))+((1-2*D11)*(LN((1-D11)/D11)))^-1*LN(((C13-C10)*(C11-C10))/(C12-C10)^2)*(B91-0.5)*LN(B91/(1-B91)))),IF(D8="su",(-(1/2)*(LN((1-D11)/D11))^-1*LN((C14-C13)/(C14-C11))/(B91*(1-B91))-((1-2*D11)*(LN((1-D11)/D11)))^-1*LN(((C14-C13)*(C14-C11))/(C14-C12)^2)*((B91-0.5)/(B91*(1-B91))+LN(B91/(1-B91))))^(-1)*EXP((-LN(C14-C12)-(1/2)*(LN((1-D11)/D11))^-1*LN((C14-C13)/(C14-C11))*LN(B91/(1-B91))-((1-2*D11)*(LN((1-D11)/D11)))^-1*LN(((C14-C13)*(C14-C11))/(C14-C12)^2)*(B91-0.5)*LN(B91/(1-B91)))),IF(D8="b",((1/2)*(LN((1-D11)/D11))^-1*LN(((C13-C10)/(C14-C13))/((C11-C10)/(C14-C11)))/(B91*(1-B91))+((1-2*D11)*(LN((1-D11)/D11)))^-1*LN((((C13-C10)/(C14-C13))*((C11-C10)/(C14-C11)))/((C12-C10)/(C14-C12))^2)*((B91-0.5)/(B91*(1-B91))+LN(B91/(1-B91))))^(-1)*(1+EXP(LN((C12-C10)/(C14-C12))+(1/2)*(LN((1-D11)/D11))^-1*LN(((C13-C10)/(C14-C13))/((C11-C10)/(C14-C11)))*LN(B91/(1-B91))+((1-2*D11)*(LN((1-D11)/D11)))^-1*LN((((C13-C10)/(C14-C13))*((C11-C10)/(C14-C11)))/((C12-C10)/(C14-C12))^2)*(B91-0.5)*LN(B91/(1-B91))))^2/((C14-C10)*EXP(LN((C12-C10)/(C14-C12))+(1/2)*(LN((1-D11)/D11))^-1*LN(((C13-C10)/(C14-C13))/((C11-C10)/(C14-C11)))*LN(B91/(1-B91))+((1-2*D11)*(LN((1-D11)/D11)))^-1*LN((((C13-C10)/(C14-C13))*((C11-C10)/(C14-C11)))/((C12-C10)/(C14-C12))^2)*(B91-0.5)*LN(B91/(1-B91)))),NA())))))</f>
        <v>3.0224088570826011E-2</v>
      </c>
    </row>
    <row r="92" spans="2:4" x14ac:dyDescent="0.35">
      <c r="B92" s="6">
        <f>IF(C15&lt;&gt;"",NA(),(ROW()-ROW(B52))/100)</f>
        <v>0.4</v>
      </c>
      <c r="C92" s="5">
        <f>IF(C15&lt;&gt;"",NA(),IF(D8="u",C12+(1/2)*(LN((1-D11)/D11))^-1*(C13-C11)*LN(B92/(1-B92))+((1-2*D11)*(LN((1-D11)/D11)))^-1*(1-2*(C12-C11)/(C13-C11))*(C13-C11)*(B92-0.5)*LN(B92/(1-B92)),IF(D8="sl",C10+EXP(LN(C12-C10)+(1/2)*(LN((1-D11)/D11))^-1*LN((C13-C10)/(C11-C10))*LN(B92/(1-B92))+((1-2*D11)*(LN((1-D11)/D11)))^-1*LN(((C13-C10)*(C11-C10))/(C12-C10)^2)*(B92-0.5)*LN(B92/(1-B92))),IF(D8="su",C14-EXP(-(-LN(C14-C12)-(1/2)*(LN((1-D11)/D11))^-1*LN((C14-C13)/(C14-C11))*LN(B92/(1-B92))-((1-2*D11)*(LN((1-D11)/D11)))^-1*LN(((C14-C13)*(C14-C11))/(C14-C12)^2)*(B92-0.5)*LN(B92/(1-B92)))),IF(D8="b",(C10+C14*EXP(LN((C12-C10)/(C14-C12))+(1/2)*(LN((1-D11)/D11))^-1*LN(((C13-C10)/(C14-C13))/((C11-C10)/(C14-C11)))*LN(B92/(1-B92))+((1-2*D11)*(LN((1-D11)/D11)))^-1*LN((((C13-C10)/(C14-C13))*((C11-C10)/(C14-C11)))/((C12-C10)/(C14-C12))^2)*(B92-0.5)*LN(B92/(1-B92))))/(1+EXP(LN((C12-C10)/(C14-C12))+(1/2)*(LN((1-D11)/D11))^-1*LN(((C13-C10)/(C14-C13))/((C11-C10)/(C14-C11)))*LN(B92/(1-B92))+((1-2*D11)*(LN((1-D11)/D11)))^-1*LN((((C13-C10)/(C14-C13))*((C11-C10)/(C14-C11)))/((C12-C10)/(C14-C12))^2)*(B92-0.5)*LN(B92/(1-B92)))),NA())))))</f>
        <v>31.539966439732417</v>
      </c>
      <c r="D92" s="4">
        <f>IF(C15&lt;&gt;"",NA(),IF(D8="u",((1/2)*(LN((1-D11)/D11))^-1*(C13-C11)/(B92*(1-B92))+((1-2*D11)*(LN((1-D11)/D11)))^-1*(1-2*(C12-C11)/(C13-C11))*(C13-C11)*((B92-0.5)/(B92*(1-B92))+LN(B92/(1-B92))))^(-1),IF(D8="sl",((1/2)*(LN((1-D11)/D11))^-1*LN((C13-C10)/(C11-C10))/(B92*(1-B92))+((1-2*D11)*(LN((1-D11)/D11)))^-1*LN(((C13-C10)*(C11-C10))/(C12-C10)^2)*((B92-0.5)/(B92*(1-B92))+LN(B92/(1-B92))))^(-1)*EXP(-(LN(C12-C10)+(1/2)*(LN((1-D11)/D11))^-1*LN((C13-C10)/(C11-C10))*LN(B92/(1-B92))+((1-2*D11)*(LN((1-D11)/D11)))^-1*LN(((C13-C10)*(C11-C10))/(C12-C10)^2)*(B92-0.5)*LN(B92/(1-B92)))),IF(D8="su",(-(1/2)*(LN((1-D11)/D11))^-1*LN((C14-C13)/(C14-C11))/(B92*(1-B92))-((1-2*D11)*(LN((1-D11)/D11)))^-1*LN(((C14-C13)*(C14-C11))/(C14-C12)^2)*((B92-0.5)/(B92*(1-B92))+LN(B92/(1-B92))))^(-1)*EXP((-LN(C14-C12)-(1/2)*(LN((1-D11)/D11))^-1*LN((C14-C13)/(C14-C11))*LN(B92/(1-B92))-((1-2*D11)*(LN((1-D11)/D11)))^-1*LN(((C14-C13)*(C14-C11))/(C14-C12)^2)*(B92-0.5)*LN(B92/(1-B92)))),IF(D8="b",((1/2)*(LN((1-D11)/D11))^-1*LN(((C13-C10)/(C14-C13))/((C11-C10)/(C14-C11)))/(B92*(1-B92))+((1-2*D11)*(LN((1-D11)/D11)))^-1*LN((((C13-C10)/(C14-C13))*((C11-C10)/(C14-C11)))/((C12-C10)/(C14-C12))^2)*((B92-0.5)/(B92*(1-B92))+LN(B92/(1-B92))))^(-1)*(1+EXP(LN((C12-C10)/(C14-C12))+(1/2)*(LN((1-D11)/D11))^-1*LN(((C13-C10)/(C14-C13))/((C11-C10)/(C14-C11)))*LN(B92/(1-B92))+((1-2*D11)*(LN((1-D11)/D11)))^-1*LN((((C13-C10)/(C14-C13))*((C11-C10)/(C14-C11)))/((C12-C10)/(C14-C12))^2)*(B92-0.5)*LN(B92/(1-B92))))^2/((C14-C10)*EXP(LN((C12-C10)/(C14-C12))+(1/2)*(LN((1-D11)/D11))^-1*LN(((C13-C10)/(C14-C13))/((C11-C10)/(C14-C11)))*LN(B92/(1-B92))+((1-2*D11)*(LN((1-D11)/D11)))^-1*LN((((C13-C10)/(C14-C13))*((C11-C10)/(C14-C11)))/((C12-C10)/(C14-C12))^2)*(B92-0.5)*LN(B92/(1-B92)))),NA())))))</f>
        <v>3.0075612420546172E-2</v>
      </c>
    </row>
    <row r="93" spans="2:4" x14ac:dyDescent="0.35">
      <c r="B93" s="6">
        <f>IF(C15&lt;&gt;"",NA(),(ROW()-ROW(B52))/100)</f>
        <v>0.41</v>
      </c>
      <c r="C93" s="5">
        <f>IF(C15&lt;&gt;"",NA(),IF(D8="u",C12+(1/2)*(LN((1-D11)/D11))^-1*(C13-C11)*LN(B93/(1-B93))+((1-2*D11)*(LN((1-D11)/D11)))^-1*(1-2*(C12-C11)/(C13-C11))*(C13-C11)*(B93-0.5)*LN(B93/(1-B93)),IF(D8="sl",C10+EXP(LN(C12-C10)+(1/2)*(LN((1-D11)/D11))^-1*LN((C13-C10)/(C11-C10))*LN(B93/(1-B93))+((1-2*D11)*(LN((1-D11)/D11)))^-1*LN(((C13-C10)*(C11-C10))/(C12-C10)^2)*(B93-0.5)*LN(B93/(1-B93))),IF(D8="su",C14-EXP(-(-LN(C14-C12)-(1/2)*(LN((1-D11)/D11))^-1*LN((C14-C13)/(C14-C11))*LN(B93/(1-B93))-((1-2*D11)*(LN((1-D11)/D11)))^-1*LN(((C14-C13)*(C14-C11))/(C14-C12)^2)*(B93-0.5)*LN(B93/(1-B93)))),IF(D8="b",(C10+C14*EXP(LN((C12-C10)/(C14-C12))+(1/2)*(LN((1-D11)/D11))^-1*LN(((C13-C10)/(C14-C13))/((C11-C10)/(C14-C11)))*LN(B93/(1-B93))+((1-2*D11)*(LN((1-D11)/D11)))^-1*LN((((C13-C10)/(C14-C13))*((C11-C10)/(C14-C11)))/((C12-C10)/(C14-C12))^2)*(B93-0.5)*LN(B93/(1-B93))))/(1+EXP(LN((C12-C10)/(C14-C12))+(1/2)*(LN((1-D11)/D11))^-1*LN(((C13-C10)/(C14-C13))/((C11-C10)/(C14-C11)))*LN(B93/(1-B93))+((1-2*D11)*(LN((1-D11)/D11)))^-1*LN((((C13-C10)/(C14-C13))*((C11-C10)/(C14-C11)))/((C12-C10)/(C14-C12))^2)*(B93-0.5)*LN(B93/(1-B93)))),NA())))))</f>
        <v>31.873398119820216</v>
      </c>
      <c r="D93" s="4">
        <f>IF(C15&lt;&gt;"",NA(),IF(D8="u",((1/2)*(LN((1-D11)/D11))^-1*(C13-C11)/(B93*(1-B93))+((1-2*D11)*(LN((1-D11)/D11)))^-1*(1-2*(C12-C11)/(C13-C11))*(C13-C11)*((B93-0.5)/(B93*(1-B93))+LN(B93/(1-B93))))^(-1),IF(D8="sl",((1/2)*(LN((1-D11)/D11))^-1*LN((C13-C10)/(C11-C10))/(B93*(1-B93))+((1-2*D11)*(LN((1-D11)/D11)))^-1*LN(((C13-C10)*(C11-C10))/(C12-C10)^2)*((B93-0.5)/(B93*(1-B93))+LN(B93/(1-B93))))^(-1)*EXP(-(LN(C12-C10)+(1/2)*(LN((1-D11)/D11))^-1*LN((C13-C10)/(C11-C10))*LN(B93/(1-B93))+((1-2*D11)*(LN((1-D11)/D11)))^-1*LN(((C13-C10)*(C11-C10))/(C12-C10)^2)*(B93-0.5)*LN(B93/(1-B93)))),IF(D8="su",(-(1/2)*(LN((1-D11)/D11))^-1*LN((C14-C13)/(C14-C11))/(B93*(1-B93))-((1-2*D11)*(LN((1-D11)/D11)))^-1*LN(((C14-C13)*(C14-C11))/(C14-C12)^2)*((B93-0.5)/(B93*(1-B93))+LN(B93/(1-B93))))^(-1)*EXP((-LN(C14-C12)-(1/2)*(LN((1-D11)/D11))^-1*LN((C14-C13)/(C14-C11))*LN(B93/(1-B93))-((1-2*D11)*(LN((1-D11)/D11)))^-1*LN(((C14-C13)*(C14-C11))/(C14-C12)^2)*(B93-0.5)*LN(B93/(1-B93)))),IF(D8="b",((1/2)*(LN((1-D11)/D11))^-1*LN(((C13-C10)/(C14-C13))/((C11-C10)/(C14-C11)))/(B93*(1-B93))+((1-2*D11)*(LN((1-D11)/D11)))^-1*LN((((C13-C10)/(C14-C13))*((C11-C10)/(C14-C11)))/((C12-C10)/(C14-C12))^2)*((B93-0.5)/(B93*(1-B93))+LN(B93/(1-B93))))^(-1)*(1+EXP(LN((C12-C10)/(C14-C12))+(1/2)*(LN((1-D11)/D11))^-1*LN(((C13-C10)/(C14-C13))/((C11-C10)/(C14-C11)))*LN(B93/(1-B93))+((1-2*D11)*(LN((1-D11)/D11)))^-1*LN((((C13-C10)/(C14-C13))*((C11-C10)/(C14-C11)))/((C12-C10)/(C14-C12))^2)*(B93-0.5)*LN(B93/(1-B93))))^2/((C14-C10)*EXP(LN((C12-C10)/(C14-C12))+(1/2)*(LN((1-D11)/D11))^-1*LN(((C13-C10)/(C14-C13))/((C11-C10)/(C14-C11)))*LN(B93/(1-B93))+((1-2*D11)*(LN((1-D11)/D11)))^-1*LN((((C13-C10)/(C14-C13))*((C11-C10)/(C14-C11)))/((C12-C10)/(C14-C12))^2)*(B93-0.5)*LN(B93/(1-B93)))),NA())))))</f>
        <v>2.9902941327443602E-2</v>
      </c>
    </row>
    <row r="94" spans="2:4" x14ac:dyDescent="0.35">
      <c r="B94" s="6">
        <f>IF(C15&lt;&gt;"",NA(),(ROW()-ROW(B52))/100)</f>
        <v>0.42</v>
      </c>
      <c r="C94" s="5">
        <f>IF(C15&lt;&gt;"",NA(),IF(D8="u",C12+(1/2)*(LN((1-D11)/D11))^-1*(C13-C11)*LN(B94/(1-B94))+((1-2*D11)*(LN((1-D11)/D11)))^-1*(1-2*(C12-C11)/(C13-C11))*(C13-C11)*(B94-0.5)*LN(B94/(1-B94)),IF(D8="sl",C10+EXP(LN(C12-C10)+(1/2)*(LN((1-D11)/D11))^-1*LN((C13-C10)/(C11-C10))*LN(B94/(1-B94))+((1-2*D11)*(LN((1-D11)/D11)))^-1*LN(((C13-C10)*(C11-C10))/(C12-C10)^2)*(B94-0.5)*LN(B94/(1-B94))),IF(D8="su",C14-EXP(-(-LN(C14-C12)-(1/2)*(LN((1-D11)/D11))^-1*LN((C14-C13)/(C14-C11))*LN(B94/(1-B94))-((1-2*D11)*(LN((1-D11)/D11)))^-1*LN(((C14-C13)*(C14-C11))/(C14-C12)^2)*(B94-0.5)*LN(B94/(1-B94)))),IF(D8="b",(C10+C14*EXP(LN((C12-C10)/(C14-C12))+(1/2)*(LN((1-D11)/D11))^-1*LN(((C13-C10)/(C14-C13))/((C11-C10)/(C14-C11)))*LN(B94/(1-B94))+((1-2*D11)*(LN((1-D11)/D11)))^-1*LN((((C13-C10)/(C14-C13))*((C11-C10)/(C14-C11)))/((C12-C10)/(C14-C12))^2)*(B94-0.5)*LN(B94/(1-B94))))/(1+EXP(LN((C12-C10)/(C14-C12))+(1/2)*(LN((1-D11)/D11))^-1*LN(((C13-C10)/(C14-C13))/((C11-C10)/(C14-C11)))*LN(B94/(1-B94))+((1-2*D11)*(LN((1-D11)/D11)))^-1*LN((((C13-C10)/(C14-C13))*((C11-C10)/(C14-C11)))/((C12-C10)/(C14-C12))^2)*(B94-0.5)*LN(B94/(1-B94)))),NA())))))</f>
        <v>32.208890471982215</v>
      </c>
      <c r="D94" s="4">
        <f>IF(C15&lt;&gt;"",NA(),IF(D8="u",((1/2)*(LN((1-D11)/D11))^-1*(C13-C11)/(B94*(1-B94))+((1-2*D11)*(LN((1-D11)/D11)))^-1*(1-2*(C12-C11)/(C13-C11))*(C13-C11)*((B94-0.5)/(B94*(1-B94))+LN(B94/(1-B94))))^(-1),IF(D8="sl",((1/2)*(LN((1-D11)/D11))^-1*LN((C13-C10)/(C11-C10))/(B94*(1-B94))+((1-2*D11)*(LN((1-D11)/D11)))^-1*LN(((C13-C10)*(C11-C10))/(C12-C10)^2)*((B94-0.5)/(B94*(1-B94))+LN(B94/(1-B94))))^(-1)*EXP(-(LN(C12-C10)+(1/2)*(LN((1-D11)/D11))^-1*LN((C13-C10)/(C11-C10))*LN(B94/(1-B94))+((1-2*D11)*(LN((1-D11)/D11)))^-1*LN(((C13-C10)*(C11-C10))/(C12-C10)^2)*(B94-0.5)*LN(B94/(1-B94)))),IF(D8="su",(-(1/2)*(LN((1-D11)/D11))^-1*LN((C14-C13)/(C14-C11))/(B94*(1-B94))-((1-2*D11)*(LN((1-D11)/D11)))^-1*LN(((C14-C13)*(C14-C11))/(C14-C12)^2)*((B94-0.5)/(B94*(1-B94))+LN(B94/(1-B94))))^(-1)*EXP((-LN(C14-C12)-(1/2)*(LN((1-D11)/D11))^-1*LN((C14-C13)/(C14-C11))*LN(B94/(1-B94))-((1-2*D11)*(LN((1-D11)/D11)))^-1*LN(((C14-C13)*(C14-C11))/(C14-C12)^2)*(B94-0.5)*LN(B94/(1-B94)))),IF(D8="b",((1/2)*(LN((1-D11)/D11))^-1*LN(((C13-C10)/(C14-C13))/((C11-C10)/(C14-C11)))/(B94*(1-B94))+((1-2*D11)*(LN((1-D11)/D11)))^-1*LN((((C13-C10)/(C14-C13))*((C11-C10)/(C14-C11)))/((C12-C10)/(C14-C12))^2)*((B94-0.5)/(B94*(1-B94))+LN(B94/(1-B94))))^(-1)*(1+EXP(LN((C12-C10)/(C14-C12))+(1/2)*(LN((1-D11)/D11))^-1*LN(((C13-C10)/(C14-C13))/((C11-C10)/(C14-C11)))*LN(B94/(1-B94))+((1-2*D11)*(LN((1-D11)/D11)))^-1*LN((((C13-C10)/(C14-C13))*((C11-C10)/(C14-C11)))/((C12-C10)/(C14-C12))^2)*(B94-0.5)*LN(B94/(1-B94))))^2/((C14-C10)*EXP(LN((C12-C10)/(C14-C12))+(1/2)*(LN((1-D11)/D11))^-1*LN(((C13-C10)/(C14-C13))/((C11-C10)/(C14-C11)))*LN(B94/(1-B94))+((1-2*D11)*(LN((1-D11)/D11)))^-1*LN((((C13-C10)/(C14-C13))*((C11-C10)/(C14-C11)))/((C12-C10)/(C14-C12))^2)*(B94-0.5)*LN(B94/(1-B94)))),NA())))))</f>
        <v>2.9707459719825205E-2</v>
      </c>
    </row>
    <row r="95" spans="2:4" x14ac:dyDescent="0.35">
      <c r="B95" s="6">
        <f>IF(C15&lt;&gt;"",NA(),(ROW()-ROW(B52))/100)</f>
        <v>0.43</v>
      </c>
      <c r="C95" s="5">
        <f>IF(C15&lt;&gt;"",NA(),IF(D8="u",C12+(1/2)*(LN((1-D11)/D11))^-1*(C13-C11)*LN(B95/(1-B95))+((1-2*D11)*(LN((1-D11)/D11)))^-1*(1-2*(C12-C11)/(C13-C11))*(C13-C11)*(B95-0.5)*LN(B95/(1-B95)),IF(D8="sl",C10+EXP(LN(C12-C10)+(1/2)*(LN((1-D11)/D11))^-1*LN((C13-C10)/(C11-C10))*LN(B95/(1-B95))+((1-2*D11)*(LN((1-D11)/D11)))^-1*LN(((C13-C10)*(C11-C10))/(C12-C10)^2)*(B95-0.5)*LN(B95/(1-B95))),IF(D8="su",C14-EXP(-(-LN(C14-C12)-(1/2)*(LN((1-D11)/D11))^-1*LN((C14-C13)/(C14-C11))*LN(B95/(1-B95))-((1-2*D11)*(LN((1-D11)/D11)))^-1*LN(((C14-C13)*(C14-C11))/(C14-C12)^2)*(B95-0.5)*LN(B95/(1-B95)))),IF(D8="b",(C10+C14*EXP(LN((C12-C10)/(C14-C12))+(1/2)*(LN((1-D11)/D11))^-1*LN(((C13-C10)/(C14-C13))/((C11-C10)/(C14-C11)))*LN(B95/(1-B95))+((1-2*D11)*(LN((1-D11)/D11)))^-1*LN((((C13-C10)/(C14-C13))*((C11-C10)/(C14-C11)))/((C12-C10)/(C14-C12))^2)*(B95-0.5)*LN(B95/(1-B95))))/(1+EXP(LN((C12-C10)/(C14-C12))+(1/2)*(LN((1-D11)/D11))^-1*LN(((C13-C10)/(C14-C13))/((C11-C10)/(C14-C11)))*LN(B95/(1-B95))+((1-2*D11)*(LN((1-D11)/D11)))^-1*LN((((C13-C10)/(C14-C13))*((C11-C10)/(C14-C11)))/((C12-C10)/(C14-C12))^2)*(B95-0.5)*LN(B95/(1-B95)))),NA())))))</f>
        <v>32.546721741465596</v>
      </c>
      <c r="D95" s="4">
        <f>IF(C15&lt;&gt;"",NA(),IF(D8="u",((1/2)*(LN((1-D11)/D11))^-1*(C13-C11)/(B95*(1-B95))+((1-2*D11)*(LN((1-D11)/D11)))^-1*(1-2*(C12-C11)/(C13-C11))*(C13-C11)*((B95-0.5)/(B95*(1-B95))+LN(B95/(1-B95))))^(-1),IF(D8="sl",((1/2)*(LN((1-D11)/D11))^-1*LN((C13-C10)/(C11-C10))/(B95*(1-B95))+((1-2*D11)*(LN((1-D11)/D11)))^-1*LN(((C13-C10)*(C11-C10))/(C12-C10)^2)*((B95-0.5)/(B95*(1-B95))+LN(B95/(1-B95))))^(-1)*EXP(-(LN(C12-C10)+(1/2)*(LN((1-D11)/D11))^-1*LN((C13-C10)/(C11-C10))*LN(B95/(1-B95))+((1-2*D11)*(LN((1-D11)/D11)))^-1*LN(((C13-C10)*(C11-C10))/(C12-C10)^2)*(B95-0.5)*LN(B95/(1-B95)))),IF(D8="su",(-(1/2)*(LN((1-D11)/D11))^-1*LN((C14-C13)/(C14-C11))/(B95*(1-B95))-((1-2*D11)*(LN((1-D11)/D11)))^-1*LN(((C14-C13)*(C14-C11))/(C14-C12)^2)*((B95-0.5)/(B95*(1-B95))+LN(B95/(1-B95))))^(-1)*EXP((-LN(C14-C12)-(1/2)*(LN((1-D11)/D11))^-1*LN((C14-C13)/(C14-C11))*LN(B95/(1-B95))-((1-2*D11)*(LN((1-D11)/D11)))^-1*LN(((C14-C13)*(C14-C11))/(C14-C12)^2)*(B95-0.5)*LN(B95/(1-B95)))),IF(D8="b",((1/2)*(LN((1-D11)/D11))^-1*LN(((C13-C10)/(C14-C13))/((C11-C10)/(C14-C11)))/(B95*(1-B95))+((1-2*D11)*(LN((1-D11)/D11)))^-1*LN((((C13-C10)/(C14-C13))*((C11-C10)/(C14-C11)))/((C12-C10)/(C14-C12))^2)*((B95-0.5)/(B95*(1-B95))+LN(B95/(1-B95))))^(-1)*(1+EXP(LN((C12-C10)/(C14-C12))+(1/2)*(LN((1-D11)/D11))^-1*LN(((C13-C10)/(C14-C13))/((C11-C10)/(C14-C11)))*LN(B95/(1-B95))+((1-2*D11)*(LN((1-D11)/D11)))^-1*LN((((C13-C10)/(C14-C13))*((C11-C10)/(C14-C11)))/((C12-C10)/(C14-C12))^2)*(B95-0.5)*LN(B95/(1-B95))))^2/((C14-C10)*EXP(LN((C12-C10)/(C14-C12))+(1/2)*(LN((1-D11)/D11))^-1*LN(((C13-C10)/(C14-C13))/((C11-C10)/(C14-C11)))*LN(B95/(1-B95))+((1-2*D11)*(LN((1-D11)/D11)))^-1*LN((((C13-C10)/(C14-C13))*((C11-C10)/(C14-C11)))/((C12-C10)/(C14-C12))^2)*(B95-0.5)*LN(B95/(1-B95)))),NA())))))</f>
        <v>2.9490478711397365E-2</v>
      </c>
    </row>
    <row r="96" spans="2:4" x14ac:dyDescent="0.35">
      <c r="B96" s="6">
        <f>IF(C15&lt;&gt;"",NA(),(ROW()-ROW(B52))/100)</f>
        <v>0.44</v>
      </c>
      <c r="C96" s="5">
        <f>IF(C15&lt;&gt;"",NA(),IF(D8="u",C12+(1/2)*(LN((1-D11)/D11))^-1*(C13-C11)*LN(B96/(1-B96))+((1-2*D11)*(LN((1-D11)/D11)))^-1*(1-2*(C12-C11)/(C13-C11))*(C13-C11)*(B96-0.5)*LN(B96/(1-B96)),IF(D8="sl",C10+EXP(LN(C12-C10)+(1/2)*(LN((1-D11)/D11))^-1*LN((C13-C10)/(C11-C10))*LN(B96/(1-B96))+((1-2*D11)*(LN((1-D11)/D11)))^-1*LN(((C13-C10)*(C11-C10))/(C12-C10)^2)*(B96-0.5)*LN(B96/(1-B96))),IF(D8="su",C14-EXP(-(-LN(C14-C12)-(1/2)*(LN((1-D11)/D11))^-1*LN((C14-C13)/(C14-C11))*LN(B96/(1-B96))-((1-2*D11)*(LN((1-D11)/D11)))^-1*LN(((C14-C13)*(C14-C11))/(C14-C12)^2)*(B96-0.5)*LN(B96/(1-B96)))),IF(D8="b",(C10+C14*EXP(LN((C12-C10)/(C14-C12))+(1/2)*(LN((1-D11)/D11))^-1*LN(((C13-C10)/(C14-C13))/((C11-C10)/(C14-C11)))*LN(B96/(1-B96))+((1-2*D11)*(LN((1-D11)/D11)))^-1*LN((((C13-C10)/(C14-C13))*((C11-C10)/(C14-C11)))/((C12-C10)/(C14-C12))^2)*(B96-0.5)*LN(B96/(1-B96))))/(1+EXP(LN((C12-C10)/(C14-C12))+(1/2)*(LN((1-D11)/D11))^-1*LN(((C13-C10)/(C14-C13))/((C11-C10)/(C14-C11)))*LN(B96/(1-B96))+((1-2*D11)*(LN((1-D11)/D11)))^-1*LN((((C13-C10)/(C14-C13))*((C11-C10)/(C14-C11)))/((C12-C10)/(C14-C12))^2)*(B96-0.5)*LN(B96/(1-B96)))),NA())))))</f>
        <v>32.887166545645862</v>
      </c>
      <c r="D96" s="4">
        <f>IF(C15&lt;&gt;"",NA(),IF(D8="u",((1/2)*(LN((1-D11)/D11))^-1*(C13-C11)/(B96*(1-B96))+((1-2*D11)*(LN((1-D11)/D11)))^-1*(1-2*(C12-C11)/(C13-C11))*(C13-C11)*((B96-0.5)/(B96*(1-B96))+LN(B96/(1-B96))))^(-1),IF(D8="sl",((1/2)*(LN((1-D11)/D11))^-1*LN((C13-C10)/(C11-C10))/(B96*(1-B96))+((1-2*D11)*(LN((1-D11)/D11)))^-1*LN(((C13-C10)*(C11-C10))/(C12-C10)^2)*((B96-0.5)/(B96*(1-B96))+LN(B96/(1-B96))))^(-1)*EXP(-(LN(C12-C10)+(1/2)*(LN((1-D11)/D11))^-1*LN((C13-C10)/(C11-C10))*LN(B96/(1-B96))+((1-2*D11)*(LN((1-D11)/D11)))^-1*LN(((C13-C10)*(C11-C10))/(C12-C10)^2)*(B96-0.5)*LN(B96/(1-B96)))),IF(D8="su",(-(1/2)*(LN((1-D11)/D11))^-1*LN((C14-C13)/(C14-C11))/(B96*(1-B96))-((1-2*D11)*(LN((1-D11)/D11)))^-1*LN(((C14-C13)*(C14-C11))/(C14-C12)^2)*((B96-0.5)/(B96*(1-B96))+LN(B96/(1-B96))))^(-1)*EXP((-LN(C14-C12)-(1/2)*(LN((1-D11)/D11))^-1*LN((C14-C13)/(C14-C11))*LN(B96/(1-B96))-((1-2*D11)*(LN((1-D11)/D11)))^-1*LN(((C14-C13)*(C14-C11))/(C14-C12)^2)*(B96-0.5)*LN(B96/(1-B96)))),IF(D8="b",((1/2)*(LN((1-D11)/D11))^-1*LN(((C13-C10)/(C14-C13))/((C11-C10)/(C14-C11)))/(B96*(1-B96))+((1-2*D11)*(LN((1-D11)/D11)))^-1*LN((((C13-C10)/(C14-C13))*((C11-C10)/(C14-C11)))/((C12-C10)/(C14-C12))^2)*((B96-0.5)/(B96*(1-B96))+LN(B96/(1-B96))))^(-1)*(1+EXP(LN((C12-C10)/(C14-C12))+(1/2)*(LN((1-D11)/D11))^-1*LN(((C13-C10)/(C14-C13))/((C11-C10)/(C14-C11)))*LN(B96/(1-B96))+((1-2*D11)*(LN((1-D11)/D11)))^-1*LN((((C13-C10)/(C14-C13))*((C11-C10)/(C14-C11)))/((C12-C10)/(C14-C12))^2)*(B96-0.5)*LN(B96/(1-B96))))^2/((C14-C10)*EXP(LN((C12-C10)/(C14-C12))+(1/2)*(LN((1-D11)/D11))^-1*LN(((C13-C10)/(C14-C13))/((C11-C10)/(C14-C11)))*LN(B96/(1-B96))+((1-2*D11)*(LN((1-D11)/D11)))^-1*LN((((C13-C10)/(C14-C13))*((C11-C10)/(C14-C11)))/((C12-C10)/(C14-C12))^2)*(B96-0.5)*LN(B96/(1-B96)))),NA())))))</f>
        <v>2.925323795532107E-2</v>
      </c>
    </row>
    <row r="97" spans="2:4" x14ac:dyDescent="0.35">
      <c r="B97" s="6">
        <f>IF(C15&lt;&gt;"",NA(),(ROW()-ROW(B52))/100)</f>
        <v>0.45</v>
      </c>
      <c r="C97" s="5">
        <f>IF(C15&lt;&gt;"",NA(),IF(D8="u",C12+(1/2)*(LN((1-D11)/D11))^-1*(C13-C11)*LN(B97/(1-B97))+((1-2*D11)*(LN((1-D11)/D11)))^-1*(1-2*(C12-C11)/(C13-C11))*(C13-C11)*(B97-0.5)*LN(B97/(1-B97)),IF(D8="sl",C10+EXP(LN(C12-C10)+(1/2)*(LN((1-D11)/D11))^-1*LN((C13-C10)/(C11-C10))*LN(B97/(1-B97))+((1-2*D11)*(LN((1-D11)/D11)))^-1*LN(((C13-C10)*(C11-C10))/(C12-C10)^2)*(B97-0.5)*LN(B97/(1-B97))),IF(D8="su",C14-EXP(-(-LN(C14-C12)-(1/2)*(LN((1-D11)/D11))^-1*LN((C14-C13)/(C14-C11))*LN(B97/(1-B97))-((1-2*D11)*(LN((1-D11)/D11)))^-1*LN(((C14-C13)*(C14-C11))/(C14-C12)^2)*(B97-0.5)*LN(B97/(1-B97)))),IF(D8="b",(C10+C14*EXP(LN((C12-C10)/(C14-C12))+(1/2)*(LN((1-D11)/D11))^-1*LN(((C13-C10)/(C14-C13))/((C11-C10)/(C14-C11)))*LN(B97/(1-B97))+((1-2*D11)*(LN((1-D11)/D11)))^-1*LN((((C13-C10)/(C14-C13))*((C11-C10)/(C14-C11)))/((C12-C10)/(C14-C12))^2)*(B97-0.5)*LN(B97/(1-B97))))/(1+EXP(LN((C12-C10)/(C14-C12))+(1/2)*(LN((1-D11)/D11))^-1*LN(((C13-C10)/(C14-C13))/((C11-C10)/(C14-C11)))*LN(B97/(1-B97))+((1-2*D11)*(LN((1-D11)/D11)))^-1*LN((((C13-C10)/(C14-C13))*((C11-C10)/(C14-C11)))/((C12-C10)/(C14-C12))^2)*(B97-0.5)*LN(B97/(1-B97)))),NA())))))</f>
        <v>33.230497344384908</v>
      </c>
      <c r="D97" s="4">
        <f>IF(C15&lt;&gt;"",NA(),IF(D8="u",((1/2)*(LN((1-D11)/D11))^-1*(C13-C11)/(B97*(1-B97))+((1-2*D11)*(LN((1-D11)/D11)))^-1*(1-2*(C12-C11)/(C13-C11))*(C13-C11)*((B97-0.5)/(B97*(1-B97))+LN(B97/(1-B97))))^(-1),IF(D8="sl",((1/2)*(LN((1-D11)/D11))^-1*LN((C13-C10)/(C11-C10))/(B97*(1-B97))+((1-2*D11)*(LN((1-D11)/D11)))^-1*LN(((C13-C10)*(C11-C10))/(C12-C10)^2)*((B97-0.5)/(B97*(1-B97))+LN(B97/(1-B97))))^(-1)*EXP(-(LN(C12-C10)+(1/2)*(LN((1-D11)/D11))^-1*LN((C13-C10)/(C11-C10))*LN(B97/(1-B97))+((1-2*D11)*(LN((1-D11)/D11)))^-1*LN(((C13-C10)*(C11-C10))/(C12-C10)^2)*(B97-0.5)*LN(B97/(1-B97)))),IF(D8="su",(-(1/2)*(LN((1-D11)/D11))^-1*LN((C14-C13)/(C14-C11))/(B97*(1-B97))-((1-2*D11)*(LN((1-D11)/D11)))^-1*LN(((C14-C13)*(C14-C11))/(C14-C12)^2)*((B97-0.5)/(B97*(1-B97))+LN(B97/(1-B97))))^(-1)*EXP((-LN(C14-C12)-(1/2)*(LN((1-D11)/D11))^-1*LN((C14-C13)/(C14-C11))*LN(B97/(1-B97))-((1-2*D11)*(LN((1-D11)/D11)))^-1*LN(((C14-C13)*(C14-C11))/(C14-C12)^2)*(B97-0.5)*LN(B97/(1-B97)))),IF(D8="b",((1/2)*(LN((1-D11)/D11))^-1*LN(((C13-C10)/(C14-C13))/((C11-C10)/(C14-C11)))/(B97*(1-B97))+((1-2*D11)*(LN((1-D11)/D11)))^-1*LN((((C13-C10)/(C14-C13))*((C11-C10)/(C14-C11)))/((C12-C10)/(C14-C12))^2)*((B97-0.5)/(B97*(1-B97))+LN(B97/(1-B97))))^(-1)*(1+EXP(LN((C12-C10)/(C14-C12))+(1/2)*(LN((1-D11)/D11))^-1*LN(((C13-C10)/(C14-C13))/((C11-C10)/(C14-C11)))*LN(B97/(1-B97))+((1-2*D11)*(LN((1-D11)/D11)))^-1*LN((((C13-C10)/(C14-C13))*((C11-C10)/(C14-C11)))/((C12-C10)/(C14-C12))^2)*(B97-0.5)*LN(B97/(1-B97))))^2/((C14-C10)*EXP(LN((C12-C10)/(C14-C12))+(1/2)*(LN((1-D11)/D11))^-1*LN(((C13-C10)/(C14-C13))/((C11-C10)/(C14-C11)))*LN(B97/(1-B97))+((1-2*D11)*(LN((1-D11)/D11)))^-1*LN((((C13-C10)/(C14-C13))*((C11-C10)/(C14-C11)))/((C12-C10)/(C14-C12))^2)*(B97-0.5)*LN(B97/(1-B97)))),NA())))))</f>
        <v>2.8996907720511313E-2</v>
      </c>
    </row>
    <row r="98" spans="2:4" x14ac:dyDescent="0.35">
      <c r="B98" s="6">
        <f>IF(C15&lt;&gt;"",NA(),(ROW()-ROW(B52))/100)</f>
        <v>0.46</v>
      </c>
      <c r="C98" s="5">
        <f>IF(C15&lt;&gt;"",NA(),IF(D8="u",C12+(1/2)*(LN((1-D11)/D11))^-1*(C13-C11)*LN(B98/(1-B98))+((1-2*D11)*(LN((1-D11)/D11)))^-1*(1-2*(C12-C11)/(C13-C11))*(C13-C11)*(B98-0.5)*LN(B98/(1-B98)),IF(D8="sl",C10+EXP(LN(C12-C10)+(1/2)*(LN((1-D11)/D11))^-1*LN((C13-C10)/(C11-C10))*LN(B98/(1-B98))+((1-2*D11)*(LN((1-D11)/D11)))^-1*LN(((C13-C10)*(C11-C10))/(C12-C10)^2)*(B98-0.5)*LN(B98/(1-B98))),IF(D8="su",C14-EXP(-(-LN(C14-C12)-(1/2)*(LN((1-D11)/D11))^-1*LN((C14-C13)/(C14-C11))*LN(B98/(1-B98))-((1-2*D11)*(LN((1-D11)/D11)))^-1*LN(((C14-C13)*(C14-C11))/(C14-C12)^2)*(B98-0.5)*LN(B98/(1-B98)))),IF(D8="b",(C10+C14*EXP(LN((C12-C10)/(C14-C12))+(1/2)*(LN((1-D11)/D11))^-1*LN(((C13-C10)/(C14-C13))/((C11-C10)/(C14-C11)))*LN(B98/(1-B98))+((1-2*D11)*(LN((1-D11)/D11)))^-1*LN((((C13-C10)/(C14-C13))*((C11-C10)/(C14-C11)))/((C12-C10)/(C14-C12))^2)*(B98-0.5)*LN(B98/(1-B98))))/(1+EXP(LN((C12-C10)/(C14-C12))+(1/2)*(LN((1-D11)/D11))^-1*LN(((C13-C10)/(C14-C13))/((C11-C10)/(C14-C11)))*LN(B98/(1-B98))+((1-2*D11)*(LN((1-D11)/D11)))^-1*LN((((C13-C10)/(C14-C13))*((C11-C10)/(C14-C11)))/((C12-C10)/(C14-C12))^2)*(B98-0.5)*LN(B98/(1-B98)))),NA())))))</f>
        <v>33.576985844452643</v>
      </c>
      <c r="D98" s="4">
        <f>IF(C15&lt;&gt;"",NA(),IF(D8="u",((1/2)*(LN((1-D11)/D11))^-1*(C13-C11)/(B98*(1-B98))+((1-2*D11)*(LN((1-D11)/D11)))^-1*(1-2*(C12-C11)/(C13-C11))*(C13-C11)*((B98-0.5)/(B98*(1-B98))+LN(B98/(1-B98))))^(-1),IF(D8="sl",((1/2)*(LN((1-D11)/D11))^-1*LN((C13-C10)/(C11-C10))/(B98*(1-B98))+((1-2*D11)*(LN((1-D11)/D11)))^-1*LN(((C13-C10)*(C11-C10))/(C12-C10)^2)*((B98-0.5)/(B98*(1-B98))+LN(B98/(1-B98))))^(-1)*EXP(-(LN(C12-C10)+(1/2)*(LN((1-D11)/D11))^-1*LN((C13-C10)/(C11-C10))*LN(B98/(1-B98))+((1-2*D11)*(LN((1-D11)/D11)))^-1*LN(((C13-C10)*(C11-C10))/(C12-C10)^2)*(B98-0.5)*LN(B98/(1-B98)))),IF(D8="su",(-(1/2)*(LN((1-D11)/D11))^-1*LN((C14-C13)/(C14-C11))/(B98*(1-B98))-((1-2*D11)*(LN((1-D11)/D11)))^-1*LN(((C14-C13)*(C14-C11))/(C14-C12)^2)*((B98-0.5)/(B98*(1-B98))+LN(B98/(1-B98))))^(-1)*EXP((-LN(C14-C12)-(1/2)*(LN((1-D11)/D11))^-1*LN((C14-C13)/(C14-C11))*LN(B98/(1-B98))-((1-2*D11)*(LN((1-D11)/D11)))^-1*LN(((C14-C13)*(C14-C11))/(C14-C12)^2)*(B98-0.5)*LN(B98/(1-B98)))),IF(D8="b",((1/2)*(LN((1-D11)/D11))^-1*LN(((C13-C10)/(C14-C13))/((C11-C10)/(C14-C11)))/(B98*(1-B98))+((1-2*D11)*(LN((1-D11)/D11)))^-1*LN((((C13-C10)/(C14-C13))*((C11-C10)/(C14-C11)))/((C12-C10)/(C14-C12))^2)*((B98-0.5)/(B98*(1-B98))+LN(B98/(1-B98))))^(-1)*(1+EXP(LN((C12-C10)/(C14-C12))+(1/2)*(LN((1-D11)/D11))^-1*LN(((C13-C10)/(C14-C13))/((C11-C10)/(C14-C11)))*LN(B98/(1-B98))+((1-2*D11)*(LN((1-D11)/D11)))^-1*LN((((C13-C10)/(C14-C13))*((C11-C10)/(C14-C11)))/((C12-C10)/(C14-C12))^2)*(B98-0.5)*LN(B98/(1-B98))))^2/((C14-C10)*EXP(LN((C12-C10)/(C14-C12))+(1/2)*(LN((1-D11)/D11))^-1*LN(((C13-C10)/(C14-C13))/((C11-C10)/(C14-C11)))*LN(B98/(1-B98))+((1-2*D11)*(LN((1-D11)/D11)))^-1*LN((((C13-C10)/(C14-C13))*((C11-C10)/(C14-C11)))/((C12-C10)/(C14-C12))^2)*(B98-0.5)*LN(B98/(1-B98)))),NA())))))</f>
        <v>2.872259113165888E-2</v>
      </c>
    </row>
    <row r="99" spans="2:4" x14ac:dyDescent="0.35">
      <c r="B99" s="6">
        <f>IF(C15&lt;&gt;"",NA(),(ROW()-ROW(B52))/100)</f>
        <v>0.47</v>
      </c>
      <c r="C99" s="5">
        <f>IF(C15&lt;&gt;"",NA(),IF(D8="u",C12+(1/2)*(LN((1-D11)/D11))^-1*(C13-C11)*LN(B99/(1-B99))+((1-2*D11)*(LN((1-D11)/D11)))^-1*(1-2*(C12-C11)/(C13-C11))*(C13-C11)*(B99-0.5)*LN(B99/(1-B99)),IF(D8="sl",C10+EXP(LN(C12-C10)+(1/2)*(LN((1-D11)/D11))^-1*LN((C13-C10)/(C11-C10))*LN(B99/(1-B99))+((1-2*D11)*(LN((1-D11)/D11)))^-1*LN(((C13-C10)*(C11-C10))/(C12-C10)^2)*(B99-0.5)*LN(B99/(1-B99))),IF(D8="su",C14-EXP(-(-LN(C14-C12)-(1/2)*(LN((1-D11)/D11))^-1*LN((C14-C13)/(C14-C11))*LN(B99/(1-B99))-((1-2*D11)*(LN((1-D11)/D11)))^-1*LN(((C14-C13)*(C14-C11))/(C14-C12)^2)*(B99-0.5)*LN(B99/(1-B99)))),IF(D8="b",(C10+C14*EXP(LN((C12-C10)/(C14-C12))+(1/2)*(LN((1-D11)/D11))^-1*LN(((C13-C10)/(C14-C13))/((C11-C10)/(C14-C11)))*LN(B99/(1-B99))+((1-2*D11)*(LN((1-D11)/D11)))^-1*LN((((C13-C10)/(C14-C13))*((C11-C10)/(C14-C11)))/((C12-C10)/(C14-C12))^2)*(B99-0.5)*LN(B99/(1-B99))))/(1+EXP(LN((C12-C10)/(C14-C12))+(1/2)*(LN((1-D11)/D11))^-1*LN(((C13-C10)/(C14-C13))/((C11-C10)/(C14-C11)))*LN(B99/(1-B99))+((1-2*D11)*(LN((1-D11)/D11)))^-1*LN((((C13-C10)/(C14-C13))*((C11-C10)/(C14-C11)))/((C12-C10)/(C14-C12))^2)*(B99-0.5)*LN(B99/(1-B99)))),NA())))))</f>
        <v>33.92690435733293</v>
      </c>
      <c r="D99" s="4">
        <f>IF(C15&lt;&gt;"",NA(),IF(D8="u",((1/2)*(LN((1-D11)/D11))^-1*(C13-C11)/(B99*(1-B99))+((1-2*D11)*(LN((1-D11)/D11)))^-1*(1-2*(C12-C11)/(C13-C11))*(C13-C11)*((B99-0.5)/(B99*(1-B99))+LN(B99/(1-B99))))^(-1),IF(D8="sl",((1/2)*(LN((1-D11)/D11))^-1*LN((C13-C10)/(C11-C10))/(B99*(1-B99))+((1-2*D11)*(LN((1-D11)/D11)))^-1*LN(((C13-C10)*(C11-C10))/(C12-C10)^2)*((B99-0.5)/(B99*(1-B99))+LN(B99/(1-B99))))^(-1)*EXP(-(LN(C12-C10)+(1/2)*(LN((1-D11)/D11))^-1*LN((C13-C10)/(C11-C10))*LN(B99/(1-B99))+((1-2*D11)*(LN((1-D11)/D11)))^-1*LN(((C13-C10)*(C11-C10))/(C12-C10)^2)*(B99-0.5)*LN(B99/(1-B99)))),IF(D8="su",(-(1/2)*(LN((1-D11)/D11))^-1*LN((C14-C13)/(C14-C11))/(B99*(1-B99))-((1-2*D11)*(LN((1-D11)/D11)))^-1*LN(((C14-C13)*(C14-C11))/(C14-C12)^2)*((B99-0.5)/(B99*(1-B99))+LN(B99/(1-B99))))^(-1)*EXP((-LN(C14-C12)-(1/2)*(LN((1-D11)/D11))^-1*LN((C14-C13)/(C14-C11))*LN(B99/(1-B99))-((1-2*D11)*(LN((1-D11)/D11)))^-1*LN(((C14-C13)*(C14-C11))/(C14-C12)^2)*(B99-0.5)*LN(B99/(1-B99)))),IF(D8="b",((1/2)*(LN((1-D11)/D11))^-1*LN(((C13-C10)/(C14-C13))/((C11-C10)/(C14-C11)))/(B99*(1-B99))+((1-2*D11)*(LN((1-D11)/D11)))^-1*LN((((C13-C10)/(C14-C13))*((C11-C10)/(C14-C11)))/((C12-C10)/(C14-C12))^2)*((B99-0.5)/(B99*(1-B99))+LN(B99/(1-B99))))^(-1)*(1+EXP(LN((C12-C10)/(C14-C12))+(1/2)*(LN((1-D11)/D11))^-1*LN(((C13-C10)/(C14-C13))/((C11-C10)/(C14-C11)))*LN(B99/(1-B99))+((1-2*D11)*(LN((1-D11)/D11)))^-1*LN((((C13-C10)/(C14-C13))*((C11-C10)/(C14-C11)))/((C12-C10)/(C14-C12))^2)*(B99-0.5)*LN(B99/(1-B99))))^2/((C14-C10)*EXP(LN((C12-C10)/(C14-C12))+(1/2)*(LN((1-D11)/D11))^-1*LN(((C13-C10)/(C14-C13))/((C11-C10)/(C14-C11)))*LN(B99/(1-B99))+((1-2*D11)*(LN((1-D11)/D11)))^-1*LN((((C13-C10)/(C14-C13))*((C11-C10)/(C14-C11)))/((C12-C10)/(C14-C12))^2)*(B99-0.5)*LN(B99/(1-B99)))),NA())))))</f>
        <v>2.8431326523044163E-2</v>
      </c>
    </row>
    <row r="100" spans="2:4" x14ac:dyDescent="0.35">
      <c r="B100" s="6">
        <f>IF(C15&lt;&gt;"",NA(),(ROW()-ROW(B52))/100)</f>
        <v>0.48</v>
      </c>
      <c r="C100" s="5">
        <f>IF(C15&lt;&gt;"",NA(),IF(D8="u",C12+(1/2)*(LN((1-D11)/D11))^-1*(C13-C11)*LN(B100/(1-B100))+((1-2*D11)*(LN((1-D11)/D11)))^-1*(1-2*(C12-C11)/(C13-C11))*(C13-C11)*(B100-0.5)*LN(B100/(1-B100)),IF(D8="sl",C10+EXP(LN(C12-C10)+(1/2)*(LN((1-D11)/D11))^-1*LN((C13-C10)/(C11-C10))*LN(B100/(1-B100))+((1-2*D11)*(LN((1-D11)/D11)))^-1*LN(((C13-C10)*(C11-C10))/(C12-C10)^2)*(B100-0.5)*LN(B100/(1-B100))),IF(D8="su",C14-EXP(-(-LN(C14-C12)-(1/2)*(LN((1-D11)/D11))^-1*LN((C14-C13)/(C14-C11))*LN(B100/(1-B100))-((1-2*D11)*(LN((1-D11)/D11)))^-1*LN(((C14-C13)*(C14-C11))/(C14-C12)^2)*(B100-0.5)*LN(B100/(1-B100)))),IF(D8="b",(C10+C14*EXP(LN((C12-C10)/(C14-C12))+(1/2)*(LN((1-D11)/D11))^-1*LN(((C13-C10)/(C14-C13))/((C11-C10)/(C14-C11)))*LN(B100/(1-B100))+((1-2*D11)*(LN((1-D11)/D11)))^-1*LN((((C13-C10)/(C14-C13))*((C11-C10)/(C14-C11)))/((C12-C10)/(C14-C12))^2)*(B100-0.5)*LN(B100/(1-B100))))/(1+EXP(LN((C12-C10)/(C14-C12))+(1/2)*(LN((1-D11)/D11))^-1*LN(((C13-C10)/(C14-C13))/((C11-C10)/(C14-C11)))*LN(B100/(1-B100))+((1-2*D11)*(LN((1-D11)/D11)))^-1*LN((((C13-C10)/(C14-C13))*((C11-C10)/(C14-C11)))/((C12-C10)/(C14-C12))^2)*(B100-0.5)*LN(B100/(1-B100)))),NA())))))</f>
        <v>34.280527128242461</v>
      </c>
      <c r="D100" s="4">
        <f>IF(C15&lt;&gt;"",NA(),IF(D8="u",((1/2)*(LN((1-D11)/D11))^-1*(C13-C11)/(B100*(1-B100))+((1-2*D11)*(LN((1-D11)/D11)))^-1*(1-2*(C12-C11)/(C13-C11))*(C13-C11)*((B100-0.5)/(B100*(1-B100))+LN(B100/(1-B100))))^(-1),IF(D8="sl",((1/2)*(LN((1-D11)/D11))^-1*LN((C13-C10)/(C11-C10))/(B100*(1-B100))+((1-2*D11)*(LN((1-D11)/D11)))^-1*LN(((C13-C10)*(C11-C10))/(C12-C10)^2)*((B100-0.5)/(B100*(1-B100))+LN(B100/(1-B100))))^(-1)*EXP(-(LN(C12-C10)+(1/2)*(LN((1-D11)/D11))^-1*LN((C13-C10)/(C11-C10))*LN(B100/(1-B100))+((1-2*D11)*(LN((1-D11)/D11)))^-1*LN(((C13-C10)*(C11-C10))/(C12-C10)^2)*(B100-0.5)*LN(B100/(1-B100)))),IF(D8="su",(-(1/2)*(LN((1-D11)/D11))^-1*LN((C14-C13)/(C14-C11))/(B100*(1-B100))-((1-2*D11)*(LN((1-D11)/D11)))^-1*LN(((C14-C13)*(C14-C11))/(C14-C12)^2)*((B100-0.5)/(B100*(1-B100))+LN(B100/(1-B100))))^(-1)*EXP((-LN(C14-C12)-(1/2)*(LN((1-D11)/D11))^-1*LN((C14-C13)/(C14-C11))*LN(B100/(1-B100))-((1-2*D11)*(LN((1-D11)/D11)))^-1*LN(((C14-C13)*(C14-C11))/(C14-C12)^2)*(B100-0.5)*LN(B100/(1-B100)))),IF(D8="b",((1/2)*(LN((1-D11)/D11))^-1*LN(((C13-C10)/(C14-C13))/((C11-C10)/(C14-C11)))/(B100*(1-B100))+((1-2*D11)*(LN((1-D11)/D11)))^-1*LN((((C13-C10)/(C14-C13))*((C11-C10)/(C14-C11)))/((C12-C10)/(C14-C12))^2)*((B100-0.5)/(B100*(1-B100))+LN(B100/(1-B100))))^(-1)*(1+EXP(LN((C12-C10)/(C14-C12))+(1/2)*(LN((1-D11)/D11))^-1*LN(((C13-C10)/(C14-C13))/((C11-C10)/(C14-C11)))*LN(B100/(1-B100))+((1-2*D11)*(LN((1-D11)/D11)))^-1*LN((((C13-C10)/(C14-C13))*((C11-C10)/(C14-C11)))/((C12-C10)/(C14-C12))^2)*(B100-0.5)*LN(B100/(1-B100))))^2/((C14-C10)*EXP(LN((C12-C10)/(C14-C12))+(1/2)*(LN((1-D11)/D11))^-1*LN(((C13-C10)/(C14-C13))/((C11-C10)/(C14-C11)))*LN(B100/(1-B100))+((1-2*D11)*(LN((1-D11)/D11)))^-1*LN((((C13-C10)/(C14-C13))*((C11-C10)/(C14-C11)))/((C12-C10)/(C14-C12))^2)*(B100-0.5)*LN(B100/(1-B100)))),NA())))))</f>
        <v>2.8124089863807891E-2</v>
      </c>
    </row>
    <row r="101" spans="2:4" x14ac:dyDescent="0.35">
      <c r="B101" s="6">
        <f>IF(C15&lt;&gt;"",NA(),(ROW()-ROW(B52))/100)</f>
        <v>0.49</v>
      </c>
      <c r="C101" s="5">
        <f>IF(C15&lt;&gt;"",NA(),IF(D8="u",C12+(1/2)*(LN((1-D11)/D11))^-1*(C13-C11)*LN(B101/(1-B101))+((1-2*D11)*(LN((1-D11)/D11)))^-1*(1-2*(C12-C11)/(C13-C11))*(C13-C11)*(B101-0.5)*LN(B101/(1-B101)),IF(D8="sl",C10+EXP(LN(C12-C10)+(1/2)*(LN((1-D11)/D11))^-1*LN((C13-C10)/(C11-C10))*LN(B101/(1-B101))+((1-2*D11)*(LN((1-D11)/D11)))^-1*LN(((C13-C10)*(C11-C10))/(C12-C10)^2)*(B101-0.5)*LN(B101/(1-B101))),IF(D8="su",C14-EXP(-(-LN(C14-C12)-(1/2)*(LN((1-D11)/D11))^-1*LN((C14-C13)/(C14-C11))*LN(B101/(1-B101))-((1-2*D11)*(LN((1-D11)/D11)))^-1*LN(((C14-C13)*(C14-C11))/(C14-C12)^2)*(B101-0.5)*LN(B101/(1-B101)))),IF(D8="b",(C10+C14*EXP(LN((C12-C10)/(C14-C12))+(1/2)*(LN((1-D11)/D11))^-1*LN(((C13-C10)/(C14-C13))/((C11-C10)/(C14-C11)))*LN(B101/(1-B101))+((1-2*D11)*(LN((1-D11)/D11)))^-1*LN((((C13-C10)/(C14-C13))*((C11-C10)/(C14-C11)))/((C12-C10)/(C14-C12))^2)*(B101-0.5)*LN(B101/(1-B101))))/(1+EXP(LN((C12-C10)/(C14-C12))+(1/2)*(LN((1-D11)/D11))^-1*LN(((C13-C10)/(C14-C13))/((C11-C10)/(C14-C11)))*LN(B101/(1-B101))+((1-2*D11)*(LN((1-D11)/D11)))^-1*LN((((C13-C10)/(C14-C13))*((C11-C10)/(C14-C11)))/((C12-C10)/(C14-C12))^2)*(B101-0.5)*LN(B101/(1-B101)))),NA())))))</f>
        <v>34.638131653155263</v>
      </c>
      <c r="D101" s="4">
        <f>IF(C15&lt;&gt;"",NA(),IF(D8="u",((1/2)*(LN((1-D11)/D11))^-1*(C13-C11)/(B101*(1-B101))+((1-2*D11)*(LN((1-D11)/D11)))^-1*(1-2*(C12-C11)/(C13-C11))*(C13-C11)*((B101-0.5)/(B101*(1-B101))+LN(B101/(1-B101))))^(-1),IF(D8="sl",((1/2)*(LN((1-D11)/D11))^-1*LN((C13-C10)/(C11-C10))/(B101*(1-B101))+((1-2*D11)*(LN((1-D11)/D11)))^-1*LN(((C13-C10)*(C11-C10))/(C12-C10)^2)*((B101-0.5)/(B101*(1-B101))+LN(B101/(1-B101))))^(-1)*EXP(-(LN(C12-C10)+(1/2)*(LN((1-D11)/D11))^-1*LN((C13-C10)/(C11-C10))*LN(B101/(1-B101))+((1-2*D11)*(LN((1-D11)/D11)))^-1*LN(((C13-C10)*(C11-C10))/(C12-C10)^2)*(B101-0.5)*LN(B101/(1-B101)))),IF(D8="su",(-(1/2)*(LN((1-D11)/D11))^-1*LN((C14-C13)/(C14-C11))/(B101*(1-B101))-((1-2*D11)*(LN((1-D11)/D11)))^-1*LN(((C14-C13)*(C14-C11))/(C14-C12)^2)*((B101-0.5)/(B101*(1-B101))+LN(B101/(1-B101))))^(-1)*EXP((-LN(C14-C12)-(1/2)*(LN((1-D11)/D11))^-1*LN((C14-C13)/(C14-C11))*LN(B101/(1-B101))-((1-2*D11)*(LN((1-D11)/D11)))^-1*LN(((C14-C13)*(C14-C11))/(C14-C12)^2)*(B101-0.5)*LN(B101/(1-B101)))),IF(D8="b",((1/2)*(LN((1-D11)/D11))^-1*LN(((C13-C10)/(C14-C13))/((C11-C10)/(C14-C11)))/(B101*(1-B101))+((1-2*D11)*(LN((1-D11)/D11)))^-1*LN((((C13-C10)/(C14-C13))*((C11-C10)/(C14-C11)))/((C12-C10)/(C14-C12))^2)*((B101-0.5)/(B101*(1-B101))+LN(B101/(1-B101))))^(-1)*(1+EXP(LN((C12-C10)/(C14-C12))+(1/2)*(LN((1-D11)/D11))^-1*LN(((C13-C10)/(C14-C13))/((C11-C10)/(C14-C11)))*LN(B101/(1-B101))+((1-2*D11)*(LN((1-D11)/D11)))^-1*LN((((C13-C10)/(C14-C13))*((C11-C10)/(C14-C11)))/((C12-C10)/(C14-C12))^2)*(B101-0.5)*LN(B101/(1-B101))))^2/((C14-C10)*EXP(LN((C12-C10)/(C14-C12))+(1/2)*(LN((1-D11)/D11))^-1*LN(((C13-C10)/(C14-C13))/((C11-C10)/(C14-C11)))*LN(B101/(1-B101))+((1-2*D11)*(LN((1-D11)/D11)))^-1*LN((((C13-C10)/(C14-C13))*((C11-C10)/(C14-C11)))/((C12-C10)/(C14-C12))^2)*(B101-0.5)*LN(B101/(1-B101)))),NA())))))</f>
        <v>2.7801797219017543E-2</v>
      </c>
    </row>
    <row r="102" spans="2:4" x14ac:dyDescent="0.35">
      <c r="B102" s="6">
        <f>IF(C15&lt;&gt;"",NA(),(ROW()-ROW(B52))/100)</f>
        <v>0.5</v>
      </c>
      <c r="C102" s="5">
        <f>IF(C15&lt;&gt;"",NA(),IF(D8="u",C12+(1/2)*(LN((1-D11)/D11))^-1*(C13-C11)*LN(B102/(1-B102))+((1-2*D11)*(LN((1-D11)/D11)))^-1*(1-2*(C12-C11)/(C13-C11))*(C13-C11)*(B102-0.5)*LN(B102/(1-B102)),IF(D8="sl",C10+EXP(LN(C12-C10)+(1/2)*(LN((1-D11)/D11))^-1*LN((C13-C10)/(C11-C10))*LN(B102/(1-B102))+((1-2*D11)*(LN((1-D11)/D11)))^-1*LN(((C13-C10)*(C11-C10))/(C12-C10)^2)*(B102-0.5)*LN(B102/(1-B102))),IF(D8="su",C14-EXP(-(-LN(C14-C12)-(1/2)*(LN((1-D11)/D11))^-1*LN((C14-C13)/(C14-C11))*LN(B102/(1-B102))-((1-2*D11)*(LN((1-D11)/D11)))^-1*LN(((C14-C13)*(C14-C11))/(C14-C12)^2)*(B102-0.5)*LN(B102/(1-B102)))),IF(D8="b",(C10+C14*EXP(LN((C12-C10)/(C14-C12))+(1/2)*(LN((1-D11)/D11))^-1*LN(((C13-C10)/(C14-C13))/((C11-C10)/(C14-C11)))*LN(B102/(1-B102))+((1-2*D11)*(LN((1-D11)/D11)))^-1*LN((((C13-C10)/(C14-C13))*((C11-C10)/(C14-C11)))/((C12-C10)/(C14-C12))^2)*(B102-0.5)*LN(B102/(1-B102))))/(1+EXP(LN((C12-C10)/(C14-C12))+(1/2)*(LN((1-D11)/D11))^-1*LN(((C13-C10)/(C14-C13))/((C11-C10)/(C14-C11)))*LN(B102/(1-B102))+((1-2*D11)*(LN((1-D11)/D11)))^-1*LN((((C13-C10)/(C14-C13))*((C11-C10)/(C14-C11)))/((C12-C10)/(C14-C12))^2)*(B102-0.5)*LN(B102/(1-B102)))),NA())))))</f>
        <v>35</v>
      </c>
      <c r="D102" s="4">
        <f>IF(C15&lt;&gt;"",NA(),IF(D8="u",((1/2)*(LN((1-D11)/D11))^-1*(C13-C11)/(B102*(1-B102))+((1-2*D11)*(LN((1-D11)/D11)))^-1*(1-2*(C12-C11)/(C13-C11))*(C13-C11)*((B102-0.5)/(B102*(1-B102))+LN(B102/(1-B102))))^(-1),IF(D8="sl",((1/2)*(LN((1-D11)/D11))^-1*LN((C13-C10)/(C11-C10))/(B102*(1-B102))+((1-2*D11)*(LN((1-D11)/D11)))^-1*LN(((C13-C10)*(C11-C10))/(C12-C10)^2)*((B102-0.5)/(B102*(1-B102))+LN(B102/(1-B102))))^(-1)*EXP(-(LN(C12-C10)+(1/2)*(LN((1-D11)/D11))^-1*LN((C13-C10)/(C11-C10))*LN(B102/(1-B102))+((1-2*D11)*(LN((1-D11)/D11)))^-1*LN(((C13-C10)*(C11-C10))/(C12-C10)^2)*(B102-0.5)*LN(B102/(1-B102)))),IF(D8="su",(-(1/2)*(LN((1-D11)/D11))^-1*LN((C14-C13)/(C14-C11))/(B102*(1-B102))-((1-2*D11)*(LN((1-D11)/D11)))^-1*LN(((C14-C13)*(C14-C11))/(C14-C12)^2)*((B102-0.5)/(B102*(1-B102))+LN(B102/(1-B102))))^(-1)*EXP((-LN(C14-C12)-(1/2)*(LN((1-D11)/D11))^-1*LN((C14-C13)/(C14-C11))*LN(B102/(1-B102))-((1-2*D11)*(LN((1-D11)/D11)))^-1*LN(((C14-C13)*(C14-C11))/(C14-C12)^2)*(B102-0.5)*LN(B102/(1-B102)))),IF(D8="b",((1/2)*(LN((1-D11)/D11))^-1*LN(((C13-C10)/(C14-C13))/((C11-C10)/(C14-C11)))/(B102*(1-B102))+((1-2*D11)*(LN((1-D11)/D11)))^-1*LN((((C13-C10)/(C14-C13))*((C11-C10)/(C14-C11)))/((C12-C10)/(C14-C12))^2)*((B102-0.5)/(B102*(1-B102))+LN(B102/(1-B102))))^(-1)*(1+EXP(LN((C12-C10)/(C14-C12))+(1/2)*(LN((1-D11)/D11))^-1*LN(((C13-C10)/(C14-C13))/((C11-C10)/(C14-C11)))*LN(B102/(1-B102))+((1-2*D11)*(LN((1-D11)/D11)))^-1*LN((((C13-C10)/(C14-C13))*((C11-C10)/(C14-C11)))/((C12-C10)/(C14-C12))^2)*(B102-0.5)*LN(B102/(1-B102))))^2/((C14-C10)*EXP(LN((C12-C10)/(C14-C12))+(1/2)*(LN((1-D11)/D11))^-1*LN(((C13-C10)/(C14-C13))/((C11-C10)/(C14-C11)))*LN(B102/(1-B102))+((1-2*D11)*(LN((1-D11)/D11)))^-1*LN((((C13-C10)/(C14-C13))*((C11-C10)/(C14-C11)))/((C12-C10)/(C14-C12))^2)*(B102-0.5)*LN(B102/(1-B102)))),NA())))))</f>
        <v>2.7465307216702747E-2</v>
      </c>
    </row>
    <row r="103" spans="2:4" x14ac:dyDescent="0.35">
      <c r="B103" s="6">
        <f>IF(C15&lt;&gt;"",NA(),(ROW()-ROW(B52))/100)</f>
        <v>0.51</v>
      </c>
      <c r="C103" s="5">
        <f>IF(C15&lt;&gt;"",NA(),IF(D8="u",C12+(1/2)*(LN((1-D11)/D11))^-1*(C13-C11)*LN(B103/(1-B103))+((1-2*D11)*(LN((1-D11)/D11)))^-1*(1-2*(C12-C11)/(C13-C11))*(C13-C11)*(B103-0.5)*LN(B103/(1-B103)),IF(D8="sl",C10+EXP(LN(C12-C10)+(1/2)*(LN((1-D11)/D11))^-1*LN((C13-C10)/(C11-C10))*LN(B103/(1-B103))+((1-2*D11)*(LN((1-D11)/D11)))^-1*LN(((C13-C10)*(C11-C10))/(C12-C10)^2)*(B103-0.5)*LN(B103/(1-B103))),IF(D8="su",C14-EXP(-(-LN(C14-C12)-(1/2)*(LN((1-D11)/D11))^-1*LN((C14-C13)/(C14-C11))*LN(B103/(1-B103))-((1-2*D11)*(LN((1-D11)/D11)))^-1*LN(((C14-C13)*(C14-C11))/(C14-C12)^2)*(B103-0.5)*LN(B103/(1-B103)))),IF(D8="b",(C10+C14*EXP(LN((C12-C10)/(C14-C12))+(1/2)*(LN((1-D11)/D11))^-1*LN(((C13-C10)/(C14-C13))/((C11-C10)/(C14-C11)))*LN(B103/(1-B103))+((1-2*D11)*(LN((1-D11)/D11)))^-1*LN((((C13-C10)/(C14-C13))*((C11-C10)/(C14-C11)))/((C12-C10)/(C14-C12))^2)*(B103-0.5)*LN(B103/(1-B103))))/(1+EXP(LN((C12-C10)/(C14-C12))+(1/2)*(LN((1-D11)/D11))^-1*LN(((C13-C10)/(C14-C13))/((C11-C10)/(C14-C11)))*LN(B103/(1-B103))+((1-2*D11)*(LN((1-D11)/D11)))^-1*LN((((C13-C10)/(C14-C13))*((C11-C10)/(C14-C11)))/((C12-C10)/(C14-C12))^2)*(B103-0.5)*LN(B103/(1-B103)))),NA())))))</f>
        <v>35.366420149949697</v>
      </c>
      <c r="D103" s="4">
        <f>IF(C15&lt;&gt;"",NA(),IF(D8="u",((1/2)*(LN((1-D11)/D11))^-1*(C13-C11)/(B103*(1-B103))+((1-2*D11)*(LN((1-D11)/D11)))^-1*(1-2*(C12-C11)/(C13-C11))*(C13-C11)*((B103-0.5)/(B103*(1-B103))+LN(B103/(1-B103))))^(-1),IF(D8="sl",((1/2)*(LN((1-D11)/D11))^-1*LN((C13-C10)/(C11-C10))/(B103*(1-B103))+((1-2*D11)*(LN((1-D11)/D11)))^-1*LN(((C13-C10)*(C11-C10))/(C12-C10)^2)*((B103-0.5)/(B103*(1-B103))+LN(B103/(1-B103))))^(-1)*EXP(-(LN(C12-C10)+(1/2)*(LN((1-D11)/D11))^-1*LN((C13-C10)/(C11-C10))*LN(B103/(1-B103))+((1-2*D11)*(LN((1-D11)/D11)))^-1*LN(((C13-C10)*(C11-C10))/(C12-C10)^2)*(B103-0.5)*LN(B103/(1-B103)))),IF(D8="su",(-(1/2)*(LN((1-D11)/D11))^-1*LN((C14-C13)/(C14-C11))/(B103*(1-B103))-((1-2*D11)*(LN((1-D11)/D11)))^-1*LN(((C14-C13)*(C14-C11))/(C14-C12)^2)*((B103-0.5)/(B103*(1-B103))+LN(B103/(1-B103))))^(-1)*EXP((-LN(C14-C12)-(1/2)*(LN((1-D11)/D11))^-1*LN((C14-C13)/(C14-C11))*LN(B103/(1-B103))-((1-2*D11)*(LN((1-D11)/D11)))^-1*LN(((C14-C13)*(C14-C11))/(C14-C12)^2)*(B103-0.5)*LN(B103/(1-B103)))),IF(D8="b",((1/2)*(LN((1-D11)/D11))^-1*LN(((C13-C10)/(C14-C13))/((C11-C10)/(C14-C11)))/(B103*(1-B103))+((1-2*D11)*(LN((1-D11)/D11)))^-1*LN((((C13-C10)/(C14-C13))*((C11-C10)/(C14-C11)))/((C12-C10)/(C14-C12))^2)*((B103-0.5)/(B103*(1-B103))+LN(B103/(1-B103))))^(-1)*(1+EXP(LN((C12-C10)/(C14-C12))+(1/2)*(LN((1-D11)/D11))^-1*LN(((C13-C10)/(C14-C13))/((C11-C10)/(C14-C11)))*LN(B103/(1-B103))+((1-2*D11)*(LN((1-D11)/D11)))^-1*LN((((C13-C10)/(C14-C13))*((C11-C10)/(C14-C11)))/((C12-C10)/(C14-C12))^2)*(B103-0.5)*LN(B103/(1-B103))))^2/((C14-C10)*EXP(LN((C12-C10)/(C14-C12))+(1/2)*(LN((1-D11)/D11))^-1*LN(((C13-C10)/(C14-C13))/((C11-C10)/(C14-C11)))*LN(B103/(1-B103))+((1-2*D11)*(LN((1-D11)/D11)))^-1*LN((((C13-C10)/(C14-C13))*((C11-C10)/(C14-C11)))/((C12-C10)/(C14-C12))^2)*(B103-0.5)*LN(B103/(1-B103)))),NA())))))</f>
        <v>2.711542349610328E-2</v>
      </c>
    </row>
    <row r="104" spans="2:4" x14ac:dyDescent="0.35">
      <c r="B104" s="6">
        <f>IF(C15&lt;&gt;"",NA(),(ROW()-ROW(B52))/100)</f>
        <v>0.52</v>
      </c>
      <c r="C104" s="5">
        <f>IF(C15&lt;&gt;"",NA(),IF(D8="u",C12+(1/2)*(LN((1-D11)/D11))^-1*(C13-C11)*LN(B104/(1-B104))+((1-2*D11)*(LN((1-D11)/D11)))^-1*(1-2*(C12-C11)/(C13-C11))*(C13-C11)*(B104-0.5)*LN(B104/(1-B104)),IF(D8="sl",C10+EXP(LN(C12-C10)+(1/2)*(LN((1-D11)/D11))^-1*LN((C13-C10)/(C11-C10))*LN(B104/(1-B104))+((1-2*D11)*(LN((1-D11)/D11)))^-1*LN(((C13-C10)*(C11-C10))/(C12-C10)^2)*(B104-0.5)*LN(B104/(1-B104))),IF(D8="su",C14-EXP(-(-LN(C14-C12)-(1/2)*(LN((1-D11)/D11))^-1*LN((C14-C13)/(C14-C11))*LN(B104/(1-B104))-((1-2*D11)*(LN((1-D11)/D11)))^-1*LN(((C14-C13)*(C14-C11))/(C14-C12)^2)*(B104-0.5)*LN(B104/(1-B104)))),IF(D8="b",(C10+C14*EXP(LN((C12-C10)/(C14-C12))+(1/2)*(LN((1-D11)/D11))^-1*LN(((C13-C10)/(C14-C13))/((C11-C10)/(C14-C11)))*LN(B104/(1-B104))+((1-2*D11)*(LN((1-D11)/D11)))^-1*LN((((C13-C10)/(C14-C13))*((C11-C10)/(C14-C11)))/((C12-C10)/(C14-C12))^2)*(B104-0.5)*LN(B104/(1-B104))))/(1+EXP(LN((C12-C10)/(C14-C12))+(1/2)*(LN((1-D11)/D11))^-1*LN(((C13-C10)/(C14-C13))/((C11-C10)/(C14-C11)))*LN(B104/(1-B104))+((1-2*D11)*(LN((1-D11)/D11)))^-1*LN((((C13-C10)/(C14-C13))*((C11-C10)/(C14-C11)))/((C12-C10)/(C14-C12))^2)*(B104-0.5)*LN(B104/(1-B104)))),NA())))))</f>
        <v>35.737687374840014</v>
      </c>
      <c r="D104" s="4">
        <f>IF(C15&lt;&gt;"",NA(),IF(D8="u",((1/2)*(LN((1-D11)/D11))^-1*(C13-C11)/(B104*(1-B104))+((1-2*D11)*(LN((1-D11)/D11)))^-1*(1-2*(C12-C11)/(C13-C11))*(C13-C11)*((B104-0.5)/(B104*(1-B104))+LN(B104/(1-B104))))^(-1),IF(D8="sl",((1/2)*(LN((1-D11)/D11))^-1*LN((C13-C10)/(C11-C10))/(B104*(1-B104))+((1-2*D11)*(LN((1-D11)/D11)))^-1*LN(((C13-C10)*(C11-C10))/(C12-C10)^2)*((B104-0.5)/(B104*(1-B104))+LN(B104/(1-B104))))^(-1)*EXP(-(LN(C12-C10)+(1/2)*(LN((1-D11)/D11))^-1*LN((C13-C10)/(C11-C10))*LN(B104/(1-B104))+((1-2*D11)*(LN((1-D11)/D11)))^-1*LN(((C13-C10)*(C11-C10))/(C12-C10)^2)*(B104-0.5)*LN(B104/(1-B104)))),IF(D8="su",(-(1/2)*(LN((1-D11)/D11))^-1*LN((C14-C13)/(C14-C11))/(B104*(1-B104))-((1-2*D11)*(LN((1-D11)/D11)))^-1*LN(((C14-C13)*(C14-C11))/(C14-C12)^2)*((B104-0.5)/(B104*(1-B104))+LN(B104/(1-B104))))^(-1)*EXP((-LN(C14-C12)-(1/2)*(LN((1-D11)/D11))^-1*LN((C14-C13)/(C14-C11))*LN(B104/(1-B104))-((1-2*D11)*(LN((1-D11)/D11)))^-1*LN(((C14-C13)*(C14-C11))/(C14-C12)^2)*(B104-0.5)*LN(B104/(1-B104)))),IF(D8="b",((1/2)*(LN((1-D11)/D11))^-1*LN(((C13-C10)/(C14-C13))/((C11-C10)/(C14-C11)))/(B104*(1-B104))+((1-2*D11)*(LN((1-D11)/D11)))^-1*LN((((C13-C10)/(C14-C13))*((C11-C10)/(C14-C11)))/((C12-C10)/(C14-C12))^2)*((B104-0.5)/(B104*(1-B104))+LN(B104/(1-B104))))^(-1)*(1+EXP(LN((C12-C10)/(C14-C12))+(1/2)*(LN((1-D11)/D11))^-1*LN(((C13-C10)/(C14-C13))/((C11-C10)/(C14-C11)))*LN(B104/(1-B104))+((1-2*D11)*(LN((1-D11)/D11)))^-1*LN((((C13-C10)/(C14-C13))*((C11-C10)/(C14-C11)))/((C12-C10)/(C14-C12))^2)*(B104-0.5)*LN(B104/(1-B104))))^2/((C14-C10)*EXP(LN((C12-C10)/(C14-C12))+(1/2)*(LN((1-D11)/D11))^-1*LN(((C13-C10)/(C14-C13))/((C11-C10)/(C14-C11)))*LN(B104/(1-B104))+((1-2*D11)*(LN((1-D11)/D11)))^-1*LN((((C13-C10)/(C14-C13))*((C11-C10)/(C14-C11)))/((C12-C10)/(C14-C12))^2)*(B104-0.5)*LN(B104/(1-B104)))),NA())))))</f>
        <v>2.6752897116756044E-2</v>
      </c>
    </row>
    <row r="105" spans="2:4" x14ac:dyDescent="0.35">
      <c r="B105" s="6">
        <f>IF(C15&lt;&gt;"",NA(),(ROW()-ROW(B52))/100)</f>
        <v>0.53</v>
      </c>
      <c r="C105" s="5">
        <f>IF(C15&lt;&gt;"",NA(),IF(D8="u",C12+(1/2)*(LN((1-D11)/D11))^-1*(C13-C11)*LN(B105/(1-B105))+((1-2*D11)*(LN((1-D11)/D11)))^-1*(1-2*(C12-C11)/(C13-C11))*(C13-C11)*(B105-0.5)*LN(B105/(1-B105)),IF(D8="sl",C10+EXP(LN(C12-C10)+(1/2)*(LN((1-D11)/D11))^-1*LN((C13-C10)/(C11-C10))*LN(B105/(1-B105))+((1-2*D11)*(LN((1-D11)/D11)))^-1*LN(((C13-C10)*(C11-C10))/(C12-C10)^2)*(B105-0.5)*LN(B105/(1-B105))),IF(D8="su",C14-EXP(-(-LN(C14-C12)-(1/2)*(LN((1-D11)/D11))^-1*LN((C14-C13)/(C14-C11))*LN(B105/(1-B105))-((1-2*D11)*(LN((1-D11)/D11)))^-1*LN(((C14-C13)*(C14-C11))/(C14-C12)^2)*(B105-0.5)*LN(B105/(1-B105)))),IF(D8="b",(C10+C14*EXP(LN((C12-C10)/(C14-C12))+(1/2)*(LN((1-D11)/D11))^-1*LN(((C13-C10)/(C14-C13))/((C11-C10)/(C14-C11)))*LN(B105/(1-B105))+((1-2*D11)*(LN((1-D11)/D11)))^-1*LN((((C13-C10)/(C14-C13))*((C11-C10)/(C14-C11)))/((C12-C10)/(C14-C12))^2)*(B105-0.5)*LN(B105/(1-B105))))/(1+EXP(LN((C12-C10)/(C14-C12))+(1/2)*(LN((1-D11)/D11))^-1*LN(((C13-C10)/(C14-C13))/((C11-C10)/(C14-C11)))*LN(B105/(1-B105))+((1-2*D11)*(LN((1-D11)/D11)))^-1*LN((((C13-C10)/(C14-C13))*((C11-C10)/(C14-C11)))/((C12-C10)/(C14-C12))^2)*(B105-0.5)*LN(B105/(1-B105)))),NA())))))</f>
        <v>36.114105667227591</v>
      </c>
      <c r="D105" s="4">
        <f>IF(C15&lt;&gt;"",NA(),IF(D8="u",((1/2)*(LN((1-D11)/D11))^-1*(C13-C11)/(B105*(1-B105))+((1-2*D11)*(LN((1-D11)/D11)))^-1*(1-2*(C12-C11)/(C13-C11))*(C13-C11)*((B105-0.5)/(B105*(1-B105))+LN(B105/(1-B105))))^(-1),IF(D8="sl",((1/2)*(LN((1-D11)/D11))^-1*LN((C13-C10)/(C11-C10))/(B105*(1-B105))+((1-2*D11)*(LN((1-D11)/D11)))^-1*LN(((C13-C10)*(C11-C10))/(C12-C10)^2)*((B105-0.5)/(B105*(1-B105))+LN(B105/(1-B105))))^(-1)*EXP(-(LN(C12-C10)+(1/2)*(LN((1-D11)/D11))^-1*LN((C13-C10)/(C11-C10))*LN(B105/(1-B105))+((1-2*D11)*(LN((1-D11)/D11)))^-1*LN(((C13-C10)*(C11-C10))/(C12-C10)^2)*(B105-0.5)*LN(B105/(1-B105)))),IF(D8="su",(-(1/2)*(LN((1-D11)/D11))^-1*LN((C14-C13)/(C14-C11))/(B105*(1-B105))-((1-2*D11)*(LN((1-D11)/D11)))^-1*LN(((C14-C13)*(C14-C11))/(C14-C12)^2)*((B105-0.5)/(B105*(1-B105))+LN(B105/(1-B105))))^(-1)*EXP((-LN(C14-C12)-(1/2)*(LN((1-D11)/D11))^-1*LN((C14-C13)/(C14-C11))*LN(B105/(1-B105))-((1-2*D11)*(LN((1-D11)/D11)))^-1*LN(((C14-C13)*(C14-C11))/(C14-C12)^2)*(B105-0.5)*LN(B105/(1-B105)))),IF(D8="b",((1/2)*(LN((1-D11)/D11))^-1*LN(((C13-C10)/(C14-C13))/((C11-C10)/(C14-C11)))/(B105*(1-B105))+((1-2*D11)*(LN((1-D11)/D11)))^-1*LN((((C13-C10)/(C14-C13))*((C11-C10)/(C14-C11)))/((C12-C10)/(C14-C12))^2)*((B105-0.5)/(B105*(1-B105))+LN(B105/(1-B105))))^(-1)*(1+EXP(LN((C12-C10)/(C14-C12))+(1/2)*(LN((1-D11)/D11))^-1*LN(((C13-C10)/(C14-C13))/((C11-C10)/(C14-C11)))*LN(B105/(1-B105))+((1-2*D11)*(LN((1-D11)/D11)))^-1*LN((((C13-C10)/(C14-C13))*((C11-C10)/(C14-C11)))/((C12-C10)/(C14-C12))^2)*(B105-0.5)*LN(B105/(1-B105))))^2/((C14-C10)*EXP(LN((C12-C10)/(C14-C12))+(1/2)*(LN((1-D11)/D11))^-1*LN(((C13-C10)/(C14-C13))/((C11-C10)/(C14-C11)))*LN(B105/(1-B105))+((1-2*D11)*(LN((1-D11)/D11)))^-1*LN((((C13-C10)/(C14-C13))*((C11-C10)/(C14-C11)))/((C12-C10)/(C14-C12))^2)*(B105-0.5)*LN(B105/(1-B105)))),NA())))))</f>
        <v>2.6378428911813013E-2</v>
      </c>
    </row>
    <row r="106" spans="2:4" x14ac:dyDescent="0.35">
      <c r="B106" s="6">
        <f>IF(C15&lt;&gt;"",NA(),(ROW()-ROW(B52))/100)</f>
        <v>0.54</v>
      </c>
      <c r="C106" s="5">
        <f>IF(C15&lt;&gt;"",NA(),IF(D8="u",C12+(1/2)*(LN((1-D11)/D11))^-1*(C13-C11)*LN(B106/(1-B106))+((1-2*D11)*(LN((1-D11)/D11)))^-1*(1-2*(C12-C11)/(C13-C11))*(C13-C11)*(B106-0.5)*LN(B106/(1-B106)),IF(D8="sl",C10+EXP(LN(C12-C10)+(1/2)*(LN((1-D11)/D11))^-1*LN((C13-C10)/(C11-C10))*LN(B106/(1-B106))+((1-2*D11)*(LN((1-D11)/D11)))^-1*LN(((C13-C10)*(C11-C10))/(C12-C10)^2)*(B106-0.5)*LN(B106/(1-B106))),IF(D8="su",C14-EXP(-(-LN(C14-C12)-(1/2)*(LN((1-D11)/D11))^-1*LN((C14-C13)/(C14-C11))*LN(B106/(1-B106))-((1-2*D11)*(LN((1-D11)/D11)))^-1*LN(((C14-C13)*(C14-C11))/(C14-C12)^2)*(B106-0.5)*LN(B106/(1-B106)))),IF(D8="b",(C10+C14*EXP(LN((C12-C10)/(C14-C12))+(1/2)*(LN((1-D11)/D11))^-1*LN(((C13-C10)/(C14-C13))/((C11-C10)/(C14-C11)))*LN(B106/(1-B106))+((1-2*D11)*(LN((1-D11)/D11)))^-1*LN((((C13-C10)/(C14-C13))*((C11-C10)/(C14-C11)))/((C12-C10)/(C14-C12))^2)*(B106-0.5)*LN(B106/(1-B106))))/(1+EXP(LN((C12-C10)/(C14-C12))+(1/2)*(LN((1-D11)/D11))^-1*LN(((C13-C10)/(C14-C13))/((C11-C10)/(C14-C11)))*LN(B106/(1-B106))+((1-2*D11)*(LN((1-D11)/D11)))^-1*LN((((C13-C10)/(C14-C13))*((C11-C10)/(C14-C11)))/((C12-C10)/(C14-C12))^2)*(B106-0.5)*LN(B106/(1-B106)))),NA())))))</f>
        <v>36.495989240447223</v>
      </c>
      <c r="D106" s="4">
        <f>IF(C15&lt;&gt;"",NA(),IF(D8="u",((1/2)*(LN((1-D11)/D11))^-1*(C13-C11)/(B106*(1-B106))+((1-2*D11)*(LN((1-D11)/D11)))^-1*(1-2*(C12-C11)/(C13-C11))*(C13-C11)*((B106-0.5)/(B106*(1-B106))+LN(B106/(1-B106))))^(-1),IF(D8="sl",((1/2)*(LN((1-D11)/D11))^-1*LN((C13-C10)/(C11-C10))/(B106*(1-B106))+((1-2*D11)*(LN((1-D11)/D11)))^-1*LN(((C13-C10)*(C11-C10))/(C12-C10)^2)*((B106-0.5)/(B106*(1-B106))+LN(B106/(1-B106))))^(-1)*EXP(-(LN(C12-C10)+(1/2)*(LN((1-D11)/D11))^-1*LN((C13-C10)/(C11-C10))*LN(B106/(1-B106))+((1-2*D11)*(LN((1-D11)/D11)))^-1*LN(((C13-C10)*(C11-C10))/(C12-C10)^2)*(B106-0.5)*LN(B106/(1-B106)))),IF(D8="su",(-(1/2)*(LN((1-D11)/D11))^-1*LN((C14-C13)/(C14-C11))/(B106*(1-B106))-((1-2*D11)*(LN((1-D11)/D11)))^-1*LN(((C14-C13)*(C14-C11))/(C14-C12)^2)*((B106-0.5)/(B106*(1-B106))+LN(B106/(1-B106))))^(-1)*EXP((-LN(C14-C12)-(1/2)*(LN((1-D11)/D11))^-1*LN((C14-C13)/(C14-C11))*LN(B106/(1-B106))-((1-2*D11)*(LN((1-D11)/D11)))^-1*LN(((C14-C13)*(C14-C11))/(C14-C12)^2)*(B106-0.5)*LN(B106/(1-B106)))),IF(D8="b",((1/2)*(LN((1-D11)/D11))^-1*LN(((C13-C10)/(C14-C13))/((C11-C10)/(C14-C11)))/(B106*(1-B106))+((1-2*D11)*(LN((1-D11)/D11)))^-1*LN((((C13-C10)/(C14-C13))*((C11-C10)/(C14-C11)))/((C12-C10)/(C14-C12))^2)*((B106-0.5)/(B106*(1-B106))+LN(B106/(1-B106))))^(-1)*(1+EXP(LN((C12-C10)/(C14-C12))+(1/2)*(LN((1-D11)/D11))^-1*LN(((C13-C10)/(C14-C13))/((C11-C10)/(C14-C11)))*LN(B106/(1-B106))+((1-2*D11)*(LN((1-D11)/D11)))^-1*LN((((C13-C10)/(C14-C13))*((C11-C10)/(C14-C11)))/((C12-C10)/(C14-C12))^2)*(B106-0.5)*LN(B106/(1-B106))))^2/((C14-C10)*EXP(LN((C12-C10)/(C14-C12))+(1/2)*(LN((1-D11)/D11))^-1*LN(((C13-C10)/(C14-C13))/((C11-C10)/(C14-C11)))*LN(B106/(1-B106))+((1-2*D11)*(LN((1-D11)/D11)))^-1*LN((((C13-C10)/(C14-C13))*((C11-C10)/(C14-C11)))/((C12-C10)/(C14-C12))^2)*(B106-0.5)*LN(B106/(1-B106)))),NA())))))</f>
        <v>2.5992671772196625E-2</v>
      </c>
    </row>
    <row r="107" spans="2:4" x14ac:dyDescent="0.35">
      <c r="B107" s="6">
        <f>IF(C15&lt;&gt;"",NA(),(ROW()-ROW(B52))/100)</f>
        <v>0.55000000000000004</v>
      </c>
      <c r="C107" s="5">
        <f>IF(C15&lt;&gt;"",NA(),IF(D8="u",C12+(1/2)*(LN((1-D11)/D11))^-1*(C13-C11)*LN(B107/(1-B107))+((1-2*D11)*(LN((1-D11)/D11)))^-1*(1-2*(C12-C11)/(C13-C11))*(C13-C11)*(B107-0.5)*LN(B107/(1-B107)),IF(D8="sl",C10+EXP(LN(C12-C10)+(1/2)*(LN((1-D11)/D11))^-1*LN((C13-C10)/(C11-C10))*LN(B107/(1-B107))+((1-2*D11)*(LN((1-D11)/D11)))^-1*LN(((C13-C10)*(C11-C10))/(C12-C10)^2)*(B107-0.5)*LN(B107/(1-B107))),IF(D8="su",C14-EXP(-(-LN(C14-C12)-(1/2)*(LN((1-D11)/D11))^-1*LN((C14-C13)/(C14-C11))*LN(B107/(1-B107))-((1-2*D11)*(LN((1-D11)/D11)))^-1*LN(((C14-C13)*(C14-C11))/(C14-C12)^2)*(B107-0.5)*LN(B107/(1-B107)))),IF(D8="b",(C10+C14*EXP(LN((C12-C10)/(C14-C12))+(1/2)*(LN((1-D11)/D11))^-1*LN(((C13-C10)/(C14-C13))/((C11-C10)/(C14-C11)))*LN(B107/(1-B107))+((1-2*D11)*(LN((1-D11)/D11)))^-1*LN((((C13-C10)/(C14-C13))*((C11-C10)/(C14-C11)))/((C12-C10)/(C14-C12))^2)*(B107-0.5)*LN(B107/(1-B107))))/(1+EXP(LN((C12-C10)/(C14-C12))+(1/2)*(LN((1-D11)/D11))^-1*LN(((C13-C10)/(C14-C13))/((C11-C10)/(C14-C11)))*LN(B107/(1-B107))+((1-2*D11)*(LN((1-D11)/D11)))^-1*LN((((C13-C10)/(C14-C13))*((C11-C10)/(C14-C11)))/((C12-C10)/(C14-C12))^2)*(B107-0.5)*LN(B107/(1-B107)))),NA())))))</f>
        <v>36.883664117267678</v>
      </c>
      <c r="D107" s="4">
        <f>IF(C15&lt;&gt;"",NA(),IF(D8="u",((1/2)*(LN((1-D11)/D11))^-1*(C13-C11)/(B107*(1-B107))+((1-2*D11)*(LN((1-D11)/D11)))^-1*(1-2*(C12-C11)/(C13-C11))*(C13-C11)*((B107-0.5)/(B107*(1-B107))+LN(B107/(1-B107))))^(-1),IF(D8="sl",((1/2)*(LN((1-D11)/D11))^-1*LN((C13-C10)/(C11-C10))/(B107*(1-B107))+((1-2*D11)*(LN((1-D11)/D11)))^-1*LN(((C13-C10)*(C11-C10))/(C12-C10)^2)*((B107-0.5)/(B107*(1-B107))+LN(B107/(1-B107))))^(-1)*EXP(-(LN(C12-C10)+(1/2)*(LN((1-D11)/D11))^-1*LN((C13-C10)/(C11-C10))*LN(B107/(1-B107))+((1-2*D11)*(LN((1-D11)/D11)))^-1*LN(((C13-C10)*(C11-C10))/(C12-C10)^2)*(B107-0.5)*LN(B107/(1-B107)))),IF(D8="su",(-(1/2)*(LN((1-D11)/D11))^-1*LN((C14-C13)/(C14-C11))/(B107*(1-B107))-((1-2*D11)*(LN((1-D11)/D11)))^-1*LN(((C14-C13)*(C14-C11))/(C14-C12)^2)*((B107-0.5)/(B107*(1-B107))+LN(B107/(1-B107))))^(-1)*EXP((-LN(C14-C12)-(1/2)*(LN((1-D11)/D11))^-1*LN((C14-C13)/(C14-C11))*LN(B107/(1-B107))-((1-2*D11)*(LN((1-D11)/D11)))^-1*LN(((C14-C13)*(C14-C11))/(C14-C12)^2)*(B107-0.5)*LN(B107/(1-B107)))),IF(D8="b",((1/2)*(LN((1-D11)/D11))^-1*LN(((C13-C10)/(C14-C13))/((C11-C10)/(C14-C11)))/(B107*(1-B107))+((1-2*D11)*(LN((1-D11)/D11)))^-1*LN((((C13-C10)/(C14-C13))*((C11-C10)/(C14-C11)))/((C12-C10)/(C14-C12))^2)*((B107-0.5)/(B107*(1-B107))+LN(B107/(1-B107))))^(-1)*(1+EXP(LN((C12-C10)/(C14-C12))+(1/2)*(LN((1-D11)/D11))^-1*LN(((C13-C10)/(C14-C13))/((C11-C10)/(C14-C11)))*LN(B107/(1-B107))+((1-2*D11)*(LN((1-D11)/D11)))^-1*LN((((C13-C10)/(C14-C13))*((C11-C10)/(C14-C11)))/((C12-C10)/(C14-C12))^2)*(B107-0.5)*LN(B107/(1-B107))))^2/((C14-C10)*EXP(LN((C12-C10)/(C14-C12))+(1/2)*(LN((1-D11)/D11))^-1*LN(((C13-C10)/(C14-C13))/((C11-C10)/(C14-C11)))*LN(B107/(1-B107))+((1-2*D11)*(LN((1-D11)/D11)))^-1*LN((((C13-C10)/(C14-C13))*((C11-C10)/(C14-C11)))/((C12-C10)/(C14-C12))^2)*(B107-0.5)*LN(B107/(1-B107)))),NA())))))</f>
        <v>2.5596232850923731E-2</v>
      </c>
    </row>
    <row r="108" spans="2:4" x14ac:dyDescent="0.35">
      <c r="B108" s="6">
        <f>IF(C15&lt;&gt;"",NA(),(ROW()-ROW(B52))/100)</f>
        <v>0.56000000000000005</v>
      </c>
      <c r="C108" s="5">
        <f>IF(C15&lt;&gt;"",NA(),IF(D8="u",C12+(1/2)*(LN((1-D11)/D11))^-1*(C13-C11)*LN(B108/(1-B108))+((1-2*D11)*(LN((1-D11)/D11)))^-1*(1-2*(C12-C11)/(C13-C11))*(C13-C11)*(B108-0.5)*LN(B108/(1-B108)),IF(D8="sl",C10+EXP(LN(C12-C10)+(1/2)*(LN((1-D11)/D11))^-1*LN((C13-C10)/(C11-C10))*LN(B108/(1-B108))+((1-2*D11)*(LN((1-D11)/D11)))^-1*LN(((C13-C10)*(C11-C10))/(C12-C10)^2)*(B108-0.5)*LN(B108/(1-B108))),IF(D8="su",C14-EXP(-(-LN(C14-C12)-(1/2)*(LN((1-D11)/D11))^-1*LN((C14-C13)/(C14-C11))*LN(B108/(1-B108))-((1-2*D11)*(LN((1-D11)/D11)))^-1*LN(((C14-C13)*(C14-C11))/(C14-C12)^2)*(B108-0.5)*LN(B108/(1-B108)))),IF(D8="b",(C10+C14*EXP(LN((C12-C10)/(C14-C12))+(1/2)*(LN((1-D11)/D11))^-1*LN(((C13-C10)/(C14-C13))/((C11-C10)/(C14-C11)))*LN(B108/(1-B108))+((1-2*D11)*(LN((1-D11)/D11)))^-1*LN((((C13-C10)/(C14-C13))*((C11-C10)/(C14-C11)))/((C12-C10)/(C14-C12))^2)*(B108-0.5)*LN(B108/(1-B108))))/(1+EXP(LN((C12-C10)/(C14-C12))+(1/2)*(LN((1-D11)/D11))^-1*LN(((C13-C10)/(C14-C13))/((C11-C10)/(C14-C11)))*LN(B108/(1-B108))+((1-2*D11)*(LN((1-D11)/D11)))^-1*LN((((C13-C10)/(C14-C13))*((C11-C10)/(C14-C11)))/((C12-C10)/(C14-C12))^2)*(B108-0.5)*LN(B108/(1-B108)))),NA())))))</f>
        <v>37.277469827420695</v>
      </c>
      <c r="D108" s="4">
        <f>IF(C15&lt;&gt;"",NA(),IF(D8="u",((1/2)*(LN((1-D11)/D11))^-1*(C13-C11)/(B108*(1-B108))+((1-2*D11)*(LN((1-D11)/D11)))^-1*(1-2*(C12-C11)/(C13-C11))*(C13-C11)*((B108-0.5)/(B108*(1-B108))+LN(B108/(1-B108))))^(-1),IF(D8="sl",((1/2)*(LN((1-D11)/D11))^-1*LN((C13-C10)/(C11-C10))/(B108*(1-B108))+((1-2*D11)*(LN((1-D11)/D11)))^-1*LN(((C13-C10)*(C11-C10))/(C12-C10)^2)*((B108-0.5)/(B108*(1-B108))+LN(B108/(1-B108))))^(-1)*EXP(-(LN(C12-C10)+(1/2)*(LN((1-D11)/D11))^-1*LN((C13-C10)/(C11-C10))*LN(B108/(1-B108))+((1-2*D11)*(LN((1-D11)/D11)))^-1*LN(((C13-C10)*(C11-C10))/(C12-C10)^2)*(B108-0.5)*LN(B108/(1-B108)))),IF(D8="su",(-(1/2)*(LN((1-D11)/D11))^-1*LN((C14-C13)/(C14-C11))/(B108*(1-B108))-((1-2*D11)*(LN((1-D11)/D11)))^-1*LN(((C14-C13)*(C14-C11))/(C14-C12)^2)*((B108-0.5)/(B108*(1-B108))+LN(B108/(1-B108))))^(-1)*EXP((-LN(C14-C12)-(1/2)*(LN((1-D11)/D11))^-1*LN((C14-C13)/(C14-C11))*LN(B108/(1-B108))-((1-2*D11)*(LN((1-D11)/D11)))^-1*LN(((C14-C13)*(C14-C11))/(C14-C12)^2)*(B108-0.5)*LN(B108/(1-B108)))),IF(D8="b",((1/2)*(LN((1-D11)/D11))^-1*LN(((C13-C10)/(C14-C13))/((C11-C10)/(C14-C11)))/(B108*(1-B108))+((1-2*D11)*(LN((1-D11)/D11)))^-1*LN((((C13-C10)/(C14-C13))*((C11-C10)/(C14-C11)))/((C12-C10)/(C14-C12))^2)*((B108-0.5)/(B108*(1-B108))+LN(B108/(1-B108))))^(-1)*(1+EXP(LN((C12-C10)/(C14-C12))+(1/2)*(LN((1-D11)/D11))^-1*LN(((C13-C10)/(C14-C13))/((C11-C10)/(C14-C11)))*LN(B108/(1-B108))+((1-2*D11)*(LN((1-D11)/D11)))^-1*LN((((C13-C10)/(C14-C13))*((C11-C10)/(C14-C11)))/((C12-C10)/(C14-C12))^2)*(B108-0.5)*LN(B108/(1-B108))))^2/((C14-C10)*EXP(LN((C12-C10)/(C14-C12))+(1/2)*(LN((1-D11)/D11))^-1*LN(((C13-C10)/(C14-C13))/((C11-C10)/(C14-C11)))*LN(B108/(1-B108))+((1-2*D11)*(LN((1-D11)/D11)))^-1*LN((((C13-C10)/(C14-C13))*((C11-C10)/(C14-C11)))/((C12-C10)/(C14-C12))^2)*(B108-0.5)*LN(B108/(1-B108)))),NA())))))</f>
        <v>2.5189675679219453E-2</v>
      </c>
    </row>
    <row r="109" spans="2:4" x14ac:dyDescent="0.35">
      <c r="B109" s="6">
        <f>IF(C15&lt;&gt;"",NA(),(ROW()-ROW(B52))/100)</f>
        <v>0.56999999999999995</v>
      </c>
      <c r="C109" s="5">
        <f>IF(C15&lt;&gt;"",NA(),IF(D8="u",C12+(1/2)*(LN((1-D11)/D11))^-1*(C13-C11)*LN(B109/(1-B109))+((1-2*D11)*(LN((1-D11)/D11)))^-1*(1-2*(C12-C11)/(C13-C11))*(C13-C11)*(B109-0.5)*LN(B109/(1-B109)),IF(D8="sl",C10+EXP(LN(C12-C10)+(1/2)*(LN((1-D11)/D11))^-1*LN((C13-C10)/(C11-C10))*LN(B109/(1-B109))+((1-2*D11)*(LN((1-D11)/D11)))^-1*LN(((C13-C10)*(C11-C10))/(C12-C10)^2)*(B109-0.5)*LN(B109/(1-B109))),IF(D8="su",C14-EXP(-(-LN(C14-C12)-(1/2)*(LN((1-D11)/D11))^-1*LN((C14-C13)/(C14-C11))*LN(B109/(1-B109))-((1-2*D11)*(LN((1-D11)/D11)))^-1*LN(((C14-C13)*(C14-C11))/(C14-C12)^2)*(B109-0.5)*LN(B109/(1-B109)))),IF(D8="b",(C10+C14*EXP(LN((C12-C10)/(C14-C12))+(1/2)*(LN((1-D11)/D11))^-1*LN(((C13-C10)/(C14-C13))/((C11-C10)/(C14-C11)))*LN(B109/(1-B109))+((1-2*D11)*(LN((1-D11)/D11)))^-1*LN((((C13-C10)/(C14-C13))*((C11-C10)/(C14-C11)))/((C12-C10)/(C14-C12))^2)*(B109-0.5)*LN(B109/(1-B109))))/(1+EXP(LN((C12-C10)/(C14-C12))+(1/2)*(LN((1-D11)/D11))^-1*LN(((C13-C10)/(C14-C13))/((C11-C10)/(C14-C11)))*LN(B109/(1-B109))+((1-2*D11)*(LN((1-D11)/D11)))^-1*LN((((C13-C10)/(C14-C13))*((C11-C10)/(C14-C11)))/((C12-C10)/(C14-C12))^2)*(B109-0.5)*LN(B109/(1-B109)))),NA())))))</f>
        <v>37.677761236439508</v>
      </c>
      <c r="D109" s="4">
        <f>IF(C15&lt;&gt;"",NA(),IF(D8="u",((1/2)*(LN((1-D11)/D11))^-1*(C13-C11)/(B109*(1-B109))+((1-2*D11)*(LN((1-D11)/D11)))^-1*(1-2*(C12-C11)/(C13-C11))*(C13-C11)*((B109-0.5)/(B109*(1-B109))+LN(B109/(1-B109))))^(-1),IF(D8="sl",((1/2)*(LN((1-D11)/D11))^-1*LN((C13-C10)/(C11-C10))/(B109*(1-B109))+((1-2*D11)*(LN((1-D11)/D11)))^-1*LN(((C13-C10)*(C11-C10))/(C12-C10)^2)*((B109-0.5)/(B109*(1-B109))+LN(B109/(1-B109))))^(-1)*EXP(-(LN(C12-C10)+(1/2)*(LN((1-D11)/D11))^-1*LN((C13-C10)/(C11-C10))*LN(B109/(1-B109))+((1-2*D11)*(LN((1-D11)/D11)))^-1*LN(((C13-C10)*(C11-C10))/(C12-C10)^2)*(B109-0.5)*LN(B109/(1-B109)))),IF(D8="su",(-(1/2)*(LN((1-D11)/D11))^-1*LN((C14-C13)/(C14-C11))/(B109*(1-B109))-((1-2*D11)*(LN((1-D11)/D11)))^-1*LN(((C14-C13)*(C14-C11))/(C14-C12)^2)*((B109-0.5)/(B109*(1-B109))+LN(B109/(1-B109))))^(-1)*EXP((-LN(C14-C12)-(1/2)*(LN((1-D11)/D11))^-1*LN((C14-C13)/(C14-C11))*LN(B109/(1-B109))-((1-2*D11)*(LN((1-D11)/D11)))^-1*LN(((C14-C13)*(C14-C11))/(C14-C12)^2)*(B109-0.5)*LN(B109/(1-B109)))),IF(D8="b",((1/2)*(LN((1-D11)/D11))^-1*LN(((C13-C10)/(C14-C13))/((C11-C10)/(C14-C11)))/(B109*(1-B109))+((1-2*D11)*(LN((1-D11)/D11)))^-1*LN((((C13-C10)/(C14-C13))*((C11-C10)/(C14-C11)))/((C12-C10)/(C14-C12))^2)*((B109-0.5)/(B109*(1-B109))+LN(B109/(1-B109))))^(-1)*(1+EXP(LN((C12-C10)/(C14-C12))+(1/2)*(LN((1-D11)/D11))^-1*LN(((C13-C10)/(C14-C13))/((C11-C10)/(C14-C11)))*LN(B109/(1-B109))+((1-2*D11)*(LN((1-D11)/D11)))^-1*LN((((C13-C10)/(C14-C13))*((C11-C10)/(C14-C11)))/((C12-C10)/(C14-C12))^2)*(B109-0.5)*LN(B109/(1-B109))))^2/((C14-C10)*EXP(LN((C12-C10)/(C14-C12))+(1/2)*(LN((1-D11)/D11))^-1*LN(((C13-C10)/(C14-C13))/((C11-C10)/(C14-C11)))*LN(B109/(1-B109))+((1-2*D11)*(LN((1-D11)/D11)))^-1*LN((((C13-C10)/(C14-C13))*((C11-C10)/(C14-C11)))/((C12-C10)/(C14-C12))^2)*(B109-0.5)*LN(B109/(1-B109)))),NA())))))</f>
        <v>2.4773522187947289E-2</v>
      </c>
    </row>
    <row r="110" spans="2:4" x14ac:dyDescent="0.35">
      <c r="B110" s="6">
        <f>IF(C15&lt;&gt;"",NA(),(ROW()-ROW(B52))/100)</f>
        <v>0.57999999999999996</v>
      </c>
      <c r="C110" s="5">
        <f>IF(C15&lt;&gt;"",NA(),IF(D8="u",C12+(1/2)*(LN((1-D11)/D11))^-1*(C13-C11)*LN(B110/(1-B110))+((1-2*D11)*(LN((1-D11)/D11)))^-1*(1-2*(C12-C11)/(C13-C11))*(C13-C11)*(B110-0.5)*LN(B110/(1-B110)),IF(D8="sl",C10+EXP(LN(C12-C10)+(1/2)*(LN((1-D11)/D11))^-1*LN((C13-C10)/(C11-C10))*LN(B110/(1-B110))+((1-2*D11)*(LN((1-D11)/D11)))^-1*LN(((C13-C10)*(C11-C10))/(C12-C10)^2)*(B110-0.5)*LN(B110/(1-B110))),IF(D8="su",C14-EXP(-(-LN(C14-C12)-(1/2)*(LN((1-D11)/D11))^-1*LN((C14-C13)/(C14-C11))*LN(B110/(1-B110))-((1-2*D11)*(LN((1-D11)/D11)))^-1*LN(((C14-C13)*(C14-C11))/(C14-C12)^2)*(B110-0.5)*LN(B110/(1-B110)))),IF(D8="b",(C10+C14*EXP(LN((C12-C10)/(C14-C12))+(1/2)*(LN((1-D11)/D11))^-1*LN(((C13-C10)/(C14-C13))/((C11-C10)/(C14-C11)))*LN(B110/(1-B110))+((1-2*D11)*(LN((1-D11)/D11)))^-1*LN((((C13-C10)/(C14-C13))*((C11-C10)/(C14-C11)))/((C12-C10)/(C14-C12))^2)*(B110-0.5)*LN(B110/(1-B110))))/(1+EXP(LN((C12-C10)/(C14-C12))+(1/2)*(LN((1-D11)/D11))^-1*LN(((C13-C10)/(C14-C13))/((C11-C10)/(C14-C11)))*LN(B110/(1-B110))+((1-2*D11)*(LN((1-D11)/D11)))^-1*LN((((C13-C10)/(C14-C13))*((C11-C10)/(C14-C11)))/((C12-C10)/(C14-C12))^2)*(B110-0.5)*LN(B110/(1-B110)))),NA())))))</f>
        <v>38.084910530967022</v>
      </c>
      <c r="D110" s="4">
        <f>IF(C15&lt;&gt;"",NA(),IF(D8="u",((1/2)*(LN((1-D11)/D11))^-1*(C13-C11)/(B110*(1-B110))+((1-2*D11)*(LN((1-D11)/D11)))^-1*(1-2*(C12-C11)/(C13-C11))*(C13-C11)*((B110-0.5)/(B110*(1-B110))+LN(B110/(1-B110))))^(-1),IF(D8="sl",((1/2)*(LN((1-D11)/D11))^-1*LN((C13-C10)/(C11-C10))/(B110*(1-B110))+((1-2*D11)*(LN((1-D11)/D11)))^-1*LN(((C13-C10)*(C11-C10))/(C12-C10)^2)*((B110-0.5)/(B110*(1-B110))+LN(B110/(1-B110))))^(-1)*EXP(-(LN(C12-C10)+(1/2)*(LN((1-D11)/D11))^-1*LN((C13-C10)/(C11-C10))*LN(B110/(1-B110))+((1-2*D11)*(LN((1-D11)/D11)))^-1*LN(((C13-C10)*(C11-C10))/(C12-C10)^2)*(B110-0.5)*LN(B110/(1-B110)))),IF(D8="su",(-(1/2)*(LN((1-D11)/D11))^-1*LN((C14-C13)/(C14-C11))/(B110*(1-B110))-((1-2*D11)*(LN((1-D11)/D11)))^-1*LN(((C14-C13)*(C14-C11))/(C14-C12)^2)*((B110-0.5)/(B110*(1-B110))+LN(B110/(1-B110))))^(-1)*EXP((-LN(C14-C12)-(1/2)*(LN((1-D11)/D11))^-1*LN((C14-C13)/(C14-C11))*LN(B110/(1-B110))-((1-2*D11)*(LN((1-D11)/D11)))^-1*LN(((C14-C13)*(C14-C11))/(C14-C12)^2)*(B110-0.5)*LN(B110/(1-B110)))),IF(D8="b",((1/2)*(LN((1-D11)/D11))^-1*LN(((C13-C10)/(C14-C13))/((C11-C10)/(C14-C11)))/(B110*(1-B110))+((1-2*D11)*(LN((1-D11)/D11)))^-1*LN((((C13-C10)/(C14-C13))*((C11-C10)/(C14-C11)))/((C12-C10)/(C14-C12))^2)*((B110-0.5)/(B110*(1-B110))+LN(B110/(1-B110))))^(-1)*(1+EXP(LN((C12-C10)/(C14-C12))+(1/2)*(LN((1-D11)/D11))^-1*LN(((C13-C10)/(C14-C13))/((C11-C10)/(C14-C11)))*LN(B110/(1-B110))+((1-2*D11)*(LN((1-D11)/D11)))^-1*LN((((C13-C10)/(C14-C13))*((C11-C10)/(C14-C11)))/((C12-C10)/(C14-C12))^2)*(B110-0.5)*LN(B110/(1-B110))))^2/((C14-C10)*EXP(LN((C12-C10)/(C14-C12))+(1/2)*(LN((1-D11)/D11))^-1*LN(((C13-C10)/(C14-C13))/((C11-C10)/(C14-C11)))*LN(B110/(1-B110))+((1-2*D11)*(LN((1-D11)/D11)))^-1*LN((((C13-C10)/(C14-C13))*((C11-C10)/(C14-C11)))/((C12-C10)/(C14-C12))^2)*(B110-0.5)*LN(B110/(1-B110)))),NA())))))</f>
        <v>2.4348254629447608E-2</v>
      </c>
    </row>
    <row r="111" spans="2:4" x14ac:dyDescent="0.35">
      <c r="B111" s="6">
        <f>IF(C15&lt;&gt;"",NA(),(ROW()-ROW(B52))/100)</f>
        <v>0.59</v>
      </c>
      <c r="C111" s="5">
        <f>IF(C15&lt;&gt;"",NA(),IF(D8="u",C12+(1/2)*(LN((1-D11)/D11))^-1*(C13-C11)*LN(B111/(1-B111))+((1-2*D11)*(LN((1-D11)/D11)))^-1*(1-2*(C12-C11)/(C13-C11))*(C13-C11)*(B111-0.5)*LN(B111/(1-B111)),IF(D8="sl",C10+EXP(LN(C12-C10)+(1/2)*(LN((1-D11)/D11))^-1*LN((C13-C10)/(C11-C10))*LN(B111/(1-B111))+((1-2*D11)*(LN((1-D11)/D11)))^-1*LN(((C13-C10)*(C11-C10))/(C12-C10)^2)*(B111-0.5)*LN(B111/(1-B111))),IF(D8="su",C14-EXP(-(-LN(C14-C12)-(1/2)*(LN((1-D11)/D11))^-1*LN((C14-C13)/(C14-C11))*LN(B111/(1-B111))-((1-2*D11)*(LN((1-D11)/D11)))^-1*LN(((C14-C13)*(C14-C11))/(C14-C12)^2)*(B111-0.5)*LN(B111/(1-B111)))),IF(D8="b",(C10+C14*EXP(LN((C12-C10)/(C14-C12))+(1/2)*(LN((1-D11)/D11))^-1*LN(((C13-C10)/(C14-C13))/((C11-C10)/(C14-C11)))*LN(B111/(1-B111))+((1-2*D11)*(LN((1-D11)/D11)))^-1*LN((((C13-C10)/(C14-C13))*((C11-C10)/(C14-C11)))/((C12-C10)/(C14-C12))^2)*(B111-0.5)*LN(B111/(1-B111))))/(1+EXP(LN((C12-C10)/(C14-C12))+(1/2)*(LN((1-D11)/D11))^-1*LN(((C13-C10)/(C14-C13))/((C11-C10)/(C14-C11)))*LN(B111/(1-B111))+((1-2*D11)*(LN((1-D11)/D11)))^-1*LN((((C13-C10)/(C14-C13))*((C11-C10)/(C14-C11)))/((C12-C10)/(C14-C12))^2)*(B111-0.5)*LN(B111/(1-B111)))),NA())))))</f>
        <v>38.499309389075378</v>
      </c>
      <c r="D111" s="4">
        <f>IF(C15&lt;&gt;"",NA(),IF(D8="u",((1/2)*(LN((1-D11)/D11))^-1*(C13-C11)/(B111*(1-B111))+((1-2*D11)*(LN((1-D11)/D11)))^-1*(1-2*(C12-C11)/(C13-C11))*(C13-C11)*((B111-0.5)/(B111*(1-B111))+LN(B111/(1-B111))))^(-1),IF(D8="sl",((1/2)*(LN((1-D11)/D11))^-1*LN((C13-C10)/(C11-C10))/(B111*(1-B111))+((1-2*D11)*(LN((1-D11)/D11)))^-1*LN(((C13-C10)*(C11-C10))/(C12-C10)^2)*((B111-0.5)/(B111*(1-B111))+LN(B111/(1-B111))))^(-1)*EXP(-(LN(C12-C10)+(1/2)*(LN((1-D11)/D11))^-1*LN((C13-C10)/(C11-C10))*LN(B111/(1-B111))+((1-2*D11)*(LN((1-D11)/D11)))^-1*LN(((C13-C10)*(C11-C10))/(C12-C10)^2)*(B111-0.5)*LN(B111/(1-B111)))),IF(D8="su",(-(1/2)*(LN((1-D11)/D11))^-1*LN((C14-C13)/(C14-C11))/(B111*(1-B111))-((1-2*D11)*(LN((1-D11)/D11)))^-1*LN(((C14-C13)*(C14-C11))/(C14-C12)^2)*((B111-0.5)/(B111*(1-B111))+LN(B111/(1-B111))))^(-1)*EXP((-LN(C14-C12)-(1/2)*(LN((1-D11)/D11))^-1*LN((C14-C13)/(C14-C11))*LN(B111/(1-B111))-((1-2*D11)*(LN((1-D11)/D11)))^-1*LN(((C14-C13)*(C14-C11))/(C14-C12)^2)*(B111-0.5)*LN(B111/(1-B111)))),IF(D8="b",((1/2)*(LN((1-D11)/D11))^-1*LN(((C13-C10)/(C14-C13))/((C11-C10)/(C14-C11)))/(B111*(1-B111))+((1-2*D11)*(LN((1-D11)/D11)))^-1*LN((((C13-C10)/(C14-C13))*((C11-C10)/(C14-C11)))/((C12-C10)/(C14-C12))^2)*((B111-0.5)/(B111*(1-B111))+LN(B111/(1-B111))))^(-1)*(1+EXP(LN((C12-C10)/(C14-C12))+(1/2)*(LN((1-D11)/D11))^-1*LN(((C13-C10)/(C14-C13))/((C11-C10)/(C14-C11)))*LN(B111/(1-B111))+((1-2*D11)*(LN((1-D11)/D11)))^-1*LN((((C13-C10)/(C14-C13))*((C11-C10)/(C14-C11)))/((C12-C10)/(C14-C12))^2)*(B111-0.5)*LN(B111/(1-B111))))^2/((C14-C10)*EXP(LN((C12-C10)/(C14-C12))+(1/2)*(LN((1-D11)/D11))^-1*LN(((C13-C10)/(C14-C13))/((C11-C10)/(C14-C11)))*LN(B111/(1-B111))+((1-2*D11)*(LN((1-D11)/D11)))^-1*LN((((C13-C10)/(C14-C13))*((C11-C10)/(C14-C11)))/((C12-C10)/(C14-C12))^2)*(B111-0.5)*LN(B111/(1-B111)))),NA())))))</f>
        <v>2.391431739614101E-2</v>
      </c>
    </row>
    <row r="112" spans="2:4" x14ac:dyDescent="0.35">
      <c r="B112" s="6">
        <f>IF(C15&lt;&gt;"",NA(),(ROW()-ROW(B52))/100)</f>
        <v>0.6</v>
      </c>
      <c r="C112" s="5">
        <f>IF(C15&lt;&gt;"",NA(),IF(D8="u",C12+(1/2)*(LN((1-D11)/D11))^-1*(C13-C11)*LN(B112/(1-B112))+((1-2*D11)*(LN((1-D11)/D11)))^-1*(1-2*(C12-C11)/(C13-C11))*(C13-C11)*(B112-0.5)*LN(B112/(1-B112)),IF(D8="sl",C10+EXP(LN(C12-C10)+(1/2)*(LN((1-D11)/D11))^-1*LN((C13-C10)/(C11-C10))*LN(B112/(1-B112))+((1-2*D11)*(LN((1-D11)/D11)))^-1*LN(((C13-C10)*(C11-C10))/(C12-C10)^2)*(B112-0.5)*LN(B112/(1-B112))),IF(D8="su",C14-EXP(-(-LN(C14-C12)-(1/2)*(LN((1-D11)/D11))^-1*LN((C14-C13)/(C14-C11))*LN(B112/(1-B112))-((1-2*D11)*(LN((1-D11)/D11)))^-1*LN(((C14-C13)*(C14-C11))/(C14-C12)^2)*(B112-0.5)*LN(B112/(1-B112)))),IF(D8="b",(C10+C14*EXP(LN((C12-C10)/(C14-C12))+(1/2)*(LN((1-D11)/D11))^-1*LN(((C13-C10)/(C14-C13))/((C11-C10)/(C14-C11)))*LN(B112/(1-B112))+((1-2*D11)*(LN((1-D11)/D11)))^-1*LN((((C13-C10)/(C14-C13))*((C11-C10)/(C14-C11)))/((C12-C10)/(C14-C12))^2)*(B112-0.5)*LN(B112/(1-B112))))/(1+EXP(LN((C12-C10)/(C14-C12))+(1/2)*(LN((1-D11)/D11))^-1*LN(((C13-C10)/(C14-C13))/((C11-C10)/(C14-C11)))*LN(B112/(1-B112))+((1-2*D11)*(LN((1-D11)/D11)))^-1*LN((((C13-C10)/(C14-C13))*((C11-C10)/(C14-C11)))/((C12-C10)/(C14-C12))^2)*(B112-0.5)*LN(B112/(1-B112)))),NA())))))</f>
        <v>38.921371368303262</v>
      </c>
      <c r="D112" s="4">
        <f>IF(C15&lt;&gt;"",NA(),IF(D8="u",((1/2)*(LN((1-D11)/D11))^-1*(C13-C11)/(B112*(1-B112))+((1-2*D11)*(LN((1-D11)/D11)))^-1*(1-2*(C12-C11)/(C13-C11))*(C13-C11)*((B112-0.5)/(B112*(1-B112))+LN(B112/(1-B112))))^(-1),IF(D8="sl",((1/2)*(LN((1-D11)/D11))^-1*LN((C13-C10)/(C11-C10))/(B112*(1-B112))+((1-2*D11)*(LN((1-D11)/D11)))^-1*LN(((C13-C10)*(C11-C10))/(C12-C10)^2)*((B112-0.5)/(B112*(1-B112))+LN(B112/(1-B112))))^(-1)*EXP(-(LN(C12-C10)+(1/2)*(LN((1-D11)/D11))^-1*LN((C13-C10)/(C11-C10))*LN(B112/(1-B112))+((1-2*D11)*(LN((1-D11)/D11)))^-1*LN(((C13-C10)*(C11-C10))/(C12-C10)^2)*(B112-0.5)*LN(B112/(1-B112)))),IF(D8="su",(-(1/2)*(LN((1-D11)/D11))^-1*LN((C14-C13)/(C14-C11))/(B112*(1-B112))-((1-2*D11)*(LN((1-D11)/D11)))^-1*LN(((C14-C13)*(C14-C11))/(C14-C12)^2)*((B112-0.5)/(B112*(1-B112))+LN(B112/(1-B112))))^(-1)*EXP((-LN(C14-C12)-(1/2)*(LN((1-D11)/D11))^-1*LN((C14-C13)/(C14-C11))*LN(B112/(1-B112))-((1-2*D11)*(LN((1-D11)/D11)))^-1*LN(((C14-C13)*(C14-C11))/(C14-C12)^2)*(B112-0.5)*LN(B112/(1-B112)))),IF(D8="b",((1/2)*(LN((1-D11)/D11))^-1*LN(((C13-C10)/(C14-C13))/((C11-C10)/(C14-C11)))/(B112*(1-B112))+((1-2*D11)*(LN((1-D11)/D11)))^-1*LN((((C13-C10)/(C14-C13))*((C11-C10)/(C14-C11)))/((C12-C10)/(C14-C12))^2)*((B112-0.5)/(B112*(1-B112))+LN(B112/(1-B112))))^(-1)*(1+EXP(LN((C12-C10)/(C14-C12))+(1/2)*(LN((1-D11)/D11))^-1*LN(((C13-C10)/(C14-C13))/((C11-C10)/(C14-C11)))*LN(B112/(1-B112))+((1-2*D11)*(LN((1-D11)/D11)))^-1*LN((((C13-C10)/(C14-C13))*((C11-C10)/(C14-C11)))/((C12-C10)/(C14-C12))^2)*(B112-0.5)*LN(B112/(1-B112))))^2/((C14-C10)*EXP(LN((C12-C10)/(C14-C12))+(1/2)*(LN((1-D11)/D11))^-1*LN(((C13-C10)/(C14-C13))/((C11-C10)/(C14-C11)))*LN(B112/(1-B112))+((1-2*D11)*(LN((1-D11)/D11)))^-1*LN((((C13-C10)/(C14-C13))*((C11-C10)/(C14-C11)))/((C12-C10)/(C14-C12))^2)*(B112-0.5)*LN(B112/(1-B112)))),NA())))))</f>
        <v>2.3472118733250696E-2</v>
      </c>
    </row>
    <row r="113" spans="2:4" x14ac:dyDescent="0.35">
      <c r="B113" s="6">
        <f>IF(C15&lt;&gt;"",NA(),(ROW()-ROW(B52))/100)</f>
        <v>0.61</v>
      </c>
      <c r="C113" s="5">
        <f>IF(C15&lt;&gt;"",NA(),IF(D8="u",C12+(1/2)*(LN((1-D11)/D11))^-1*(C13-C11)*LN(B113/(1-B113))+((1-2*D11)*(LN((1-D11)/D11)))^-1*(1-2*(C12-C11)/(C13-C11))*(C13-C11)*(B113-0.5)*LN(B113/(1-B113)),IF(D8="sl",C10+EXP(LN(C12-C10)+(1/2)*(LN((1-D11)/D11))^-1*LN((C13-C10)/(C11-C10))*LN(B113/(1-B113))+((1-2*D11)*(LN((1-D11)/D11)))^-1*LN(((C13-C10)*(C11-C10))/(C12-C10)^2)*(B113-0.5)*LN(B113/(1-B113))),IF(D8="su",C14-EXP(-(-LN(C14-C12)-(1/2)*(LN((1-D11)/D11))^-1*LN((C14-C13)/(C14-C11))*LN(B113/(1-B113))-((1-2*D11)*(LN((1-D11)/D11)))^-1*LN(((C14-C13)*(C14-C11))/(C14-C12)^2)*(B113-0.5)*LN(B113/(1-B113)))),IF(D8="b",(C10+C14*EXP(LN((C12-C10)/(C14-C12))+(1/2)*(LN((1-D11)/D11))^-1*LN(((C13-C10)/(C14-C13))/((C11-C10)/(C14-C11)))*LN(B113/(1-B113))+((1-2*D11)*(LN((1-D11)/D11)))^-1*LN((((C13-C10)/(C14-C13))*((C11-C10)/(C14-C11)))/((C12-C10)/(C14-C12))^2)*(B113-0.5)*LN(B113/(1-B113))))/(1+EXP(LN((C12-C10)/(C14-C12))+(1/2)*(LN((1-D11)/D11))^-1*LN(((C13-C10)/(C14-C13))/((C11-C10)/(C14-C11)))*LN(B113/(1-B113))+((1-2*D11)*(LN((1-D11)/D11)))^-1*LN((((C13-C10)/(C14-C13))*((C11-C10)/(C14-C11)))/((C12-C10)/(C14-C12))^2)*(B113-0.5)*LN(B113/(1-B113)))),NA())))))</f>
        <v>39.351534549224304</v>
      </c>
      <c r="D113" s="4">
        <f>IF(C15&lt;&gt;"",NA(),IF(D8="u",((1/2)*(LN((1-D11)/D11))^-1*(C13-C11)/(B113*(1-B113))+((1-2*D11)*(LN((1-D11)/D11)))^-1*(1-2*(C12-C11)/(C13-C11))*(C13-C11)*((B113-0.5)/(B113*(1-B113))+LN(B113/(1-B113))))^(-1),IF(D8="sl",((1/2)*(LN((1-D11)/D11))^-1*LN((C13-C10)/(C11-C10))/(B113*(1-B113))+((1-2*D11)*(LN((1-D11)/D11)))^-1*LN(((C13-C10)*(C11-C10))/(C12-C10)^2)*((B113-0.5)/(B113*(1-B113))+LN(B113/(1-B113))))^(-1)*EXP(-(LN(C12-C10)+(1/2)*(LN((1-D11)/D11))^-1*LN((C13-C10)/(C11-C10))*LN(B113/(1-B113))+((1-2*D11)*(LN((1-D11)/D11)))^-1*LN(((C13-C10)*(C11-C10))/(C12-C10)^2)*(B113-0.5)*LN(B113/(1-B113)))),IF(D8="su",(-(1/2)*(LN((1-D11)/D11))^-1*LN((C14-C13)/(C14-C11))/(B113*(1-B113))-((1-2*D11)*(LN((1-D11)/D11)))^-1*LN(((C14-C13)*(C14-C11))/(C14-C12)^2)*((B113-0.5)/(B113*(1-B113))+LN(B113/(1-B113))))^(-1)*EXP((-LN(C14-C12)-(1/2)*(LN((1-D11)/D11))^-1*LN((C14-C13)/(C14-C11))*LN(B113/(1-B113))-((1-2*D11)*(LN((1-D11)/D11)))^-1*LN(((C14-C13)*(C14-C11))/(C14-C12)^2)*(B113-0.5)*LN(B113/(1-B113)))),IF(D8="b",((1/2)*(LN((1-D11)/D11))^-1*LN(((C13-C10)/(C14-C13))/((C11-C10)/(C14-C11)))/(B113*(1-B113))+((1-2*D11)*(LN((1-D11)/D11)))^-1*LN((((C13-C10)/(C14-C13))*((C11-C10)/(C14-C11)))/((C12-C10)/(C14-C12))^2)*((B113-0.5)/(B113*(1-B113))+LN(B113/(1-B113))))^(-1)*(1+EXP(LN((C12-C10)/(C14-C12))+(1/2)*(LN((1-D11)/D11))^-1*LN(((C13-C10)/(C14-C13))/((C11-C10)/(C14-C11)))*LN(B113/(1-B113))+((1-2*D11)*(LN((1-D11)/D11)))^-1*LN((((C13-C10)/(C14-C13))*((C11-C10)/(C14-C11)))/((C12-C10)/(C14-C12))^2)*(B113-0.5)*LN(B113/(1-B113))))^2/((C14-C10)*EXP(LN((C12-C10)/(C14-C12))+(1/2)*(LN((1-D11)/D11))^-1*LN(((C13-C10)/(C14-C13))/((C11-C10)/(C14-C11)))*LN(B113/(1-B113))+((1-2*D11)*(LN((1-D11)/D11)))^-1*LN((((C13-C10)/(C14-C13))*((C11-C10)/(C14-C11)))/((C12-C10)/(C14-C12))^2)*(B113-0.5)*LN(B113/(1-B113)))),NA())))))</f>
        <v>2.3022032343758429E-2</v>
      </c>
    </row>
    <row r="114" spans="2:4" x14ac:dyDescent="0.35">
      <c r="B114" s="6">
        <f>IF(C15&lt;&gt;"",NA(),(ROW()-ROW(B52))/100)</f>
        <v>0.62</v>
      </c>
      <c r="C114" s="5">
        <f>IF(C15&lt;&gt;"",NA(),IF(D8="u",C12+(1/2)*(LN((1-D11)/D11))^-1*(C13-C11)*LN(B114/(1-B114))+((1-2*D11)*(LN((1-D11)/D11)))^-1*(1-2*(C12-C11)/(C13-C11))*(C13-C11)*(B114-0.5)*LN(B114/(1-B114)),IF(D8="sl",C10+EXP(LN(C12-C10)+(1/2)*(LN((1-D11)/D11))^-1*LN((C13-C10)/(C11-C10))*LN(B114/(1-B114))+((1-2*D11)*(LN((1-D11)/D11)))^-1*LN(((C13-C10)*(C11-C10))/(C12-C10)^2)*(B114-0.5)*LN(B114/(1-B114))),IF(D8="su",C14-EXP(-(-LN(C14-C12)-(1/2)*(LN((1-D11)/D11))^-1*LN((C14-C13)/(C14-C11))*LN(B114/(1-B114))-((1-2*D11)*(LN((1-D11)/D11)))^-1*LN(((C14-C13)*(C14-C11))/(C14-C12)^2)*(B114-0.5)*LN(B114/(1-B114)))),IF(D8="b",(C10+C14*EXP(LN((C12-C10)/(C14-C12))+(1/2)*(LN((1-D11)/D11))^-1*LN(((C13-C10)/(C14-C13))/((C11-C10)/(C14-C11)))*LN(B114/(1-B114))+((1-2*D11)*(LN((1-D11)/D11)))^-1*LN((((C13-C10)/(C14-C13))*((C11-C10)/(C14-C11)))/((C12-C10)/(C14-C12))^2)*(B114-0.5)*LN(B114/(1-B114))))/(1+EXP(LN((C12-C10)/(C14-C12))+(1/2)*(LN((1-D11)/D11))^-1*LN(((C13-C10)/(C14-C13))/((C11-C10)/(C14-C11)))*LN(B114/(1-B114))+((1-2*D11)*(LN((1-D11)/D11)))^-1*LN((((C13-C10)/(C14-C13))*((C11-C10)/(C14-C11)))/((C12-C10)/(C14-C12))^2)*(B114-0.5)*LN(B114/(1-B114)))),NA())))))</f>
        <v>39.790264478614375</v>
      </c>
      <c r="D114" s="4">
        <f>IF(C15&lt;&gt;"",NA(),IF(D8="u",((1/2)*(LN((1-D11)/D11))^-1*(C13-C11)/(B114*(1-B114))+((1-2*D11)*(LN((1-D11)/D11)))^-1*(1-2*(C12-C11)/(C13-C11))*(C13-C11)*((B114-0.5)/(B114*(1-B114))+LN(B114/(1-B114))))^(-1),IF(D8="sl",((1/2)*(LN((1-D11)/D11))^-1*LN((C13-C10)/(C11-C10))/(B114*(1-B114))+((1-2*D11)*(LN((1-D11)/D11)))^-1*LN(((C13-C10)*(C11-C10))/(C12-C10)^2)*((B114-0.5)/(B114*(1-B114))+LN(B114/(1-B114))))^(-1)*EXP(-(LN(C12-C10)+(1/2)*(LN((1-D11)/D11))^-1*LN((C13-C10)/(C11-C10))*LN(B114/(1-B114))+((1-2*D11)*(LN((1-D11)/D11)))^-1*LN(((C13-C10)*(C11-C10))/(C12-C10)^2)*(B114-0.5)*LN(B114/(1-B114)))),IF(D8="su",(-(1/2)*(LN((1-D11)/D11))^-1*LN((C14-C13)/(C14-C11))/(B114*(1-B114))-((1-2*D11)*(LN((1-D11)/D11)))^-1*LN(((C14-C13)*(C14-C11))/(C14-C12)^2)*((B114-0.5)/(B114*(1-B114))+LN(B114/(1-B114))))^(-1)*EXP((-LN(C14-C12)-(1/2)*(LN((1-D11)/D11))^-1*LN((C14-C13)/(C14-C11))*LN(B114/(1-B114))-((1-2*D11)*(LN((1-D11)/D11)))^-1*LN(((C14-C13)*(C14-C11))/(C14-C12)^2)*(B114-0.5)*LN(B114/(1-B114)))),IF(D8="b",((1/2)*(LN((1-D11)/D11))^-1*LN(((C13-C10)/(C14-C13))/((C11-C10)/(C14-C11)))/(B114*(1-B114))+((1-2*D11)*(LN((1-D11)/D11)))^-1*LN((((C13-C10)/(C14-C13))*((C11-C10)/(C14-C11)))/((C12-C10)/(C14-C12))^2)*((B114-0.5)/(B114*(1-B114))+LN(B114/(1-B114))))^(-1)*(1+EXP(LN((C12-C10)/(C14-C12))+(1/2)*(LN((1-D11)/D11))^-1*LN(((C13-C10)/(C14-C13))/((C11-C10)/(C14-C11)))*LN(B114/(1-B114))+((1-2*D11)*(LN((1-D11)/D11)))^-1*LN((((C13-C10)/(C14-C13))*((C11-C10)/(C14-C11)))/((C12-C10)/(C14-C12))^2)*(B114-0.5)*LN(B114/(1-B114))))^2/((C14-C10)*EXP(LN((C12-C10)/(C14-C12))+(1/2)*(LN((1-D11)/D11))^-1*LN(((C13-C10)/(C14-C13))/((C11-C10)/(C14-C11)))*LN(B114/(1-B114))+((1-2*D11)*(LN((1-D11)/D11)))^-1*LN((((C13-C10)/(C14-C13))*((C11-C10)/(C14-C11)))/((C12-C10)/(C14-C12))^2)*(B114-0.5)*LN(B114/(1-B114)))),NA())))))</f>
        <v>2.2564398884256043E-2</v>
      </c>
    </row>
    <row r="115" spans="2:4" x14ac:dyDescent="0.35">
      <c r="B115" s="6">
        <f>IF(C15&lt;&gt;"",NA(),(ROW()-ROW(B52))/100)</f>
        <v>0.63</v>
      </c>
      <c r="C115" s="5">
        <f>IF(C15&lt;&gt;"",NA(),IF(D8="u",C12+(1/2)*(LN((1-D11)/D11))^-1*(C13-C11)*LN(B115/(1-B115))+((1-2*D11)*(LN((1-D11)/D11)))^-1*(1-2*(C12-C11)/(C13-C11))*(C13-C11)*(B115-0.5)*LN(B115/(1-B115)),IF(D8="sl",C10+EXP(LN(C12-C10)+(1/2)*(LN((1-D11)/D11))^-1*LN((C13-C10)/(C11-C10))*LN(B115/(1-B115))+((1-2*D11)*(LN((1-D11)/D11)))^-1*LN(((C13-C10)*(C11-C10))/(C12-C10)^2)*(B115-0.5)*LN(B115/(1-B115))),IF(D8="su",C14-EXP(-(-LN(C14-C12)-(1/2)*(LN((1-D11)/D11))^-1*LN((C14-C13)/(C14-C11))*LN(B115/(1-B115))-((1-2*D11)*(LN((1-D11)/D11)))^-1*LN(((C14-C13)*(C14-C11))/(C14-C12)^2)*(B115-0.5)*LN(B115/(1-B115)))),IF(D8="b",(C10+C14*EXP(LN((C12-C10)/(C14-C12))+(1/2)*(LN((1-D11)/D11))^-1*LN(((C13-C10)/(C14-C13))/((C11-C10)/(C14-C11)))*LN(B115/(1-B115))+((1-2*D11)*(LN((1-D11)/D11)))^-1*LN((((C13-C10)/(C14-C13))*((C11-C10)/(C14-C11)))/((C12-C10)/(C14-C12))^2)*(B115-0.5)*LN(B115/(1-B115))))/(1+EXP(LN((C12-C10)/(C14-C12))+(1/2)*(LN((1-D11)/D11))^-1*LN(((C13-C10)/(C14-C13))/((C11-C10)/(C14-C11)))*LN(B115/(1-B115))+((1-2*D11)*(LN((1-D11)/D11)))^-1*LN((((C13-C10)/(C14-C13))*((C11-C10)/(C14-C11)))/((C12-C10)/(C14-C12))^2)*(B115-0.5)*LN(B115/(1-B115)))),NA())))))</f>
        <v>40.238057463947804</v>
      </c>
      <c r="D115" s="4">
        <f>IF(C15&lt;&gt;"",NA(),IF(D8="u",((1/2)*(LN((1-D11)/D11))^-1*(C13-C11)/(B115*(1-B115))+((1-2*D11)*(LN((1-D11)/D11)))^-1*(1-2*(C12-C11)/(C13-C11))*(C13-C11)*((B115-0.5)/(B115*(1-B115))+LN(B115/(1-B115))))^(-1),IF(D8="sl",((1/2)*(LN((1-D11)/D11))^-1*LN((C13-C10)/(C11-C10))/(B115*(1-B115))+((1-2*D11)*(LN((1-D11)/D11)))^-1*LN(((C13-C10)*(C11-C10))/(C12-C10)^2)*((B115-0.5)/(B115*(1-B115))+LN(B115/(1-B115))))^(-1)*EXP(-(LN(C12-C10)+(1/2)*(LN((1-D11)/D11))^-1*LN((C13-C10)/(C11-C10))*LN(B115/(1-B115))+((1-2*D11)*(LN((1-D11)/D11)))^-1*LN(((C13-C10)*(C11-C10))/(C12-C10)^2)*(B115-0.5)*LN(B115/(1-B115)))),IF(D8="su",(-(1/2)*(LN((1-D11)/D11))^-1*LN((C14-C13)/(C14-C11))/(B115*(1-B115))-((1-2*D11)*(LN((1-D11)/D11)))^-1*LN(((C14-C13)*(C14-C11))/(C14-C12)^2)*((B115-0.5)/(B115*(1-B115))+LN(B115/(1-B115))))^(-1)*EXP((-LN(C14-C12)-(1/2)*(LN((1-D11)/D11))^-1*LN((C14-C13)/(C14-C11))*LN(B115/(1-B115))-((1-2*D11)*(LN((1-D11)/D11)))^-1*LN(((C14-C13)*(C14-C11))/(C14-C12)^2)*(B115-0.5)*LN(B115/(1-B115)))),IF(D8="b",((1/2)*(LN((1-D11)/D11))^-1*LN(((C13-C10)/(C14-C13))/((C11-C10)/(C14-C11)))/(B115*(1-B115))+((1-2*D11)*(LN((1-D11)/D11)))^-1*LN((((C13-C10)/(C14-C13))*((C11-C10)/(C14-C11)))/((C12-C10)/(C14-C12))^2)*((B115-0.5)/(B115*(1-B115))+LN(B115/(1-B115))))^(-1)*(1+EXP(LN((C12-C10)/(C14-C12))+(1/2)*(LN((1-D11)/D11))^-1*LN(((C13-C10)/(C14-C13))/((C11-C10)/(C14-C11)))*LN(B115/(1-B115))+((1-2*D11)*(LN((1-D11)/D11)))^-1*LN((((C13-C10)/(C14-C13))*((C11-C10)/(C14-C11)))/((C12-C10)/(C14-C12))^2)*(B115-0.5)*LN(B115/(1-B115))))^2/((C14-C10)*EXP(LN((C12-C10)/(C14-C12))+(1/2)*(LN((1-D11)/D11))^-1*LN(((C13-C10)/(C14-C13))/((C11-C10)/(C14-C11)))*LN(B115/(1-B115))+((1-2*D11)*(LN((1-D11)/D11)))^-1*LN((((C13-C10)/(C14-C13))*((C11-C10)/(C14-C11)))/((C12-C10)/(C14-C12))^2)*(B115-0.5)*LN(B115/(1-B115)))),NA())))))</f>
        <v>2.2099527350708824E-2</v>
      </c>
    </row>
    <row r="116" spans="2:4" x14ac:dyDescent="0.35">
      <c r="B116" s="6">
        <f>IF(C15&lt;&gt;"",NA(),(ROW()-ROW(B52))/100)</f>
        <v>0.64</v>
      </c>
      <c r="C116" s="5">
        <f>IF(C15&lt;&gt;"",NA(),IF(D8="u",C12+(1/2)*(LN((1-D11)/D11))^-1*(C13-C11)*LN(B116/(1-B116))+((1-2*D11)*(LN((1-D11)/D11)))^-1*(1-2*(C12-C11)/(C13-C11))*(C13-C11)*(B116-0.5)*LN(B116/(1-B116)),IF(D8="sl",C10+EXP(LN(C12-C10)+(1/2)*(LN((1-D11)/D11))^-1*LN((C13-C10)/(C11-C10))*LN(B116/(1-B116))+((1-2*D11)*(LN((1-D11)/D11)))^-1*LN(((C13-C10)*(C11-C10))/(C12-C10)^2)*(B116-0.5)*LN(B116/(1-B116))),IF(D8="su",C14-EXP(-(-LN(C14-C12)-(1/2)*(LN((1-D11)/D11))^-1*LN((C14-C13)/(C14-C11))*LN(B116/(1-B116))-((1-2*D11)*(LN((1-D11)/D11)))^-1*LN(((C14-C13)*(C14-C11))/(C14-C12)^2)*(B116-0.5)*LN(B116/(1-B116)))),IF(D8="b",(C10+C14*EXP(LN((C12-C10)/(C14-C12))+(1/2)*(LN((1-D11)/D11))^-1*LN(((C13-C10)/(C14-C13))/((C11-C10)/(C14-C11)))*LN(B116/(1-B116))+((1-2*D11)*(LN((1-D11)/D11)))^-1*LN((((C13-C10)/(C14-C13))*((C11-C10)/(C14-C11)))/((C12-C10)/(C14-C12))^2)*(B116-0.5)*LN(B116/(1-B116))))/(1+EXP(LN((C12-C10)/(C14-C12))+(1/2)*(LN((1-D11)/D11))^-1*LN(((C13-C10)/(C14-C13))/((C11-C10)/(C14-C11)))*LN(B116/(1-B116))+((1-2*D11)*(LN((1-D11)/D11)))^-1*LN((((C13-C10)/(C14-C13))*((C11-C10)/(C14-C11)))/((C12-C10)/(C14-C12))^2)*(B116-0.5)*LN(B116/(1-B116)))),NA())))))</f>
        <v>40.695444280358394</v>
      </c>
      <c r="D116" s="4">
        <f>IF(C15&lt;&gt;"",NA(),IF(D8="u",((1/2)*(LN((1-D11)/D11))^-1*(C13-C11)/(B116*(1-B116))+((1-2*D11)*(LN((1-D11)/D11)))^-1*(1-2*(C12-C11)/(C13-C11))*(C13-C11)*((B116-0.5)/(B116*(1-B116))+LN(B116/(1-B116))))^(-1),IF(D8="sl",((1/2)*(LN((1-D11)/D11))^-1*LN((C13-C10)/(C11-C10))/(B116*(1-B116))+((1-2*D11)*(LN((1-D11)/D11)))^-1*LN(((C13-C10)*(C11-C10))/(C12-C10)^2)*((B116-0.5)/(B116*(1-B116))+LN(B116/(1-B116))))^(-1)*EXP(-(LN(C12-C10)+(1/2)*(LN((1-D11)/D11))^-1*LN((C13-C10)/(C11-C10))*LN(B116/(1-B116))+((1-2*D11)*(LN((1-D11)/D11)))^-1*LN(((C13-C10)*(C11-C10))/(C12-C10)^2)*(B116-0.5)*LN(B116/(1-B116)))),IF(D8="su",(-(1/2)*(LN((1-D11)/D11))^-1*LN((C14-C13)/(C14-C11))/(B116*(1-B116))-((1-2*D11)*(LN((1-D11)/D11)))^-1*LN(((C14-C13)*(C14-C11))/(C14-C12)^2)*((B116-0.5)/(B116*(1-B116))+LN(B116/(1-B116))))^(-1)*EXP((-LN(C14-C12)-(1/2)*(LN((1-D11)/D11))^-1*LN((C14-C13)/(C14-C11))*LN(B116/(1-B116))-((1-2*D11)*(LN((1-D11)/D11)))^-1*LN(((C14-C13)*(C14-C11))/(C14-C12)^2)*(B116-0.5)*LN(B116/(1-B116)))),IF(D8="b",((1/2)*(LN((1-D11)/D11))^-1*LN(((C13-C10)/(C14-C13))/((C11-C10)/(C14-C11)))/(B116*(1-B116))+((1-2*D11)*(LN((1-D11)/D11)))^-1*LN((((C13-C10)/(C14-C13))*((C11-C10)/(C14-C11)))/((C12-C10)/(C14-C12))^2)*((B116-0.5)/(B116*(1-B116))+LN(B116/(1-B116))))^(-1)*(1+EXP(LN((C12-C10)/(C14-C12))+(1/2)*(LN((1-D11)/D11))^-1*LN(((C13-C10)/(C14-C13))/((C11-C10)/(C14-C11)))*LN(B116/(1-B116))+((1-2*D11)*(LN((1-D11)/D11)))^-1*LN((((C13-C10)/(C14-C13))*((C11-C10)/(C14-C11)))/((C12-C10)/(C14-C12))^2)*(B116-0.5)*LN(B116/(1-B116))))^2/((C14-C10)*EXP(LN((C12-C10)/(C14-C12))+(1/2)*(LN((1-D11)/D11))^-1*LN(((C13-C10)/(C14-C13))/((C11-C10)/(C14-C11)))*LN(B116/(1-B116))+((1-2*D11)*(LN((1-D11)/D11)))^-1*LN((((C13-C10)/(C14-C13))*((C11-C10)/(C14-C11)))/((C12-C10)/(C14-C12))^2)*(B116-0.5)*LN(B116/(1-B116)))),NA())))))</f>
        <v>2.1627696353324139E-2</v>
      </c>
    </row>
    <row r="117" spans="2:4" x14ac:dyDescent="0.35">
      <c r="B117" s="6">
        <f>IF(C15&lt;&gt;"",NA(),(ROW()-ROW(B52))/100)</f>
        <v>0.65</v>
      </c>
      <c r="C117" s="5">
        <f>IF(C15&lt;&gt;"",NA(),IF(D8="u",C12+(1/2)*(LN((1-D11)/D11))^-1*(C13-C11)*LN(B117/(1-B117))+((1-2*D11)*(LN((1-D11)/D11)))^-1*(1-2*(C12-C11)/(C13-C11))*(C13-C11)*(B117-0.5)*LN(B117/(1-B117)),IF(D8="sl",C10+EXP(LN(C12-C10)+(1/2)*(LN((1-D11)/D11))^-1*LN((C13-C10)/(C11-C10))*LN(B117/(1-B117))+((1-2*D11)*(LN((1-D11)/D11)))^-1*LN(((C13-C10)*(C11-C10))/(C12-C10)^2)*(B117-0.5)*LN(B117/(1-B117))),IF(D8="su",C14-EXP(-(-LN(C14-C12)-(1/2)*(LN((1-D11)/D11))^-1*LN((C14-C13)/(C14-C11))*LN(B117/(1-B117))-((1-2*D11)*(LN((1-D11)/D11)))^-1*LN(((C14-C13)*(C14-C11))/(C14-C12)^2)*(B117-0.5)*LN(B117/(1-B117)))),IF(D8="b",(C10+C14*EXP(LN((C12-C10)/(C14-C12))+(1/2)*(LN((1-D11)/D11))^-1*LN(((C13-C10)/(C14-C13))/((C11-C10)/(C14-C11)))*LN(B117/(1-B117))+((1-2*D11)*(LN((1-D11)/D11)))^-1*LN((((C13-C10)/(C14-C13))*((C11-C10)/(C14-C11)))/((C12-C10)/(C14-C12))^2)*(B117-0.5)*LN(B117/(1-B117))))/(1+EXP(LN((C12-C10)/(C14-C12))+(1/2)*(LN((1-D11)/D11))^-1*LN(((C13-C10)/(C14-C13))/((C11-C10)/(C14-C11)))*LN(B117/(1-B117))+((1-2*D11)*(LN((1-D11)/D11)))^-1*LN((((C13-C10)/(C14-C13))*((C11-C10)/(C14-C11)))/((C12-C10)/(C14-C12))^2)*(B117-0.5)*LN(B117/(1-B117)))),NA())))))</f>
        <v>41.162994362780616</v>
      </c>
      <c r="D117" s="4">
        <f>IF(C15&lt;&gt;"",NA(),IF(D8="u",((1/2)*(LN((1-D11)/D11))^-1*(C13-C11)/(B117*(1-B117))+((1-2*D11)*(LN((1-D11)/D11)))^-1*(1-2*(C12-C11)/(C13-C11))*(C13-C11)*((B117-0.5)/(B117*(1-B117))+LN(B117/(1-B117))))^(-1),IF(D8="sl",((1/2)*(LN((1-D11)/D11))^-1*LN((C13-C10)/(C11-C10))/(B117*(1-B117))+((1-2*D11)*(LN((1-D11)/D11)))^-1*LN(((C13-C10)*(C11-C10))/(C12-C10)^2)*((B117-0.5)/(B117*(1-B117))+LN(B117/(1-B117))))^(-1)*EXP(-(LN(C12-C10)+(1/2)*(LN((1-D11)/D11))^-1*LN((C13-C10)/(C11-C10))*LN(B117/(1-B117))+((1-2*D11)*(LN((1-D11)/D11)))^-1*LN(((C13-C10)*(C11-C10))/(C12-C10)^2)*(B117-0.5)*LN(B117/(1-B117)))),IF(D8="su",(-(1/2)*(LN((1-D11)/D11))^-1*LN((C14-C13)/(C14-C11))/(B117*(1-B117))-((1-2*D11)*(LN((1-D11)/D11)))^-1*LN(((C14-C13)*(C14-C11))/(C14-C12)^2)*((B117-0.5)/(B117*(1-B117))+LN(B117/(1-B117))))^(-1)*EXP((-LN(C14-C12)-(1/2)*(LN((1-D11)/D11))^-1*LN((C14-C13)/(C14-C11))*LN(B117/(1-B117))-((1-2*D11)*(LN((1-D11)/D11)))^-1*LN(((C14-C13)*(C14-C11))/(C14-C12)^2)*(B117-0.5)*LN(B117/(1-B117)))),IF(D8="b",((1/2)*(LN((1-D11)/D11))^-1*LN(((C13-C10)/(C14-C13))/((C11-C10)/(C14-C11)))/(B117*(1-B117))+((1-2*D11)*(LN((1-D11)/D11)))^-1*LN((((C13-C10)/(C14-C13))*((C11-C10)/(C14-C11)))/((C12-C10)/(C14-C12))^2)*((B117-0.5)/(B117*(1-B117))+LN(B117/(1-B117))))^(-1)*(1+EXP(LN((C12-C10)/(C14-C12))+(1/2)*(LN((1-D11)/D11))^-1*LN(((C13-C10)/(C14-C13))/((C11-C10)/(C14-C11)))*LN(B117/(1-B117))+((1-2*D11)*(LN((1-D11)/D11)))^-1*LN((((C13-C10)/(C14-C13))*((C11-C10)/(C14-C11)))/((C12-C10)/(C14-C12))^2)*(B117-0.5)*LN(B117/(1-B117))))^2/((C14-C10)*EXP(LN((C12-C10)/(C14-C12))+(1/2)*(LN((1-D11)/D11))^-1*LN(((C13-C10)/(C14-C13))/((C11-C10)/(C14-C11)))*LN(B117/(1-B117))+((1-2*D11)*(LN((1-D11)/D11)))^-1*LN((((C13-C10)/(C14-C13))*((C11-C10)/(C14-C11)))/((C12-C10)/(C14-C12))^2)*(B117-0.5)*LN(B117/(1-B117)))),NA())))))</f>
        <v>2.1149155279729551E-2</v>
      </c>
    </row>
    <row r="118" spans="2:4" x14ac:dyDescent="0.35">
      <c r="B118" s="6">
        <f>IF(C15&lt;&gt;"",NA(),(ROW()-ROW(B52))/100)</f>
        <v>0.66</v>
      </c>
      <c r="C118" s="5">
        <f>IF(C15&lt;&gt;"",NA(),IF(D8="u",C12+(1/2)*(LN((1-D11)/D11))^-1*(C13-C11)*LN(B118/(1-B118))+((1-2*D11)*(LN((1-D11)/D11)))^-1*(1-2*(C12-C11)/(C13-C11))*(C13-C11)*(B118-0.5)*LN(B118/(1-B118)),IF(D8="sl",C10+EXP(LN(C12-C10)+(1/2)*(LN((1-D11)/D11))^-1*LN((C13-C10)/(C11-C10))*LN(B118/(1-B118))+((1-2*D11)*(LN((1-D11)/D11)))^-1*LN(((C13-C10)*(C11-C10))/(C12-C10)^2)*(B118-0.5)*LN(B118/(1-B118))),IF(D8="su",C14-EXP(-(-LN(C14-C12)-(1/2)*(LN((1-D11)/D11))^-1*LN((C14-C13)/(C14-C11))*LN(B118/(1-B118))-((1-2*D11)*(LN((1-D11)/D11)))^-1*LN(((C14-C13)*(C14-C11))/(C14-C12)^2)*(B118-0.5)*LN(B118/(1-B118)))),IF(D8="b",(C10+C14*EXP(LN((C12-C10)/(C14-C12))+(1/2)*(LN((1-D11)/D11))^-1*LN(((C13-C10)/(C14-C13))/((C11-C10)/(C14-C11)))*LN(B118/(1-B118))+((1-2*D11)*(LN((1-D11)/D11)))^-1*LN((((C13-C10)/(C14-C13))*((C11-C10)/(C14-C11)))/((C12-C10)/(C14-C12))^2)*(B118-0.5)*LN(B118/(1-B118))))/(1+EXP(LN((C12-C10)/(C14-C12))+(1/2)*(LN((1-D11)/D11))^-1*LN(((C13-C10)/(C14-C13))/((C11-C10)/(C14-C11)))*LN(B118/(1-B118))+((1-2*D11)*(LN((1-D11)/D11)))^-1*LN((((C13-C10)/(C14-C13))*((C11-C10)/(C14-C11)))/((C12-C10)/(C14-C12))^2)*(B118-0.5)*LN(B118/(1-B118)))),NA())))))</f>
        <v>41.641320570297296</v>
      </c>
      <c r="D118" s="4">
        <f>IF(C15&lt;&gt;"",NA(),IF(D8="u",((1/2)*(LN((1-D11)/D11))^-1*(C13-C11)/(B118*(1-B118))+((1-2*D11)*(LN((1-D11)/D11)))^-1*(1-2*(C12-C11)/(C13-C11))*(C13-C11)*((B118-0.5)/(B118*(1-B118))+LN(B118/(1-B118))))^(-1),IF(D8="sl",((1/2)*(LN((1-D11)/D11))^-1*LN((C13-C10)/(C11-C10))/(B118*(1-B118))+((1-2*D11)*(LN((1-D11)/D11)))^-1*LN(((C13-C10)*(C11-C10))/(C12-C10)^2)*((B118-0.5)/(B118*(1-B118))+LN(B118/(1-B118))))^(-1)*EXP(-(LN(C12-C10)+(1/2)*(LN((1-D11)/D11))^-1*LN((C13-C10)/(C11-C10))*LN(B118/(1-B118))+((1-2*D11)*(LN((1-D11)/D11)))^-1*LN(((C13-C10)*(C11-C10))/(C12-C10)^2)*(B118-0.5)*LN(B118/(1-B118)))),IF(D8="su",(-(1/2)*(LN((1-D11)/D11))^-1*LN((C14-C13)/(C14-C11))/(B118*(1-B118))-((1-2*D11)*(LN((1-D11)/D11)))^-1*LN(((C14-C13)*(C14-C11))/(C14-C12)^2)*((B118-0.5)/(B118*(1-B118))+LN(B118/(1-B118))))^(-1)*EXP((-LN(C14-C12)-(1/2)*(LN((1-D11)/D11))^-1*LN((C14-C13)/(C14-C11))*LN(B118/(1-B118))-((1-2*D11)*(LN((1-D11)/D11)))^-1*LN(((C14-C13)*(C14-C11))/(C14-C12)^2)*(B118-0.5)*LN(B118/(1-B118)))),IF(D8="b",((1/2)*(LN((1-D11)/D11))^-1*LN(((C13-C10)/(C14-C13))/((C11-C10)/(C14-C11)))/(B118*(1-B118))+((1-2*D11)*(LN((1-D11)/D11)))^-1*LN((((C13-C10)/(C14-C13))*((C11-C10)/(C14-C11)))/((C12-C10)/(C14-C12))^2)*((B118-0.5)/(B118*(1-B118))+LN(B118/(1-B118))))^(-1)*(1+EXP(LN((C12-C10)/(C14-C12))+(1/2)*(LN((1-D11)/D11))^-1*LN(((C13-C10)/(C14-C13))/((C11-C10)/(C14-C11)))*LN(B118/(1-B118))+((1-2*D11)*(LN((1-D11)/D11)))^-1*LN((((C13-C10)/(C14-C13))*((C11-C10)/(C14-C11)))/((C12-C10)/(C14-C12))^2)*(B118-0.5)*LN(B118/(1-B118))))^2/((C14-C10)*EXP(LN((C12-C10)/(C14-C12))+(1/2)*(LN((1-D11)/D11))^-1*LN(((C13-C10)/(C14-C13))/((C11-C10)/(C14-C11)))*LN(B118/(1-B118))+((1-2*D11)*(LN((1-D11)/D11)))^-1*LN((((C13-C10)/(C14-C13))*((C11-C10)/(C14-C11)))/((C12-C10)/(C14-C12))^2)*(B118-0.5)*LN(B118/(1-B118)))),NA())))))</f>
        <v>2.0664125345515472E-2</v>
      </c>
    </row>
    <row r="119" spans="2:4" x14ac:dyDescent="0.35">
      <c r="B119" s="6">
        <f>IF(C15&lt;&gt;"",NA(),(ROW()-ROW(B52))/100)</f>
        <v>0.67</v>
      </c>
      <c r="C119" s="5">
        <f>IF(C15&lt;&gt;"",NA(),IF(D8="u",C12+(1/2)*(LN((1-D11)/D11))^-1*(C13-C11)*LN(B119/(1-B119))+((1-2*D11)*(LN((1-D11)/D11)))^-1*(1-2*(C12-C11)/(C13-C11))*(C13-C11)*(B119-0.5)*LN(B119/(1-B119)),IF(D8="sl",C10+EXP(LN(C12-C10)+(1/2)*(LN((1-D11)/D11))^-1*LN((C13-C10)/(C11-C10))*LN(B119/(1-B119))+((1-2*D11)*(LN((1-D11)/D11)))^-1*LN(((C13-C10)*(C11-C10))/(C12-C10)^2)*(B119-0.5)*LN(B119/(1-B119))),IF(D8="su",C14-EXP(-(-LN(C14-C12)-(1/2)*(LN((1-D11)/D11))^-1*LN((C14-C13)/(C14-C11))*LN(B119/(1-B119))-((1-2*D11)*(LN((1-D11)/D11)))^-1*LN(((C14-C13)*(C14-C11))/(C14-C12)^2)*(B119-0.5)*LN(B119/(1-B119)))),IF(D8="b",(C10+C14*EXP(LN((C12-C10)/(C14-C12))+(1/2)*(LN((1-D11)/D11))^-1*LN(((C13-C10)/(C14-C13))/((C11-C10)/(C14-C11)))*LN(B119/(1-B119))+((1-2*D11)*(LN((1-D11)/D11)))^-1*LN((((C13-C10)/(C14-C13))*((C11-C10)/(C14-C11)))/((C12-C10)/(C14-C12))^2)*(B119-0.5)*LN(B119/(1-B119))))/(1+EXP(LN((C12-C10)/(C14-C12))+(1/2)*(LN((1-D11)/D11))^-1*LN(((C13-C10)/(C14-C13))/((C11-C10)/(C14-C11)))*LN(B119/(1-B119))+((1-2*D11)*(LN((1-D11)/D11)))^-1*LN((((C13-C10)/(C14-C13))*((C11-C10)/(C14-C11)))/((C12-C10)/(C14-C12))^2)*(B119-0.5)*LN(B119/(1-B119)))),NA())))))</f>
        <v>42.131084627487148</v>
      </c>
      <c r="D119" s="4">
        <f>IF(C15&lt;&gt;"",NA(),IF(D8="u",((1/2)*(LN((1-D11)/D11))^-1*(C13-C11)/(B119*(1-B119))+((1-2*D11)*(LN((1-D11)/D11)))^-1*(1-2*(C12-C11)/(C13-C11))*(C13-C11)*((B119-0.5)/(B119*(1-B119))+LN(B119/(1-B119))))^(-1),IF(D8="sl",((1/2)*(LN((1-D11)/D11))^-1*LN((C13-C10)/(C11-C10))/(B119*(1-B119))+((1-2*D11)*(LN((1-D11)/D11)))^-1*LN(((C13-C10)*(C11-C10))/(C12-C10)^2)*((B119-0.5)/(B119*(1-B119))+LN(B119/(1-B119))))^(-1)*EXP(-(LN(C12-C10)+(1/2)*(LN((1-D11)/D11))^-1*LN((C13-C10)/(C11-C10))*LN(B119/(1-B119))+((1-2*D11)*(LN((1-D11)/D11)))^-1*LN(((C13-C10)*(C11-C10))/(C12-C10)^2)*(B119-0.5)*LN(B119/(1-B119)))),IF(D8="su",(-(1/2)*(LN((1-D11)/D11))^-1*LN((C14-C13)/(C14-C11))/(B119*(1-B119))-((1-2*D11)*(LN((1-D11)/D11)))^-1*LN(((C14-C13)*(C14-C11))/(C14-C12)^2)*((B119-0.5)/(B119*(1-B119))+LN(B119/(1-B119))))^(-1)*EXP((-LN(C14-C12)-(1/2)*(LN((1-D11)/D11))^-1*LN((C14-C13)/(C14-C11))*LN(B119/(1-B119))-((1-2*D11)*(LN((1-D11)/D11)))^-1*LN(((C14-C13)*(C14-C11))/(C14-C12)^2)*(B119-0.5)*LN(B119/(1-B119)))),IF(D8="b",((1/2)*(LN((1-D11)/D11))^-1*LN(((C13-C10)/(C14-C13))/((C11-C10)/(C14-C11)))/(B119*(1-B119))+((1-2*D11)*(LN((1-D11)/D11)))^-1*LN((((C13-C10)/(C14-C13))*((C11-C10)/(C14-C11)))/((C12-C10)/(C14-C12))^2)*((B119-0.5)/(B119*(1-B119))+LN(B119/(1-B119))))^(-1)*(1+EXP(LN((C12-C10)/(C14-C12))+(1/2)*(LN((1-D11)/D11))^-1*LN(((C13-C10)/(C14-C13))/((C11-C10)/(C14-C11)))*LN(B119/(1-B119))+((1-2*D11)*(LN((1-D11)/D11)))^-1*LN((((C13-C10)/(C14-C13))*((C11-C10)/(C14-C11)))/((C12-C10)/(C14-C12))^2)*(B119-0.5)*LN(B119/(1-B119))))^2/((C14-C10)*EXP(LN((C12-C10)/(C14-C12))+(1/2)*(LN((1-D11)/D11))^-1*LN(((C13-C10)/(C14-C13))/((C11-C10)/(C14-C11)))*LN(B119/(1-B119))+((1-2*D11)*(LN((1-D11)/D11)))^-1*LN((((C13-C10)/(C14-C13))*((C11-C10)/(C14-C11)))/((C12-C10)/(C14-C12))^2)*(B119-0.5)*LN(B119/(1-B119)))),NA())))))</f>
        <v>2.0172800530890621E-2</v>
      </c>
    </row>
    <row r="120" spans="2:4" x14ac:dyDescent="0.35">
      <c r="B120" s="6">
        <f>IF(C15&lt;&gt;"",NA(),(ROW()-ROW(B52))/100)</f>
        <v>0.68</v>
      </c>
      <c r="C120" s="5">
        <f>IF(C15&lt;&gt;"",NA(),IF(D8="u",C12+(1/2)*(LN((1-D11)/D11))^-1*(C13-C11)*LN(B120/(1-B120))+((1-2*D11)*(LN((1-D11)/D11)))^-1*(1-2*(C12-C11)/(C13-C11))*(C13-C11)*(B120-0.5)*LN(B120/(1-B120)),IF(D8="sl",C10+EXP(LN(C12-C10)+(1/2)*(LN((1-D11)/D11))^-1*LN((C13-C10)/(C11-C10))*LN(B120/(1-B120))+((1-2*D11)*(LN((1-D11)/D11)))^-1*LN(((C13-C10)*(C11-C10))/(C12-C10)^2)*(B120-0.5)*LN(B120/(1-B120))),IF(D8="su",C14-EXP(-(-LN(C14-C12)-(1/2)*(LN((1-D11)/D11))^-1*LN((C14-C13)/(C14-C11))*LN(B120/(1-B120))-((1-2*D11)*(LN((1-D11)/D11)))^-1*LN(((C14-C13)*(C14-C11))/(C14-C12)^2)*(B120-0.5)*LN(B120/(1-B120)))),IF(D8="b",(C10+C14*EXP(LN((C12-C10)/(C14-C12))+(1/2)*(LN((1-D11)/D11))^-1*LN(((C13-C10)/(C14-C13))/((C11-C10)/(C14-C11)))*LN(B120/(1-B120))+((1-2*D11)*(LN((1-D11)/D11)))^-1*LN((((C13-C10)/(C14-C13))*((C11-C10)/(C14-C11)))/((C12-C10)/(C14-C12))^2)*(B120-0.5)*LN(B120/(1-B120))))/(1+EXP(LN((C12-C10)/(C14-C12))+(1/2)*(LN((1-D11)/D11))^-1*LN(((C13-C10)/(C14-C13))/((C11-C10)/(C14-C11)))*LN(B120/(1-B120))+((1-2*D11)*(LN((1-D11)/D11)))^-1*LN((((C13-C10)/(C14-C13))*((C11-C10)/(C14-C11)))/((C12-C10)/(C14-C12))^2)*(B120-0.5)*LN(B120/(1-B120)))),NA())))))</f>
        <v>42.633003369736151</v>
      </c>
      <c r="D120" s="4">
        <f>IF(C15&lt;&gt;"",NA(),IF(D8="u",((1/2)*(LN((1-D11)/D11))^-1*(C13-C11)/(B120*(1-B120))+((1-2*D11)*(LN((1-D11)/D11)))^-1*(1-2*(C12-C11)/(C13-C11))*(C13-C11)*((B120-0.5)/(B120*(1-B120))+LN(B120/(1-B120))))^(-1),IF(D8="sl",((1/2)*(LN((1-D11)/D11))^-1*LN((C13-C10)/(C11-C10))/(B120*(1-B120))+((1-2*D11)*(LN((1-D11)/D11)))^-1*LN(((C13-C10)*(C11-C10))/(C12-C10)^2)*((B120-0.5)/(B120*(1-B120))+LN(B120/(1-B120))))^(-1)*EXP(-(LN(C12-C10)+(1/2)*(LN((1-D11)/D11))^-1*LN((C13-C10)/(C11-C10))*LN(B120/(1-B120))+((1-2*D11)*(LN((1-D11)/D11)))^-1*LN(((C13-C10)*(C11-C10))/(C12-C10)^2)*(B120-0.5)*LN(B120/(1-B120)))),IF(D8="su",(-(1/2)*(LN((1-D11)/D11))^-1*LN((C14-C13)/(C14-C11))/(B120*(1-B120))-((1-2*D11)*(LN((1-D11)/D11)))^-1*LN(((C14-C13)*(C14-C11))/(C14-C12)^2)*((B120-0.5)/(B120*(1-B120))+LN(B120/(1-B120))))^(-1)*EXP((-LN(C14-C12)-(1/2)*(LN((1-D11)/D11))^-1*LN((C14-C13)/(C14-C11))*LN(B120/(1-B120))-((1-2*D11)*(LN((1-D11)/D11)))^-1*LN(((C14-C13)*(C14-C11))/(C14-C12)^2)*(B120-0.5)*LN(B120/(1-B120)))),IF(D8="b",((1/2)*(LN((1-D11)/D11))^-1*LN(((C13-C10)/(C14-C13))/((C11-C10)/(C14-C11)))/(B120*(1-B120))+((1-2*D11)*(LN((1-D11)/D11)))^-1*LN((((C13-C10)/(C14-C13))*((C11-C10)/(C14-C11)))/((C12-C10)/(C14-C12))^2)*((B120-0.5)/(B120*(1-B120))+LN(B120/(1-B120))))^(-1)*(1+EXP(LN((C12-C10)/(C14-C12))+(1/2)*(LN((1-D11)/D11))^-1*LN(((C13-C10)/(C14-C13))/((C11-C10)/(C14-C11)))*LN(B120/(1-B120))+((1-2*D11)*(LN((1-D11)/D11)))^-1*LN((((C13-C10)/(C14-C13))*((C11-C10)/(C14-C11)))/((C12-C10)/(C14-C12))^2)*(B120-0.5)*LN(B120/(1-B120))))^2/((C14-C10)*EXP(LN((C12-C10)/(C14-C12))+(1/2)*(LN((1-D11)/D11))^-1*LN(((C13-C10)/(C14-C13))/((C11-C10)/(C14-C11)))*LN(B120/(1-B120))+((1-2*D11)*(LN((1-D11)/D11)))^-1*LN((((C13-C10)/(C14-C13))*((C11-C10)/(C14-C11)))/((C12-C10)/(C14-C12))^2)*(B120-0.5)*LN(B120/(1-B120)))),NA())))))</f>
        <v>1.9675348401730269E-2</v>
      </c>
    </row>
    <row r="121" spans="2:4" x14ac:dyDescent="0.35">
      <c r="B121" s="6">
        <f>IF(C15&lt;&gt;"",NA(),(ROW()-ROW(B52))/100)</f>
        <v>0.69</v>
      </c>
      <c r="C121" s="5">
        <f>IF(C15&lt;&gt;"",NA(),IF(D8="u",C12+(1/2)*(LN((1-D11)/D11))^-1*(C13-C11)*LN(B121/(1-B121))+((1-2*D11)*(LN((1-D11)/D11)))^-1*(1-2*(C12-C11)/(C13-C11))*(C13-C11)*(B121-0.5)*LN(B121/(1-B121)),IF(D8="sl",C10+EXP(LN(C12-C10)+(1/2)*(LN((1-D11)/D11))^-1*LN((C13-C10)/(C11-C10))*LN(B121/(1-B121))+((1-2*D11)*(LN((1-D11)/D11)))^-1*LN(((C13-C10)*(C11-C10))/(C12-C10)^2)*(B121-0.5)*LN(B121/(1-B121))),IF(D8="su",C14-EXP(-(-LN(C14-C12)-(1/2)*(LN((1-D11)/D11))^-1*LN((C14-C13)/(C14-C11))*LN(B121/(1-B121))-((1-2*D11)*(LN((1-D11)/D11)))^-1*LN(((C14-C13)*(C14-C11))/(C14-C12)^2)*(B121-0.5)*LN(B121/(1-B121)))),IF(D8="b",(C10+C14*EXP(LN((C12-C10)/(C14-C12))+(1/2)*(LN((1-D11)/D11))^-1*LN(((C13-C10)/(C14-C13))/((C11-C10)/(C14-C11)))*LN(B121/(1-B121))+((1-2*D11)*(LN((1-D11)/D11)))^-1*LN((((C13-C10)/(C14-C13))*((C11-C10)/(C14-C11)))/((C12-C10)/(C14-C12))^2)*(B121-0.5)*LN(B121/(1-B121))))/(1+EXP(LN((C12-C10)/(C14-C12))+(1/2)*(LN((1-D11)/D11))^-1*LN(((C13-C10)/(C14-C13))/((C11-C10)/(C14-C11)))*LN(B121/(1-B121))+((1-2*D11)*(LN((1-D11)/D11)))^-1*LN((((C13-C10)/(C14-C13))*((C11-C10)/(C14-C11)))/((C12-C10)/(C14-C12))^2)*(B121-0.5)*LN(B121/(1-B121)))),NA())))))</f>
        <v>43.147855947302673</v>
      </c>
      <c r="D121" s="4">
        <f>IF(C15&lt;&gt;"",NA(),IF(D8="u",((1/2)*(LN((1-D11)/D11))^-1*(C13-C11)/(B121*(1-B121))+((1-2*D11)*(LN((1-D11)/D11)))^-1*(1-2*(C12-C11)/(C13-C11))*(C13-C11)*((B121-0.5)/(B121*(1-B121))+LN(B121/(1-B121))))^(-1),IF(D8="sl",((1/2)*(LN((1-D11)/D11))^-1*LN((C13-C10)/(C11-C10))/(B121*(1-B121))+((1-2*D11)*(LN((1-D11)/D11)))^-1*LN(((C13-C10)*(C11-C10))/(C12-C10)^2)*((B121-0.5)/(B121*(1-B121))+LN(B121/(1-B121))))^(-1)*EXP(-(LN(C12-C10)+(1/2)*(LN((1-D11)/D11))^-1*LN((C13-C10)/(C11-C10))*LN(B121/(1-B121))+((1-2*D11)*(LN((1-D11)/D11)))^-1*LN(((C13-C10)*(C11-C10))/(C12-C10)^2)*(B121-0.5)*LN(B121/(1-B121)))),IF(D8="su",(-(1/2)*(LN((1-D11)/D11))^-1*LN((C14-C13)/(C14-C11))/(B121*(1-B121))-((1-2*D11)*(LN((1-D11)/D11)))^-1*LN(((C14-C13)*(C14-C11))/(C14-C12)^2)*((B121-0.5)/(B121*(1-B121))+LN(B121/(1-B121))))^(-1)*EXP((-LN(C14-C12)-(1/2)*(LN((1-D11)/D11))^-1*LN((C14-C13)/(C14-C11))*LN(B121/(1-B121))-((1-2*D11)*(LN((1-D11)/D11)))^-1*LN(((C14-C13)*(C14-C11))/(C14-C12)^2)*(B121-0.5)*LN(B121/(1-B121)))),IF(D8="b",((1/2)*(LN((1-D11)/D11))^-1*LN(((C13-C10)/(C14-C13))/((C11-C10)/(C14-C11)))/(B121*(1-B121))+((1-2*D11)*(LN((1-D11)/D11)))^-1*LN((((C13-C10)/(C14-C13))*((C11-C10)/(C14-C11)))/((C12-C10)/(C14-C12))^2)*((B121-0.5)/(B121*(1-B121))+LN(B121/(1-B121))))^(-1)*(1+EXP(LN((C12-C10)/(C14-C12))+(1/2)*(LN((1-D11)/D11))^-1*LN(((C13-C10)/(C14-C13))/((C11-C10)/(C14-C11)))*LN(B121/(1-B121))+((1-2*D11)*(LN((1-D11)/D11)))^-1*LN((((C13-C10)/(C14-C13))*((C11-C10)/(C14-C11)))/((C12-C10)/(C14-C12))^2)*(B121-0.5)*LN(B121/(1-B121))))^2/((C14-C10)*EXP(LN((C12-C10)/(C14-C12))+(1/2)*(LN((1-D11)/D11))^-1*LN(((C13-C10)/(C14-C13))/((C11-C10)/(C14-C11)))*LN(B121/(1-B121))+((1-2*D11)*(LN((1-D11)/D11)))^-1*LN((((C13-C10)/(C14-C13))*((C11-C10)/(C14-C11)))/((C12-C10)/(C14-C12))^2)*(B121-0.5)*LN(B121/(1-B121)))),NA())))))</f>
        <v>1.9171910812658632E-2</v>
      </c>
    </row>
    <row r="122" spans="2:4" x14ac:dyDescent="0.35">
      <c r="B122" s="6">
        <f>IF(C15&lt;&gt;"",NA(),(ROW()-ROW(B52))/100)</f>
        <v>0.7</v>
      </c>
      <c r="C122" s="5">
        <f>IF(C15&lt;&gt;"",NA(),IF(D8="u",C12+(1/2)*(LN((1-D11)/D11))^-1*(C13-C11)*LN(B122/(1-B122))+((1-2*D11)*(LN((1-D11)/D11)))^-1*(1-2*(C12-C11)/(C13-C11))*(C13-C11)*(B122-0.5)*LN(B122/(1-B122)),IF(D8="sl",C10+EXP(LN(C12-C10)+(1/2)*(LN((1-D11)/D11))^-1*LN((C13-C10)/(C11-C10))*LN(B122/(1-B122))+((1-2*D11)*(LN((1-D11)/D11)))^-1*LN(((C13-C10)*(C11-C10))/(C12-C10)^2)*(B122-0.5)*LN(B122/(1-B122))),IF(D8="su",C14-EXP(-(-LN(C14-C12)-(1/2)*(LN((1-D11)/D11))^-1*LN((C14-C13)/(C14-C11))*LN(B122/(1-B122))-((1-2*D11)*(LN((1-D11)/D11)))^-1*LN(((C14-C13)*(C14-C11))/(C14-C12)^2)*(B122-0.5)*LN(B122/(1-B122)))),IF(D8="b",(C10+C14*EXP(LN((C12-C10)/(C14-C12))+(1/2)*(LN((1-D11)/D11))^-1*LN(((C13-C10)/(C14-C13))/((C11-C10)/(C14-C11)))*LN(B122/(1-B122))+((1-2*D11)*(LN((1-D11)/D11)))^-1*LN((((C13-C10)/(C14-C13))*((C11-C10)/(C14-C11)))/((C12-C10)/(C14-C12))^2)*(B122-0.5)*LN(B122/(1-B122))))/(1+EXP(LN((C12-C10)/(C14-C12))+(1/2)*(LN((1-D11)/D11))^-1*LN(((C13-C10)/(C14-C13))/((C11-C10)/(C14-C11)))*LN(B122/(1-B122))+((1-2*D11)*(LN((1-D11)/D11)))^-1*LN((((C13-C10)/(C14-C13))*((C11-C10)/(C14-C11)))/((C12-C10)/(C14-C12))^2)*(B122-0.5)*LN(B122/(1-B122)))),NA())))))</f>
        <v>43.676492178065992</v>
      </c>
      <c r="D122" s="4">
        <f>IF(C15&lt;&gt;"",NA(),IF(D8="u",((1/2)*(LN((1-D11)/D11))^-1*(C13-C11)/(B122*(1-B122))+((1-2*D11)*(LN((1-D11)/D11)))^-1*(1-2*(C12-C11)/(C13-C11))*(C13-C11)*((B122-0.5)/(B122*(1-B122))+LN(B122/(1-B122))))^(-1),IF(D8="sl",((1/2)*(LN((1-D11)/D11))^-1*LN((C13-C10)/(C11-C10))/(B122*(1-B122))+((1-2*D11)*(LN((1-D11)/D11)))^-1*LN(((C13-C10)*(C11-C10))/(C12-C10)^2)*((B122-0.5)/(B122*(1-B122))+LN(B122/(1-B122))))^(-1)*EXP(-(LN(C12-C10)+(1/2)*(LN((1-D11)/D11))^-1*LN((C13-C10)/(C11-C10))*LN(B122/(1-B122))+((1-2*D11)*(LN((1-D11)/D11)))^-1*LN(((C13-C10)*(C11-C10))/(C12-C10)^2)*(B122-0.5)*LN(B122/(1-B122)))),IF(D8="su",(-(1/2)*(LN((1-D11)/D11))^-1*LN((C14-C13)/(C14-C11))/(B122*(1-B122))-((1-2*D11)*(LN((1-D11)/D11)))^-1*LN(((C14-C13)*(C14-C11))/(C14-C12)^2)*((B122-0.5)/(B122*(1-B122))+LN(B122/(1-B122))))^(-1)*EXP((-LN(C14-C12)-(1/2)*(LN((1-D11)/D11))^-1*LN((C14-C13)/(C14-C11))*LN(B122/(1-B122))-((1-2*D11)*(LN((1-D11)/D11)))^-1*LN(((C14-C13)*(C14-C11))/(C14-C12)^2)*(B122-0.5)*LN(B122/(1-B122)))),IF(D8="b",((1/2)*(LN((1-D11)/D11))^-1*LN(((C13-C10)/(C14-C13))/((C11-C10)/(C14-C11)))/(B122*(1-B122))+((1-2*D11)*(LN((1-D11)/D11)))^-1*LN((((C13-C10)/(C14-C13))*((C11-C10)/(C14-C11)))/((C12-C10)/(C14-C12))^2)*((B122-0.5)/(B122*(1-B122))+LN(B122/(1-B122))))^(-1)*(1+EXP(LN((C12-C10)/(C14-C12))+(1/2)*(LN((1-D11)/D11))^-1*LN(((C13-C10)/(C14-C13))/((C11-C10)/(C14-C11)))*LN(B122/(1-B122))+((1-2*D11)*(LN((1-D11)/D11)))^-1*LN((((C13-C10)/(C14-C13))*((C11-C10)/(C14-C11)))/((C12-C10)/(C14-C12))^2)*(B122-0.5)*LN(B122/(1-B122))))^2/((C14-C10)*EXP(LN((C12-C10)/(C14-C12))+(1/2)*(LN((1-D11)/D11))^-1*LN(((C13-C10)/(C14-C13))/((C11-C10)/(C14-C11)))*LN(B122/(1-B122))+((1-2*D11)*(LN((1-D11)/D11)))^-1*LN((((C13-C10)/(C14-C13))*((C11-C10)/(C14-C11)))/((C12-C10)/(C14-C12))^2)*(B122-0.5)*LN(B122/(1-B122)))),NA())))))</f>
        <v>1.8662604488981903E-2</v>
      </c>
    </row>
    <row r="123" spans="2:4" x14ac:dyDescent="0.35">
      <c r="B123" s="6">
        <f>IF(C15&lt;&gt;"",NA(),(ROW()-ROW(B52))/100)</f>
        <v>0.71</v>
      </c>
      <c r="C123" s="5">
        <f>IF(C15&lt;&gt;"",NA(),IF(D8="u",C12+(1/2)*(LN((1-D11)/D11))^-1*(C13-C11)*LN(B123/(1-B123))+((1-2*D11)*(LN((1-D11)/D11)))^-1*(1-2*(C12-C11)/(C13-C11))*(C13-C11)*(B123-0.5)*LN(B123/(1-B123)),IF(D8="sl",C10+EXP(LN(C12-C10)+(1/2)*(LN((1-D11)/D11))^-1*LN((C13-C10)/(C11-C10))*LN(B123/(1-B123))+((1-2*D11)*(LN((1-D11)/D11)))^-1*LN(((C13-C10)*(C11-C10))/(C12-C10)^2)*(B123-0.5)*LN(B123/(1-B123))),IF(D8="su",C14-EXP(-(-LN(C14-C12)-(1/2)*(LN((1-D11)/D11))^-1*LN((C14-C13)/(C14-C11))*LN(B123/(1-B123))-((1-2*D11)*(LN((1-D11)/D11)))^-1*LN(((C14-C13)*(C14-C11))/(C14-C12)^2)*(B123-0.5)*LN(B123/(1-B123)))),IF(D8="b",(C10+C14*EXP(LN((C12-C10)/(C14-C12))+(1/2)*(LN((1-D11)/D11))^-1*LN(((C13-C10)/(C14-C13))/((C11-C10)/(C14-C11)))*LN(B123/(1-B123))+((1-2*D11)*(LN((1-D11)/D11)))^-1*LN((((C13-C10)/(C14-C13))*((C11-C10)/(C14-C11)))/((C12-C10)/(C14-C12))^2)*(B123-0.5)*LN(B123/(1-B123))))/(1+EXP(LN((C12-C10)/(C14-C12))+(1/2)*(LN((1-D11)/D11))^-1*LN(((C13-C10)/(C14-C13))/((C11-C10)/(C14-C11)))*LN(B123/(1-B123))+((1-2*D11)*(LN((1-D11)/D11)))^-1*LN((((C13-C10)/(C14-C13))*((C11-C10)/(C14-C11)))/((C12-C10)/(C14-C12))^2)*(B123-0.5)*LN(B123/(1-B123)))),NA())))))</f>
        <v>44.219842283566393</v>
      </c>
      <c r="D123" s="4">
        <f>IF(C15&lt;&gt;"",NA(),IF(D8="u",((1/2)*(LN((1-D11)/D11))^-1*(C13-C11)/(B123*(1-B123))+((1-2*D11)*(LN((1-D11)/D11)))^-1*(1-2*(C12-C11)/(C13-C11))*(C13-C11)*((B123-0.5)/(B123*(1-B123))+LN(B123/(1-B123))))^(-1),IF(D8="sl",((1/2)*(LN((1-D11)/D11))^-1*LN((C13-C10)/(C11-C10))/(B123*(1-B123))+((1-2*D11)*(LN((1-D11)/D11)))^-1*LN(((C13-C10)*(C11-C10))/(C12-C10)^2)*((B123-0.5)/(B123*(1-B123))+LN(B123/(1-B123))))^(-1)*EXP(-(LN(C12-C10)+(1/2)*(LN((1-D11)/D11))^-1*LN((C13-C10)/(C11-C10))*LN(B123/(1-B123))+((1-2*D11)*(LN((1-D11)/D11)))^-1*LN(((C13-C10)*(C11-C10))/(C12-C10)^2)*(B123-0.5)*LN(B123/(1-B123)))),IF(D8="su",(-(1/2)*(LN((1-D11)/D11))^-1*LN((C14-C13)/(C14-C11))/(B123*(1-B123))-((1-2*D11)*(LN((1-D11)/D11)))^-1*LN(((C14-C13)*(C14-C11))/(C14-C12)^2)*((B123-0.5)/(B123*(1-B123))+LN(B123/(1-B123))))^(-1)*EXP((-LN(C14-C12)-(1/2)*(LN((1-D11)/D11))^-1*LN((C14-C13)/(C14-C11))*LN(B123/(1-B123))-((1-2*D11)*(LN((1-D11)/D11)))^-1*LN(((C14-C13)*(C14-C11))/(C14-C12)^2)*(B123-0.5)*LN(B123/(1-B123)))),IF(D8="b",((1/2)*(LN((1-D11)/D11))^-1*LN(((C13-C10)/(C14-C13))/((C11-C10)/(C14-C11)))/(B123*(1-B123))+((1-2*D11)*(LN((1-D11)/D11)))^-1*LN((((C13-C10)/(C14-C13))*((C11-C10)/(C14-C11)))/((C12-C10)/(C14-C12))^2)*((B123-0.5)/(B123*(1-B123))+LN(B123/(1-B123))))^(-1)*(1+EXP(LN((C12-C10)/(C14-C12))+(1/2)*(LN((1-D11)/D11))^-1*LN(((C13-C10)/(C14-C13))/((C11-C10)/(C14-C11)))*LN(B123/(1-B123))+((1-2*D11)*(LN((1-D11)/D11)))^-1*LN((((C13-C10)/(C14-C13))*((C11-C10)/(C14-C11)))/((C12-C10)/(C14-C12))^2)*(B123-0.5)*LN(B123/(1-B123))))^2/((C14-C10)*EXP(LN((C12-C10)/(C14-C12))+(1/2)*(LN((1-D11)/D11))^-1*LN(((C13-C10)/(C14-C13))/((C11-C10)/(C14-C11)))*LN(B123/(1-B123))+((1-2*D11)*(LN((1-D11)/D11)))^-1*LN((((C13-C10)/(C14-C13))*((C11-C10)/(C14-C11)))/((C12-C10)/(C14-C12))^2)*(B123-0.5)*LN(B123/(1-B123)))),NA())))))</f>
        <v>1.8147521483253586E-2</v>
      </c>
    </row>
    <row r="124" spans="2:4" x14ac:dyDescent="0.35">
      <c r="B124" s="6">
        <f>IF(C15&lt;&gt;"",NA(),(ROW()-ROW(B52))/100)</f>
        <v>0.72</v>
      </c>
      <c r="C124" s="5">
        <f>IF(C15&lt;&gt;"",NA(),IF(D8="u",C12+(1/2)*(LN((1-D11)/D11))^-1*(C13-C11)*LN(B124/(1-B124))+((1-2*D11)*(LN((1-D11)/D11)))^-1*(1-2*(C12-C11)/(C13-C11))*(C13-C11)*(B124-0.5)*LN(B124/(1-B124)),IF(D8="sl",C10+EXP(LN(C12-C10)+(1/2)*(LN((1-D11)/D11))^-1*LN((C13-C10)/(C11-C10))*LN(B124/(1-B124))+((1-2*D11)*(LN((1-D11)/D11)))^-1*LN(((C13-C10)*(C11-C10))/(C12-C10)^2)*(B124-0.5)*LN(B124/(1-B124))),IF(D8="su",C14-EXP(-(-LN(C14-C12)-(1/2)*(LN((1-D11)/D11))^-1*LN((C14-C13)/(C14-C11))*LN(B124/(1-B124))-((1-2*D11)*(LN((1-D11)/D11)))^-1*LN(((C14-C13)*(C14-C11))/(C14-C12)^2)*(B124-0.5)*LN(B124/(1-B124)))),IF(D8="b",(C10+C14*EXP(LN((C12-C10)/(C14-C12))+(1/2)*(LN((1-D11)/D11))^-1*LN(((C13-C10)/(C14-C13))/((C11-C10)/(C14-C11)))*LN(B124/(1-B124))+((1-2*D11)*(LN((1-D11)/D11)))^-1*LN((((C13-C10)/(C14-C13))*((C11-C10)/(C14-C11)))/((C12-C10)/(C14-C12))^2)*(B124-0.5)*LN(B124/(1-B124))))/(1+EXP(LN((C12-C10)/(C14-C12))+(1/2)*(LN((1-D11)/D11))^-1*LN(((C13-C10)/(C14-C13))/((C11-C10)/(C14-C11)))*LN(B124/(1-B124))+((1-2*D11)*(LN((1-D11)/D11)))^-1*LN((((C13-C10)/(C14-C13))*((C11-C10)/(C14-C11)))/((C12-C10)/(C14-C12))^2)*(B124-0.5)*LN(B124/(1-B124)))),NA())))))</f>
        <v>44.778928300164154</v>
      </c>
      <c r="D124" s="4">
        <f>IF(C15&lt;&gt;"",NA(),IF(D8="u",((1/2)*(LN((1-D11)/D11))^-1*(C13-C11)/(B124*(1-B124))+((1-2*D11)*(LN((1-D11)/D11)))^-1*(1-2*(C12-C11)/(C13-C11))*(C13-C11)*((B124-0.5)/(B124*(1-B124))+LN(B124/(1-B124))))^(-1),IF(D8="sl",((1/2)*(LN((1-D11)/D11))^-1*LN((C13-C10)/(C11-C10))/(B124*(1-B124))+((1-2*D11)*(LN((1-D11)/D11)))^-1*LN(((C13-C10)*(C11-C10))/(C12-C10)^2)*((B124-0.5)/(B124*(1-B124))+LN(B124/(1-B124))))^(-1)*EXP(-(LN(C12-C10)+(1/2)*(LN((1-D11)/D11))^-1*LN((C13-C10)/(C11-C10))*LN(B124/(1-B124))+((1-2*D11)*(LN((1-D11)/D11)))^-1*LN(((C13-C10)*(C11-C10))/(C12-C10)^2)*(B124-0.5)*LN(B124/(1-B124)))),IF(D8="su",(-(1/2)*(LN((1-D11)/D11))^-1*LN((C14-C13)/(C14-C11))/(B124*(1-B124))-((1-2*D11)*(LN((1-D11)/D11)))^-1*LN(((C14-C13)*(C14-C11))/(C14-C12)^2)*((B124-0.5)/(B124*(1-B124))+LN(B124/(1-B124))))^(-1)*EXP((-LN(C14-C12)-(1/2)*(LN((1-D11)/D11))^-1*LN((C14-C13)/(C14-C11))*LN(B124/(1-B124))-((1-2*D11)*(LN((1-D11)/D11)))^-1*LN(((C14-C13)*(C14-C11))/(C14-C12)^2)*(B124-0.5)*LN(B124/(1-B124)))),IF(D8="b",((1/2)*(LN((1-D11)/D11))^-1*LN(((C13-C10)/(C14-C13))/((C11-C10)/(C14-C11)))/(B124*(1-B124))+((1-2*D11)*(LN((1-D11)/D11)))^-1*LN((((C13-C10)/(C14-C13))*((C11-C10)/(C14-C11)))/((C12-C10)/(C14-C12))^2)*((B124-0.5)/(B124*(1-B124))+LN(B124/(1-B124))))^(-1)*(1+EXP(LN((C12-C10)/(C14-C12))+(1/2)*(LN((1-D11)/D11))^-1*LN(((C13-C10)/(C14-C13))/((C11-C10)/(C14-C11)))*LN(B124/(1-B124))+((1-2*D11)*(LN((1-D11)/D11)))^-1*LN((((C13-C10)/(C14-C13))*((C11-C10)/(C14-C11)))/((C12-C10)/(C14-C12))^2)*(B124-0.5)*LN(B124/(1-B124))))^2/((C14-C10)*EXP(LN((C12-C10)/(C14-C12))+(1/2)*(LN((1-D11)/D11))^-1*LN(((C13-C10)/(C14-C13))/((C11-C10)/(C14-C11)))*LN(B124/(1-B124))+((1-2*D11)*(LN((1-D11)/D11)))^-1*LN((((C13-C10)/(C14-C13))*((C11-C10)/(C14-C11)))/((C12-C10)/(C14-C12))^2)*(B124-0.5)*LN(B124/(1-B124)))),NA())))))</f>
        <v>1.7626729500975217E-2</v>
      </c>
    </row>
    <row r="125" spans="2:4" x14ac:dyDescent="0.35">
      <c r="B125" s="6">
        <f>IF(C15&lt;&gt;"",NA(),(ROW()-ROW(B52))/100)</f>
        <v>0.73</v>
      </c>
      <c r="C125" s="5">
        <f>IF(C15&lt;&gt;"",NA(),IF(D8="u",C12+(1/2)*(LN((1-D11)/D11))^-1*(C13-C11)*LN(B125/(1-B125))+((1-2*D11)*(LN((1-D11)/D11)))^-1*(1-2*(C12-C11)/(C13-C11))*(C13-C11)*(B125-0.5)*LN(B125/(1-B125)),IF(D8="sl",C10+EXP(LN(C12-C10)+(1/2)*(LN((1-D11)/D11))^-1*LN((C13-C10)/(C11-C10))*LN(B125/(1-B125))+((1-2*D11)*(LN((1-D11)/D11)))^-1*LN(((C13-C10)*(C11-C10))/(C12-C10)^2)*(B125-0.5)*LN(B125/(1-B125))),IF(D8="su",C14-EXP(-(-LN(C14-C12)-(1/2)*(LN((1-D11)/D11))^-1*LN((C14-C13)/(C14-C11))*LN(B125/(1-B125))-((1-2*D11)*(LN((1-D11)/D11)))^-1*LN(((C14-C13)*(C14-C11))/(C14-C12)^2)*(B125-0.5)*LN(B125/(1-B125)))),IF(D8="b",(C10+C14*EXP(LN((C12-C10)/(C14-C12))+(1/2)*(LN((1-D11)/D11))^-1*LN(((C13-C10)/(C14-C13))/((C11-C10)/(C14-C11)))*LN(B125/(1-B125))+((1-2*D11)*(LN((1-D11)/D11)))^-1*LN((((C13-C10)/(C14-C13))*((C11-C10)/(C14-C11)))/((C12-C10)/(C14-C12))^2)*(B125-0.5)*LN(B125/(1-B125))))/(1+EXP(LN((C12-C10)/(C14-C12))+(1/2)*(LN((1-D11)/D11))^-1*LN(((C13-C10)/(C14-C13))/((C11-C10)/(C14-C11)))*LN(B125/(1-B125))+((1-2*D11)*(LN((1-D11)/D11)))^-1*LN((((C13-C10)/(C14-C13))*((C11-C10)/(C14-C11)))/((C12-C10)/(C14-C12))^2)*(B125-0.5)*LN(B125/(1-B125)))),NA())))))</f>
        <v>45.354877531000284</v>
      </c>
      <c r="D125" s="4">
        <f>IF(C15&lt;&gt;"",NA(),IF(D8="u",((1/2)*(LN((1-D11)/D11))^-1*(C13-C11)/(B125*(1-B125))+((1-2*D11)*(LN((1-D11)/D11)))^-1*(1-2*(C12-C11)/(C13-C11))*(C13-C11)*((B125-0.5)/(B125*(1-B125))+LN(B125/(1-B125))))^(-1),IF(D8="sl",((1/2)*(LN((1-D11)/D11))^-1*LN((C13-C10)/(C11-C10))/(B125*(1-B125))+((1-2*D11)*(LN((1-D11)/D11)))^-1*LN(((C13-C10)*(C11-C10))/(C12-C10)^2)*((B125-0.5)/(B125*(1-B125))+LN(B125/(1-B125))))^(-1)*EXP(-(LN(C12-C10)+(1/2)*(LN((1-D11)/D11))^-1*LN((C13-C10)/(C11-C10))*LN(B125/(1-B125))+((1-2*D11)*(LN((1-D11)/D11)))^-1*LN(((C13-C10)*(C11-C10))/(C12-C10)^2)*(B125-0.5)*LN(B125/(1-B125)))),IF(D8="su",(-(1/2)*(LN((1-D11)/D11))^-1*LN((C14-C13)/(C14-C11))/(B125*(1-B125))-((1-2*D11)*(LN((1-D11)/D11)))^-1*LN(((C14-C13)*(C14-C11))/(C14-C12)^2)*((B125-0.5)/(B125*(1-B125))+LN(B125/(1-B125))))^(-1)*EXP((-LN(C14-C12)-(1/2)*(LN((1-D11)/D11))^-1*LN((C14-C13)/(C14-C11))*LN(B125/(1-B125))-((1-2*D11)*(LN((1-D11)/D11)))^-1*LN(((C14-C13)*(C14-C11))/(C14-C12)^2)*(B125-0.5)*LN(B125/(1-B125)))),IF(D8="b",((1/2)*(LN((1-D11)/D11))^-1*LN(((C13-C10)/(C14-C13))/((C11-C10)/(C14-C11)))/(B125*(1-B125))+((1-2*D11)*(LN((1-D11)/D11)))^-1*LN((((C13-C10)/(C14-C13))*((C11-C10)/(C14-C11)))/((C12-C10)/(C14-C12))^2)*((B125-0.5)/(B125*(1-B125))+LN(B125/(1-B125))))^(-1)*(1+EXP(LN((C12-C10)/(C14-C12))+(1/2)*(LN((1-D11)/D11))^-1*LN(((C13-C10)/(C14-C13))/((C11-C10)/(C14-C11)))*LN(B125/(1-B125))+((1-2*D11)*(LN((1-D11)/D11)))^-1*LN((((C13-C10)/(C14-C13))*((C11-C10)/(C14-C11)))/((C12-C10)/(C14-C12))^2)*(B125-0.5)*LN(B125/(1-B125))))^2/((C14-C10)*EXP(LN((C12-C10)/(C14-C12))+(1/2)*(LN((1-D11)/D11))^-1*LN(((C13-C10)/(C14-C13))/((C11-C10)/(C14-C11)))*LN(B125/(1-B125))+((1-2*D11)*(LN((1-D11)/D11)))^-1*LN((((C13-C10)/(C14-C13))*((C11-C10)/(C14-C11)))/((C12-C10)/(C14-C12))^2)*(B125-0.5)*LN(B125/(1-B125)))),NA())))))</f>
        <v>1.7100272088367653E-2</v>
      </c>
    </row>
    <row r="126" spans="2:4" x14ac:dyDescent="0.35">
      <c r="B126" s="6">
        <f>IF(C15&lt;&gt;"",NA(),(ROW()-ROW(B52))/100)</f>
        <v>0.74</v>
      </c>
      <c r="C126" s="5">
        <f>IF(C15&lt;&gt;"",NA(),IF(D8="u",C12+(1/2)*(LN((1-D11)/D11))^-1*(C13-C11)*LN(B126/(1-B126))+((1-2*D11)*(LN((1-D11)/D11)))^-1*(1-2*(C12-C11)/(C13-C11))*(C13-C11)*(B126-0.5)*LN(B126/(1-B126)),IF(D8="sl",C10+EXP(LN(C12-C10)+(1/2)*(LN((1-D11)/D11))^-1*LN((C13-C10)/(C11-C10))*LN(B126/(1-B126))+((1-2*D11)*(LN((1-D11)/D11)))^-1*LN(((C13-C10)*(C11-C10))/(C12-C10)^2)*(B126-0.5)*LN(B126/(1-B126))),IF(D8="su",C14-EXP(-(-LN(C14-C12)-(1/2)*(LN((1-D11)/D11))^-1*LN((C14-C13)/(C14-C11))*LN(B126/(1-B126))-((1-2*D11)*(LN((1-D11)/D11)))^-1*LN(((C14-C13)*(C14-C11))/(C14-C12)^2)*(B126-0.5)*LN(B126/(1-B126)))),IF(D8="b",(C10+C14*EXP(LN((C12-C10)/(C14-C12))+(1/2)*(LN((1-D11)/D11))^-1*LN(((C13-C10)/(C14-C13))/((C11-C10)/(C14-C11)))*LN(B126/(1-B126))+((1-2*D11)*(LN((1-D11)/D11)))^-1*LN((((C13-C10)/(C14-C13))*((C11-C10)/(C14-C11)))/((C12-C10)/(C14-C12))^2)*(B126-0.5)*LN(B126/(1-B126))))/(1+EXP(LN((C12-C10)/(C14-C12))+(1/2)*(LN((1-D11)/D11))^-1*LN(((C13-C10)/(C14-C13))/((C11-C10)/(C14-C11)))*LN(B126/(1-B126))+((1-2*D11)*(LN((1-D11)/D11)))^-1*LN((((C13-C10)/(C14-C13))*((C11-C10)/(C14-C11)))/((C12-C10)/(C14-C12))^2)*(B126-0.5)*LN(B126/(1-B126)))),NA())))))</f>
        <v>45.948938500573014</v>
      </c>
      <c r="D126" s="4">
        <f>IF(C15&lt;&gt;"",NA(),IF(D8="u",((1/2)*(LN((1-D11)/D11))^-1*(C13-C11)/(B126*(1-B126))+((1-2*D11)*(LN((1-D11)/D11)))^-1*(1-2*(C12-C11)/(C13-C11))*(C13-C11)*((B126-0.5)/(B126*(1-B126))+LN(B126/(1-B126))))^(-1),IF(D8="sl",((1/2)*(LN((1-D11)/D11))^-1*LN((C13-C10)/(C11-C10))/(B126*(1-B126))+((1-2*D11)*(LN((1-D11)/D11)))^-1*LN(((C13-C10)*(C11-C10))/(C12-C10)^2)*((B126-0.5)/(B126*(1-B126))+LN(B126/(1-B126))))^(-1)*EXP(-(LN(C12-C10)+(1/2)*(LN((1-D11)/D11))^-1*LN((C13-C10)/(C11-C10))*LN(B126/(1-B126))+((1-2*D11)*(LN((1-D11)/D11)))^-1*LN(((C13-C10)*(C11-C10))/(C12-C10)^2)*(B126-0.5)*LN(B126/(1-B126)))),IF(D8="su",(-(1/2)*(LN((1-D11)/D11))^-1*LN((C14-C13)/(C14-C11))/(B126*(1-B126))-((1-2*D11)*(LN((1-D11)/D11)))^-1*LN(((C14-C13)*(C14-C11))/(C14-C12)^2)*((B126-0.5)/(B126*(1-B126))+LN(B126/(1-B126))))^(-1)*EXP((-LN(C14-C12)-(1/2)*(LN((1-D11)/D11))^-1*LN((C14-C13)/(C14-C11))*LN(B126/(1-B126))-((1-2*D11)*(LN((1-D11)/D11)))^-1*LN(((C14-C13)*(C14-C11))/(C14-C12)^2)*(B126-0.5)*LN(B126/(1-B126)))),IF(D8="b",((1/2)*(LN((1-D11)/D11))^-1*LN(((C13-C10)/(C14-C13))/((C11-C10)/(C14-C11)))/(B126*(1-B126))+((1-2*D11)*(LN((1-D11)/D11)))^-1*LN((((C13-C10)/(C14-C13))*((C11-C10)/(C14-C11)))/((C12-C10)/(C14-C12))^2)*((B126-0.5)/(B126*(1-B126))+LN(B126/(1-B126))))^(-1)*(1+EXP(LN((C12-C10)/(C14-C12))+(1/2)*(LN((1-D11)/D11))^-1*LN(((C13-C10)/(C14-C13))/((C11-C10)/(C14-C11)))*LN(B126/(1-B126))+((1-2*D11)*(LN((1-D11)/D11)))^-1*LN((((C13-C10)/(C14-C13))*((C11-C10)/(C14-C11)))/((C12-C10)/(C14-C12))^2)*(B126-0.5)*LN(B126/(1-B126))))^2/((C14-C10)*EXP(LN((C12-C10)/(C14-C12))+(1/2)*(LN((1-D11)/D11))^-1*LN(((C13-C10)/(C14-C13))/((C11-C10)/(C14-C11)))*LN(B126/(1-B126))+((1-2*D11)*(LN((1-D11)/D11)))^-1*LN((((C13-C10)/(C14-C13))*((C11-C10)/(C14-C11)))/((C12-C10)/(C14-C12))^2)*(B126-0.5)*LN(B126/(1-B126)))),NA())))))</f>
        <v>1.6568168673228644E-2</v>
      </c>
    </row>
    <row r="127" spans="2:4" x14ac:dyDescent="0.35">
      <c r="B127" s="6">
        <f>IF(C15&lt;&gt;"",NA(),(ROW()-ROW(B52))/100)</f>
        <v>0.75</v>
      </c>
      <c r="C127" s="5">
        <f>IF(C15&lt;&gt;"",NA(),IF(D8="u",C12+(1/2)*(LN((1-D11)/D11))^-1*(C13-C11)*LN(B127/(1-B127))+((1-2*D11)*(LN((1-D11)/D11)))^-1*(1-2*(C12-C11)/(C13-C11))*(C13-C11)*(B127-0.5)*LN(B127/(1-B127)),IF(D8="sl",C10+EXP(LN(C12-C10)+(1/2)*(LN((1-D11)/D11))^-1*LN((C13-C10)/(C11-C10))*LN(B127/(1-B127))+((1-2*D11)*(LN((1-D11)/D11)))^-1*LN(((C13-C10)*(C11-C10))/(C12-C10)^2)*(B127-0.5)*LN(B127/(1-B127))),IF(D8="su",C14-EXP(-(-LN(C14-C12)-(1/2)*(LN((1-D11)/D11))^-1*LN((C14-C13)/(C14-C11))*LN(B127/(1-B127))-((1-2*D11)*(LN((1-D11)/D11)))^-1*LN(((C14-C13)*(C14-C11))/(C14-C12)^2)*(B127-0.5)*LN(B127/(1-B127)))),IF(D8="b",(C10+C14*EXP(LN((C12-C10)/(C14-C12))+(1/2)*(LN((1-D11)/D11))^-1*LN(((C13-C10)/(C14-C13))/((C11-C10)/(C14-C11)))*LN(B127/(1-B127))+((1-2*D11)*(LN((1-D11)/D11)))^-1*LN((((C13-C10)/(C14-C13))*((C11-C10)/(C14-C11)))/((C12-C10)/(C14-C12))^2)*(B127-0.5)*LN(B127/(1-B127))))/(1+EXP(LN((C12-C10)/(C14-C12))+(1/2)*(LN((1-D11)/D11))^-1*LN(((C13-C10)/(C14-C13))/((C11-C10)/(C14-C11)))*LN(B127/(1-B127))+((1-2*D11)*(LN((1-D11)/D11)))^-1*LN((((C13-C10)/(C14-C13))*((C11-C10)/(C14-C11)))/((C12-C10)/(C14-C12))^2)*(B127-0.5)*LN(B127/(1-B127)))),NA())))))</f>
        <v>46.5625</v>
      </c>
      <c r="D127" s="4">
        <f>IF(C15&lt;&gt;"",NA(),IF(D8="u",((1/2)*(LN((1-D11)/D11))^-1*(C13-C11)/(B127*(1-B127))+((1-2*D11)*(LN((1-D11)/D11)))^-1*(1-2*(C12-C11)/(C13-C11))*(C13-C11)*((B127-0.5)/(B127*(1-B127))+LN(B127/(1-B127))))^(-1),IF(D8="sl",((1/2)*(LN((1-D11)/D11))^-1*LN((C13-C10)/(C11-C10))/(B127*(1-B127))+((1-2*D11)*(LN((1-D11)/D11)))^-1*LN(((C13-C10)*(C11-C10))/(C12-C10)^2)*((B127-0.5)/(B127*(1-B127))+LN(B127/(1-B127))))^(-1)*EXP(-(LN(C12-C10)+(1/2)*(LN((1-D11)/D11))^-1*LN((C13-C10)/(C11-C10))*LN(B127/(1-B127))+((1-2*D11)*(LN((1-D11)/D11)))^-1*LN(((C13-C10)*(C11-C10))/(C12-C10)^2)*(B127-0.5)*LN(B127/(1-B127)))),IF(D8="su",(-(1/2)*(LN((1-D11)/D11))^-1*LN((C14-C13)/(C14-C11))/(B127*(1-B127))-((1-2*D11)*(LN((1-D11)/D11)))^-1*LN(((C14-C13)*(C14-C11))/(C14-C12)^2)*((B127-0.5)/(B127*(1-B127))+LN(B127/(1-B127))))^(-1)*EXP((-LN(C14-C12)-(1/2)*(LN((1-D11)/D11))^-1*LN((C14-C13)/(C14-C11))*LN(B127/(1-B127))-((1-2*D11)*(LN((1-D11)/D11)))^-1*LN(((C14-C13)*(C14-C11))/(C14-C12)^2)*(B127-0.5)*LN(B127/(1-B127)))),IF(D8="b",((1/2)*(LN((1-D11)/D11))^-1*LN(((C13-C10)/(C14-C13))/((C11-C10)/(C14-C11)))/(B127*(1-B127))+((1-2*D11)*(LN((1-D11)/D11)))^-1*LN((((C13-C10)/(C14-C13))*((C11-C10)/(C14-C11)))/((C12-C10)/(C14-C12))^2)*((B127-0.5)/(B127*(1-B127))+LN(B127/(1-B127))))^(-1)*(1+EXP(LN((C12-C10)/(C14-C12))+(1/2)*(LN((1-D11)/D11))^-1*LN(((C13-C10)/(C14-C13))/((C11-C10)/(C14-C11)))*LN(B127/(1-B127))+((1-2*D11)*(LN((1-D11)/D11)))^-1*LN((((C13-C10)/(C14-C13))*((C11-C10)/(C14-C11)))/((C12-C10)/(C14-C12))^2)*(B127-0.5)*LN(B127/(1-B127))))^2/((C14-C10)*EXP(LN((C12-C10)/(C14-C12))+(1/2)*(LN((1-D11)/D11))^-1*LN(((C13-C10)/(C14-C13))/((C11-C10)/(C14-C11)))*LN(B127/(1-B127))+((1-2*D11)*(LN((1-D11)/D11)))^-1*LN((((C13-C10)/(C14-C13))*((C11-C10)/(C14-C11)))/((C12-C10)/(C14-C12))^2)*(B127-0.5)*LN(B127/(1-B127)))),NA())))))</f>
        <v>1.6030414447539332E-2</v>
      </c>
    </row>
    <row r="128" spans="2:4" x14ac:dyDescent="0.35">
      <c r="B128" s="6">
        <f>IF(C15&lt;&gt;"",NA(),(ROW()-ROW(B52))/100)</f>
        <v>0.76</v>
      </c>
      <c r="C128" s="5">
        <f>IF(C15&lt;&gt;"",NA(),IF(D8="u",C12+(1/2)*(LN((1-D11)/D11))^-1*(C13-C11)*LN(B128/(1-B128))+((1-2*D11)*(LN((1-D11)/D11)))^-1*(1-2*(C12-C11)/(C13-C11))*(C13-C11)*(B128-0.5)*LN(B128/(1-B128)),IF(D8="sl",C10+EXP(LN(C12-C10)+(1/2)*(LN((1-D11)/D11))^-1*LN((C13-C10)/(C11-C10))*LN(B128/(1-B128))+((1-2*D11)*(LN((1-D11)/D11)))^-1*LN(((C13-C10)*(C11-C10))/(C12-C10)^2)*(B128-0.5)*LN(B128/(1-B128))),IF(D8="su",C14-EXP(-(-LN(C14-C12)-(1/2)*(LN((1-D11)/D11))^-1*LN((C14-C13)/(C14-C11))*LN(B128/(1-B128))-((1-2*D11)*(LN((1-D11)/D11)))^-1*LN(((C14-C13)*(C14-C11))/(C14-C12)^2)*(B128-0.5)*LN(B128/(1-B128)))),IF(D8="b",(C10+C14*EXP(LN((C12-C10)/(C14-C12))+(1/2)*(LN((1-D11)/D11))^-1*LN(((C13-C10)/(C14-C13))/((C11-C10)/(C14-C11)))*LN(B128/(1-B128))+((1-2*D11)*(LN((1-D11)/D11)))^-1*LN((((C13-C10)/(C14-C13))*((C11-C10)/(C14-C11)))/((C12-C10)/(C14-C12))^2)*(B128-0.5)*LN(B128/(1-B128))))/(1+EXP(LN((C12-C10)/(C14-C12))+(1/2)*(LN((1-D11)/D11))^-1*LN(((C13-C10)/(C14-C13))/((C11-C10)/(C14-C11)))*LN(B128/(1-B128))+((1-2*D11)*(LN((1-D11)/D11)))^-1*LN((((C13-C10)/(C14-C13))*((C11-C10)/(C14-C11)))/((C12-C10)/(C14-C12))^2)*(B128-0.5)*LN(B128/(1-B128)))),NA())))))</f>
        <v>47.197113978470917</v>
      </c>
      <c r="D128" s="4">
        <f>IF(C15&lt;&gt;"",NA(),IF(D8="u",((1/2)*(LN((1-D11)/D11))^-1*(C13-C11)/(B128*(1-B128))+((1-2*D11)*(LN((1-D11)/D11)))^-1*(1-2*(C12-C11)/(C13-C11))*(C13-C11)*((B128-0.5)/(B128*(1-B128))+LN(B128/(1-B128))))^(-1),IF(D8="sl",((1/2)*(LN((1-D11)/D11))^-1*LN((C13-C10)/(C11-C10))/(B128*(1-B128))+((1-2*D11)*(LN((1-D11)/D11)))^-1*LN(((C13-C10)*(C11-C10))/(C12-C10)^2)*((B128-0.5)/(B128*(1-B128))+LN(B128/(1-B128))))^(-1)*EXP(-(LN(C12-C10)+(1/2)*(LN((1-D11)/D11))^-1*LN((C13-C10)/(C11-C10))*LN(B128/(1-B128))+((1-2*D11)*(LN((1-D11)/D11)))^-1*LN(((C13-C10)*(C11-C10))/(C12-C10)^2)*(B128-0.5)*LN(B128/(1-B128)))),IF(D8="su",(-(1/2)*(LN((1-D11)/D11))^-1*LN((C14-C13)/(C14-C11))/(B128*(1-B128))-((1-2*D11)*(LN((1-D11)/D11)))^-1*LN(((C14-C13)*(C14-C11))/(C14-C12)^2)*((B128-0.5)/(B128*(1-B128))+LN(B128/(1-B128))))^(-1)*EXP((-LN(C14-C12)-(1/2)*(LN((1-D11)/D11))^-1*LN((C14-C13)/(C14-C11))*LN(B128/(1-B128))-((1-2*D11)*(LN((1-D11)/D11)))^-1*LN(((C14-C13)*(C14-C11))/(C14-C12)^2)*(B128-0.5)*LN(B128/(1-B128)))),IF(D8="b",((1/2)*(LN((1-D11)/D11))^-1*LN(((C13-C10)/(C14-C13))/((C11-C10)/(C14-C11)))/(B128*(1-B128))+((1-2*D11)*(LN((1-D11)/D11)))^-1*LN((((C13-C10)/(C14-C13))*((C11-C10)/(C14-C11)))/((C12-C10)/(C14-C12))^2)*((B128-0.5)/(B128*(1-B128))+LN(B128/(1-B128))))^(-1)*(1+EXP(LN((C12-C10)/(C14-C12))+(1/2)*(LN((1-D11)/D11))^-1*LN(((C13-C10)/(C14-C13))/((C11-C10)/(C14-C11)))*LN(B128/(1-B128))+((1-2*D11)*(LN((1-D11)/D11)))^-1*LN((((C13-C10)/(C14-C13))*((C11-C10)/(C14-C11)))/((C12-C10)/(C14-C12))^2)*(B128-0.5)*LN(B128/(1-B128))))^2/((C14-C10)*EXP(LN((C12-C10)/(C14-C12))+(1/2)*(LN((1-D11)/D11))^-1*LN(((C13-C10)/(C14-C13))/((C11-C10)/(C14-C11)))*LN(B128/(1-B128))+((1-2*D11)*(LN((1-D11)/D11)))^-1*LN((((C13-C10)/(C14-C13))*((C11-C10)/(C14-C11)))/((C12-C10)/(C14-C12))^2)*(B128-0.5)*LN(B128/(1-B128)))),NA())))))</f>
        <v>1.5486980077585427E-2</v>
      </c>
    </row>
    <row r="129" spans="2:4" x14ac:dyDescent="0.35">
      <c r="B129" s="6">
        <f>IF(C15&lt;&gt;"",NA(),(ROW()-ROW(B52))/100)</f>
        <v>0.77</v>
      </c>
      <c r="C129" s="5">
        <f>IF(C15&lt;&gt;"",NA(),IF(D8="u",C12+(1/2)*(LN((1-D11)/D11))^-1*(C13-C11)*LN(B129/(1-B129))+((1-2*D11)*(LN((1-D11)/D11)))^-1*(1-2*(C12-C11)/(C13-C11))*(C13-C11)*(B129-0.5)*LN(B129/(1-B129)),IF(D8="sl",C10+EXP(LN(C12-C10)+(1/2)*(LN((1-D11)/D11))^-1*LN((C13-C10)/(C11-C10))*LN(B129/(1-B129))+((1-2*D11)*(LN((1-D11)/D11)))^-1*LN(((C13-C10)*(C11-C10))/(C12-C10)^2)*(B129-0.5)*LN(B129/(1-B129))),IF(D8="su",C14-EXP(-(-LN(C14-C12)-(1/2)*(LN((1-D11)/D11))^-1*LN((C14-C13)/(C14-C11))*LN(B129/(1-B129))-((1-2*D11)*(LN((1-D11)/D11)))^-1*LN(((C14-C13)*(C14-C11))/(C14-C12)^2)*(B129-0.5)*LN(B129/(1-B129)))),IF(D8="b",(C10+C14*EXP(LN((C12-C10)/(C14-C12))+(1/2)*(LN((1-D11)/D11))^-1*LN(((C13-C10)/(C14-C13))/((C11-C10)/(C14-C11)))*LN(B129/(1-B129))+((1-2*D11)*(LN((1-D11)/D11)))^-1*LN((((C13-C10)/(C14-C13))*((C11-C10)/(C14-C11)))/((C12-C10)/(C14-C12))^2)*(B129-0.5)*LN(B129/(1-B129))))/(1+EXP(LN((C12-C10)/(C14-C12))+(1/2)*(LN((1-D11)/D11))^-1*LN(((C13-C10)/(C14-C13))/((C11-C10)/(C14-C11)))*LN(B129/(1-B129))+((1-2*D11)*(LN((1-D11)/D11)))^-1*LN((((C13-C10)/(C14-C13))*((C11-C10)/(C14-C11)))/((C12-C10)/(C14-C12))^2)*(B129-0.5)*LN(B129/(1-B129)))),NA())))))</f>
        <v>47.854523260761816</v>
      </c>
      <c r="D129" s="4">
        <f>IF(C15&lt;&gt;"",NA(),IF(D8="u",((1/2)*(LN((1-D11)/D11))^-1*(C13-C11)/(B129*(1-B129))+((1-2*D11)*(LN((1-D11)/D11)))^-1*(1-2*(C12-C11)/(C13-C11))*(C13-C11)*((B129-0.5)/(B129*(1-B129))+LN(B129/(1-B129))))^(-1),IF(D8="sl",((1/2)*(LN((1-D11)/D11))^-1*LN((C13-C10)/(C11-C10))/(B129*(1-B129))+((1-2*D11)*(LN((1-D11)/D11)))^-1*LN(((C13-C10)*(C11-C10))/(C12-C10)^2)*((B129-0.5)/(B129*(1-B129))+LN(B129/(1-B129))))^(-1)*EXP(-(LN(C12-C10)+(1/2)*(LN((1-D11)/D11))^-1*LN((C13-C10)/(C11-C10))*LN(B129/(1-B129))+((1-2*D11)*(LN((1-D11)/D11)))^-1*LN(((C13-C10)*(C11-C10))/(C12-C10)^2)*(B129-0.5)*LN(B129/(1-B129)))),IF(D8="su",(-(1/2)*(LN((1-D11)/D11))^-1*LN((C14-C13)/(C14-C11))/(B129*(1-B129))-((1-2*D11)*(LN((1-D11)/D11)))^-1*LN(((C14-C13)*(C14-C11))/(C14-C12)^2)*((B129-0.5)/(B129*(1-B129))+LN(B129/(1-B129))))^(-1)*EXP((-LN(C14-C12)-(1/2)*(LN((1-D11)/D11))^-1*LN((C14-C13)/(C14-C11))*LN(B129/(1-B129))-((1-2*D11)*(LN((1-D11)/D11)))^-1*LN(((C14-C13)*(C14-C11))/(C14-C12)^2)*(B129-0.5)*LN(B129/(1-B129)))),IF(D8="b",((1/2)*(LN((1-D11)/D11))^-1*LN(((C13-C10)/(C14-C13))/((C11-C10)/(C14-C11)))/(B129*(1-B129))+((1-2*D11)*(LN((1-D11)/D11)))^-1*LN((((C13-C10)/(C14-C13))*((C11-C10)/(C14-C11)))/((C12-C10)/(C14-C12))^2)*((B129-0.5)/(B129*(1-B129))+LN(B129/(1-B129))))^(-1)*(1+EXP(LN((C12-C10)/(C14-C12))+(1/2)*(LN((1-D11)/D11))^-1*LN(((C13-C10)/(C14-C13))/((C11-C10)/(C14-C11)))*LN(B129/(1-B129))+((1-2*D11)*(LN((1-D11)/D11)))^-1*LN((((C13-C10)/(C14-C13))*((C11-C10)/(C14-C11)))/((C12-C10)/(C14-C12))^2)*(B129-0.5)*LN(B129/(1-B129))))^2/((C14-C10)*EXP(LN((C12-C10)/(C14-C12))+(1/2)*(LN((1-D11)/D11))^-1*LN(((C13-C10)/(C14-C13))/((C11-C10)/(C14-C11)))*LN(B129/(1-B129))+((1-2*D11)*(LN((1-D11)/D11)))^-1*LN((((C13-C10)/(C14-C13))*((C11-C10)/(C14-C11)))/((C12-C10)/(C14-C12))^2)*(B129-0.5)*LN(B129/(1-B129)))),NA())))))</f>
        <v>1.4937811223770626E-2</v>
      </c>
    </row>
    <row r="130" spans="2:4" x14ac:dyDescent="0.35">
      <c r="B130" s="6">
        <f>IF(C15&lt;&gt;"",NA(),(ROW()-ROW(B52))/100)</f>
        <v>0.78</v>
      </c>
      <c r="C130" s="5">
        <f>IF(C15&lt;&gt;"",NA(),IF(D8="u",C12+(1/2)*(LN((1-D11)/D11))^-1*(C13-C11)*LN(B130/(1-B130))+((1-2*D11)*(LN((1-D11)/D11)))^-1*(1-2*(C12-C11)/(C13-C11))*(C13-C11)*(B130-0.5)*LN(B130/(1-B130)),IF(D8="sl",C10+EXP(LN(C12-C10)+(1/2)*(LN((1-D11)/D11))^-1*LN((C13-C10)/(C11-C10))*LN(B130/(1-B130))+((1-2*D11)*(LN((1-D11)/D11)))^-1*LN(((C13-C10)*(C11-C10))/(C12-C10)^2)*(B130-0.5)*LN(B130/(1-B130))),IF(D8="su",C14-EXP(-(-LN(C14-C12)-(1/2)*(LN((1-D11)/D11))^-1*LN((C14-C13)/(C14-C11))*LN(B130/(1-B130))-((1-2*D11)*(LN((1-D11)/D11)))^-1*LN(((C14-C13)*(C14-C11))/(C14-C12)^2)*(B130-0.5)*LN(B130/(1-B130)))),IF(D8="b",(C10+C14*EXP(LN((C12-C10)/(C14-C12))+(1/2)*(LN((1-D11)/D11))^-1*LN(((C13-C10)/(C14-C13))/((C11-C10)/(C14-C11)))*LN(B130/(1-B130))+((1-2*D11)*(LN((1-D11)/D11)))^-1*LN((((C13-C10)/(C14-C13))*((C11-C10)/(C14-C11)))/((C12-C10)/(C14-C12))^2)*(B130-0.5)*LN(B130/(1-B130))))/(1+EXP(LN((C12-C10)/(C14-C12))+(1/2)*(LN((1-D11)/D11))^-1*LN(((C13-C10)/(C14-C13))/((C11-C10)/(C14-C11)))*LN(B130/(1-B130))+((1-2*D11)*(LN((1-D11)/D11)))^-1*LN((((C13-C10)/(C14-C13))*((C11-C10)/(C14-C11)))/((C12-C10)/(C14-C12))^2)*(B130-0.5)*LN(B130/(1-B130)))),NA())))))</f>
        <v>48.536695374736695</v>
      </c>
      <c r="D130" s="4">
        <f>IF(C15&lt;&gt;"",NA(),IF(D8="u",((1/2)*(LN((1-D11)/D11))^-1*(C13-C11)/(B130*(1-B130))+((1-2*D11)*(LN((1-D11)/D11)))^-1*(1-2*(C12-C11)/(C13-C11))*(C13-C11)*((B130-0.5)/(B130*(1-B130))+LN(B130/(1-B130))))^(-1),IF(D8="sl",((1/2)*(LN((1-D11)/D11))^-1*LN((C13-C10)/(C11-C10))/(B130*(1-B130))+((1-2*D11)*(LN((1-D11)/D11)))^-1*LN(((C13-C10)*(C11-C10))/(C12-C10)^2)*((B130-0.5)/(B130*(1-B130))+LN(B130/(1-B130))))^(-1)*EXP(-(LN(C12-C10)+(1/2)*(LN((1-D11)/D11))^-1*LN((C13-C10)/(C11-C10))*LN(B130/(1-B130))+((1-2*D11)*(LN((1-D11)/D11)))^-1*LN(((C13-C10)*(C11-C10))/(C12-C10)^2)*(B130-0.5)*LN(B130/(1-B130)))),IF(D8="su",(-(1/2)*(LN((1-D11)/D11))^-1*LN((C14-C13)/(C14-C11))/(B130*(1-B130))-((1-2*D11)*(LN((1-D11)/D11)))^-1*LN(((C14-C13)*(C14-C11))/(C14-C12)^2)*((B130-0.5)/(B130*(1-B130))+LN(B130/(1-B130))))^(-1)*EXP((-LN(C14-C12)-(1/2)*(LN((1-D11)/D11))^-1*LN((C14-C13)/(C14-C11))*LN(B130/(1-B130))-((1-2*D11)*(LN((1-D11)/D11)))^-1*LN(((C14-C13)*(C14-C11))/(C14-C12)^2)*(B130-0.5)*LN(B130/(1-B130)))),IF(D8="b",((1/2)*(LN((1-D11)/D11))^-1*LN(((C13-C10)/(C14-C13))/((C11-C10)/(C14-C11)))/(B130*(1-B130))+((1-2*D11)*(LN((1-D11)/D11)))^-1*LN((((C13-C10)/(C14-C13))*((C11-C10)/(C14-C11)))/((C12-C10)/(C14-C12))^2)*((B130-0.5)/(B130*(1-B130))+LN(B130/(1-B130))))^(-1)*(1+EXP(LN((C12-C10)/(C14-C12))+(1/2)*(LN((1-D11)/D11))^-1*LN(((C13-C10)/(C14-C13))/((C11-C10)/(C14-C11)))*LN(B130/(1-B130))+((1-2*D11)*(LN((1-D11)/D11)))^-1*LN((((C13-C10)/(C14-C13))*((C11-C10)/(C14-C11)))/((C12-C10)/(C14-C12))^2)*(B130-0.5)*LN(B130/(1-B130))))^2/((C14-C10)*EXP(LN((C12-C10)/(C14-C12))+(1/2)*(LN((1-D11)/D11))^-1*LN(((C13-C10)/(C14-C13))/((C11-C10)/(C14-C11)))*LN(B130/(1-B130))+((1-2*D11)*(LN((1-D11)/D11)))^-1*LN((((C13-C10)/(C14-C13))*((C11-C10)/(C14-C11)))/((C12-C10)/(C14-C12))^2)*(B130-0.5)*LN(B130/(1-B130)))),NA())))))</f>
        <v>1.4382827847822695E-2</v>
      </c>
    </row>
    <row r="131" spans="2:4" x14ac:dyDescent="0.35">
      <c r="B131" s="6">
        <f>IF(C15&lt;&gt;"",NA(),(ROW()-ROW(B52))/100)</f>
        <v>0.79</v>
      </c>
      <c r="C131" s="5">
        <f>IF(C15&lt;&gt;"",NA(),IF(D8="u",C12+(1/2)*(LN((1-D11)/D11))^-1*(C13-C11)*LN(B131/(1-B131))+((1-2*D11)*(LN((1-D11)/D11)))^-1*(1-2*(C12-C11)/(C13-C11))*(C13-C11)*(B131-0.5)*LN(B131/(1-B131)),IF(D8="sl",C10+EXP(LN(C12-C10)+(1/2)*(LN((1-D11)/D11))^-1*LN((C13-C10)/(C11-C10))*LN(B131/(1-B131))+((1-2*D11)*(LN((1-D11)/D11)))^-1*LN(((C13-C10)*(C11-C10))/(C12-C10)^2)*(B131-0.5)*LN(B131/(1-B131))),IF(D8="su",C14-EXP(-(-LN(C14-C12)-(1/2)*(LN((1-D11)/D11))^-1*LN((C14-C13)/(C14-C11))*LN(B131/(1-B131))-((1-2*D11)*(LN((1-D11)/D11)))^-1*LN(((C14-C13)*(C14-C11))/(C14-C12)^2)*(B131-0.5)*LN(B131/(1-B131)))),IF(D8="b",(C10+C14*EXP(LN((C12-C10)/(C14-C12))+(1/2)*(LN((1-D11)/D11))^-1*LN(((C13-C10)/(C14-C13))/((C11-C10)/(C14-C11)))*LN(B131/(1-B131))+((1-2*D11)*(LN((1-D11)/D11)))^-1*LN((((C13-C10)/(C14-C13))*((C11-C10)/(C14-C11)))/((C12-C10)/(C14-C12))^2)*(B131-0.5)*LN(B131/(1-B131))))/(1+EXP(LN((C12-C10)/(C14-C12))+(1/2)*(LN((1-D11)/D11))^-1*LN(((C13-C10)/(C14-C13))/((C11-C10)/(C14-C11)))*LN(B131/(1-B131))+((1-2*D11)*(LN((1-D11)/D11)))^-1*LN((((C13-C10)/(C14-C13))*((C11-C10)/(C14-C11)))/((C12-C10)/(C14-C12))^2)*(B131-0.5)*LN(B131/(1-B131)))),NA())))))</f>
        <v>49.245864189843253</v>
      </c>
      <c r="D131" s="4">
        <f>IF(C15&lt;&gt;"",NA(),IF(D8="u",((1/2)*(LN((1-D11)/D11))^-1*(C13-C11)/(B131*(1-B131))+((1-2*D11)*(LN((1-D11)/D11)))^-1*(1-2*(C12-C11)/(C13-C11))*(C13-C11)*((B131-0.5)/(B131*(1-B131))+LN(B131/(1-B131))))^(-1),IF(D8="sl",((1/2)*(LN((1-D11)/D11))^-1*LN((C13-C10)/(C11-C10))/(B131*(1-B131))+((1-2*D11)*(LN((1-D11)/D11)))^-1*LN(((C13-C10)*(C11-C10))/(C12-C10)^2)*((B131-0.5)/(B131*(1-B131))+LN(B131/(1-B131))))^(-1)*EXP(-(LN(C12-C10)+(1/2)*(LN((1-D11)/D11))^-1*LN((C13-C10)/(C11-C10))*LN(B131/(1-B131))+((1-2*D11)*(LN((1-D11)/D11)))^-1*LN(((C13-C10)*(C11-C10))/(C12-C10)^2)*(B131-0.5)*LN(B131/(1-B131)))),IF(D8="su",(-(1/2)*(LN((1-D11)/D11))^-1*LN((C14-C13)/(C14-C11))/(B131*(1-B131))-((1-2*D11)*(LN((1-D11)/D11)))^-1*LN(((C14-C13)*(C14-C11))/(C14-C12)^2)*((B131-0.5)/(B131*(1-B131))+LN(B131/(1-B131))))^(-1)*EXP((-LN(C14-C12)-(1/2)*(LN((1-D11)/D11))^-1*LN((C14-C13)/(C14-C11))*LN(B131/(1-B131))-((1-2*D11)*(LN((1-D11)/D11)))^-1*LN(((C14-C13)*(C14-C11))/(C14-C12)^2)*(B131-0.5)*LN(B131/(1-B131)))),IF(D8="b",((1/2)*(LN((1-D11)/D11))^-1*LN(((C13-C10)/(C14-C13))/((C11-C10)/(C14-C11)))/(B131*(1-B131))+((1-2*D11)*(LN((1-D11)/D11)))^-1*LN((((C13-C10)/(C14-C13))*((C11-C10)/(C14-C11)))/((C12-C10)/(C14-C12))^2)*((B131-0.5)/(B131*(1-B131))+LN(B131/(1-B131))))^(-1)*(1+EXP(LN((C12-C10)/(C14-C12))+(1/2)*(LN((1-D11)/D11))^-1*LN(((C13-C10)/(C14-C13))/((C11-C10)/(C14-C11)))*LN(B131/(1-B131))+((1-2*D11)*(LN((1-D11)/D11)))^-1*LN((((C13-C10)/(C14-C13))*((C11-C10)/(C14-C11)))/((C12-C10)/(C14-C12))^2)*(B131-0.5)*LN(B131/(1-B131))))^2/((C14-C10)*EXP(LN((C12-C10)/(C14-C12))+(1/2)*(LN((1-D11)/D11))^-1*LN(((C13-C10)/(C14-C13))/((C11-C10)/(C14-C11)))*LN(B131/(1-B131))+((1-2*D11)*(LN((1-D11)/D11)))^-1*LN((((C13-C10)/(C14-C13))*((C11-C10)/(C14-C11)))/((C12-C10)/(C14-C12))^2)*(B131-0.5)*LN(B131/(1-B131)))),NA())))))</f>
        <v>1.3821923279457093E-2</v>
      </c>
    </row>
    <row r="132" spans="2:4" x14ac:dyDescent="0.35">
      <c r="B132" s="6">
        <f>IF(C15&lt;&gt;"",NA(),(ROW()-ROW(B52))/100)</f>
        <v>0.8</v>
      </c>
      <c r="C132" s="5">
        <f>IF(C15&lt;&gt;"",NA(),IF(D8="u",C12+(1/2)*(LN((1-D11)/D11))^-1*(C13-C11)*LN(B132/(1-B132))+((1-2*D11)*(LN((1-D11)/D11)))^-1*(1-2*(C12-C11)/(C13-C11))*(C13-C11)*(B132-0.5)*LN(B132/(1-B132)),IF(D8="sl",C10+EXP(LN(C12-C10)+(1/2)*(LN((1-D11)/D11))^-1*LN((C13-C10)/(C11-C10))*LN(B132/(1-B132))+((1-2*D11)*(LN((1-D11)/D11)))^-1*LN(((C13-C10)*(C11-C10))/(C12-C10)^2)*(B132-0.5)*LN(B132/(1-B132))),IF(D8="su",C14-EXP(-(-LN(C14-C12)-(1/2)*(LN((1-D11)/D11))^-1*LN((C14-C13)/(C14-C11))*LN(B132/(1-B132))-((1-2*D11)*(LN((1-D11)/D11)))^-1*LN(((C14-C13)*(C14-C11))/(C14-C12)^2)*(B132-0.5)*LN(B132/(1-B132)))),IF(D8="b",(C10+C14*EXP(LN((C12-C10)/(C14-C12))+(1/2)*(LN((1-D11)/D11))^-1*LN(((C13-C10)/(C14-C13))/((C11-C10)/(C14-C11)))*LN(B132/(1-B132))+((1-2*D11)*(LN((1-D11)/D11)))^-1*LN((((C13-C10)/(C14-C13))*((C11-C10)/(C14-C11)))/((C12-C10)/(C14-C12))^2)*(B132-0.5)*LN(B132/(1-B132))))/(1+EXP(LN((C12-C10)/(C14-C12))+(1/2)*(LN((1-D11)/D11))^-1*LN(((C13-C10)/(C14-C13))/((C11-C10)/(C14-C11)))*LN(B132/(1-B132))+((1-2*D11)*(LN((1-D11)/D11)))^-1*LN((((C13-C10)/(C14-C13))*((C11-C10)/(C14-C11)))/((C12-C10)/(C14-C12))^2)*(B132-0.5)*LN(B132/(1-B132)))),NA())))))</f>
        <v>49.984581647322116</v>
      </c>
      <c r="D132" s="4">
        <f>IF(C15&lt;&gt;"",NA(),IF(D8="u",((1/2)*(LN((1-D11)/D11))^-1*(C13-C11)/(B132*(1-B132))+((1-2*D11)*(LN((1-D11)/D11)))^-1*(1-2*(C12-C11)/(C13-C11))*(C13-C11)*((B132-0.5)/(B132*(1-B132))+LN(B132/(1-B132))))^(-1),IF(D8="sl",((1/2)*(LN((1-D11)/D11))^-1*LN((C13-C10)/(C11-C10))/(B132*(1-B132))+((1-2*D11)*(LN((1-D11)/D11)))^-1*LN(((C13-C10)*(C11-C10))/(C12-C10)^2)*((B132-0.5)/(B132*(1-B132))+LN(B132/(1-B132))))^(-1)*EXP(-(LN(C12-C10)+(1/2)*(LN((1-D11)/D11))^-1*LN((C13-C10)/(C11-C10))*LN(B132/(1-B132))+((1-2*D11)*(LN((1-D11)/D11)))^-1*LN(((C13-C10)*(C11-C10))/(C12-C10)^2)*(B132-0.5)*LN(B132/(1-B132)))),IF(D8="su",(-(1/2)*(LN((1-D11)/D11))^-1*LN((C14-C13)/(C14-C11))/(B132*(1-B132))-((1-2*D11)*(LN((1-D11)/D11)))^-1*LN(((C14-C13)*(C14-C11))/(C14-C12)^2)*((B132-0.5)/(B132*(1-B132))+LN(B132/(1-B132))))^(-1)*EXP((-LN(C14-C12)-(1/2)*(LN((1-D11)/D11))^-1*LN((C14-C13)/(C14-C11))*LN(B132/(1-B132))-((1-2*D11)*(LN((1-D11)/D11)))^-1*LN(((C14-C13)*(C14-C11))/(C14-C12)^2)*(B132-0.5)*LN(B132/(1-B132)))),IF(D8="b",((1/2)*(LN((1-D11)/D11))^-1*LN(((C13-C10)/(C14-C13))/((C11-C10)/(C14-C11)))/(B132*(1-B132))+((1-2*D11)*(LN((1-D11)/D11)))^-1*LN((((C13-C10)/(C14-C13))*((C11-C10)/(C14-C11)))/((C12-C10)/(C14-C12))^2)*((B132-0.5)/(B132*(1-B132))+LN(B132/(1-B132))))^(-1)*(1+EXP(LN((C12-C10)/(C14-C12))+(1/2)*(LN((1-D11)/D11))^-1*LN(((C13-C10)/(C14-C13))/((C11-C10)/(C14-C11)))*LN(B132/(1-B132))+((1-2*D11)*(LN((1-D11)/D11)))^-1*LN((((C13-C10)/(C14-C13))*((C11-C10)/(C14-C11)))/((C12-C10)/(C14-C12))^2)*(B132-0.5)*LN(B132/(1-B132))))^2/((C14-C10)*EXP(LN((C12-C10)/(C14-C12))+(1/2)*(LN((1-D11)/D11))^-1*LN(((C13-C10)/(C14-C13))/((C11-C10)/(C14-C11)))*LN(B132/(1-B132))+((1-2*D11)*(LN((1-D11)/D11)))^-1*LN((((C13-C10)/(C14-C13))*((C11-C10)/(C14-C11)))/((C12-C10)/(C14-C12))^2)*(B132-0.5)*LN(B132/(1-B132)))),NA())))))</f>
        <v>1.3254963007400842E-2</v>
      </c>
    </row>
    <row r="133" spans="2:4" x14ac:dyDescent="0.35">
      <c r="B133" s="6">
        <f>IF(C15&lt;&gt;"",NA(),(ROW()-ROW(B52))/100)</f>
        <v>0.81</v>
      </c>
      <c r="C133" s="5">
        <f>IF(C15&lt;&gt;"",NA(),IF(D8="u",C12+(1/2)*(LN((1-D11)/D11))^-1*(C13-C11)*LN(B133/(1-B133))+((1-2*D11)*(LN((1-D11)/D11)))^-1*(1-2*(C12-C11)/(C13-C11))*(C13-C11)*(B133-0.5)*LN(B133/(1-B133)),IF(D8="sl",C10+EXP(LN(C12-C10)+(1/2)*(LN((1-D11)/D11))^-1*LN((C13-C10)/(C11-C10))*LN(B133/(1-B133))+((1-2*D11)*(LN((1-D11)/D11)))^-1*LN(((C13-C10)*(C11-C10))/(C12-C10)^2)*(B133-0.5)*LN(B133/(1-B133))),IF(D8="su",C14-EXP(-(-LN(C14-C12)-(1/2)*(LN((1-D11)/D11))^-1*LN((C14-C13)/(C14-C11))*LN(B133/(1-B133))-((1-2*D11)*(LN((1-D11)/D11)))^-1*LN(((C14-C13)*(C14-C11))/(C14-C12)^2)*(B133-0.5)*LN(B133/(1-B133)))),IF(D8="b",(C10+C14*EXP(LN((C12-C10)/(C14-C12))+(1/2)*(LN((1-D11)/D11))^-1*LN(((C13-C10)/(C14-C13))/((C11-C10)/(C14-C11)))*LN(B133/(1-B133))+((1-2*D11)*(LN((1-D11)/D11)))^-1*LN((((C13-C10)/(C14-C13))*((C11-C10)/(C14-C11)))/((C12-C10)/(C14-C12))^2)*(B133-0.5)*LN(B133/(1-B133))))/(1+EXP(LN((C12-C10)/(C14-C12))+(1/2)*(LN((1-D11)/D11))^-1*LN(((C13-C10)/(C14-C13))/((C11-C10)/(C14-C11)))*LN(B133/(1-B133))+((1-2*D11)*(LN((1-D11)/D11)))^-1*LN((((C13-C10)/(C14-C13))*((C11-C10)/(C14-C11)))/((C12-C10)/(C14-C12))^2)*(B133-0.5)*LN(B133/(1-B133)))),NA())))))</f>
        <v>50.755782680246398</v>
      </c>
      <c r="D133" s="4">
        <f>IF(C15&lt;&gt;"",NA(),IF(D8="u",((1/2)*(LN((1-D11)/D11))^-1*(C13-C11)/(B133*(1-B133))+((1-2*D11)*(LN((1-D11)/D11)))^-1*(1-2*(C12-C11)/(C13-C11))*(C13-C11)*((B133-0.5)/(B133*(1-B133))+LN(B133/(1-B133))))^(-1),IF(D8="sl",((1/2)*(LN((1-D11)/D11))^-1*LN((C13-C10)/(C11-C10))/(B133*(1-B133))+((1-2*D11)*(LN((1-D11)/D11)))^-1*LN(((C13-C10)*(C11-C10))/(C12-C10)^2)*((B133-0.5)/(B133*(1-B133))+LN(B133/(1-B133))))^(-1)*EXP(-(LN(C12-C10)+(1/2)*(LN((1-D11)/D11))^-1*LN((C13-C10)/(C11-C10))*LN(B133/(1-B133))+((1-2*D11)*(LN((1-D11)/D11)))^-1*LN(((C13-C10)*(C11-C10))/(C12-C10)^2)*(B133-0.5)*LN(B133/(1-B133)))),IF(D8="su",(-(1/2)*(LN((1-D11)/D11))^-1*LN((C14-C13)/(C14-C11))/(B133*(1-B133))-((1-2*D11)*(LN((1-D11)/D11)))^-1*LN(((C14-C13)*(C14-C11))/(C14-C12)^2)*((B133-0.5)/(B133*(1-B133))+LN(B133/(1-B133))))^(-1)*EXP((-LN(C14-C12)-(1/2)*(LN((1-D11)/D11))^-1*LN((C14-C13)/(C14-C11))*LN(B133/(1-B133))-((1-2*D11)*(LN((1-D11)/D11)))^-1*LN(((C14-C13)*(C14-C11))/(C14-C12)^2)*(B133-0.5)*LN(B133/(1-B133)))),IF(D8="b",((1/2)*(LN((1-D11)/D11))^-1*LN(((C13-C10)/(C14-C13))/((C11-C10)/(C14-C11)))/(B133*(1-B133))+((1-2*D11)*(LN((1-D11)/D11)))^-1*LN((((C13-C10)/(C14-C13))*((C11-C10)/(C14-C11)))/((C12-C10)/(C14-C12))^2)*((B133-0.5)/(B133*(1-B133))+LN(B133/(1-B133))))^(-1)*(1+EXP(LN((C12-C10)/(C14-C12))+(1/2)*(LN((1-D11)/D11))^-1*LN(((C13-C10)/(C14-C13))/((C11-C10)/(C14-C11)))*LN(B133/(1-B133))+((1-2*D11)*(LN((1-D11)/D11)))^-1*LN((((C13-C10)/(C14-C13))*((C11-C10)/(C14-C11)))/((C12-C10)/(C14-C12))^2)*(B133-0.5)*LN(B133/(1-B133))))^2/((C14-C10)*EXP(LN((C12-C10)/(C14-C12))+(1/2)*(LN((1-D11)/D11))^-1*LN(((C13-C10)/(C14-C13))/((C11-C10)/(C14-C11)))*LN(B133/(1-B133))+((1-2*D11)*(LN((1-D11)/D11)))^-1*LN((((C13-C10)/(C14-C13))*((C11-C10)/(C14-C11)))/((C12-C10)/(C14-C12))^2)*(B133-0.5)*LN(B133/(1-B133)))),NA())))))</f>
        <v>1.2681783150478781E-2</v>
      </c>
    </row>
    <row r="134" spans="2:4" x14ac:dyDescent="0.35">
      <c r="B134" s="6">
        <f>IF(C15&lt;&gt;"",NA(),(ROW()-ROW(B52))/100)</f>
        <v>0.82</v>
      </c>
      <c r="C134" s="5">
        <f>IF(C15&lt;&gt;"",NA(),IF(D8="u",C12+(1/2)*(LN((1-D11)/D11))^-1*(C13-C11)*LN(B134/(1-B134))+((1-2*D11)*(LN((1-D11)/D11)))^-1*(1-2*(C12-C11)/(C13-C11))*(C13-C11)*(B134-0.5)*LN(B134/(1-B134)),IF(D8="sl",C10+EXP(LN(C12-C10)+(1/2)*(LN((1-D11)/D11))^-1*LN((C13-C10)/(C11-C10))*LN(B134/(1-B134))+((1-2*D11)*(LN((1-D11)/D11)))^-1*LN(((C13-C10)*(C11-C10))/(C12-C10)^2)*(B134-0.5)*LN(B134/(1-B134))),IF(D8="su",C14-EXP(-(-LN(C14-C12)-(1/2)*(LN((1-D11)/D11))^-1*LN((C14-C13)/(C14-C11))*LN(B134/(1-B134))-((1-2*D11)*(LN((1-D11)/D11)))^-1*LN(((C14-C13)*(C14-C11))/(C14-C12)^2)*(B134-0.5)*LN(B134/(1-B134)))),IF(D8="b",(C10+C14*EXP(LN((C12-C10)/(C14-C12))+(1/2)*(LN((1-D11)/D11))^-1*LN(((C13-C10)/(C14-C13))/((C11-C10)/(C14-C11)))*LN(B134/(1-B134))+((1-2*D11)*(LN((1-D11)/D11)))^-1*LN((((C13-C10)/(C14-C13))*((C11-C10)/(C14-C11)))/((C12-C10)/(C14-C12))^2)*(B134-0.5)*LN(B134/(1-B134))))/(1+EXP(LN((C12-C10)/(C14-C12))+(1/2)*(LN((1-D11)/D11))^-1*LN(((C13-C10)/(C14-C13))/((C11-C10)/(C14-C11)))*LN(B134/(1-B134))+((1-2*D11)*(LN((1-D11)/D11)))^-1*LN((((C13-C10)/(C14-C13))*((C11-C10)/(C14-C11)))/((C12-C10)/(C14-C12))^2)*(B134-0.5)*LN(B134/(1-B134)))),NA())))))</f>
        <v>51.562867592239463</v>
      </c>
      <c r="D134" s="4">
        <f>IF(C15&lt;&gt;"",NA(),IF(D8="u",((1/2)*(LN((1-D11)/D11))^-1*(C13-C11)/(B134*(1-B134))+((1-2*D11)*(LN((1-D11)/D11)))^-1*(1-2*(C12-C11)/(C13-C11))*(C13-C11)*((B134-0.5)/(B134*(1-B134))+LN(B134/(1-B134))))^(-1),IF(D8="sl",((1/2)*(LN((1-D11)/D11))^-1*LN((C13-C10)/(C11-C10))/(B134*(1-B134))+((1-2*D11)*(LN((1-D11)/D11)))^-1*LN(((C13-C10)*(C11-C10))/(C12-C10)^2)*((B134-0.5)/(B134*(1-B134))+LN(B134/(1-B134))))^(-1)*EXP(-(LN(C12-C10)+(1/2)*(LN((1-D11)/D11))^-1*LN((C13-C10)/(C11-C10))*LN(B134/(1-B134))+((1-2*D11)*(LN((1-D11)/D11)))^-1*LN(((C13-C10)*(C11-C10))/(C12-C10)^2)*(B134-0.5)*LN(B134/(1-B134)))),IF(D8="su",(-(1/2)*(LN((1-D11)/D11))^-1*LN((C14-C13)/(C14-C11))/(B134*(1-B134))-((1-2*D11)*(LN((1-D11)/D11)))^-1*LN(((C14-C13)*(C14-C11))/(C14-C12)^2)*((B134-0.5)/(B134*(1-B134))+LN(B134/(1-B134))))^(-1)*EXP((-LN(C14-C12)-(1/2)*(LN((1-D11)/D11))^-1*LN((C14-C13)/(C14-C11))*LN(B134/(1-B134))-((1-2*D11)*(LN((1-D11)/D11)))^-1*LN(((C14-C13)*(C14-C11))/(C14-C12)^2)*(B134-0.5)*LN(B134/(1-B134)))),IF(D8="b",((1/2)*(LN((1-D11)/D11))^-1*LN(((C13-C10)/(C14-C13))/((C11-C10)/(C14-C11)))/(B134*(1-B134))+((1-2*D11)*(LN((1-D11)/D11)))^-1*LN((((C13-C10)/(C14-C13))*((C11-C10)/(C14-C11)))/((C12-C10)/(C14-C12))^2)*((B134-0.5)/(B134*(1-B134))+LN(B134/(1-B134))))^(-1)*(1+EXP(LN((C12-C10)/(C14-C12))+(1/2)*(LN((1-D11)/D11))^-1*LN(((C13-C10)/(C14-C13))/((C11-C10)/(C14-C11)))*LN(B134/(1-B134))+((1-2*D11)*(LN((1-D11)/D11)))^-1*LN((((C13-C10)/(C14-C13))*((C11-C10)/(C14-C11)))/((C12-C10)/(C14-C12))^2)*(B134-0.5)*LN(B134/(1-B134))))^2/((C14-C10)*EXP(LN((C12-C10)/(C14-C12))+(1/2)*(LN((1-D11)/D11))^-1*LN(((C13-C10)/(C14-C13))/((C11-C10)/(C14-C11)))*LN(B134/(1-B134))+((1-2*D11)*(LN((1-D11)/D11)))^-1*LN((((C13-C10)/(C14-C13))*((C11-C10)/(C14-C11)))/((C12-C10)/(C14-C12))^2)*(B134-0.5)*LN(B134/(1-B134)))),NA())))))</f>
        <v>1.210218855250726E-2</v>
      </c>
    </row>
    <row r="135" spans="2:4" x14ac:dyDescent="0.35">
      <c r="B135" s="6">
        <f>IF(C15&lt;&gt;"",NA(),(ROW()-ROW(B52))/100)</f>
        <v>0.83</v>
      </c>
      <c r="C135" s="5">
        <f>IF(C15&lt;&gt;"",NA(),IF(D8="u",C12+(1/2)*(LN((1-D11)/D11))^-1*(C13-C11)*LN(B135/(1-B135))+((1-2*D11)*(LN((1-D11)/D11)))^-1*(1-2*(C12-C11)/(C13-C11))*(C13-C11)*(B135-0.5)*LN(B135/(1-B135)),IF(D8="sl",C10+EXP(LN(C12-C10)+(1/2)*(LN((1-D11)/D11))^-1*LN((C13-C10)/(C11-C10))*LN(B135/(1-B135))+((1-2*D11)*(LN((1-D11)/D11)))^-1*LN(((C13-C10)*(C11-C10))/(C12-C10)^2)*(B135-0.5)*LN(B135/(1-B135))),IF(D8="su",C14-EXP(-(-LN(C14-C12)-(1/2)*(LN((1-D11)/D11))^-1*LN((C14-C13)/(C14-C11))*LN(B135/(1-B135))-((1-2*D11)*(LN((1-D11)/D11)))^-1*LN(((C14-C13)*(C14-C11))/(C14-C12)^2)*(B135-0.5)*LN(B135/(1-B135)))),IF(D8="b",(C10+C14*EXP(LN((C12-C10)/(C14-C12))+(1/2)*(LN((1-D11)/D11))^-1*LN(((C13-C10)/(C14-C13))/((C11-C10)/(C14-C11)))*LN(B135/(1-B135))+((1-2*D11)*(LN((1-D11)/D11)))^-1*LN((((C13-C10)/(C14-C13))*((C11-C10)/(C14-C11)))/((C12-C10)/(C14-C12))^2)*(B135-0.5)*LN(B135/(1-B135))))/(1+EXP(LN((C12-C10)/(C14-C12))+(1/2)*(LN((1-D11)/D11))^-1*LN(((C13-C10)/(C14-C13))/((C11-C10)/(C14-C11)))*LN(B135/(1-B135))+((1-2*D11)*(LN((1-D11)/D11)))^-1*LN((((C13-C10)/(C14-C13))*((C11-C10)/(C14-C11)))/((C12-C10)/(C14-C12))^2)*(B135-0.5)*LN(B135/(1-B135)))),NA())))))</f>
        <v>52.409807869577271</v>
      </c>
      <c r="D135" s="4">
        <f>IF(C15&lt;&gt;"",NA(),IF(D8="u",((1/2)*(LN((1-D11)/D11))^-1*(C13-C11)/(B135*(1-B135))+((1-2*D11)*(LN((1-D11)/D11)))^-1*(1-2*(C12-C11)/(C13-C11))*(C13-C11)*((B135-0.5)/(B135*(1-B135))+LN(B135/(1-B135))))^(-1),IF(D8="sl",((1/2)*(LN((1-D11)/D11))^-1*LN((C13-C10)/(C11-C10))/(B135*(1-B135))+((1-2*D11)*(LN((1-D11)/D11)))^-1*LN(((C13-C10)*(C11-C10))/(C12-C10)^2)*((B135-0.5)/(B135*(1-B135))+LN(B135/(1-B135))))^(-1)*EXP(-(LN(C12-C10)+(1/2)*(LN((1-D11)/D11))^-1*LN((C13-C10)/(C11-C10))*LN(B135/(1-B135))+((1-2*D11)*(LN((1-D11)/D11)))^-1*LN(((C13-C10)*(C11-C10))/(C12-C10)^2)*(B135-0.5)*LN(B135/(1-B135)))),IF(D8="su",(-(1/2)*(LN((1-D11)/D11))^-1*LN((C14-C13)/(C14-C11))/(B135*(1-B135))-((1-2*D11)*(LN((1-D11)/D11)))^-1*LN(((C14-C13)*(C14-C11))/(C14-C12)^2)*((B135-0.5)/(B135*(1-B135))+LN(B135/(1-B135))))^(-1)*EXP((-LN(C14-C12)-(1/2)*(LN((1-D11)/D11))^-1*LN((C14-C13)/(C14-C11))*LN(B135/(1-B135))-((1-2*D11)*(LN((1-D11)/D11)))^-1*LN(((C14-C13)*(C14-C11))/(C14-C12)^2)*(B135-0.5)*LN(B135/(1-B135)))),IF(D8="b",((1/2)*(LN((1-D11)/D11))^-1*LN(((C13-C10)/(C14-C13))/((C11-C10)/(C14-C11)))/(B135*(1-B135))+((1-2*D11)*(LN((1-D11)/D11)))^-1*LN((((C13-C10)/(C14-C13))*((C11-C10)/(C14-C11)))/((C12-C10)/(C14-C12))^2)*((B135-0.5)/(B135*(1-B135))+LN(B135/(1-B135))))^(-1)*(1+EXP(LN((C12-C10)/(C14-C12))+(1/2)*(LN((1-D11)/D11))^-1*LN(((C13-C10)/(C14-C13))/((C11-C10)/(C14-C11)))*LN(B135/(1-B135))+((1-2*D11)*(LN((1-D11)/D11)))^-1*LN((((C13-C10)/(C14-C13))*((C11-C10)/(C14-C11)))/((C12-C10)/(C14-C12))^2)*(B135-0.5)*LN(B135/(1-B135))))^2/((C14-C10)*EXP(LN((C12-C10)/(C14-C12))+(1/2)*(LN((1-D11)/D11))^-1*LN(((C13-C10)/(C14-C13))/((C11-C10)/(C14-C11)))*LN(B135/(1-B135))+((1-2*D11)*(LN((1-D11)/D11)))^-1*LN((((C13-C10)/(C14-C13))*((C11-C10)/(C14-C11)))/((C12-C10)/(C14-C12))^2)*(B135-0.5)*LN(B135/(1-B135)))),NA())))))</f>
        <v>1.151595042900075E-2</v>
      </c>
    </row>
    <row r="136" spans="2:4" x14ac:dyDescent="0.35">
      <c r="B136" s="6">
        <f>IF(C15&lt;&gt;"",NA(),(ROW()-ROW(B52))/100)</f>
        <v>0.84</v>
      </c>
      <c r="C136" s="5">
        <f>IF(C15&lt;&gt;"",NA(),IF(D8="u",C12+(1/2)*(LN((1-D11)/D11))^-1*(C13-C11)*LN(B136/(1-B136))+((1-2*D11)*(LN((1-D11)/D11)))^-1*(1-2*(C12-C11)/(C13-C11))*(C13-C11)*(B136-0.5)*LN(B136/(1-B136)),IF(D8="sl",C10+EXP(LN(C12-C10)+(1/2)*(LN((1-D11)/D11))^-1*LN((C13-C10)/(C11-C10))*LN(B136/(1-B136))+((1-2*D11)*(LN((1-D11)/D11)))^-1*LN(((C13-C10)*(C11-C10))/(C12-C10)^2)*(B136-0.5)*LN(B136/(1-B136))),IF(D8="su",C14-EXP(-(-LN(C14-C12)-(1/2)*(LN((1-D11)/D11))^-1*LN((C14-C13)/(C14-C11))*LN(B136/(1-B136))-((1-2*D11)*(LN((1-D11)/D11)))^-1*LN(((C14-C13)*(C14-C11))/(C14-C12)^2)*(B136-0.5)*LN(B136/(1-B136)))),IF(D8="b",(C10+C14*EXP(LN((C12-C10)/(C14-C12))+(1/2)*(LN((1-D11)/D11))^-1*LN(((C13-C10)/(C14-C13))/((C11-C10)/(C14-C11)))*LN(B136/(1-B136))+((1-2*D11)*(LN((1-D11)/D11)))^-1*LN((((C13-C10)/(C14-C13))*((C11-C10)/(C14-C11)))/((C12-C10)/(C14-C12))^2)*(B136-0.5)*LN(B136/(1-B136))))/(1+EXP(LN((C12-C10)/(C14-C12))+(1/2)*(LN((1-D11)/D11))^-1*LN(((C13-C10)/(C14-C13))/((C11-C10)/(C14-C11)))*LN(B136/(1-B136))+((1-2*D11)*(LN((1-D11)/D11)))^-1*LN((((C13-C10)/(C14-C13))*((C11-C10)/(C14-C11)))/((C12-C10)/(C14-C12))^2)*(B136-0.5)*LN(B136/(1-B136)))),NA())))))</f>
        <v>53.301283934474398</v>
      </c>
      <c r="D136" s="4">
        <f>IF(C15&lt;&gt;"",NA(),IF(D8="u",((1/2)*(LN((1-D11)/D11))^-1*(C13-C11)/(B136*(1-B136))+((1-2*D11)*(LN((1-D11)/D11)))^-1*(1-2*(C12-C11)/(C13-C11))*(C13-C11)*((B136-0.5)/(B136*(1-B136))+LN(B136/(1-B136))))^(-1),IF(D8="sl",((1/2)*(LN((1-D11)/D11))^-1*LN((C13-C10)/(C11-C10))/(B136*(1-B136))+((1-2*D11)*(LN((1-D11)/D11)))^-1*LN(((C13-C10)*(C11-C10))/(C12-C10)^2)*((B136-0.5)/(B136*(1-B136))+LN(B136/(1-B136))))^(-1)*EXP(-(LN(C12-C10)+(1/2)*(LN((1-D11)/D11))^-1*LN((C13-C10)/(C11-C10))*LN(B136/(1-B136))+((1-2*D11)*(LN((1-D11)/D11)))^-1*LN(((C13-C10)*(C11-C10))/(C12-C10)^2)*(B136-0.5)*LN(B136/(1-B136)))),IF(D8="su",(-(1/2)*(LN((1-D11)/D11))^-1*LN((C14-C13)/(C14-C11))/(B136*(1-B136))-((1-2*D11)*(LN((1-D11)/D11)))^-1*LN(((C14-C13)*(C14-C11))/(C14-C12)^2)*((B136-0.5)/(B136*(1-B136))+LN(B136/(1-B136))))^(-1)*EXP((-LN(C14-C12)-(1/2)*(LN((1-D11)/D11))^-1*LN((C14-C13)/(C14-C11))*LN(B136/(1-B136))-((1-2*D11)*(LN((1-D11)/D11)))^-1*LN(((C14-C13)*(C14-C11))/(C14-C12)^2)*(B136-0.5)*LN(B136/(1-B136)))),IF(D8="b",((1/2)*(LN((1-D11)/D11))^-1*LN(((C13-C10)/(C14-C13))/((C11-C10)/(C14-C11)))/(B136*(1-B136))+((1-2*D11)*(LN((1-D11)/D11)))^-1*LN((((C13-C10)/(C14-C13))*((C11-C10)/(C14-C11)))/((C12-C10)/(C14-C12))^2)*((B136-0.5)/(B136*(1-B136))+LN(B136/(1-B136))))^(-1)*(1+EXP(LN((C12-C10)/(C14-C12))+(1/2)*(LN((1-D11)/D11))^-1*LN(((C13-C10)/(C14-C13))/((C11-C10)/(C14-C11)))*LN(B136/(1-B136))+((1-2*D11)*(LN((1-D11)/D11)))^-1*LN((((C13-C10)/(C14-C13))*((C11-C10)/(C14-C11)))/((C12-C10)/(C14-C12))^2)*(B136-0.5)*LN(B136/(1-B136))))^2/((C14-C10)*EXP(LN((C12-C10)/(C14-C12))+(1/2)*(LN((1-D11)/D11))^-1*LN(((C13-C10)/(C14-C13))/((C11-C10)/(C14-C11)))*LN(B136/(1-B136))+((1-2*D11)*(LN((1-D11)/D11)))^-1*LN((((C13-C10)/(C14-C13))*((C11-C10)/(C14-C11)))/((C12-C10)/(C14-C12))^2)*(B136-0.5)*LN(B136/(1-B136)))),NA())))))</f>
        <v>1.0922803472687969E-2</v>
      </c>
    </row>
    <row r="137" spans="2:4" x14ac:dyDescent="0.35">
      <c r="B137" s="6">
        <f>IF(C15&lt;&gt;"",NA(),(ROW()-ROW(B52))/100)</f>
        <v>0.85</v>
      </c>
      <c r="C137" s="5">
        <f>IF(C15&lt;&gt;"",NA(),IF(D8="u",C12+(1/2)*(LN((1-D11)/D11))^-1*(C13-C11)*LN(B137/(1-B137))+((1-2*D11)*(LN((1-D11)/D11)))^-1*(1-2*(C12-C11)/(C13-C11))*(C13-C11)*(B137-0.5)*LN(B137/(1-B137)),IF(D8="sl",C10+EXP(LN(C12-C10)+(1/2)*(LN((1-D11)/D11))^-1*LN((C13-C10)/(C11-C10))*LN(B137/(1-B137))+((1-2*D11)*(LN((1-D11)/D11)))^-1*LN(((C13-C10)*(C11-C10))/(C12-C10)^2)*(B137-0.5)*LN(B137/(1-B137))),IF(D8="su",C14-EXP(-(-LN(C14-C12)-(1/2)*(LN((1-D11)/D11))^-1*LN((C14-C13)/(C14-C11))*LN(B137/(1-B137))-((1-2*D11)*(LN((1-D11)/D11)))^-1*LN(((C14-C13)*(C14-C11))/(C14-C12)^2)*(B137-0.5)*LN(B137/(1-B137)))),IF(D8="b",(C10+C14*EXP(LN((C12-C10)/(C14-C12))+(1/2)*(LN((1-D11)/D11))^-1*LN(((C13-C10)/(C14-C13))/((C11-C10)/(C14-C11)))*LN(B137/(1-B137))+((1-2*D11)*(LN((1-D11)/D11)))^-1*LN((((C13-C10)/(C14-C13))*((C11-C10)/(C14-C11)))/((C12-C10)/(C14-C12))^2)*(B137-0.5)*LN(B137/(1-B137))))/(1+EXP(LN((C12-C10)/(C14-C12))+(1/2)*(LN((1-D11)/D11))^-1*LN(((C13-C10)/(C14-C13))/((C11-C10)/(C14-C11)))*LN(B137/(1-B137))+((1-2*D11)*(LN((1-D11)/D11)))^-1*LN((((C13-C10)/(C14-C13))*((C11-C10)/(C14-C11)))/((C12-C10)/(C14-C12))^2)*(B137-0.5)*LN(B137/(1-B137)))),NA())))))</f>
        <v>54.242867188543769</v>
      </c>
      <c r="D137" s="4">
        <f>IF(C15&lt;&gt;"",NA(),IF(D8="u",((1/2)*(LN((1-D11)/D11))^-1*(C13-C11)/(B137*(1-B137))+((1-2*D11)*(LN((1-D11)/D11)))^-1*(1-2*(C12-C11)/(C13-C11))*(C13-C11)*((B137-0.5)/(B137*(1-B137))+LN(B137/(1-B137))))^(-1),IF(D8="sl",((1/2)*(LN((1-D11)/D11))^-1*LN((C13-C10)/(C11-C10))/(B137*(1-B137))+((1-2*D11)*(LN((1-D11)/D11)))^-1*LN(((C13-C10)*(C11-C10))/(C12-C10)^2)*((B137-0.5)/(B137*(1-B137))+LN(B137/(1-B137))))^(-1)*EXP(-(LN(C12-C10)+(1/2)*(LN((1-D11)/D11))^-1*LN((C13-C10)/(C11-C10))*LN(B137/(1-B137))+((1-2*D11)*(LN((1-D11)/D11)))^-1*LN(((C13-C10)*(C11-C10))/(C12-C10)^2)*(B137-0.5)*LN(B137/(1-B137)))),IF(D8="su",(-(1/2)*(LN((1-D11)/D11))^-1*LN((C14-C13)/(C14-C11))/(B137*(1-B137))-((1-2*D11)*(LN((1-D11)/D11)))^-1*LN(((C14-C13)*(C14-C11))/(C14-C12)^2)*((B137-0.5)/(B137*(1-B137))+LN(B137/(1-B137))))^(-1)*EXP((-LN(C14-C12)-(1/2)*(LN((1-D11)/D11))^-1*LN((C14-C13)/(C14-C11))*LN(B137/(1-B137))-((1-2*D11)*(LN((1-D11)/D11)))^-1*LN(((C14-C13)*(C14-C11))/(C14-C12)^2)*(B137-0.5)*LN(B137/(1-B137)))),IF(D8="b",((1/2)*(LN((1-D11)/D11))^-1*LN(((C13-C10)/(C14-C13))/((C11-C10)/(C14-C11)))/(B137*(1-B137))+((1-2*D11)*(LN((1-D11)/D11)))^-1*LN((((C13-C10)/(C14-C13))*((C11-C10)/(C14-C11)))/((C12-C10)/(C14-C12))^2)*((B137-0.5)/(B137*(1-B137))+LN(B137/(1-B137))))^(-1)*(1+EXP(LN((C12-C10)/(C14-C12))+(1/2)*(LN((1-D11)/D11))^-1*LN(((C13-C10)/(C14-C13))/((C11-C10)/(C14-C11)))*LN(B137/(1-B137))+((1-2*D11)*(LN((1-D11)/D11)))^-1*LN((((C13-C10)/(C14-C13))*((C11-C10)/(C14-C11)))/((C12-C10)/(C14-C12))^2)*(B137-0.5)*LN(B137/(1-B137))))^2/((C14-C10)*EXP(LN((C12-C10)/(C14-C12))+(1/2)*(LN((1-D11)/D11))^-1*LN(((C13-C10)/(C14-C13))/((C11-C10)/(C14-C11)))*LN(B137/(1-B137))+((1-2*D11)*(LN((1-D11)/D11)))^-1*LN((((C13-C10)/(C14-C13))*((C11-C10)/(C14-C11)))/((C12-C10)/(C14-C12))^2)*(B137-0.5)*LN(B137/(1-B137)))),NA())))))</f>
        <v>1.0322442296356642E-2</v>
      </c>
    </row>
    <row r="138" spans="2:4" x14ac:dyDescent="0.35">
      <c r="B138" s="6">
        <f>IF(C15&lt;&gt;"",NA(),(ROW()-ROW(B52))/100)</f>
        <v>0.86</v>
      </c>
      <c r="C138" s="5">
        <f>IF(C15&lt;&gt;"",NA(),IF(D8="u",C12+(1/2)*(LN((1-D11)/D11))^-1*(C13-C11)*LN(B138/(1-B138))+((1-2*D11)*(LN((1-D11)/D11)))^-1*(1-2*(C12-C11)/(C13-C11))*(C13-C11)*(B138-0.5)*LN(B138/(1-B138)),IF(D8="sl",C10+EXP(LN(C12-C10)+(1/2)*(LN((1-D11)/D11))^-1*LN((C13-C10)/(C11-C10))*LN(B138/(1-B138))+((1-2*D11)*(LN((1-D11)/D11)))^-1*LN(((C13-C10)*(C11-C10))/(C12-C10)^2)*(B138-0.5)*LN(B138/(1-B138))),IF(D8="su",C14-EXP(-(-LN(C14-C12)-(1/2)*(LN((1-D11)/D11))^-1*LN((C14-C13)/(C14-C11))*LN(B138/(1-B138))-((1-2*D11)*(LN((1-D11)/D11)))^-1*LN(((C14-C13)*(C14-C11))/(C14-C12)^2)*(B138-0.5)*LN(B138/(1-B138)))),IF(D8="b",(C10+C14*EXP(LN((C12-C10)/(C14-C12))+(1/2)*(LN((1-D11)/D11))^-1*LN(((C13-C10)/(C14-C13))/((C11-C10)/(C14-C11)))*LN(B138/(1-B138))+((1-2*D11)*(LN((1-D11)/D11)))^-1*LN((((C13-C10)/(C14-C13))*((C11-C10)/(C14-C11)))/((C12-C10)/(C14-C12))^2)*(B138-0.5)*LN(B138/(1-B138))))/(1+EXP(LN((C12-C10)/(C14-C12))+(1/2)*(LN((1-D11)/D11))^-1*LN(((C13-C10)/(C14-C13))/((C11-C10)/(C14-C11)))*LN(B138/(1-B138))+((1-2*D11)*(LN((1-D11)/D11)))^-1*LN((((C13-C10)/(C14-C13))*((C11-C10)/(C14-C11)))/((C12-C10)/(C14-C12))^2)*(B138-0.5)*LN(B138/(1-B138)))),NA())))))</f>
        <v>55.241264657869145</v>
      </c>
      <c r="D138" s="4">
        <f>IF(C15&lt;&gt;"",NA(),IF(D8="u",((1/2)*(LN((1-D11)/D11))^-1*(C13-C11)/(B138*(1-B138))+((1-2*D11)*(LN((1-D11)/D11)))^-1*(1-2*(C12-C11)/(C13-C11))*(C13-C11)*((B138-0.5)/(B138*(1-B138))+LN(B138/(1-B138))))^(-1),IF(D8="sl",((1/2)*(LN((1-D11)/D11))^-1*LN((C13-C10)/(C11-C10))/(B138*(1-B138))+((1-2*D11)*(LN((1-D11)/D11)))^-1*LN(((C13-C10)*(C11-C10))/(C12-C10)^2)*((B138-0.5)/(B138*(1-B138))+LN(B138/(1-B138))))^(-1)*EXP(-(LN(C12-C10)+(1/2)*(LN((1-D11)/D11))^-1*LN((C13-C10)/(C11-C10))*LN(B138/(1-B138))+((1-2*D11)*(LN((1-D11)/D11)))^-1*LN(((C13-C10)*(C11-C10))/(C12-C10)^2)*(B138-0.5)*LN(B138/(1-B138)))),IF(D8="su",(-(1/2)*(LN((1-D11)/D11))^-1*LN((C14-C13)/(C14-C11))/(B138*(1-B138))-((1-2*D11)*(LN((1-D11)/D11)))^-1*LN(((C14-C13)*(C14-C11))/(C14-C12)^2)*((B138-0.5)/(B138*(1-B138))+LN(B138/(1-B138))))^(-1)*EXP((-LN(C14-C12)-(1/2)*(LN((1-D11)/D11))^-1*LN((C14-C13)/(C14-C11))*LN(B138/(1-B138))-((1-2*D11)*(LN((1-D11)/D11)))^-1*LN(((C14-C13)*(C14-C11))/(C14-C12)^2)*(B138-0.5)*LN(B138/(1-B138)))),IF(D8="b",((1/2)*(LN((1-D11)/D11))^-1*LN(((C13-C10)/(C14-C13))/((C11-C10)/(C14-C11)))/(B138*(1-B138))+((1-2*D11)*(LN((1-D11)/D11)))^-1*LN((((C13-C10)/(C14-C13))*((C11-C10)/(C14-C11)))/((C12-C10)/(C14-C12))^2)*((B138-0.5)/(B138*(1-B138))+LN(B138/(1-B138))))^(-1)*(1+EXP(LN((C12-C10)/(C14-C12))+(1/2)*(LN((1-D11)/D11))^-1*LN(((C13-C10)/(C14-C13))/((C11-C10)/(C14-C11)))*LN(B138/(1-B138))+((1-2*D11)*(LN((1-D11)/D11)))^-1*LN((((C13-C10)/(C14-C13))*((C11-C10)/(C14-C11)))/((C12-C10)/(C14-C12))^2)*(B138-0.5)*LN(B138/(1-B138))))^2/((C14-C10)*EXP(LN((C12-C10)/(C14-C12))+(1/2)*(LN((1-D11)/D11))^-1*LN(((C13-C10)/(C14-C13))/((C11-C10)/(C14-C11)))*LN(B138/(1-B138))+((1-2*D11)*(LN((1-D11)/D11)))^-1*LN((((C13-C10)/(C14-C13))*((C11-C10)/(C14-C11)))/((C12-C10)/(C14-C12))^2)*(B138-0.5)*LN(B138/(1-B138)))),NA())))))</f>
        <v>9.714517052284849E-3</v>
      </c>
    </row>
    <row r="139" spans="2:4" x14ac:dyDescent="0.35">
      <c r="B139" s="6">
        <f>IF(C15&lt;&gt;"",NA(),(ROW()-ROW(B52))/100)</f>
        <v>0.87</v>
      </c>
      <c r="C139" s="5">
        <f>IF(C15&lt;&gt;"",NA(),IF(D8="u",C12+(1/2)*(LN((1-D11)/D11))^-1*(C13-C11)*LN(B139/(1-B139))+((1-2*D11)*(LN((1-D11)/D11)))^-1*(1-2*(C12-C11)/(C13-C11))*(C13-C11)*(B139-0.5)*LN(B139/(1-B139)),IF(D8="sl",C10+EXP(LN(C12-C10)+(1/2)*(LN((1-D11)/D11))^-1*LN((C13-C10)/(C11-C10))*LN(B139/(1-B139))+((1-2*D11)*(LN((1-D11)/D11)))^-1*LN(((C13-C10)*(C11-C10))/(C12-C10)^2)*(B139-0.5)*LN(B139/(1-B139))),IF(D8="su",C14-EXP(-(-LN(C14-C12)-(1/2)*(LN((1-D11)/D11))^-1*LN((C14-C13)/(C14-C11))*LN(B139/(1-B139))-((1-2*D11)*(LN((1-D11)/D11)))^-1*LN(((C14-C13)*(C14-C11))/(C14-C12)^2)*(B139-0.5)*LN(B139/(1-B139)))),IF(D8="b",(C10+C14*EXP(LN((C12-C10)/(C14-C12))+(1/2)*(LN((1-D11)/D11))^-1*LN(((C13-C10)/(C14-C13))/((C11-C10)/(C14-C11)))*LN(B139/(1-B139))+((1-2*D11)*(LN((1-D11)/D11)))^-1*LN((((C13-C10)/(C14-C13))*((C11-C10)/(C14-C11)))/((C12-C10)/(C14-C12))^2)*(B139-0.5)*LN(B139/(1-B139))))/(1+EXP(LN((C12-C10)/(C14-C12))+(1/2)*(LN((1-D11)/D11))^-1*LN(((C13-C10)/(C14-C13))/((C11-C10)/(C14-C11)))*LN(B139/(1-B139))+((1-2*D11)*(LN((1-D11)/D11)))^-1*LN((((C13-C10)/(C14-C13))*((C11-C10)/(C14-C11)))/((C12-C10)/(C14-C12))^2)*(B139-0.5)*LN(B139/(1-B139)))),NA())))))</f>
        <v>56.304654051853767</v>
      </c>
      <c r="D139" s="4">
        <f>IF(C15&lt;&gt;"",NA(),IF(D8="u",((1/2)*(LN((1-D11)/D11))^-1*(C13-C11)/(B139*(1-B139))+((1-2*D11)*(LN((1-D11)/D11)))^-1*(1-2*(C12-C11)/(C13-C11))*(C13-C11)*((B139-0.5)/(B139*(1-B139))+LN(B139/(1-B139))))^(-1),IF(D8="sl",((1/2)*(LN((1-D11)/D11))^-1*LN((C13-C10)/(C11-C10))/(B139*(1-B139))+((1-2*D11)*(LN((1-D11)/D11)))^-1*LN(((C13-C10)*(C11-C10))/(C12-C10)^2)*((B139-0.5)/(B139*(1-B139))+LN(B139/(1-B139))))^(-1)*EXP(-(LN(C12-C10)+(1/2)*(LN((1-D11)/D11))^-1*LN((C13-C10)/(C11-C10))*LN(B139/(1-B139))+((1-2*D11)*(LN((1-D11)/D11)))^-1*LN(((C13-C10)*(C11-C10))/(C12-C10)^2)*(B139-0.5)*LN(B139/(1-B139)))),IF(D8="su",(-(1/2)*(LN((1-D11)/D11))^-1*LN((C14-C13)/(C14-C11))/(B139*(1-B139))-((1-2*D11)*(LN((1-D11)/D11)))^-1*LN(((C14-C13)*(C14-C11))/(C14-C12)^2)*((B139-0.5)/(B139*(1-B139))+LN(B139/(1-B139))))^(-1)*EXP((-LN(C14-C12)-(1/2)*(LN((1-D11)/D11))^-1*LN((C14-C13)/(C14-C11))*LN(B139/(1-B139))-((1-2*D11)*(LN((1-D11)/D11)))^-1*LN(((C14-C13)*(C14-C11))/(C14-C12)^2)*(B139-0.5)*LN(B139/(1-B139)))),IF(D8="b",((1/2)*(LN((1-D11)/D11))^-1*LN(((C13-C10)/(C14-C13))/((C11-C10)/(C14-C11)))/(B139*(1-B139))+((1-2*D11)*(LN((1-D11)/D11)))^-1*LN((((C13-C10)/(C14-C13))*((C11-C10)/(C14-C11)))/((C12-C10)/(C14-C12))^2)*((B139-0.5)/(B139*(1-B139))+LN(B139/(1-B139))))^(-1)*(1+EXP(LN((C12-C10)/(C14-C12))+(1/2)*(LN((1-D11)/D11))^-1*LN(((C13-C10)/(C14-C13))/((C11-C10)/(C14-C11)))*LN(B139/(1-B139))+((1-2*D11)*(LN((1-D11)/D11)))^-1*LN((((C13-C10)/(C14-C13))*((C11-C10)/(C14-C11)))/((C12-C10)/(C14-C12))^2)*(B139-0.5)*LN(B139/(1-B139))))^2/((C14-C10)*EXP(LN((C12-C10)/(C14-C12))+(1/2)*(LN((1-D11)/D11))^-1*LN(((C13-C10)/(C14-C13))/((C11-C10)/(C14-C11)))*LN(B139/(1-B139))+((1-2*D11)*(LN((1-D11)/D11)))^-1*LN((((C13-C10)/(C14-C13))*((C11-C10)/(C14-C11)))/((C12-C10)/(C14-C12))^2)*(B139-0.5)*LN(B139/(1-B139)))),NA())))))</f>
        <v>9.0986280123499692E-3</v>
      </c>
    </row>
    <row r="140" spans="2:4" x14ac:dyDescent="0.35">
      <c r="B140" s="6">
        <f>IF(C15&lt;&gt;"",NA(),(ROW()-ROW(B52))/100)</f>
        <v>0.88</v>
      </c>
      <c r="C140" s="5">
        <f>IF(C15&lt;&gt;"",NA(),IF(D8="u",C12+(1/2)*(LN((1-D11)/D11))^-1*(C13-C11)*LN(B140/(1-B140))+((1-2*D11)*(LN((1-D11)/D11)))^-1*(1-2*(C12-C11)/(C13-C11))*(C13-C11)*(B140-0.5)*LN(B140/(1-B140)),IF(D8="sl",C10+EXP(LN(C12-C10)+(1/2)*(LN((1-D11)/D11))^-1*LN((C13-C10)/(C11-C10))*LN(B140/(1-B140))+((1-2*D11)*(LN((1-D11)/D11)))^-1*LN(((C13-C10)*(C11-C10))/(C12-C10)^2)*(B140-0.5)*LN(B140/(1-B140))),IF(D8="su",C14-EXP(-(-LN(C14-C12)-(1/2)*(LN((1-D11)/D11))^-1*LN((C14-C13)/(C14-C11))*LN(B140/(1-B140))-((1-2*D11)*(LN((1-D11)/D11)))^-1*LN(((C14-C13)*(C14-C11))/(C14-C12)^2)*(B140-0.5)*LN(B140/(1-B140)))),IF(D8="b",(C10+C14*EXP(LN((C12-C10)/(C14-C12))+(1/2)*(LN((1-D11)/D11))^-1*LN(((C13-C10)/(C14-C13))/((C11-C10)/(C14-C11)))*LN(B140/(1-B140))+((1-2*D11)*(LN((1-D11)/D11)))^-1*LN((((C13-C10)/(C14-C13))*((C11-C10)/(C14-C11)))/((C12-C10)/(C14-C12))^2)*(B140-0.5)*LN(B140/(1-B140))))/(1+EXP(LN((C12-C10)/(C14-C12))+(1/2)*(LN((1-D11)/D11))^-1*LN(((C13-C10)/(C14-C13))/((C11-C10)/(C14-C11)))*LN(B140/(1-B140))+((1-2*D11)*(LN((1-D11)/D11)))^-1*LN((((C13-C10)/(C14-C13))*((C11-C10)/(C14-C11)))/((C12-C10)/(C14-C12))^2)*(B140-0.5)*LN(B140/(1-B140)))),NA())))))</f>
        <v>57.443152641167998</v>
      </c>
      <c r="D140" s="4">
        <f>IF(C15&lt;&gt;"",NA(),IF(D8="u",((1/2)*(LN((1-D11)/D11))^-1*(C13-C11)/(B140*(1-B140))+((1-2*D11)*(LN((1-D11)/D11)))^-1*(1-2*(C12-C11)/(C13-C11))*(C13-C11)*((B140-0.5)/(B140*(1-B140))+LN(B140/(1-B140))))^(-1),IF(D8="sl",((1/2)*(LN((1-D11)/D11))^-1*LN((C13-C10)/(C11-C10))/(B140*(1-B140))+((1-2*D11)*(LN((1-D11)/D11)))^-1*LN(((C13-C10)*(C11-C10))/(C12-C10)^2)*((B140-0.5)/(B140*(1-B140))+LN(B140/(1-B140))))^(-1)*EXP(-(LN(C12-C10)+(1/2)*(LN((1-D11)/D11))^-1*LN((C13-C10)/(C11-C10))*LN(B140/(1-B140))+((1-2*D11)*(LN((1-D11)/D11)))^-1*LN(((C13-C10)*(C11-C10))/(C12-C10)^2)*(B140-0.5)*LN(B140/(1-B140)))),IF(D8="su",(-(1/2)*(LN((1-D11)/D11))^-1*LN((C14-C13)/(C14-C11))/(B140*(1-B140))-((1-2*D11)*(LN((1-D11)/D11)))^-1*LN(((C14-C13)*(C14-C11))/(C14-C12)^2)*((B140-0.5)/(B140*(1-B140))+LN(B140/(1-B140))))^(-1)*EXP((-LN(C14-C12)-(1/2)*(LN((1-D11)/D11))^-1*LN((C14-C13)/(C14-C11))*LN(B140/(1-B140))-((1-2*D11)*(LN((1-D11)/D11)))^-1*LN(((C14-C13)*(C14-C11))/(C14-C12)^2)*(B140-0.5)*LN(B140/(1-B140)))),IF(D8="b",((1/2)*(LN((1-D11)/D11))^-1*LN(((C13-C10)/(C14-C13))/((C11-C10)/(C14-C11)))/(B140*(1-B140))+((1-2*D11)*(LN((1-D11)/D11)))^-1*LN((((C13-C10)/(C14-C13))*((C11-C10)/(C14-C11)))/((C12-C10)/(C14-C12))^2)*((B140-0.5)/(B140*(1-B140))+LN(B140/(1-B140))))^(-1)*(1+EXP(LN((C12-C10)/(C14-C12))+(1/2)*(LN((1-D11)/D11))^-1*LN(((C13-C10)/(C14-C13))/((C11-C10)/(C14-C11)))*LN(B140/(1-B140))+((1-2*D11)*(LN((1-D11)/D11)))^-1*LN((((C13-C10)/(C14-C13))*((C11-C10)/(C14-C11)))/((C12-C10)/(C14-C12))^2)*(B140-0.5)*LN(B140/(1-B140))))^2/((C14-C10)*EXP(LN((C12-C10)/(C14-C12))+(1/2)*(LN((1-D11)/D11))^-1*LN(((C13-C10)/(C14-C13))/((C11-C10)/(C14-C11)))*LN(B140/(1-B140))+((1-2*D11)*(LN((1-D11)/D11)))^-1*LN((((C13-C10)/(C14-C13))*((C11-C10)/(C14-C11)))/((C12-C10)/(C14-C12))^2)*(B140-0.5)*LN(B140/(1-B140)))),NA())))))</f>
        <v>8.4743188137195238E-3</v>
      </c>
    </row>
    <row r="141" spans="2:4" x14ac:dyDescent="0.35">
      <c r="B141" s="6">
        <f>IF(C15&lt;&gt;"",NA(),(ROW()-ROW(B52))/100)</f>
        <v>0.89</v>
      </c>
      <c r="C141" s="5">
        <f>IF(C15&lt;&gt;"",NA(),IF(D8="u",C12+(1/2)*(LN((1-D11)/D11))^-1*(C13-C11)*LN(B141/(1-B141))+((1-2*D11)*(LN((1-D11)/D11)))^-1*(1-2*(C12-C11)/(C13-C11))*(C13-C11)*(B141-0.5)*LN(B141/(1-B141)),IF(D8="sl",C10+EXP(LN(C12-C10)+(1/2)*(LN((1-D11)/D11))^-1*LN((C13-C10)/(C11-C10))*LN(B141/(1-B141))+((1-2*D11)*(LN((1-D11)/D11)))^-1*LN(((C13-C10)*(C11-C10))/(C12-C10)^2)*(B141-0.5)*LN(B141/(1-B141))),IF(D8="su",C14-EXP(-(-LN(C14-C12)-(1/2)*(LN((1-D11)/D11))^-1*LN((C14-C13)/(C14-C11))*LN(B141/(1-B141))-((1-2*D11)*(LN((1-D11)/D11)))^-1*LN(((C14-C13)*(C14-C11))/(C14-C12)^2)*(B141-0.5)*LN(B141/(1-B141)))),IF(D8="b",(C10+C14*EXP(LN((C12-C10)/(C14-C12))+(1/2)*(LN((1-D11)/D11))^-1*LN(((C13-C10)/(C14-C13))/((C11-C10)/(C14-C11)))*LN(B141/(1-B141))+((1-2*D11)*(LN((1-D11)/D11)))^-1*LN((((C13-C10)/(C14-C13))*((C11-C10)/(C14-C11)))/((C12-C10)/(C14-C12))^2)*(B141-0.5)*LN(B141/(1-B141))))/(1+EXP(LN((C12-C10)/(C14-C12))+(1/2)*(LN((1-D11)/D11))^-1*LN(((C13-C10)/(C14-C13))/((C11-C10)/(C14-C11)))*LN(B141/(1-B141))+((1-2*D11)*(LN((1-D11)/D11)))^-1*LN((((C13-C10)/(C14-C13))*((C11-C10)/(C14-C11)))/((C12-C10)/(C14-C12))^2)*(B141-0.5)*LN(B141/(1-B141)))),NA())))))</f>
        <v>58.669489829427377</v>
      </c>
      <c r="D141" s="4">
        <f>IF(C15&lt;&gt;"",NA(),IF(D8="u",((1/2)*(LN((1-D11)/D11))^-1*(C13-C11)/(B141*(1-B141))+((1-2*D11)*(LN((1-D11)/D11)))^-1*(1-2*(C12-C11)/(C13-C11))*(C13-C11)*((B141-0.5)/(B141*(1-B141))+LN(B141/(1-B141))))^(-1),IF(D8="sl",((1/2)*(LN((1-D11)/D11))^-1*LN((C13-C10)/(C11-C10))/(B141*(1-B141))+((1-2*D11)*(LN((1-D11)/D11)))^-1*LN(((C13-C10)*(C11-C10))/(C12-C10)^2)*((B141-0.5)/(B141*(1-B141))+LN(B141/(1-B141))))^(-1)*EXP(-(LN(C12-C10)+(1/2)*(LN((1-D11)/D11))^-1*LN((C13-C10)/(C11-C10))*LN(B141/(1-B141))+((1-2*D11)*(LN((1-D11)/D11)))^-1*LN(((C13-C10)*(C11-C10))/(C12-C10)^2)*(B141-0.5)*LN(B141/(1-B141)))),IF(D8="su",(-(1/2)*(LN((1-D11)/D11))^-1*LN((C14-C13)/(C14-C11))/(B141*(1-B141))-((1-2*D11)*(LN((1-D11)/D11)))^-1*LN(((C14-C13)*(C14-C11))/(C14-C12)^2)*((B141-0.5)/(B141*(1-B141))+LN(B141/(1-B141))))^(-1)*EXP((-LN(C14-C12)-(1/2)*(LN((1-D11)/D11))^-1*LN((C14-C13)/(C14-C11))*LN(B141/(1-B141))-((1-2*D11)*(LN((1-D11)/D11)))^-1*LN(((C14-C13)*(C14-C11))/(C14-C12)^2)*(B141-0.5)*LN(B141/(1-B141)))),IF(D8="b",((1/2)*(LN((1-D11)/D11))^-1*LN(((C13-C10)/(C14-C13))/((C11-C10)/(C14-C11)))/(B141*(1-B141))+((1-2*D11)*(LN((1-D11)/D11)))^-1*LN((((C13-C10)/(C14-C13))*((C11-C10)/(C14-C11)))/((C12-C10)/(C14-C12))^2)*((B141-0.5)/(B141*(1-B141))+LN(B141/(1-B141))))^(-1)*(1+EXP(LN((C12-C10)/(C14-C12))+(1/2)*(LN((1-D11)/D11))^-1*LN(((C13-C10)/(C14-C13))/((C11-C10)/(C14-C11)))*LN(B141/(1-B141))+((1-2*D11)*(LN((1-D11)/D11)))^-1*LN((((C13-C10)/(C14-C13))*((C11-C10)/(C14-C11)))/((C12-C10)/(C14-C12))^2)*(B141-0.5)*LN(B141/(1-B141))))^2/((C14-C10)*EXP(LN((C12-C10)/(C14-C12))+(1/2)*(LN((1-D11)/D11))^-1*LN(((C13-C10)/(C14-C13))/((C11-C10)/(C14-C11)))*LN(B141/(1-B141))+((1-2*D11)*(LN((1-D11)/D11)))^-1*LN((((C13-C10)/(C14-C13))*((C11-C10)/(C14-C11)))/((C12-C10)/(C14-C12))^2)*(B141-0.5)*LN(B141/(1-B141)))),NA())))))</f>
        <v>7.8410679585753911E-3</v>
      </c>
    </row>
    <row r="142" spans="2:4" x14ac:dyDescent="0.35">
      <c r="B142" s="6">
        <f>IF(C15&lt;&gt;"",NA(),(ROW()-ROW(B52))/100)</f>
        <v>0.9</v>
      </c>
      <c r="C142" s="5">
        <f>IF(C15&lt;&gt;"",NA(),IF(D8="u",C12+(1/2)*(LN((1-D11)/D11))^-1*(C13-C11)*LN(B142/(1-B142))+((1-2*D11)*(LN((1-D11)/D11)))^-1*(1-2*(C12-C11)/(C13-C11))*(C13-C11)*(B142-0.5)*LN(B142/(1-B142)),IF(D8="sl",C10+EXP(LN(C12-C10)+(1/2)*(LN((1-D11)/D11))^-1*LN((C13-C10)/(C11-C10))*LN(B142/(1-B142))+((1-2*D11)*(LN((1-D11)/D11)))^-1*LN(((C13-C10)*(C11-C10))/(C12-C10)^2)*(B142-0.5)*LN(B142/(1-B142))),IF(D8="su",C14-EXP(-(-LN(C14-C12)-(1/2)*(LN((1-D11)/D11))^-1*LN((C14-C13)/(C14-C11))*LN(B142/(1-B142))-((1-2*D11)*(LN((1-D11)/D11)))^-1*LN(((C14-C13)*(C14-C11))/(C14-C12)^2)*(B142-0.5)*LN(B142/(1-B142)))),IF(D8="b",(C10+C14*EXP(LN((C12-C10)/(C14-C12))+(1/2)*(LN((1-D11)/D11))^-1*LN(((C13-C10)/(C14-C13))/((C11-C10)/(C14-C11)))*LN(B142/(1-B142))+((1-2*D11)*(LN((1-D11)/D11)))^-1*LN((((C13-C10)/(C14-C13))*((C11-C10)/(C14-C11)))/((C12-C10)/(C14-C12))^2)*(B142-0.5)*LN(B142/(1-B142))))/(1+EXP(LN((C12-C10)/(C14-C12))+(1/2)*(LN((1-D11)/D11))^-1*LN(((C13-C10)/(C14-C13))/((C11-C10)/(C14-C11)))*LN(B142/(1-B142))+((1-2*D11)*(LN((1-D11)/D11)))^-1*LN((((C13-C10)/(C14-C13))*((C11-C10)/(C14-C11)))/((C12-C10)/(C14-C12))^2)*(B142-0.5)*LN(B142/(1-B142)))),NA())))))</f>
        <v>60</v>
      </c>
      <c r="D142" s="4">
        <f>IF(C15&lt;&gt;"",NA(),IF(D8="u",((1/2)*(LN((1-D11)/D11))^-1*(C13-C11)/(B142*(1-B142))+((1-2*D11)*(LN((1-D11)/D11)))^-1*(1-2*(C12-C11)/(C13-C11))*(C13-C11)*((B142-0.5)/(B142*(1-B142))+LN(B142/(1-B142))))^(-1),IF(D8="sl",((1/2)*(LN((1-D11)/D11))^-1*LN((C13-C10)/(C11-C10))/(B142*(1-B142))+((1-2*D11)*(LN((1-D11)/D11)))^-1*LN(((C13-C10)*(C11-C10))/(C12-C10)^2)*((B142-0.5)/(B142*(1-B142))+LN(B142/(1-B142))))^(-1)*EXP(-(LN(C12-C10)+(1/2)*(LN((1-D11)/D11))^-1*LN((C13-C10)/(C11-C10))*LN(B142/(1-B142))+((1-2*D11)*(LN((1-D11)/D11)))^-1*LN(((C13-C10)*(C11-C10))/(C12-C10)^2)*(B142-0.5)*LN(B142/(1-B142)))),IF(D8="su",(-(1/2)*(LN((1-D11)/D11))^-1*LN((C14-C13)/(C14-C11))/(B142*(1-B142))-((1-2*D11)*(LN((1-D11)/D11)))^-1*LN(((C14-C13)*(C14-C11))/(C14-C12)^2)*((B142-0.5)/(B142*(1-B142))+LN(B142/(1-B142))))^(-1)*EXP((-LN(C14-C12)-(1/2)*(LN((1-D11)/D11))^-1*LN((C14-C13)/(C14-C11))*LN(B142/(1-B142))-((1-2*D11)*(LN((1-D11)/D11)))^-1*LN(((C14-C13)*(C14-C11))/(C14-C12)^2)*(B142-0.5)*LN(B142/(1-B142)))),IF(D8="b",((1/2)*(LN((1-D11)/D11))^-1*LN(((C13-C10)/(C14-C13))/((C11-C10)/(C14-C11)))/(B142*(1-B142))+((1-2*D11)*(LN((1-D11)/D11)))^-1*LN((((C13-C10)/(C14-C13))*((C11-C10)/(C14-C11)))/((C12-C10)/(C14-C12))^2)*((B142-0.5)/(B142*(1-B142))+LN(B142/(1-B142))))^(-1)*(1+EXP(LN((C12-C10)/(C14-C12))+(1/2)*(LN((1-D11)/D11))^-1*LN(((C13-C10)/(C14-C13))/((C11-C10)/(C14-C11)))*LN(B142/(1-B142))+((1-2*D11)*(LN((1-D11)/D11)))^-1*LN((((C13-C10)/(C14-C13))*((C11-C10)/(C14-C11)))/((C12-C10)/(C14-C12))^2)*(B142-0.5)*LN(B142/(1-B142))))^2/((C14-C10)*EXP(LN((C12-C10)/(C14-C12))+(1/2)*(LN((1-D11)/D11))^-1*LN(((C13-C10)/(C14-C13))/((C11-C10)/(C14-C11)))*LN(B142/(1-B142))+((1-2*D11)*(LN((1-D11)/D11)))^-1*LN((((C13-C10)/(C14-C13))*((C11-C10)/(C14-C11)))/((C12-C10)/(C14-C12))^2)*(B142-0.5)*LN(B142/(1-B142)))),NA())))))</f>
        <v>7.1982779802397499E-3</v>
      </c>
    </row>
    <row r="143" spans="2:4" x14ac:dyDescent="0.35">
      <c r="B143" s="6">
        <f>IF(C15&lt;&gt;"",NA(),(ROW()-ROW(B52))/100)</f>
        <v>0.91</v>
      </c>
      <c r="C143" s="5">
        <f>IF(C15&lt;&gt;"",NA(),IF(D8="u",C12+(1/2)*(LN((1-D11)/D11))^-1*(C13-C11)*LN(B143/(1-B143))+((1-2*D11)*(LN((1-D11)/D11)))^-1*(1-2*(C12-C11)/(C13-C11))*(C13-C11)*(B143-0.5)*LN(B143/(1-B143)),IF(D8="sl",C10+EXP(LN(C12-C10)+(1/2)*(LN((1-D11)/D11))^-1*LN((C13-C10)/(C11-C10))*LN(B143/(1-B143))+((1-2*D11)*(LN((1-D11)/D11)))^-1*LN(((C13-C10)*(C11-C10))/(C12-C10)^2)*(B143-0.5)*LN(B143/(1-B143))),IF(D8="su",C14-EXP(-(-LN(C14-C12)-(1/2)*(LN((1-D11)/D11))^-1*LN((C14-C13)/(C14-C11))*LN(B143/(1-B143))-((1-2*D11)*(LN((1-D11)/D11)))^-1*LN(((C14-C13)*(C14-C11))/(C14-C12)^2)*(B143-0.5)*LN(B143/(1-B143)))),IF(D8="b",(C10+C14*EXP(LN((C12-C10)/(C14-C12))+(1/2)*(LN((1-D11)/D11))^-1*LN(((C13-C10)/(C14-C13))/((C11-C10)/(C14-C11)))*LN(B143/(1-B143))+((1-2*D11)*(LN((1-D11)/D11)))^-1*LN((((C13-C10)/(C14-C13))*((C11-C10)/(C14-C11)))/((C12-C10)/(C14-C12))^2)*(B143-0.5)*LN(B143/(1-B143))))/(1+EXP(LN((C12-C10)/(C14-C12))+(1/2)*(LN((1-D11)/D11))^-1*LN(((C13-C10)/(C14-C13))/((C11-C10)/(C14-C11)))*LN(B143/(1-B143))+((1-2*D11)*(LN((1-D11)/D11)))^-1*LN((((C13-C10)/(C14-C13))*((C11-C10)/(C14-C11)))/((C12-C10)/(C14-C12))^2)*(B143-0.5)*LN(B143/(1-B143)))),NA())))))</f>
        <v>61.456138437217326</v>
      </c>
      <c r="D143" s="4">
        <f>IF(C15&lt;&gt;"",NA(),IF(D8="u",((1/2)*(LN((1-D11)/D11))^-1*(C13-C11)/(B143*(1-B143))+((1-2*D11)*(LN((1-D11)/D11)))^-1*(1-2*(C12-C11)/(C13-C11))*(C13-C11)*((B143-0.5)/(B143*(1-B143))+LN(B143/(1-B143))))^(-1),IF(D8="sl",((1/2)*(LN((1-D11)/D11))^-1*LN((C13-C10)/(C11-C10))/(B143*(1-B143))+((1-2*D11)*(LN((1-D11)/D11)))^-1*LN(((C13-C10)*(C11-C10))/(C12-C10)^2)*((B143-0.5)/(B143*(1-B143))+LN(B143/(1-B143))))^(-1)*EXP(-(LN(C12-C10)+(1/2)*(LN((1-D11)/D11))^-1*LN((C13-C10)/(C11-C10))*LN(B143/(1-B143))+((1-2*D11)*(LN((1-D11)/D11)))^-1*LN(((C13-C10)*(C11-C10))/(C12-C10)^2)*(B143-0.5)*LN(B143/(1-B143)))),IF(D8="su",(-(1/2)*(LN((1-D11)/D11))^-1*LN((C14-C13)/(C14-C11))/(B143*(1-B143))-((1-2*D11)*(LN((1-D11)/D11)))^-1*LN(((C14-C13)*(C14-C11))/(C14-C12)^2)*((B143-0.5)/(B143*(1-B143))+LN(B143/(1-B143))))^(-1)*EXP((-LN(C14-C12)-(1/2)*(LN((1-D11)/D11))^-1*LN((C14-C13)/(C14-C11))*LN(B143/(1-B143))-((1-2*D11)*(LN((1-D11)/D11)))^-1*LN(((C14-C13)*(C14-C11))/(C14-C12)^2)*(B143-0.5)*LN(B143/(1-B143)))),IF(D8="b",((1/2)*(LN((1-D11)/D11))^-1*LN(((C13-C10)/(C14-C13))/((C11-C10)/(C14-C11)))/(B143*(1-B143))+((1-2*D11)*(LN((1-D11)/D11)))^-1*LN((((C13-C10)/(C14-C13))*((C11-C10)/(C14-C11)))/((C12-C10)/(C14-C12))^2)*((B143-0.5)/(B143*(1-B143))+LN(B143/(1-B143))))^(-1)*(1+EXP(LN((C12-C10)/(C14-C12))+(1/2)*(LN((1-D11)/D11))^-1*LN(((C13-C10)/(C14-C13))/((C11-C10)/(C14-C11)))*LN(B143/(1-B143))+((1-2*D11)*(LN((1-D11)/D11)))^-1*LN((((C13-C10)/(C14-C13))*((C11-C10)/(C14-C11)))/((C12-C10)/(C14-C12))^2)*(B143-0.5)*LN(B143/(1-B143))))^2/((C14-C10)*EXP(LN((C12-C10)/(C14-C12))+(1/2)*(LN((1-D11)/D11))^-1*LN(((C13-C10)/(C14-C13))/((C11-C10)/(C14-C11)))*LN(B143/(1-B143))+((1-2*D11)*(LN((1-D11)/D11)))^-1*LN((((C13-C10)/(C14-C13))*((C11-C10)/(C14-C11)))/((C12-C10)/(C14-C12))^2)*(B143-0.5)*LN(B143/(1-B143)))),NA())))))</f>
        <v>6.545261413095119E-3</v>
      </c>
    </row>
    <row r="144" spans="2:4" x14ac:dyDescent="0.35">
      <c r="B144" s="6">
        <f>IF(C15&lt;&gt;"",NA(),(ROW()-ROW(B52))/100)</f>
        <v>0.92</v>
      </c>
      <c r="C144" s="5">
        <f>IF(C15&lt;&gt;"",NA(),IF(D8="u",C12+(1/2)*(LN((1-D11)/D11))^-1*(C13-C11)*LN(B144/(1-B144))+((1-2*D11)*(LN((1-D11)/D11)))^-1*(1-2*(C12-C11)/(C13-C11))*(C13-C11)*(B144-0.5)*LN(B144/(1-B144)),IF(D8="sl",C10+EXP(LN(C12-C10)+(1/2)*(LN((1-D11)/D11))^-1*LN((C13-C10)/(C11-C10))*LN(B144/(1-B144))+((1-2*D11)*(LN((1-D11)/D11)))^-1*LN(((C13-C10)*(C11-C10))/(C12-C10)^2)*(B144-0.5)*LN(B144/(1-B144))),IF(D8="su",C14-EXP(-(-LN(C14-C12)-(1/2)*(LN((1-D11)/D11))^-1*LN((C14-C13)/(C14-C11))*LN(B144/(1-B144))-((1-2*D11)*(LN((1-D11)/D11)))^-1*LN(((C14-C13)*(C14-C11))/(C14-C12)^2)*(B144-0.5)*LN(B144/(1-B144)))),IF(D8="b",(C10+C14*EXP(LN((C12-C10)/(C14-C12))+(1/2)*(LN((1-D11)/D11))^-1*LN(((C13-C10)/(C14-C13))/((C11-C10)/(C14-C11)))*LN(B144/(1-B144))+((1-2*D11)*(LN((1-D11)/D11)))^-1*LN((((C13-C10)/(C14-C13))*((C11-C10)/(C14-C11)))/((C12-C10)/(C14-C12))^2)*(B144-0.5)*LN(B144/(1-B144))))/(1+EXP(LN((C12-C10)/(C14-C12))+(1/2)*(LN((1-D11)/D11))^-1*LN(((C13-C10)/(C14-C13))/((C11-C10)/(C14-C11)))*LN(B144/(1-B144))+((1-2*D11)*(LN((1-D11)/D11)))^-1*LN((((C13-C10)/(C14-C13))*((C11-C10)/(C14-C11)))/((C12-C10)/(C14-C12))^2)*(B144-0.5)*LN(B144/(1-B144)))),NA())))))</f>
        <v>63.066890967438781</v>
      </c>
      <c r="D144" s="4">
        <f>IF(C15&lt;&gt;"",NA(),IF(D8="u",((1/2)*(LN((1-D11)/D11))^-1*(C13-C11)/(B144*(1-B144))+((1-2*D11)*(LN((1-D11)/D11)))^-1*(1-2*(C12-C11)/(C13-C11))*(C13-C11)*((B144-0.5)/(B144*(1-B144))+LN(B144/(1-B144))))^(-1),IF(D8="sl",((1/2)*(LN((1-D11)/D11))^-1*LN((C13-C10)/(C11-C10))/(B144*(1-B144))+((1-2*D11)*(LN((1-D11)/D11)))^-1*LN(((C13-C10)*(C11-C10))/(C12-C10)^2)*((B144-0.5)/(B144*(1-B144))+LN(B144/(1-B144))))^(-1)*EXP(-(LN(C12-C10)+(1/2)*(LN((1-D11)/D11))^-1*LN((C13-C10)/(C11-C10))*LN(B144/(1-B144))+((1-2*D11)*(LN((1-D11)/D11)))^-1*LN(((C13-C10)*(C11-C10))/(C12-C10)^2)*(B144-0.5)*LN(B144/(1-B144)))),IF(D8="su",(-(1/2)*(LN((1-D11)/D11))^-1*LN((C14-C13)/(C14-C11))/(B144*(1-B144))-((1-2*D11)*(LN((1-D11)/D11)))^-1*LN(((C14-C13)*(C14-C11))/(C14-C12)^2)*((B144-0.5)/(B144*(1-B144))+LN(B144/(1-B144))))^(-1)*EXP((-LN(C14-C12)-(1/2)*(LN((1-D11)/D11))^-1*LN((C14-C13)/(C14-C11))*LN(B144/(1-B144))-((1-2*D11)*(LN((1-D11)/D11)))^-1*LN(((C14-C13)*(C14-C11))/(C14-C12)^2)*(B144-0.5)*LN(B144/(1-B144)))),IF(D8="b",((1/2)*(LN((1-D11)/D11))^-1*LN(((C13-C10)/(C14-C13))/((C11-C10)/(C14-C11)))/(B144*(1-B144))+((1-2*D11)*(LN((1-D11)/D11)))^-1*LN((((C13-C10)/(C14-C13))*((C11-C10)/(C14-C11)))/((C12-C10)/(C14-C12))^2)*((B144-0.5)/(B144*(1-B144))+LN(B144/(1-B144))))^(-1)*(1+EXP(LN((C12-C10)/(C14-C12))+(1/2)*(LN((1-D11)/D11))^-1*LN(((C13-C10)/(C14-C13))/((C11-C10)/(C14-C11)))*LN(B144/(1-B144))+((1-2*D11)*(LN((1-D11)/D11)))^-1*LN((((C13-C10)/(C14-C13))*((C11-C10)/(C14-C11)))/((C12-C10)/(C14-C12))^2)*(B144-0.5)*LN(B144/(1-B144))))^2/((C14-C10)*EXP(LN((C12-C10)/(C14-C12))+(1/2)*(LN((1-D11)/D11))^-1*LN(((C13-C10)/(C14-C13))/((C11-C10)/(C14-C11)))*LN(B144/(1-B144))+((1-2*D11)*(LN((1-D11)/D11)))^-1*LN((((C13-C10)/(C14-C13))*((C11-C10)/(C14-C11)))/((C12-C10)/(C14-C12))^2)*(B144-0.5)*LN(B144/(1-B144)))),NA())))))</f>
        <v>5.8812222576714521E-3</v>
      </c>
    </row>
    <row r="145" spans="2:4" x14ac:dyDescent="0.35">
      <c r="B145" s="6">
        <f>IF(C15&lt;&gt;"",NA(),(ROW()-ROW(B52))/100)</f>
        <v>0.93</v>
      </c>
      <c r="C145" s="5">
        <f>IF(C15&lt;&gt;"",NA(),IF(D8="u",C12+(1/2)*(LN((1-D11)/D11))^-1*(C13-C11)*LN(B145/(1-B145))+((1-2*D11)*(LN((1-D11)/D11)))^-1*(1-2*(C12-C11)/(C13-C11))*(C13-C11)*(B145-0.5)*LN(B145/(1-B145)),IF(D8="sl",C10+EXP(LN(C12-C10)+(1/2)*(LN((1-D11)/D11))^-1*LN((C13-C10)/(C11-C10))*LN(B145/(1-B145))+((1-2*D11)*(LN((1-D11)/D11)))^-1*LN(((C13-C10)*(C11-C10))/(C12-C10)^2)*(B145-0.5)*LN(B145/(1-B145))),IF(D8="su",C14-EXP(-(-LN(C14-C12)-(1/2)*(LN((1-D11)/D11))^-1*LN((C14-C13)/(C14-C11))*LN(B145/(1-B145))-((1-2*D11)*(LN((1-D11)/D11)))^-1*LN(((C14-C13)*(C14-C11))/(C14-C12)^2)*(B145-0.5)*LN(B145/(1-B145)))),IF(D8="b",(C10+C14*EXP(LN((C12-C10)/(C14-C12))+(1/2)*(LN((1-D11)/D11))^-1*LN(((C13-C10)/(C14-C13))/((C11-C10)/(C14-C11)))*LN(B145/(1-B145))+((1-2*D11)*(LN((1-D11)/D11)))^-1*LN((((C13-C10)/(C14-C13))*((C11-C10)/(C14-C11)))/((C12-C10)/(C14-C12))^2)*(B145-0.5)*LN(B145/(1-B145))))/(1+EXP(LN((C12-C10)/(C14-C12))+(1/2)*(LN((1-D11)/D11))^-1*LN(((C13-C10)/(C14-C13))/((C11-C10)/(C14-C11)))*LN(B145/(1-B145))+((1-2*D11)*(LN((1-D11)/D11)))^-1*LN((((C13-C10)/(C14-C13))*((C11-C10)/(C14-C11)))/((C12-C10)/(C14-C12))^2)*(B145-0.5)*LN(B145/(1-B145)))),NA())))))</f>
        <v>64.87279624646284</v>
      </c>
      <c r="D145" s="4">
        <f>IF(C15&lt;&gt;"",NA(),IF(D8="u",((1/2)*(LN((1-D11)/D11))^-1*(C13-C11)/(B145*(1-B145))+((1-2*D11)*(LN((1-D11)/D11)))^-1*(1-2*(C12-C11)/(C13-C11))*(C13-C11)*((B145-0.5)/(B145*(1-B145))+LN(B145/(1-B145))))^(-1),IF(D8="sl",((1/2)*(LN((1-D11)/D11))^-1*LN((C13-C10)/(C11-C10))/(B145*(1-B145))+((1-2*D11)*(LN((1-D11)/D11)))^-1*LN(((C13-C10)*(C11-C10))/(C12-C10)^2)*((B145-0.5)/(B145*(1-B145))+LN(B145/(1-B145))))^(-1)*EXP(-(LN(C12-C10)+(1/2)*(LN((1-D11)/D11))^-1*LN((C13-C10)/(C11-C10))*LN(B145/(1-B145))+((1-2*D11)*(LN((1-D11)/D11)))^-1*LN(((C13-C10)*(C11-C10))/(C12-C10)^2)*(B145-0.5)*LN(B145/(1-B145)))),IF(D8="su",(-(1/2)*(LN((1-D11)/D11))^-1*LN((C14-C13)/(C14-C11))/(B145*(1-B145))-((1-2*D11)*(LN((1-D11)/D11)))^-1*LN(((C14-C13)*(C14-C11))/(C14-C12)^2)*((B145-0.5)/(B145*(1-B145))+LN(B145/(1-B145))))^(-1)*EXP((-LN(C14-C12)-(1/2)*(LN((1-D11)/D11))^-1*LN((C14-C13)/(C14-C11))*LN(B145/(1-B145))-((1-2*D11)*(LN((1-D11)/D11)))^-1*LN(((C14-C13)*(C14-C11))/(C14-C12)^2)*(B145-0.5)*LN(B145/(1-B145)))),IF(D8="b",((1/2)*(LN((1-D11)/D11))^-1*LN(((C13-C10)/(C14-C13))/((C11-C10)/(C14-C11)))/(B145*(1-B145))+((1-2*D11)*(LN((1-D11)/D11)))^-1*LN((((C13-C10)/(C14-C13))*((C11-C10)/(C14-C11)))/((C12-C10)/(C14-C12))^2)*((B145-0.5)/(B145*(1-B145))+LN(B145/(1-B145))))^(-1)*(1+EXP(LN((C12-C10)/(C14-C12))+(1/2)*(LN((1-D11)/D11))^-1*LN(((C13-C10)/(C14-C13))/((C11-C10)/(C14-C11)))*LN(B145/(1-B145))+((1-2*D11)*(LN((1-D11)/D11)))^-1*LN((((C13-C10)/(C14-C13))*((C11-C10)/(C14-C11)))/((C12-C10)/(C14-C12))^2)*(B145-0.5)*LN(B145/(1-B145))))^2/((C14-C10)*EXP(LN((C12-C10)/(C14-C12))+(1/2)*(LN((1-D11)/D11))^-1*LN(((C13-C10)/(C14-C13))/((C11-C10)/(C14-C11)))*LN(B145/(1-B145))+((1-2*D11)*(LN((1-D11)/D11)))^-1*LN((((C13-C10)/(C14-C13))*((C11-C10)/(C14-C11)))/((C12-C10)/(C14-C12))^2)*(B145-0.5)*LN(B145/(1-B145)))),NA())))))</f>
        <v>5.2052308752400141E-3</v>
      </c>
    </row>
    <row r="146" spans="2:4" x14ac:dyDescent="0.35">
      <c r="B146" s="6">
        <f>IF(C15&lt;&gt;"",NA(),(ROW()-ROW(B52))/100)</f>
        <v>0.94</v>
      </c>
      <c r="C146" s="5">
        <f>IF(C15&lt;&gt;"",NA(),IF(D8="u",C12+(1/2)*(LN((1-D11)/D11))^-1*(C13-C11)*LN(B146/(1-B146))+((1-2*D11)*(LN((1-D11)/D11)))^-1*(1-2*(C12-C11)/(C13-C11))*(C13-C11)*(B146-0.5)*LN(B146/(1-B146)),IF(D8="sl",C10+EXP(LN(C12-C10)+(1/2)*(LN((1-D11)/D11))^-1*LN((C13-C10)/(C11-C10))*LN(B146/(1-B146))+((1-2*D11)*(LN((1-D11)/D11)))^-1*LN(((C13-C10)*(C11-C10))/(C12-C10)^2)*(B146-0.5)*LN(B146/(1-B146))),IF(D8="su",C14-EXP(-(-LN(C14-C12)-(1/2)*(LN((1-D11)/D11))^-1*LN((C14-C13)/(C14-C11))*LN(B146/(1-B146))-((1-2*D11)*(LN((1-D11)/D11)))^-1*LN(((C14-C13)*(C14-C11))/(C14-C12)^2)*(B146-0.5)*LN(B146/(1-B146)))),IF(D8="b",(C10+C14*EXP(LN((C12-C10)/(C14-C12))+(1/2)*(LN((1-D11)/D11))^-1*LN(((C13-C10)/(C14-C13))/((C11-C10)/(C14-C11)))*LN(B146/(1-B146))+((1-2*D11)*(LN((1-D11)/D11)))^-1*LN((((C13-C10)/(C14-C13))*((C11-C10)/(C14-C11)))/((C12-C10)/(C14-C12))^2)*(B146-0.5)*LN(B146/(1-B146))))/(1+EXP(LN((C12-C10)/(C14-C12))+(1/2)*(LN((1-D11)/D11))^-1*LN(((C13-C10)/(C14-C13))/((C11-C10)/(C14-C11)))*LN(B146/(1-B146))+((1-2*D11)*(LN((1-D11)/D11)))^-1*LN((((C13-C10)/(C14-C13))*((C11-C10)/(C14-C11)))/((C12-C10)/(C14-C12))^2)*(B146-0.5)*LN(B146/(1-B146)))),NA())))))</f>
        <v>66.933081036091622</v>
      </c>
      <c r="D146" s="4">
        <f>IF(C15&lt;&gt;"",NA(),IF(D8="u",((1/2)*(LN((1-D11)/D11))^-1*(C13-C11)/(B146*(1-B146))+((1-2*D11)*(LN((1-D11)/D11)))^-1*(1-2*(C12-C11)/(C13-C11))*(C13-C11)*((B146-0.5)/(B146*(1-B146))+LN(B146/(1-B146))))^(-1),IF(D8="sl",((1/2)*(LN((1-D11)/D11))^-1*LN((C13-C10)/(C11-C10))/(B146*(1-B146))+((1-2*D11)*(LN((1-D11)/D11)))^-1*LN(((C13-C10)*(C11-C10))/(C12-C10)^2)*((B146-0.5)/(B146*(1-B146))+LN(B146/(1-B146))))^(-1)*EXP(-(LN(C12-C10)+(1/2)*(LN((1-D11)/D11))^-1*LN((C13-C10)/(C11-C10))*LN(B146/(1-B146))+((1-2*D11)*(LN((1-D11)/D11)))^-1*LN(((C13-C10)*(C11-C10))/(C12-C10)^2)*(B146-0.5)*LN(B146/(1-B146)))),IF(D8="su",(-(1/2)*(LN((1-D11)/D11))^-1*LN((C14-C13)/(C14-C11))/(B146*(1-B146))-((1-2*D11)*(LN((1-D11)/D11)))^-1*LN(((C14-C13)*(C14-C11))/(C14-C12)^2)*((B146-0.5)/(B146*(1-B146))+LN(B146/(1-B146))))^(-1)*EXP((-LN(C14-C12)-(1/2)*(LN((1-D11)/D11))^-1*LN((C14-C13)/(C14-C11))*LN(B146/(1-B146))-((1-2*D11)*(LN((1-D11)/D11)))^-1*LN(((C14-C13)*(C14-C11))/(C14-C12)^2)*(B146-0.5)*LN(B146/(1-B146)))),IF(D8="b",((1/2)*(LN((1-D11)/D11))^-1*LN(((C13-C10)/(C14-C13))/((C11-C10)/(C14-C11)))/(B146*(1-B146))+((1-2*D11)*(LN((1-D11)/D11)))^-1*LN((((C13-C10)/(C14-C13))*((C11-C10)/(C14-C11)))/((C12-C10)/(C14-C12))^2)*((B146-0.5)/(B146*(1-B146))+LN(B146/(1-B146))))^(-1)*(1+EXP(LN((C12-C10)/(C14-C12))+(1/2)*(LN((1-D11)/D11))^-1*LN(((C13-C10)/(C14-C13))/((C11-C10)/(C14-C11)))*LN(B146/(1-B146))+((1-2*D11)*(LN((1-D11)/D11)))^-1*LN((((C13-C10)/(C14-C13))*((C11-C10)/(C14-C11)))/((C12-C10)/(C14-C12))^2)*(B146-0.5)*LN(B146/(1-B146))))^2/((C14-C10)*EXP(LN((C12-C10)/(C14-C12))+(1/2)*(LN((1-D11)/D11))^-1*LN(((C13-C10)/(C14-C13))/((C11-C10)/(C14-C11)))*LN(B146/(1-B146))+((1-2*D11)*(LN((1-D11)/D11)))^-1*LN((((C13-C10)/(C14-C13))*((C11-C10)/(C14-C11)))/((C12-C10)/(C14-C12))^2)*(B146-0.5)*LN(B146/(1-B146)))),NA())))))</f>
        <v>4.5161888882822411E-3</v>
      </c>
    </row>
    <row r="147" spans="2:4" x14ac:dyDescent="0.35">
      <c r="B147" s="6">
        <f>IF(C15&lt;&gt;"",NA(),(ROW()-ROW(B52))/100)</f>
        <v>0.95</v>
      </c>
      <c r="C147" s="5">
        <f>IF(C15&lt;&gt;"",NA(),IF(D8="u",C12+(1/2)*(LN((1-D11)/D11))^-1*(C13-C11)*LN(B147/(1-B147))+((1-2*D11)*(LN((1-D11)/D11)))^-1*(1-2*(C12-C11)/(C13-C11))*(C13-C11)*(B147-0.5)*LN(B147/(1-B147)),IF(D8="sl",C10+EXP(LN(C12-C10)+(1/2)*(LN((1-D11)/D11))^-1*LN((C13-C10)/(C11-C10))*LN(B147/(1-B147))+((1-2*D11)*(LN((1-D11)/D11)))^-1*LN(((C13-C10)*(C11-C10))/(C12-C10)^2)*(B147-0.5)*LN(B147/(1-B147))),IF(D8="su",C14-EXP(-(-LN(C14-C12)-(1/2)*(LN((1-D11)/D11))^-1*LN((C14-C13)/(C14-C11))*LN(B147/(1-B147))-((1-2*D11)*(LN((1-D11)/D11)))^-1*LN(((C14-C13)*(C14-C11))/(C14-C12)^2)*(B147-0.5)*LN(B147/(1-B147)))),IF(D8="b",(C10+C14*EXP(LN((C12-C10)/(C14-C12))+(1/2)*(LN((1-D11)/D11))^-1*LN(((C13-C10)/(C14-C13))/((C11-C10)/(C14-C11)))*LN(B147/(1-B147))+((1-2*D11)*(LN((1-D11)/D11)))^-1*LN((((C13-C10)/(C14-C13))*((C11-C10)/(C14-C11)))/((C12-C10)/(C14-C12))^2)*(B147-0.5)*LN(B147/(1-B147))))/(1+EXP(LN((C12-C10)/(C14-C12))+(1/2)*(LN((1-D11)/D11))^-1*LN(((C13-C10)/(C14-C13))/((C11-C10)/(C14-C11)))*LN(B147/(1-B147))+((1-2*D11)*(LN((1-D11)/D11)))^-1*LN((((C13-C10)/(C14-C13))*((C11-C10)/(C14-C11)))/((C12-C10)/(C14-C12))^2)*(B147-0.5)*LN(B147/(1-B147)))),NA())))))</f>
        <v>69.339343196594172</v>
      </c>
      <c r="D147" s="4">
        <f>IF(C15&lt;&gt;"",NA(),IF(D8="u",((1/2)*(LN((1-D11)/D11))^-1*(C13-C11)/(B147*(1-B147))+((1-2*D11)*(LN((1-D11)/D11)))^-1*(1-2*(C12-C11)/(C13-C11))*(C13-C11)*((B147-0.5)/(B147*(1-B147))+LN(B147/(1-B147))))^(-1),IF(D8="sl",((1/2)*(LN((1-D11)/D11))^-1*LN((C13-C10)/(C11-C10))/(B147*(1-B147))+((1-2*D11)*(LN((1-D11)/D11)))^-1*LN(((C13-C10)*(C11-C10))/(C12-C10)^2)*((B147-0.5)/(B147*(1-B147))+LN(B147/(1-B147))))^(-1)*EXP(-(LN(C12-C10)+(1/2)*(LN((1-D11)/D11))^-1*LN((C13-C10)/(C11-C10))*LN(B147/(1-B147))+((1-2*D11)*(LN((1-D11)/D11)))^-1*LN(((C13-C10)*(C11-C10))/(C12-C10)^2)*(B147-0.5)*LN(B147/(1-B147)))),IF(D8="su",(-(1/2)*(LN((1-D11)/D11))^-1*LN((C14-C13)/(C14-C11))/(B147*(1-B147))-((1-2*D11)*(LN((1-D11)/D11)))^-1*LN(((C14-C13)*(C14-C11))/(C14-C12)^2)*((B147-0.5)/(B147*(1-B147))+LN(B147/(1-B147))))^(-1)*EXP((-LN(C14-C12)-(1/2)*(LN((1-D11)/D11))^-1*LN((C14-C13)/(C14-C11))*LN(B147/(1-B147))-((1-2*D11)*(LN((1-D11)/D11)))^-1*LN(((C14-C13)*(C14-C11))/(C14-C12)^2)*(B147-0.5)*LN(B147/(1-B147)))),IF(D8="b",((1/2)*(LN((1-D11)/D11))^-1*LN(((C13-C10)/(C14-C13))/((C11-C10)/(C14-C11)))/(B147*(1-B147))+((1-2*D11)*(LN((1-D11)/D11)))^-1*LN((((C13-C10)/(C14-C13))*((C11-C10)/(C14-C11)))/((C12-C10)/(C14-C12))^2)*((B147-0.5)/(B147*(1-B147))+LN(B147/(1-B147))))^(-1)*(1+EXP(LN((C12-C10)/(C14-C12))+(1/2)*(LN((1-D11)/D11))^-1*LN(((C13-C10)/(C14-C13))/((C11-C10)/(C14-C11)))*LN(B147/(1-B147))+((1-2*D11)*(LN((1-D11)/D11)))^-1*LN((((C13-C10)/(C14-C13))*((C11-C10)/(C14-C11)))/((C12-C10)/(C14-C12))^2)*(B147-0.5)*LN(B147/(1-B147))))^2/((C14-C10)*EXP(LN((C12-C10)/(C14-C12))+(1/2)*(LN((1-D11)/D11))^-1*LN(((C13-C10)/(C14-C13))/((C11-C10)/(C14-C11)))*LN(B147/(1-B147))+((1-2*D11)*(LN((1-D11)/D11)))^-1*LN((((C13-C10)/(C14-C13))*((C11-C10)/(C14-C11)))/((C12-C10)/(C14-C12))^2)*(B147-0.5)*LN(B147/(1-B147)))),NA())))))</f>
        <v>3.8127780530524576E-3</v>
      </c>
    </row>
    <row r="148" spans="2:4" x14ac:dyDescent="0.35">
      <c r="B148" s="6">
        <f>IF(C15&lt;&gt;"",NA(),(ROW()-ROW(B52))/100)</f>
        <v>0.96</v>
      </c>
      <c r="C148" s="5">
        <f>IF(C15&lt;&gt;"",NA(),IF(D8="u",C12+(1/2)*(LN((1-D11)/D11))^-1*(C13-C11)*LN(B148/(1-B148))+((1-2*D11)*(LN((1-D11)/D11)))^-1*(1-2*(C12-C11)/(C13-C11))*(C13-C11)*(B148-0.5)*LN(B148/(1-B148)),IF(D8="sl",C10+EXP(LN(C12-C10)+(1/2)*(LN((1-D11)/D11))^-1*LN((C13-C10)/(C11-C10))*LN(B148/(1-B148))+((1-2*D11)*(LN((1-D11)/D11)))^-1*LN(((C13-C10)*(C11-C10))/(C12-C10)^2)*(B148-0.5)*LN(B148/(1-B148))),IF(D8="su",C14-EXP(-(-LN(C14-C12)-(1/2)*(LN((1-D11)/D11))^-1*LN((C14-C13)/(C14-C11))*LN(B148/(1-B148))-((1-2*D11)*(LN((1-D11)/D11)))^-1*LN(((C14-C13)*(C14-C11))/(C14-C12)^2)*(B148-0.5)*LN(B148/(1-B148)))),IF(D8="b",(C10+C14*EXP(LN((C12-C10)/(C14-C12))+(1/2)*(LN((1-D11)/D11))^-1*LN(((C13-C10)/(C14-C13))/((C11-C10)/(C14-C11)))*LN(B148/(1-B148))+((1-2*D11)*(LN((1-D11)/D11)))^-1*LN((((C13-C10)/(C14-C13))*((C11-C10)/(C14-C11)))/((C12-C10)/(C14-C12))^2)*(B148-0.5)*LN(B148/(1-B148))))/(1+EXP(LN((C12-C10)/(C14-C12))+(1/2)*(LN((1-D11)/D11))^-1*LN(((C13-C10)/(C14-C13))/((C11-C10)/(C14-C11)))*LN(B148/(1-B148))+((1-2*D11)*(LN((1-D11)/D11)))^-1*LN((((C13-C10)/(C14-C13))*((C11-C10)/(C14-C11)))/((C12-C10)/(C14-C12))^2)*(B148-0.5)*LN(B148/(1-B148)))),NA())))))</f>
        <v>72.244661731697533</v>
      </c>
      <c r="D148" s="4">
        <f>IF(C15&lt;&gt;"",NA(),IF(D8="u",((1/2)*(LN((1-D11)/D11))^-1*(C13-C11)/(B148*(1-B148))+((1-2*D11)*(LN((1-D11)/D11)))^-1*(1-2*(C12-C11)/(C13-C11))*(C13-C11)*((B148-0.5)/(B148*(1-B148))+LN(B148/(1-B148))))^(-1),IF(D8="sl",((1/2)*(LN((1-D11)/D11))^-1*LN((C13-C10)/(C11-C10))/(B148*(1-B148))+((1-2*D11)*(LN((1-D11)/D11)))^-1*LN(((C13-C10)*(C11-C10))/(C12-C10)^2)*((B148-0.5)/(B148*(1-B148))+LN(B148/(1-B148))))^(-1)*EXP(-(LN(C12-C10)+(1/2)*(LN((1-D11)/D11))^-1*LN((C13-C10)/(C11-C10))*LN(B148/(1-B148))+((1-2*D11)*(LN((1-D11)/D11)))^-1*LN(((C13-C10)*(C11-C10))/(C12-C10)^2)*(B148-0.5)*LN(B148/(1-B148)))),IF(D8="su",(-(1/2)*(LN((1-D11)/D11))^-1*LN((C14-C13)/(C14-C11))/(B148*(1-B148))-((1-2*D11)*(LN((1-D11)/D11)))^-1*LN(((C14-C13)*(C14-C11))/(C14-C12)^2)*((B148-0.5)/(B148*(1-B148))+LN(B148/(1-B148))))^(-1)*EXP((-LN(C14-C12)-(1/2)*(LN((1-D11)/D11))^-1*LN((C14-C13)/(C14-C11))*LN(B148/(1-B148))-((1-2*D11)*(LN((1-D11)/D11)))^-1*LN(((C14-C13)*(C14-C11))/(C14-C12)^2)*(B148-0.5)*LN(B148/(1-B148)))),IF(D8="b",((1/2)*(LN((1-D11)/D11))^-1*LN(((C13-C10)/(C14-C13))/((C11-C10)/(C14-C11)))/(B148*(1-B148))+((1-2*D11)*(LN((1-D11)/D11)))^-1*LN((((C13-C10)/(C14-C13))*((C11-C10)/(C14-C11)))/((C12-C10)/(C14-C12))^2)*((B148-0.5)/(B148*(1-B148))+LN(B148/(1-B148))))^(-1)*(1+EXP(LN((C12-C10)/(C14-C12))+(1/2)*(LN((1-D11)/D11))^-1*LN(((C13-C10)/(C14-C13))/((C11-C10)/(C14-C11)))*LN(B148/(1-B148))+((1-2*D11)*(LN((1-D11)/D11)))^-1*LN((((C13-C10)/(C14-C13))*((C11-C10)/(C14-C11)))/((C12-C10)/(C14-C12))^2)*(B148-0.5)*LN(B148/(1-B148))))^2/((C14-C10)*EXP(LN((C12-C10)/(C14-C12))+(1/2)*(LN((1-D11)/D11))^-1*LN(((C13-C10)/(C14-C13))/((C11-C10)/(C14-C11)))*LN(B148/(1-B148))+((1-2*D11)*(LN((1-D11)/D11)))^-1*LN((((C13-C10)/(C14-C13))*((C11-C10)/(C14-C11)))/((C12-C10)/(C14-C12))^2)*(B148-0.5)*LN(B148/(1-B148)))),NA())))))</f>
        <v>3.0933815858209253E-3</v>
      </c>
    </row>
    <row r="149" spans="2:4" x14ac:dyDescent="0.35">
      <c r="B149" s="6">
        <f>IF(C15&lt;&gt;"",NA(),(ROW()-ROW(B52))/100)</f>
        <v>0.97</v>
      </c>
      <c r="C149" s="5">
        <f>IF(C15&lt;&gt;"",NA(),IF(D8="u",C12+(1/2)*(LN((1-D11)/D11))^-1*(C13-C11)*LN(B149/(1-B149))+((1-2*D11)*(LN((1-D11)/D11)))^-1*(1-2*(C12-C11)/(C13-C11))*(C13-C11)*(B149-0.5)*LN(B149/(1-B149)),IF(D8="sl",C10+EXP(LN(C12-C10)+(1/2)*(LN((1-D11)/D11))^-1*LN((C13-C10)/(C11-C10))*LN(B149/(1-B149))+((1-2*D11)*(LN((1-D11)/D11)))^-1*LN(((C13-C10)*(C11-C10))/(C12-C10)^2)*(B149-0.5)*LN(B149/(1-B149))),IF(D8="su",C14-EXP(-(-LN(C14-C12)-(1/2)*(LN((1-D11)/D11))^-1*LN((C14-C13)/(C14-C11))*LN(B149/(1-B149))-((1-2*D11)*(LN((1-D11)/D11)))^-1*LN(((C14-C13)*(C14-C11))/(C14-C12)^2)*(B149-0.5)*LN(B149/(1-B149)))),IF(D8="b",(C10+C14*EXP(LN((C12-C10)/(C14-C12))+(1/2)*(LN((1-D11)/D11))^-1*LN(((C13-C10)/(C14-C13))/((C11-C10)/(C14-C11)))*LN(B149/(1-B149))+((1-2*D11)*(LN((1-D11)/D11)))^-1*LN((((C13-C10)/(C14-C13))*((C11-C10)/(C14-C11)))/((C12-C10)/(C14-C12))^2)*(B149-0.5)*LN(B149/(1-B149))))/(1+EXP(LN((C12-C10)/(C14-C12))+(1/2)*(LN((1-D11)/D11))^-1*LN(((C13-C10)/(C14-C13))/((C11-C10)/(C14-C11)))*LN(B149/(1-B149))+((1-2*D11)*(LN((1-D11)/D11)))^-1*LN((((C13-C10)/(C14-C13))*((C11-C10)/(C14-C11)))/((C12-C10)/(C14-C12))^2)*(B149-0.5)*LN(B149/(1-B149)))),NA())))))</f>
        <v>75.935302894040234</v>
      </c>
      <c r="D149" s="4">
        <f>IF(C15&lt;&gt;"",NA(),IF(D8="u",((1/2)*(LN((1-D11)/D11))^-1*(C13-C11)/(B149*(1-B149))+((1-2*D11)*(LN((1-D11)/D11)))^-1*(1-2*(C12-C11)/(C13-C11))*(C13-C11)*((B149-0.5)/(B149*(1-B149))+LN(B149/(1-B149))))^(-1),IF(D8="sl",((1/2)*(LN((1-D11)/D11))^-1*LN((C13-C10)/(C11-C10))/(B149*(1-B149))+((1-2*D11)*(LN((1-D11)/D11)))^-1*LN(((C13-C10)*(C11-C10))/(C12-C10)^2)*((B149-0.5)/(B149*(1-B149))+LN(B149/(1-B149))))^(-1)*EXP(-(LN(C12-C10)+(1/2)*(LN((1-D11)/D11))^-1*LN((C13-C10)/(C11-C10))*LN(B149/(1-B149))+((1-2*D11)*(LN((1-D11)/D11)))^-1*LN(((C13-C10)*(C11-C10))/(C12-C10)^2)*(B149-0.5)*LN(B149/(1-B149)))),IF(D8="su",(-(1/2)*(LN((1-D11)/D11))^-1*LN((C14-C13)/(C14-C11))/(B149*(1-B149))-((1-2*D11)*(LN((1-D11)/D11)))^-1*LN(((C14-C13)*(C14-C11))/(C14-C12)^2)*((B149-0.5)/(B149*(1-B149))+LN(B149/(1-B149))))^(-1)*EXP((-LN(C14-C12)-(1/2)*(LN((1-D11)/D11))^-1*LN((C14-C13)/(C14-C11))*LN(B149/(1-B149))-((1-2*D11)*(LN((1-D11)/D11)))^-1*LN(((C14-C13)*(C14-C11))/(C14-C12)^2)*(B149-0.5)*LN(B149/(1-B149)))),IF(D8="b",((1/2)*(LN((1-D11)/D11))^-1*LN(((C13-C10)/(C14-C13))/((C11-C10)/(C14-C11)))/(B149*(1-B149))+((1-2*D11)*(LN((1-D11)/D11)))^-1*LN((((C13-C10)/(C14-C13))*((C11-C10)/(C14-C11)))/((C12-C10)/(C14-C12))^2)*((B149-0.5)/(B149*(1-B149))+LN(B149/(1-B149))))^(-1)*(1+EXP(LN((C12-C10)/(C14-C12))+(1/2)*(LN((1-D11)/D11))^-1*LN(((C13-C10)/(C14-C13))/((C11-C10)/(C14-C11)))*LN(B149/(1-B149))+((1-2*D11)*(LN((1-D11)/D11)))^-1*LN((((C13-C10)/(C14-C13))*((C11-C10)/(C14-C11)))/((C12-C10)/(C14-C12))^2)*(B149-0.5)*LN(B149/(1-B149))))^2/((C14-C10)*EXP(LN((C12-C10)/(C14-C12))+(1/2)*(LN((1-D11)/D11))^-1*LN(((C13-C10)/(C14-C13))/((C11-C10)/(C14-C11)))*LN(B149/(1-B149))+((1-2*D11)*(LN((1-D11)/D11)))^-1*LN((((C13-C10)/(C14-C13))*((C11-C10)/(C14-C11)))/((C12-C10)/(C14-C12))^2)*(B149-0.5)*LN(B149/(1-B149)))),NA())))))</f>
        <v>2.3559534258394705E-3</v>
      </c>
    </row>
    <row r="150" spans="2:4" x14ac:dyDescent="0.35">
      <c r="B150" s="6">
        <f>IF(C15&lt;&gt;"",NA(),(ROW()-ROW(B52))/100)</f>
        <v>0.98</v>
      </c>
      <c r="C150" s="5">
        <f>IF(C15&lt;&gt;"",NA(),IF(D8="u",C12+(1/2)*(LN((1-D11)/D11))^-1*(C13-C11)*LN(B150/(1-B150))+((1-2*D11)*(LN((1-D11)/D11)))^-1*(1-2*(C12-C11)/(C13-C11))*(C13-C11)*(B150-0.5)*LN(B150/(1-B150)),IF(D8="sl",C10+EXP(LN(C12-C10)+(1/2)*(LN((1-D11)/D11))^-1*LN((C13-C10)/(C11-C10))*LN(B150/(1-B150))+((1-2*D11)*(LN((1-D11)/D11)))^-1*LN(((C13-C10)*(C11-C10))/(C12-C10)^2)*(B150-0.5)*LN(B150/(1-B150))),IF(D8="su",C14-EXP(-(-LN(C14-C12)-(1/2)*(LN((1-D11)/D11))^-1*LN((C14-C13)/(C14-C11))*LN(B150/(1-B150))-((1-2*D11)*(LN((1-D11)/D11)))^-1*LN(((C14-C13)*(C14-C11))/(C14-C12)^2)*(B150-0.5)*LN(B150/(1-B150)))),IF(D8="b",(C10+C14*EXP(LN((C12-C10)/(C14-C12))+(1/2)*(LN((1-D11)/D11))^-1*LN(((C13-C10)/(C14-C13))/((C11-C10)/(C14-C11)))*LN(B150/(1-B150))+((1-2*D11)*(LN((1-D11)/D11)))^-1*LN((((C13-C10)/(C14-C13))*((C11-C10)/(C14-C11)))/((C12-C10)/(C14-C12))^2)*(B150-0.5)*LN(B150/(1-B150))))/(1+EXP(LN((C12-C10)/(C14-C12))+(1/2)*(LN((1-D11)/D11))^-1*LN(((C13-C10)/(C14-C13))/((C11-C10)/(C14-C11)))*LN(B150/(1-B150))+((1-2*D11)*(LN((1-D11)/D11)))^-1*LN((((C13-C10)/(C14-C13))*((C11-C10)/(C14-C11)))/((C12-C10)/(C14-C12))^2)*(B150-0.5)*LN(B150/(1-B150)))),NA())))))</f>
        <v>81.052337478196947</v>
      </c>
      <c r="D150" s="4">
        <f>IF(C15&lt;&gt;"",NA(),IF(D8="u",((1/2)*(LN((1-D11)/D11))^-1*(C13-C11)/(B150*(1-B150))+((1-2*D11)*(LN((1-D11)/D11)))^-1*(1-2*(C12-C11)/(C13-C11))*(C13-C11)*((B150-0.5)/(B150*(1-B150))+LN(B150/(1-B150))))^(-1),IF(D8="sl",((1/2)*(LN((1-D11)/D11))^-1*LN((C13-C10)/(C11-C10))/(B150*(1-B150))+((1-2*D11)*(LN((1-D11)/D11)))^-1*LN(((C13-C10)*(C11-C10))/(C12-C10)^2)*((B150-0.5)/(B150*(1-B150))+LN(B150/(1-B150))))^(-1)*EXP(-(LN(C12-C10)+(1/2)*(LN((1-D11)/D11))^-1*LN((C13-C10)/(C11-C10))*LN(B150/(1-B150))+((1-2*D11)*(LN((1-D11)/D11)))^-1*LN(((C13-C10)*(C11-C10))/(C12-C10)^2)*(B150-0.5)*LN(B150/(1-B150)))),IF(D8="su",(-(1/2)*(LN((1-D11)/D11))^-1*LN((C14-C13)/(C14-C11))/(B150*(1-B150))-((1-2*D11)*(LN((1-D11)/D11)))^-1*LN(((C14-C13)*(C14-C11))/(C14-C12)^2)*((B150-0.5)/(B150*(1-B150))+LN(B150/(1-B150))))^(-1)*EXP((-LN(C14-C12)-(1/2)*(LN((1-D11)/D11))^-1*LN((C14-C13)/(C14-C11))*LN(B150/(1-B150))-((1-2*D11)*(LN((1-D11)/D11)))^-1*LN(((C14-C13)*(C14-C11))/(C14-C12)^2)*(B150-0.5)*LN(B150/(1-B150)))),IF(D8="b",((1/2)*(LN((1-D11)/D11))^-1*LN(((C13-C10)/(C14-C13))/((C11-C10)/(C14-C11)))/(B150*(1-B150))+((1-2*D11)*(LN((1-D11)/D11)))^-1*LN((((C13-C10)/(C14-C13))*((C11-C10)/(C14-C11)))/((C12-C10)/(C14-C12))^2)*((B150-0.5)/(B150*(1-B150))+LN(B150/(1-B150))))^(-1)*(1+EXP(LN((C12-C10)/(C14-C12))+(1/2)*(LN((1-D11)/D11))^-1*LN(((C13-C10)/(C14-C13))/((C11-C10)/(C14-C11)))*LN(B150/(1-B150))+((1-2*D11)*(LN((1-D11)/D11)))^-1*LN((((C13-C10)/(C14-C13))*((C11-C10)/(C14-C11)))/((C12-C10)/(C14-C12))^2)*(B150-0.5)*LN(B150/(1-B150))))^2/((C14-C10)*EXP(LN((C12-C10)/(C14-C12))+(1/2)*(LN((1-D11)/D11))^-1*LN(((C13-C10)/(C14-C13))/((C11-C10)/(C14-C11)))*LN(B150/(1-B150))+((1-2*D11)*(LN((1-D11)/D11)))^-1*LN((((C13-C10)/(C14-C13))*((C11-C10)/(C14-C11)))/((C12-C10)/(C14-C12))^2)*(B150-0.5)*LN(B150/(1-B150)))),NA())))))</f>
        <v>1.5977742463860927E-3</v>
      </c>
    </row>
    <row r="151" spans="2:4" x14ac:dyDescent="0.35">
      <c r="B151" s="6">
        <f>IF(C15&lt;&gt;"",NA(),(ROW()-ROW(B52))/100)</f>
        <v>0.99</v>
      </c>
      <c r="C151" s="5">
        <f>IF(C15&lt;&gt;"",NA(),IF(D8="u",C12+(1/2)*(LN((1-D11)/D11))^-1*(C13-C11)*LN(B151/(1-B151))+((1-2*D11)*(LN((1-D11)/D11)))^-1*(1-2*(C12-C11)/(C13-C11))*(C13-C11)*(B151-0.5)*LN(B151/(1-B151)),IF(D8="sl",C10+EXP(LN(C12-C10)+(1/2)*(LN((1-D11)/D11))^-1*LN((C13-C10)/(C11-C10))*LN(B151/(1-B151))+((1-2*D11)*(LN((1-D11)/D11)))^-1*LN(((C13-C10)*(C11-C10))/(C12-C10)^2)*(B151-0.5)*LN(B151/(1-B151))),IF(D8="su",C14-EXP(-(-LN(C14-C12)-(1/2)*(LN((1-D11)/D11))^-1*LN((C14-C13)/(C14-C11))*LN(B151/(1-B151))-((1-2*D11)*(LN((1-D11)/D11)))^-1*LN(((C14-C13)*(C14-C11))/(C14-C12)^2)*(B151-0.5)*LN(B151/(1-B151)))),IF(D8="b",(C10+C14*EXP(LN((C12-C10)/(C14-C12))+(1/2)*(LN((1-D11)/D11))^-1*LN(((C13-C10)/(C14-C13))/((C11-C10)/(C14-C11)))*LN(B151/(1-B151))+((1-2*D11)*(LN((1-D11)/D11)))^-1*LN((((C13-C10)/(C14-C13))*((C11-C10)/(C14-C11)))/((C12-C10)/(C14-C12))^2)*(B151-0.5)*LN(B151/(1-B151))))/(1+EXP(LN((C12-C10)/(C14-C12))+(1/2)*(LN((1-D11)/D11))^-1*LN(((C13-C10)/(C14-C13))/((C11-C10)/(C14-C11)))*LN(B151/(1-B151))+((1-2*D11)*(LN((1-D11)/D11)))^-1*LN((((C13-C10)/(C14-C13))*((C11-C10)/(C14-C11)))/((C12-C10)/(C14-C12))^2)*(B151-0.5)*LN(B151/(1-B151)))),NA())))))</f>
        <v>89.635974548539039</v>
      </c>
      <c r="D151" s="4">
        <f>IF(C15&lt;&gt;"",NA(),IF(D8="u",((1/2)*(LN((1-D11)/D11))^-1*(C13-C11)/(B151*(1-B151))+((1-2*D11)*(LN((1-D11)/D11)))^-1*(1-2*(C12-C11)/(C13-C11))*(C13-C11)*((B151-0.5)/(B151*(1-B151))+LN(B151/(1-B151))))^(-1),IF(D8="sl",((1/2)*(LN((1-D11)/D11))^-1*LN((C13-C10)/(C11-C10))/(B151*(1-B151))+((1-2*D11)*(LN((1-D11)/D11)))^-1*LN(((C13-C10)*(C11-C10))/(C12-C10)^2)*((B151-0.5)/(B151*(1-B151))+LN(B151/(1-B151))))^(-1)*EXP(-(LN(C12-C10)+(1/2)*(LN((1-D11)/D11))^-1*LN((C13-C10)/(C11-C10))*LN(B151/(1-B151))+((1-2*D11)*(LN((1-D11)/D11)))^-1*LN(((C13-C10)*(C11-C10))/(C12-C10)^2)*(B151-0.5)*LN(B151/(1-B151)))),IF(D8="su",(-(1/2)*(LN((1-D11)/D11))^-1*LN((C14-C13)/(C14-C11))/(B151*(1-B151))-((1-2*D11)*(LN((1-D11)/D11)))^-1*LN(((C14-C13)*(C14-C11))/(C14-C12)^2)*((B151-0.5)/(B151*(1-B151))+LN(B151/(1-B151))))^(-1)*EXP((-LN(C14-C12)-(1/2)*(LN((1-D11)/D11))^-1*LN((C14-C13)/(C14-C11))*LN(B151/(1-B151))-((1-2*D11)*(LN((1-D11)/D11)))^-1*LN(((C14-C13)*(C14-C11))/(C14-C12)^2)*(B151-0.5)*LN(B151/(1-B151)))),IF(D8="b",((1/2)*(LN((1-D11)/D11))^-1*LN(((C13-C10)/(C14-C13))/((C11-C10)/(C14-C11)))/(B151*(1-B151))+((1-2*D11)*(LN((1-D11)/D11)))^-1*LN((((C13-C10)/(C14-C13))*((C11-C10)/(C14-C11)))/((C12-C10)/(C14-C12))^2)*((B151-0.5)/(B151*(1-B151))+LN(B151/(1-B151))))^(-1)*(1+EXP(LN((C12-C10)/(C14-C12))+(1/2)*(LN((1-D11)/D11))^-1*LN(((C13-C10)/(C14-C13))/((C11-C10)/(C14-C11)))*LN(B151/(1-B151))+((1-2*D11)*(LN((1-D11)/D11)))^-1*LN((((C13-C10)/(C14-C13))*((C11-C10)/(C14-C11)))/((C12-C10)/(C14-C12))^2)*(B151-0.5)*LN(B151/(1-B151))))^2/((C14-C10)*EXP(LN((C12-C10)/(C14-C12))+(1/2)*(LN((1-D11)/D11))^-1*LN(((C13-C10)/(C14-C13))/((C11-C10)/(C14-C11)))*LN(B151/(1-B151))+((1-2*D11)*(LN((1-D11)/D11)))^-1*LN((((C13-C10)/(C14-C13))*((C11-C10)/(C14-C11)))/((C12-C10)/(C14-C12))^2)*(B151-0.5)*LN(B151/(1-B151)))),NA())))))</f>
        <v>8.1489517202902877E-4</v>
      </c>
    </row>
    <row r="152" spans="2:4" x14ac:dyDescent="0.35">
      <c r="B152" s="6">
        <f>IF(C15&lt;&gt;"",NA(),0.994)</f>
        <v>0.99399999999999999</v>
      </c>
      <c r="C152" s="5">
        <f>IF(C15&lt;&gt;"",NA(),IF(D8="u",C12+(1/2)*(LN((1-D11)/D11))^-1*(C13-C11)*LN(B152/(1-B152))+((1-2*D11)*(LN((1-D11)/D11)))^-1*(1-2*(C12-C11)/(C13-C11))*(C13-C11)*(B152-0.5)*LN(B152/(1-B152)),IF(D8="sl",C10+EXP(LN(C12-C10)+(1/2)*(LN((1-D11)/D11))^-1*LN((C13-C10)/(C11-C10))*LN(B152/(1-B152))+((1-2*D11)*(LN((1-D11)/D11)))^-1*LN(((C13-C10)*(C11-C10))/(C12-C10)^2)*(B152-0.5)*LN(B152/(1-B152))),IF(D8="su",C14-EXP(-(-LN(C14-C12)-(1/2)*(LN((1-D11)/D11))^-1*LN((C14-C13)/(C14-C11))*LN(B152/(1-B152))-((1-2*D11)*(LN((1-D11)/D11)))^-1*LN(((C14-C13)*(C14-C11))/(C14-C12)^2)*(B152-0.5)*LN(B152/(1-B152)))),IF(D8="b",(C10+C14*EXP(LN((C12-C10)/(C14-C12))+(1/2)*(LN((1-D11)/D11))^-1*LN(((C13-C10)/(C14-C13))/((C11-C10)/(C14-C11)))*LN(B152/(1-B152))+((1-2*D11)*(LN((1-D11)/D11)))^-1*LN((((C13-C10)/(C14-C13))*((C11-C10)/(C14-C11)))/((C12-C10)/(C14-C12))^2)*(B152-0.5)*LN(B152/(1-B152))))/(1+EXP(LN((C12-C10)/(C14-C12))+(1/2)*(LN((1-D11)/D11))^-1*LN(((C13-C10)/(C14-C13))/((C11-C10)/(C14-C11)))*LN(B152/(1-B152))+((1-2*D11)*(LN((1-D11)/D11)))^-1*LN((((C13-C10)/(C14-C13))*((C11-C10)/(C14-C11)))/((C12-C10)/(C14-C12))^2)*(B152-0.5)*LN(B152/(1-B152)))),NA())))))</f>
        <v>95.873917330447028</v>
      </c>
      <c r="D152" s="4">
        <f>IF(C15&lt;&gt;"",NA(),IF(D8="u",((1/2)*(LN((1-D11)/D11))^-1*(C13-C11)/(B152*(1-B152))+((1-2*D11)*(LN((1-D11)/D11)))^-1*(1-2*(C12-C11)/(C13-C11))*(C13-C11)*((B152-0.5)/(B152*(1-B152))+LN(B152/(1-B152))))^(-1),IF(D8="sl",((1/2)*(LN((1-D11)/D11))^-1*LN((C13-C10)/(C11-C10))/(B152*(1-B152))+((1-2*D11)*(LN((1-D11)/D11)))^-1*LN(((C13-C10)*(C11-C10))/(C12-C10)^2)*((B152-0.5)/(B152*(1-B152))+LN(B152/(1-B152))))^(-1)*EXP(-(LN(C12-C10)+(1/2)*(LN((1-D11)/D11))^-1*LN((C13-C10)/(C11-C10))*LN(B152/(1-B152))+((1-2*D11)*(LN((1-D11)/D11)))^-1*LN(((C13-C10)*(C11-C10))/(C12-C10)^2)*(B152-0.5)*LN(B152/(1-B152)))),IF(D8="su",(-(1/2)*(LN((1-D11)/D11))^-1*LN((C14-C13)/(C14-C11))/(B152*(1-B152))-((1-2*D11)*(LN((1-D11)/D11)))^-1*LN(((C14-C13)*(C14-C11))/(C14-C12)^2)*((B152-0.5)/(B152*(1-B152))+LN(B152/(1-B152))))^(-1)*EXP((-LN(C14-C12)-(1/2)*(LN((1-D11)/D11))^-1*LN((C14-C13)/(C14-C11))*LN(B152/(1-B152))-((1-2*D11)*(LN((1-D11)/D11)))^-1*LN(((C14-C13)*(C14-C11))/(C14-C12)^2)*(B152-0.5)*LN(B152/(1-B152)))),IF(D8="b",((1/2)*(LN((1-D11)/D11))^-1*LN(((C13-C10)/(C14-C13))/((C11-C10)/(C14-C11)))/(B152*(1-B152))+((1-2*D11)*(LN((1-D11)/D11)))^-1*LN((((C13-C10)/(C14-C13))*((C11-C10)/(C14-C11)))/((C12-C10)/(C14-C12))^2)*((B152-0.5)/(B152*(1-B152))+LN(B152/(1-B152))))^(-1)*(1+EXP(LN((C12-C10)/(C14-C12))+(1/2)*(LN((1-D11)/D11))^-1*LN(((C13-C10)/(C14-C13))/((C11-C10)/(C14-C11)))*LN(B152/(1-B152))+((1-2*D11)*(LN((1-D11)/D11)))^-1*LN((((C13-C10)/(C14-C13))*((C11-C10)/(C14-C11)))/((C12-C10)/(C14-C12))^2)*(B152-0.5)*LN(B152/(1-B152))))^2/((C14-C10)*EXP(LN((C12-C10)/(C14-C12))+(1/2)*(LN((1-D11)/D11))^-1*LN(((C13-C10)/(C14-C13))/((C11-C10)/(C14-C11)))*LN(B152/(1-B152))+((1-2*D11)*(LN((1-D11)/D11)))^-1*LN((((C13-C10)/(C14-C13))*((C11-C10)/(C14-C11)))/((C12-C10)/(C14-C12))^2)*(B152-0.5)*LN(B152/(1-B152)))),NA())))))</f>
        <v>4.9345807442339931E-4</v>
      </c>
    </row>
    <row r="153" spans="2:4" x14ac:dyDescent="0.35">
      <c r="B153" s="6">
        <f>IF(C15&lt;&gt;"",NA(),0.997)</f>
        <v>0.997</v>
      </c>
      <c r="C153" s="5">
        <f>IF(C15&lt;&gt;"",NA(),IF(D8="u",C12+(1/2)*(LN((1-D11)/D11))^-1*(C13-C11)*LN(B153/(1-B153))+((1-2*D11)*(LN((1-D11)/D11)))^-1*(1-2*(C12-C11)/(C13-C11))*(C13-C11)*(B153-0.5)*LN(B153/(1-B153)),IF(D8="sl",C10+EXP(LN(C12-C10)+(1/2)*(LN((1-D11)/D11))^-1*LN((C13-C10)/(C11-C10))*LN(B153/(1-B153))+((1-2*D11)*(LN((1-D11)/D11)))^-1*LN(((C13-C10)*(C11-C10))/(C12-C10)^2)*(B153-0.5)*LN(B153/(1-B153))),IF(D8="su",C14-EXP(-(-LN(C14-C12)-(1/2)*(LN((1-D11)/D11))^-1*LN((C14-C13)/(C14-C11))*LN(B153/(1-B153))-((1-2*D11)*(LN((1-D11)/D11)))^-1*LN(((C14-C13)*(C14-C11))/(C14-C12)^2)*(B153-0.5)*LN(B153/(1-B153)))),IF(D8="b",(C10+C14*EXP(LN((C12-C10)/(C14-C12))+(1/2)*(LN((1-D11)/D11))^-1*LN(((C13-C10)/(C14-C13))/((C11-C10)/(C14-C11)))*LN(B153/(1-B153))+((1-2*D11)*(LN((1-D11)/D11)))^-1*LN((((C13-C10)/(C14-C13))*((C11-C10)/(C14-C11)))/((C12-C10)/(C14-C12))^2)*(B153-0.5)*LN(B153/(1-B153))))/(1+EXP(LN((C12-C10)/(C14-C12))+(1/2)*(LN((1-D11)/D11))^-1*LN(((C13-C10)/(C14-C13))/((C11-C10)/(C14-C11)))*LN(B153/(1-B153))+((1-2*D11)*(LN((1-D11)/D11)))^-1*LN((((C13-C10)/(C14-C13))*((C11-C10)/(C14-C11)))/((C12-C10)/(C14-C12))^2)*(B153-0.5)*LN(B153/(1-B153)))),NA())))))</f>
        <v>104.26620360556032</v>
      </c>
      <c r="D153" s="4">
        <f>IF(C15&lt;&gt;"",NA(),IF(D8="u",((1/2)*(LN((1-D11)/D11))^-1*(C13-C11)/(B153*(1-B153))+((1-2*D11)*(LN((1-D11)/D11)))^-1*(1-2*(C12-C11)/(C13-C11))*(C13-C11)*((B153-0.5)/(B153*(1-B153))+LN(B153/(1-B153))))^(-1),IF(D8="sl",((1/2)*(LN((1-D11)/D11))^-1*LN((C13-C10)/(C11-C10))/(B153*(1-B153))+((1-2*D11)*(LN((1-D11)/D11)))^-1*LN(((C13-C10)*(C11-C10))/(C12-C10)^2)*((B153-0.5)/(B153*(1-B153))+LN(B153/(1-B153))))^(-1)*EXP(-(LN(C12-C10)+(1/2)*(LN((1-D11)/D11))^-1*LN((C13-C10)/(C11-C10))*LN(B153/(1-B153))+((1-2*D11)*(LN((1-D11)/D11)))^-1*LN(((C13-C10)*(C11-C10))/(C12-C10)^2)*(B153-0.5)*LN(B153/(1-B153)))),IF(D8="su",(-(1/2)*(LN((1-D11)/D11))^-1*LN((C14-C13)/(C14-C11))/(B153*(1-B153))-((1-2*D11)*(LN((1-D11)/D11)))^-1*LN(((C14-C13)*(C14-C11))/(C14-C12)^2)*((B153-0.5)/(B153*(1-B153))+LN(B153/(1-B153))))^(-1)*EXP((-LN(C14-C12)-(1/2)*(LN((1-D11)/D11))^-1*LN((C14-C13)/(C14-C11))*LN(B153/(1-B153))-((1-2*D11)*(LN((1-D11)/D11)))^-1*LN(((C14-C13)*(C14-C11))/(C14-C12)^2)*(B153-0.5)*LN(B153/(1-B153)))),IF(D8="b",((1/2)*(LN((1-D11)/D11))^-1*LN(((C13-C10)/(C14-C13))/((C11-C10)/(C14-C11)))/(B153*(1-B153))+((1-2*D11)*(LN((1-D11)/D11)))^-1*LN((((C13-C10)/(C14-C13))*((C11-C10)/(C14-C11)))/((C12-C10)/(C14-C12))^2)*((B153-0.5)/(B153*(1-B153))+LN(B153/(1-B153))))^(-1)*(1+EXP(LN((C12-C10)/(C14-C12))+(1/2)*(LN((1-D11)/D11))^-1*LN(((C13-C10)/(C14-C13))/((C11-C10)/(C14-C11)))*LN(B153/(1-B153))+((1-2*D11)*(LN((1-D11)/D11)))^-1*LN((((C13-C10)/(C14-C13))*((C11-C10)/(C14-C11)))/((C12-C10)/(C14-C12))^2)*(B153-0.5)*LN(B153/(1-B153))))^2/((C14-C10)*EXP(LN((C12-C10)/(C14-C12))+(1/2)*(LN((1-D11)/D11))^-1*LN(((C13-C10)/(C14-C13))/((C11-C10)/(C14-C11)))*LN(B153/(1-B153))+((1-2*D11)*(LN((1-D11)/D11)))^-1*LN((((C13-C10)/(C14-C13))*((C11-C10)/(C14-C11)))/((C12-C10)/(C14-C12))^2)*(B153-0.5)*LN(B153/(1-B153)))),NA())))))</f>
        <v>2.4865697662125331E-4</v>
      </c>
    </row>
    <row r="154" spans="2:4" x14ac:dyDescent="0.35">
      <c r="B154" s="6">
        <f>IF(C15&lt;&gt;"",NA(),0.999)</f>
        <v>0.999</v>
      </c>
      <c r="C154" s="5">
        <f>IF(C15&lt;&gt;"",NA(),IF(D8="u",C12+(1/2)*(LN((1-D11)/D11))^-1*(C13-C11)*LN(B154/(1-B154))+((1-2*D11)*(LN((1-D11)/D11)))^-1*(1-2*(C12-C11)/(C13-C11))*(C13-C11)*(B154-0.5)*LN(B154/(1-B154)),IF(D8="sl",C10+EXP(LN(C12-C10)+(1/2)*(LN((1-D11)/D11))^-1*LN((C13-C10)/(C11-C10))*LN(B154/(1-B154))+((1-2*D11)*(LN((1-D11)/D11)))^-1*LN(((C13-C10)*(C11-C10))/(C12-C10)^2)*(B154-0.5)*LN(B154/(1-B154))),IF(D8="su",C14-EXP(-(-LN(C14-C12)-(1/2)*(LN((1-D11)/D11))^-1*LN((C14-C13)/(C14-C11))*LN(B154/(1-B154))-((1-2*D11)*(LN((1-D11)/D11)))^-1*LN(((C14-C13)*(C14-C11))/(C14-C12)^2)*(B154-0.5)*LN(B154/(1-B154)))),IF(D8="b",(C10+C14*EXP(LN((C12-C10)/(C14-C12))+(1/2)*(LN((1-D11)/D11))^-1*LN(((C13-C10)/(C14-C13))/((C11-C10)/(C14-C11)))*LN(B154/(1-B154))+((1-2*D11)*(LN((1-D11)/D11)))^-1*LN((((C13-C10)/(C14-C13))*((C11-C10)/(C14-C11)))/((C12-C10)/(C14-C12))^2)*(B154-0.5)*LN(B154/(1-B154))))/(1+EXP(LN((C12-C10)/(C14-C12))+(1/2)*(LN((1-D11)/D11))^-1*LN(((C13-C10)/(C14-C13))/((C11-C10)/(C14-C11)))*LN(B154/(1-B154))+((1-2*D11)*(LN((1-D11)/D11)))^-1*LN((((C13-C10)/(C14-C13))*((C11-C10)/(C14-C11)))/((C12-C10)/(C14-C12))^2)*(B154-0.5)*LN(B154/(1-B154)))),NA())))))</f>
        <v>117.47494606331345</v>
      </c>
      <c r="D154" s="4">
        <f>IF(C15&lt;&gt;"",NA(),IF(D8="u",((1/2)*(LN((1-D11)/D11))^-1*(C13-C11)/(B154*(1-B154))+((1-2*D11)*(LN((1-D11)/D11)))^-1*(1-2*(C12-C11)/(C13-C11))*(C13-C11)*((B154-0.5)/(B154*(1-B154))+LN(B154/(1-B154))))^(-1),IF(D8="sl",((1/2)*(LN((1-D11)/D11))^-1*LN((C13-C10)/(C11-C10))/(B154*(1-B154))+((1-2*D11)*(LN((1-D11)/D11)))^-1*LN(((C13-C10)*(C11-C10))/(C12-C10)^2)*((B154-0.5)/(B154*(1-B154))+LN(B154/(1-B154))))^(-1)*EXP(-(LN(C12-C10)+(1/2)*(LN((1-D11)/D11))^-1*LN((C13-C10)/(C11-C10))*LN(B154/(1-B154))+((1-2*D11)*(LN((1-D11)/D11)))^-1*LN(((C13-C10)*(C11-C10))/(C12-C10)^2)*(B154-0.5)*LN(B154/(1-B154)))),IF(D8="su",(-(1/2)*(LN((1-D11)/D11))^-1*LN((C14-C13)/(C14-C11))/(B154*(1-B154))-((1-2*D11)*(LN((1-D11)/D11)))^-1*LN(((C14-C13)*(C14-C11))/(C14-C12)^2)*((B154-0.5)/(B154*(1-B154))+LN(B154/(1-B154))))^(-1)*EXP((-LN(C14-C12)-(1/2)*(LN((1-D11)/D11))^-1*LN((C14-C13)/(C14-C11))*LN(B154/(1-B154))-((1-2*D11)*(LN((1-D11)/D11)))^-1*LN(((C14-C13)*(C14-C11))/(C14-C12)^2)*(B154-0.5)*LN(B154/(1-B154)))),IF(D8="b",((1/2)*(LN((1-D11)/D11))^-1*LN(((C13-C10)/(C14-C13))/((C11-C10)/(C14-C11)))/(B154*(1-B154))+((1-2*D11)*(LN((1-D11)/D11)))^-1*LN((((C13-C10)/(C14-C13))*((C11-C10)/(C14-C11)))/((C12-C10)/(C14-C12))^2)*((B154-0.5)/(B154*(1-B154))+LN(B154/(1-B154))))^(-1)*(1+EXP(LN((C12-C10)/(C14-C12))+(1/2)*(LN((1-D11)/D11))^-1*LN(((C13-C10)/(C14-C13))/((C11-C10)/(C14-C11)))*LN(B154/(1-B154))+((1-2*D11)*(LN((1-D11)/D11)))^-1*LN((((C13-C10)/(C14-C13))*((C11-C10)/(C14-C11)))/((C12-C10)/(C14-C12))^2)*(B154-0.5)*LN(B154/(1-B154))))^2/((C14-C10)*EXP(LN((C12-C10)/(C14-C12))+(1/2)*(LN((1-D11)/D11))^-1*LN(((C13-C10)/(C14-C13))/((C11-C10)/(C14-C11)))*LN(B154/(1-B154))+((1-2*D11)*(LN((1-D11)/D11)))^-1*LN((((C13-C10)/(C14-C13))*((C11-C10)/(C14-C11)))/((C12-C10)/(C14-C12))^2)*(B154-0.5)*LN(B154/(1-B154)))),NA())))))</f>
        <v>8.3385821213431433E-5</v>
      </c>
    </row>
    <row r="155" spans="2:4" x14ac:dyDescent="0.35">
      <c r="B155" s="3" t="e">
        <f>IF(AND(OR(D8="su",D8="b"),C15=""),1,NA())</f>
        <v>#N/A</v>
      </c>
      <c r="C155" s="2" t="e">
        <f>IF(AND(OR(D8="su",D8="b"),C15=""),C14,NA())</f>
        <v>#N/A</v>
      </c>
      <c r="D155" s="1" t="e">
        <f>IF(AND(OR(D8="su",D8="b"),C15=""),0,NA())</f>
        <v>#N/A</v>
      </c>
    </row>
  </sheetData>
  <mergeCells count="2">
    <mergeCell ref="C15:D16"/>
    <mergeCell ref="B15:B16"/>
  </mergeCells>
  <conditionalFormatting sqref="B49:D155">
    <cfRule type="expression" dxfId="10" priority="15">
      <formula>ISNUMBER(B49)=FALSE</formula>
    </cfRule>
  </conditionalFormatting>
  <conditionalFormatting sqref="C15">
    <cfRule type="expression" dxfId="9" priority="14">
      <formula>C15&lt;&gt;""</formula>
    </cfRule>
  </conditionalFormatting>
  <conditionalFormatting sqref="B43:D47">
    <cfRule type="expression" dxfId="8" priority="13">
      <formula>ISNUMBER(B43)=FALSE</formula>
    </cfRule>
  </conditionalFormatting>
  <conditionalFormatting sqref="C14">
    <cfRule type="expression" dxfId="7" priority="12">
      <formula>AND( D8 &lt;&gt; "su", D8 &lt;&gt; "b" )</formula>
    </cfRule>
  </conditionalFormatting>
  <conditionalFormatting sqref="C10">
    <cfRule type="expression" dxfId="6" priority="19">
      <formula>AND( D8 &lt;&gt; "sl", D8 &lt;&gt; "b" )</formula>
    </cfRule>
  </conditionalFormatting>
  <conditionalFormatting sqref="C7">
    <cfRule type="expression" dxfId="5" priority="11">
      <formula>D7=""</formula>
    </cfRule>
  </conditionalFormatting>
  <dataValidations disablePrompts="1" count="1">
    <dataValidation type="list" allowBlank="1" showInputMessage="1" showErrorMessage="1" sqref="D8">
      <formula1>"u, sl, su, b"</formula1>
    </dataValidation>
  </dataValidations>
  <hyperlinks>
    <hyperlink ref="B17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N135"/>
  <sheetViews>
    <sheetView zoomScaleNormal="100" workbookViewId="0">
      <selection activeCell="F30" sqref="F30"/>
    </sheetView>
  </sheetViews>
  <sheetFormatPr defaultRowHeight="14.5" x14ac:dyDescent="0.35"/>
  <cols>
    <col min="1" max="1" width="2.6328125" customWidth="1"/>
    <col min="2" max="2" width="11.26953125" customWidth="1"/>
    <col min="3" max="3" width="11.1796875" style="22" customWidth="1"/>
    <col min="4" max="4" width="9.08984375" style="22" customWidth="1"/>
    <col min="5" max="7" width="11.1796875" style="22" customWidth="1"/>
    <col min="8" max="8" width="8.1796875" style="22" customWidth="1"/>
    <col min="10" max="10" width="11.1796875" customWidth="1"/>
    <col min="11" max="11" width="10.54296875" style="67" customWidth="1"/>
    <col min="12" max="12" width="12" style="67" customWidth="1"/>
    <col min="13" max="13" width="12.54296875" customWidth="1"/>
  </cols>
  <sheetData>
    <row r="2" spans="1:14" ht="16.5" customHeight="1" x14ac:dyDescent="0.35">
      <c r="B2" s="22"/>
    </row>
    <row r="3" spans="1:14" ht="15.75" customHeight="1" x14ac:dyDescent="0.35">
      <c r="B3" s="22"/>
    </row>
    <row r="4" spans="1:14" ht="13.5" customHeight="1" x14ac:dyDescent="0.35">
      <c r="B4" s="75" t="s">
        <v>28</v>
      </c>
      <c r="C4" s="68"/>
      <c r="D4" s="68"/>
      <c r="E4" s="68"/>
      <c r="F4" s="68"/>
      <c r="G4" s="68"/>
      <c r="H4" s="68"/>
      <c r="I4" s="68"/>
      <c r="J4" s="76" t="str">
        <f>B6 &amp; " cumulative"</f>
        <v>metalog_1 cumulative</v>
      </c>
      <c r="K4" s="77" t="str">
        <f>B6 &amp; " density"</f>
        <v>metalog_1 density</v>
      </c>
      <c r="L4" s="79" t="s">
        <v>21</v>
      </c>
    </row>
    <row r="5" spans="1:14" x14ac:dyDescent="0.35">
      <c r="B5" s="71" t="s">
        <v>27</v>
      </c>
      <c r="C5" s="72" t="s">
        <v>26</v>
      </c>
      <c r="D5" s="56" t="s">
        <v>23</v>
      </c>
      <c r="E5" s="56" t="s">
        <v>9</v>
      </c>
      <c r="F5" s="56" t="s">
        <v>8</v>
      </c>
      <c r="G5" s="56" t="s">
        <v>7</v>
      </c>
      <c r="H5" s="56" t="s">
        <v>24</v>
      </c>
      <c r="I5" s="73"/>
      <c r="J5" s="74" t="s">
        <v>12</v>
      </c>
      <c r="K5" s="69" t="s">
        <v>5</v>
      </c>
      <c r="L5" s="70"/>
    </row>
    <row r="6" spans="1:14" x14ac:dyDescent="0.35">
      <c r="B6" s="49" t="s">
        <v>17</v>
      </c>
      <c r="C6" s="66"/>
      <c r="D6" s="61">
        <v>0</v>
      </c>
      <c r="E6" s="60">
        <v>0.1</v>
      </c>
      <c r="F6" s="61">
        <v>0.5</v>
      </c>
      <c r="G6" s="61">
        <f>1-E6</f>
        <v>0.9</v>
      </c>
      <c r="H6" s="48">
        <v>1</v>
      </c>
      <c r="I6" s="62" t="s">
        <v>4</v>
      </c>
      <c r="J6" s="63" t="s">
        <v>22</v>
      </c>
      <c r="K6" s="93" t="str">
        <f>IF(AND(J7&lt;&gt;"u",J7&lt;&gt;"sl",J7&lt;&gt;"su",J7&lt;&gt;"b"),"You must enter u, sl, su, or b for metalog bounds.",IF(OR(E6="",E6&lt;=0,E6&gt;=0.5),"Low probability must be greater than 0 and less than 0.5.",IF(OR(NOT(ISNUMBER(E7)),NOT(ISNUMBER(F7)),NOT(ISNUMBER(G7))),"Input quantiles must be numeric.",IF(AND(OR(J7="sl",J7="b"),NOT(ISNUMBER(D7))),"You must enter a numeric lower bound.",IF(AND(OR(J7="sl",J7="b"),D7&gt;=MIN(E7,F7,G7)),"Lower bound must be strictly less than all input quantiles.",IF(AND(OR(J7="su",J7="b"),NOT(ISNUMBER(H7))),"You must enter a numeric upper bound.",IF(AND(OR(J7="su",J7="b"),H7&lt;=MAX(E7,F7,G7)),"Upper bound must be strictly greater than all input quantiles.",IF(OR(E7&gt;=MIN(F7,G7),F7&gt;=G7),"Input quantiles must be strictly increasing.",IF(AND(F7&gt;IF(J7="u",E7+(G7-E7)*(1/2)*(1-1.66711*(1/2-E6)),IF(J7="sl",D7+(E7-D7)^(1-(1/2)*(1-1.66711*(1/2-E6)))*(G7-D7)^((1/2)*(1-1.66711*(1/2-E6))),IF(J7="su",H7-(H7-E7)^(1-(1/2)*(1-1.66711*(1/2-E6)))*(H7-G7)^((1/2)*(1-1.66711*(1/2-E6))),IF(J7="b",(D7+H7*((E7-D7)/(H7-E7))^(1-(1/2)*(1-1.66711*(1/2-E6)))*((G7-D7)/(H7-G7))^((1/2)*(1-1.66711*(1/2-E6))))*(1+((E7-D7)/(H7-E7))^(1-(1/2)*(1-1.66711*(1/2-E6)))*((G7-D7)/(H7-G7))^((1/2)*(1-1.66711*(1/2-E6))))^-1,NA())))),F7&lt;IF(J7="u",E7+(G7-E7)*(1-(1/2)*(1-1.66711*(1/2-E6))),IF(J7="sl",D7+(E7-D7)^((1/2)*(1-1.66711*(1/2-E6)))*(G7-D7)^(1-(1/2)*(1-1.66711*(1/2-E6))),IF(J7="su",H7-(H7-E7)^((1/2)*(1-1.66711*(1/2-E6)))*(H7-G7)^(1-(1/2)*(1-1.66711*(1/2-E6))),IF(J7="b",(D7+H7*((E7-D7)/(H7-E7))^((1/2)*(1-1.66711*(1/2-E6)))*((G7-D7)/(H7-G7))^(1-(1/2)*(1-1.66711*(1/2-E6))))*(1+((E7-D7)/(H7-E7))^((1/2)*(1-1.66711*(1/2-E6)))*((G7-D7)/(H7-G7))^(1-(1/2)*(1-1.66711*(1/2-E6))))^-1,NA()))))),"","Enter a feasible median between " &amp; TEXT(IF(J7="u",E7+(G7-E7)*(1/2)*(1-1.66711*(1/2-E6)),IF(J7="sl",D7+(E7-D7)^(1-(1/2)*(1-1.66711*(1/2-E6)))*(G7-D7)^((1/2)*(1-1.66711*(1/2-E6))),IF(J7="su",H7-(H7-E7)^(1-(1/2)*(1-1.66711*(1/2-E6)))*(H7-G7)^((1/2)*(1-1.66711*(1/2-E6))),IF(J7="b",(D7+H7*((E7-D7)/(H7-E7))^(1-(1/2)*(1-1.66711*(1/2-E6)))*((G7-D7)/(H7-G7))^((1/2)*(1-1.66711*(1/2-E6))))*(1+((E7-D7)/(H7-E7))^(1-(1/2)*(1-1.66711*(1/2-E6)))*((G7-D7)/(H7-G7))^((1/2)*(1-1.66711*(1/2-E6))))^-1,NA())))),"0.00") &amp; " and " &amp; TEXT(IF(J7="u",E7+(G7-E7)*(1-(1/2)*(1-1.66711*(1/2-E6))),IF(J7="sl",D7+(E7-D7)^((1/2)*(1-1.66711*(1/2-E6)))*(G7-D7)^(1-(1/2)*(1-1.66711*(1/2-E6))),IF(J7="su",H7-(H7-E7)^((1/2)*(1-1.66711*(1/2-E6)))*(H7-G7)^(1-(1/2)*(1-1.66711*(1/2-E6))),IF(J7="b",(D7+H7*((E7-D7)/(H7-E7))^((1/2)*(1-1.66711*(1/2-E6)))*((G7-D7)/(H7-G7))^(1-(1/2)*(1-1.66711*(1/2-E6))))*(1+((E7-D7)/(H7-E7))^((1/2)*(1-1.66711*(1/2-E6)))*((G7-D7)/(H7-G7))^(1-(1/2)*(1-1.66711*(1/2-E6))))^-1,NA())))),"0.00") &amp; ".")))))))))</f>
        <v/>
      </c>
      <c r="L6" s="94"/>
      <c r="N6" t="s">
        <v>25</v>
      </c>
    </row>
    <row r="7" spans="1:14" x14ac:dyDescent="0.35">
      <c r="B7" s="96" t="e">
        <f>IF(K6&lt;&gt;"","",IF(J7="u",F7+(1/2)*(LN((1-E6)/E6))^-1*(G7-E7)*LN(C6/(1-C6))+((1-2*E6)*(LN((1-E6)/E6)))^-1*(1-2*(F7-E7)/(G7-E7))*(G7-E7)*(C6-0.5)*LN(C6/(1-C6)),IF(J7="sl",D7+EXP(LN(F7-D7)+(1/2)*(LN((1-E6)/E6))^-1*LN((G7-D7)/(E7-D7))*LN(C6/(1-C6))+((1-2*E6)*(LN((1-E6)/E6)))^-1*LN(((G7-D7)*(E7-D7))/(F7-D7)^2)*(C6-0.5)*LN(C6/(1-C6))),IF(J7="su",H7-EXP(-(-LN(H7-F7)-(1/2)*(LN((1-E6)/E6))^-1*LN((H7-G7)/(H7-E7))*LN(C6/(1-C6))-((1-2*E6)*(LN((1-E6)/E6)))^-1*LN(((H7-G7)*(H7-E7))/(H7-F7)^2)*(C6-0.5)*LN(C6/(1-C6)))),IF(J7="b",(D7+H7*EXP(LN((F7-D7)/(H7-F7))+(1/2)*(LN((1-E6)/E6))^-1*LN(((G7-D7)/(H7-G7))/((E7-D7)/(H7-E7)))*LN(C6/(1-C6))+((1-2*E6)*(LN((1-E6)/E6)))^-1*LN((((G7-D7)/(H7-G7))*((E7-D7)/(H7-E7)))/((F7-D7)/(H7-F7))^2)*(C6-0.5)*LN(C6/(1-C6))))/(1+EXP(LN((F7-D7)/(H7-F7))+(1/2)*(LN((1-E6)/E6))^-1*LN(((G7-D7)/(H7-G7))/((E7-D7)/(H7-E7)))*LN(C6/(1-C6))+((1-2*E6)*(LN((1-E6)/E6)))^-1*LN((((G7-D7)/(H7-G7))*((E7-D7)/(H7-E7)))/((F7-D7)/(H7-F7))^2)*(C6-0.5)*LN(C6/(1-C6)))),"")))))</f>
        <v>#NUM!</v>
      </c>
      <c r="C7" s="65">
        <v>1</v>
      </c>
      <c r="D7" s="64"/>
      <c r="E7" s="58">
        <v>20</v>
      </c>
      <c r="F7" s="78">
        <v>35</v>
      </c>
      <c r="G7" s="58">
        <v>60</v>
      </c>
      <c r="H7" s="85"/>
      <c r="I7" s="59" t="s">
        <v>11</v>
      </c>
      <c r="J7" s="57" t="s">
        <v>20</v>
      </c>
      <c r="K7" s="90"/>
      <c r="L7" s="91"/>
    </row>
    <row r="8" spans="1:14" ht="15" customHeight="1" x14ac:dyDescent="0.35">
      <c r="B8" s="22"/>
    </row>
    <row r="9" spans="1:14" x14ac:dyDescent="0.35">
      <c r="B9" s="22"/>
    </row>
    <row r="10" spans="1:14" x14ac:dyDescent="0.35">
      <c r="B10" s="22"/>
    </row>
    <row r="11" spans="1:14" x14ac:dyDescent="0.35">
      <c r="B11" s="22"/>
    </row>
    <row r="12" spans="1:14" x14ac:dyDescent="0.35">
      <c r="A12" s="22"/>
      <c r="B12" s="22"/>
    </row>
    <row r="13" spans="1:14" ht="15" customHeight="1" x14ac:dyDescent="0.35">
      <c r="A13" s="22"/>
      <c r="B13" s="22"/>
    </row>
    <row r="14" spans="1:14" x14ac:dyDescent="0.35">
      <c r="A14" s="22"/>
      <c r="B14" s="22"/>
    </row>
    <row r="19" spans="2:4" x14ac:dyDescent="0.35">
      <c r="B19" s="21" t="str">
        <f>B6 &amp; " chart data"</f>
        <v>metalog_1 chart data</v>
      </c>
      <c r="C19" s="20"/>
      <c r="D19" s="19"/>
    </row>
    <row r="20" spans="2:4" x14ac:dyDescent="0.35">
      <c r="B20" s="80" t="s">
        <v>4</v>
      </c>
      <c r="C20" s="81" t="s">
        <v>3</v>
      </c>
      <c r="D20" s="82" t="s">
        <v>2</v>
      </c>
    </row>
    <row r="21" spans="2:4" x14ac:dyDescent="0.35">
      <c r="B21" s="12" t="s">
        <v>31</v>
      </c>
      <c r="C21" s="11"/>
      <c r="D21" s="10"/>
    </row>
    <row r="22" spans="2:4" x14ac:dyDescent="0.35">
      <c r="B22" s="15" t="s">
        <v>29</v>
      </c>
      <c r="C22" s="14">
        <v>1</v>
      </c>
      <c r="D22" s="13">
        <v>1</v>
      </c>
    </row>
    <row r="23" spans="2:4" x14ac:dyDescent="0.35">
      <c r="B23" s="6" t="e">
        <f>IF(AND(OR(J7="sl",J7="b"),ISNUMBER(D7)),0,NA())</f>
        <v>#N/A</v>
      </c>
      <c r="C23" s="5" t="e">
        <f>IF(C22&lt;&gt;1,NA(),IF(AND(OR(J7="sl",J7="b"),ISNUMBER(D7)),D7,NA()))</f>
        <v>#N/A</v>
      </c>
      <c r="D23" s="4" t="e">
        <f>IF(D22&lt;&gt;1,NA(),IF(OR(J7="sl",J7="b"),0,NA()))</f>
        <v>#N/A</v>
      </c>
    </row>
    <row r="24" spans="2:4" x14ac:dyDescent="0.35">
      <c r="B24" s="6">
        <f>E6</f>
        <v>0.1</v>
      </c>
      <c r="C24" s="5">
        <f>IF(C22&lt;&gt;1,NA(),E7)</f>
        <v>20</v>
      </c>
      <c r="D24" s="4">
        <f>IF(D22&lt;&gt;1,NA(),IF(K6&lt;&gt;"",NA(),IF(J7="u",((1/2)*(LN((1-E6)/E6))^-1*(G7-E7)/(B24*(1-B24))+((1-2*E6)*(LN((1-E6)/E6)))^-1*(1-2*(F7-E7)/(G7-E7))*(G7-E7)*((B24-0.5)/(B24*(1-B24))+LN(B24/(1-B24))))^(-1),IF(J7="sl",((1/2)*(LN((1-E6)/E6))^-1*LN((G7-D7)/(E7-D7))/(B24*(1-B24))+((1-2*E6)*(LN((1-E6)/E6)))^-1*LN(((G7-D7)*(E7-D7))/(F7-D7)^2)*((B24-0.5)/(B24*(1-B24))+LN(B24/(1-B24))))^(-1)*EXP(-(LN(F7-D7)+(1/2)*(LN((1-E6)/E6))^-1*LN((G7-D7)/(E7-D7))*LN(B24/(1-B24))+((1-2*E6)*(LN((1-E6)/E6)))^-1*LN(((G7-D7)*(E7-D7))/(F7-D7)^2)*(B24-0.5)*LN(B24/(1-B24)))),IF(J7="su",(-(1/2)*(LN((1-E6)/E6))^-1*LN((H7-G7)/(H7-E7))/(B24*(1-B24))-((1-2*E6)*(LN((1-E6)/E6)))^-1*LN(((H7-G7)*(H7-E7))/(H7-F7)^2)*((B24-0.5)/(B24*(1-B24))+LN(B24/(1-B24))))^(-1)*EXP((-LN(H7-F7)-(1/2)*(LN((1-E6)/E6))^-1*LN((H7-G7)/(H7-E7))*LN(B24/(1-B24))-((1-2*E6)*(LN((1-E6)/E6)))^-1*LN(((H7-G7)*(H7-E7))/(H7-F7)^2)*(B24-0.5)*LN(B24/(1-B24)))),IF(J7="b",((1/2)*(LN((1-E6)/E6))^-1*LN(((G7-D7)/(H7-G7))/((E7-D7)/(H7-E7)))/(B24*(1-B24))+((1-2*E6)*(LN((1-E6)/E6)))^-1*LN((((G7-D7)/(H7-G7))*((E7-D7)/(H7-E7)))/((F7-D7)/(H7-F7))^2)*((B24-0.5)/(B24*(1-B24))+LN(B24/(1-B24))))^(-1)*(1+EXP(LN((F7-D7)/(H7-F7))+(1/2)*(LN((1-E6)/E6))^-1*LN(((G7-D7)/(H7-G7))/((E7-D7)/(H7-E7)))*LN(B24/(1-B24))+((1-2*E6)*(LN((1-E6)/E6)))^-1*LN((((G7-D7)/(H7-G7))*((E7-D7)/(H7-E7)))/((F7-D7)/(H7-F7))^2)*(B24-0.5)*LN(B24/(1-B24))))^2/((H7-D7)*EXP(LN((F7-D7)/(H7-F7))+(1/2)*(LN((1-E6)/E6))^-1*LN(((G7-D7)/(H7-G7))/((E7-D7)/(H7-E7)))*LN(B24/(1-B24))+((1-2*E6)*(LN((1-E6)/E6)))^-1*LN((((G7-D7)/(H7-G7))*((E7-D7)/(H7-E7)))/((F7-D7)/(H7-F7))^2)*(B24-0.5)*LN(B24/(1-B24)))),NA()))))))</f>
        <v>1.5784505165885355E-2</v>
      </c>
    </row>
    <row r="25" spans="2:4" x14ac:dyDescent="0.35">
      <c r="B25" s="6">
        <v>0.5</v>
      </c>
      <c r="C25" s="5">
        <f>IF(C22&lt;&gt;1,NA(),F7)</f>
        <v>35</v>
      </c>
      <c r="D25" s="4">
        <f>IF(D22&lt;&gt;1,NA(),IF(K6&lt;&gt;"",NA(),IF(J7="u",((1/2)*(LN((1-E6)/E6))^-1*(G7-E7)/(B25*(1-B25))+((1-2*E6)*(LN((1-E6)/E6)))^-1*(1-2*(F7-E7)/(G7-E7))*(G7-E7)*((B25-0.5)/(B25*(1-B25))+LN(B25/(1-B25))))^(-1),IF(J7="sl",((1/2)*(LN((1-E6)/E6))^-1*LN((G7-D7)/(E7-D7))/(B25*(1-B25))+((1-2*E6)*(LN((1-E6)/E6)))^-1*LN(((G7-D7)*(E7-D7))/(F7-D7)^2)*((B25-0.5)/(B25*(1-B25))+LN(B25/(1-B25))))^(-1)*EXP(-(LN(F7-D7)+(1/2)*(LN((1-E6)/E6))^-1*LN((G7-D7)/(E7-D7))*LN(B25/(1-B25))+((1-2*E6)*(LN((1-E6)/E6)))^-1*LN(((G7-D7)*(E7-D7))/(F7-D7)^2)*(B25-0.5)*LN(B25/(1-B25)))),IF(J7="su",(-(1/2)*(LN((1-E6)/E6))^-1*LN((H7-G7)/(H7-E7))/(B25*(1-B25))-((1-2*E6)*(LN((1-E6)/E6)))^-1*LN(((H7-G7)*(H7-E7))/(H7-F7)^2)*((B25-0.5)/(B25*(1-B25))+LN(B25/(1-B25))))^(-1)*EXP((-LN(H7-F7)-(1/2)*(LN((1-E6)/E6))^-1*LN((H7-G7)/(H7-E7))*LN(B25/(1-B25))-((1-2*E6)*(LN((1-E6)/E6)))^-1*LN(((H7-G7)*(H7-E7))/(H7-F7)^2)*(B25-0.5)*LN(B25/(1-B25)))),IF(J7="b",((1/2)*(LN((1-E6)/E6))^-1*LN(((G7-D7)/(H7-G7))/((E7-D7)/(H7-E7)))/(B25*(1-B25))+((1-2*E6)*(LN((1-E6)/E6)))^-1*LN((((G7-D7)/(H7-G7))*((E7-D7)/(H7-E7)))/((F7-D7)/(H7-F7))^2)*((B25-0.5)/(B25*(1-B25))+LN(B25/(1-B25))))^(-1)*(1+EXP(LN((F7-D7)/(H7-F7))+(1/2)*(LN((1-E6)/E6))^-1*LN(((G7-D7)/(H7-G7))/((E7-D7)/(H7-E7)))*LN(B25/(1-B25))+((1-2*E6)*(LN((1-E6)/E6)))^-1*LN((((G7-D7)/(H7-G7))*((E7-D7)/(H7-E7)))/((F7-D7)/(H7-F7))^2)*(B25-0.5)*LN(B25/(1-B25))))^2/((H7-D7)*EXP(LN((F7-D7)/(H7-F7))+(1/2)*(LN((1-E6)/E6))^-1*LN(((G7-D7)/(H7-G7))/((E7-D7)/(H7-E7)))*LN(B25/(1-B25))+((1-2*E6)*(LN((1-E6)/E6)))^-1*LN((((G7-D7)/(H7-G7))*((E7-D7)/(H7-E7)))/((F7-D7)/(H7-F7))^2)*(B25-0.5)*LN(B25/(1-B25)))),NA()))))))</f>
        <v>2.7465307216702747E-2</v>
      </c>
    </row>
    <row r="26" spans="2:4" x14ac:dyDescent="0.35">
      <c r="B26" s="6">
        <f>1-E6</f>
        <v>0.9</v>
      </c>
      <c r="C26" s="5">
        <f>IF(C22&lt;&gt;1,NA(),G7)</f>
        <v>60</v>
      </c>
      <c r="D26" s="4">
        <f>IF(D22&lt;&gt;1,NA(),IF(K6&lt;&gt;"",NA(),IF(J7="u",((1/2)*(LN((1-E6)/E6))^-1*(G7-E7)/(B26*(1-B26))+((1-2*E6)*(LN((1-E6)/E6)))^-1*(1-2*(F7-E7)/(G7-E7))*(G7-E7)*((B26-0.5)/(B26*(1-B26))+LN(B26/(1-B26))))^(-1),IF(J7="sl",((1/2)*(LN((1-E6)/E6))^-1*LN((G7-D7)/(E7-D7))/(B26*(1-B26))+((1-2*E6)*(LN((1-E6)/E6)))^-1*LN(((G7-D7)*(E7-D7))/(F7-D7)^2)*((B26-0.5)/(B26*(1-B26))+LN(B26/(1-B26))))^(-1)*EXP(-(LN(F7-D7)+(1/2)*(LN((1-E6)/E6))^-1*LN((G7-D7)/(E7-D7))*LN(B26/(1-B26))+((1-2*E6)*(LN((1-E6)/E6)))^-1*LN(((G7-D7)*(E7-D7))/(F7-D7)^2)*(B26-0.5)*LN(B26/(1-B26)))),IF(J7="su",(-(1/2)*(LN((1-E6)/E6))^-1*LN((H7-G7)/(H7-E7))/(B26*(1-B26))-((1-2*E6)*(LN((1-E6)/E6)))^-1*LN(((H7-G7)*(H7-E7))/(H7-F7)^2)*((B26-0.5)/(B26*(1-B26))+LN(B26/(1-B26))))^(-1)*EXP((-LN(H7-F7)-(1/2)*(LN((1-E6)/E6))^-1*LN((H7-G7)/(H7-E7))*LN(B26/(1-B26))-((1-2*E6)*(LN((1-E6)/E6)))^-1*LN(((H7-G7)*(H7-E7))/(H7-F7)^2)*(B26-0.5)*LN(B26/(1-B26)))),IF(J7="b",((1/2)*(LN((1-E6)/E6))^-1*LN(((G7-D7)/(H7-G7))/((E7-D7)/(H7-E7)))/(B26*(1-B26))+((1-2*E6)*(LN((1-E6)/E6)))^-1*LN((((G7-D7)/(H7-G7))*((E7-D7)/(H7-E7)))/((F7-D7)/(H7-F7))^2)*((B26-0.5)/(B26*(1-B26))+LN(B26/(1-B26))))^(-1)*(1+EXP(LN((F7-D7)/(H7-F7))+(1/2)*(LN((1-E6)/E6))^-1*LN(((G7-D7)/(H7-G7))/((E7-D7)/(H7-E7)))*LN(B26/(1-B26))+((1-2*E6)*(LN((1-E6)/E6)))^-1*LN((((G7-D7)/(H7-G7))*((E7-D7)/(H7-E7)))/((F7-D7)/(H7-F7))^2)*(B26-0.5)*LN(B26/(1-B26))))^2/((H7-D7)*EXP(LN((F7-D7)/(H7-F7))+(1/2)*(LN((1-E6)/E6))^-1*LN(((G7-D7)/(H7-G7))/((E7-D7)/(H7-E7)))*LN(B26/(1-B26))+((1-2*E6)*(LN((1-E6)/E6)))^-1*LN((((G7-D7)/(H7-G7))*((E7-D7)/(H7-E7)))/((F7-D7)/(H7-F7))^2)*(B26-0.5)*LN(B26/(1-B26)))),NA()))))))</f>
        <v>7.1982779802397499E-3</v>
      </c>
    </row>
    <row r="27" spans="2:4" x14ac:dyDescent="0.35">
      <c r="B27" s="3" t="e">
        <f>IF(AND(OR(J7="su",J7="b"),ISNUMBER(H7)),1,NA())</f>
        <v>#N/A</v>
      </c>
      <c r="C27" s="2" t="e">
        <f>IF(C22&lt;&gt;1,NA(),IF(AND(OR(J7="su",J7="b"),ISNUMBER(H7)),H7,NA()))</f>
        <v>#N/A</v>
      </c>
      <c r="D27" s="1" t="e">
        <f>IF(D22&lt;&gt;1,NA(),IF(OR(J7="su",J7="b"),0,NA()))</f>
        <v>#N/A</v>
      </c>
    </row>
    <row r="28" spans="2:4" x14ac:dyDescent="0.35">
      <c r="B28" s="12" t="s">
        <v>30</v>
      </c>
      <c r="C28" s="11"/>
      <c r="D28" s="10"/>
    </row>
    <row r="29" spans="2:4" x14ac:dyDescent="0.35">
      <c r="B29" s="9" t="e">
        <f>IF(AND(OR(J7="sl",J7="b"),K6=""),0,NA())</f>
        <v>#N/A</v>
      </c>
      <c r="C29" s="8" t="e">
        <f>IF(AND(OR(J7="sl",J7="b"),K6=""),D7,NA())</f>
        <v>#N/A</v>
      </c>
      <c r="D29" s="7" t="e">
        <f>IF(AND(OR(J7="sl",J7="b"),K6=""),0,NA())</f>
        <v>#N/A</v>
      </c>
    </row>
    <row r="30" spans="2:4" x14ac:dyDescent="0.35">
      <c r="B30" s="6">
        <f>IF(K6&lt;&gt;"",NA(),0.001)</f>
        <v>1E-3</v>
      </c>
      <c r="C30" s="5">
        <f>IF(K6&lt;&gt;"",NA(),IF(J7="u",F7+(1/2)*(LN((1-E6)/E6))^-1*(G7-E7)*LN(B30/(1-B30))+((1-2*E6)*(LN((1-E6)/E6)))^-1*(1-2*(F7-E7)/(G7-E7))*(G7-E7)*(B30-0.5)*LN(B30/(1-B30)),IF(J7="sl",D7+EXP(LN(F7-D7)+(1/2)*(LN((1-E6)/E6))^-1*LN((G7-D7)/(E7-D7))*LN(B30/(1-B30))+((1-2*E6)*(LN((1-E6)/E6)))^-1*LN(((G7-D7)*(E7-D7))/(F7-D7)^2)*(B30-0.5)*LN(B30/(1-B30))),IF(J7="su",H7-EXP(-(-LN(H7-F7)-(1/2)*(LN((1-E6)/E6))^-1*LN((H7-G7)/(H7-E7))*LN(B30/(1-B30))-((1-2*E6)*(LN((1-E6)/E6)))^-1*LN(((H7-G7)*(H7-E7))/(H7-F7)^2)*(B30-0.5)*LN(B30/(1-B30)))),IF(J7="b",(D7+H7*EXP(LN((F7-D7)/(H7-F7))+(1/2)*(LN((1-E6)/E6))^-1*LN(((G7-D7)/(H7-G7))/((E7-D7)/(H7-E7)))*LN(B30/(1-B30))+((1-2*E6)*(LN((1-E6)/E6)))^-1*LN((((G7-D7)/(H7-G7))*((E7-D7)/(H7-E7)))/((F7-D7)/(H7-F7))^2)*(B30-0.5)*LN(B30/(1-B30))))/(1+EXP(LN((F7-D7)/(H7-F7))+(1/2)*(LN((1-E6)/E6))^-1*LN(((G7-D7)/(H7-G7))/((E7-D7)/(H7-E7)))*LN(B30/(1-B30))+((1-2*E6)*(LN((1-E6)/E6)))^-1*LN((((G7-D7)/(H7-G7))*((E7-D7)/(H7-E7)))/((F7-D7)/(H7-F7))^2)*(B30-0.5)*LN(B30/(1-B30)))),NA())))))</f>
        <v>-8.2610365010519864</v>
      </c>
      <c r="D30" s="4">
        <f>IF(K6&lt;&gt;"",NA(),IF(J7="u",((1/2)*(LN((1-E6)/E6))^-1*(G7-E7)/(B30*(1-B30))+((1-2*E6)*(LN((1-E6)/E6)))^-1*(1-2*(F7-E7)/(G7-E7))*(G7-E7)*((B30-0.5)/(B30*(1-B30))+LN(B30/(1-B30))))^(-1),IF(J7="sl",((1/2)*(LN((1-E6)/E6))^-1*LN((G7-D7)/(E7-D7))/(B30*(1-B30))+((1-2*E6)*(LN((1-E6)/E6)))^-1*LN(((G7-D7)*(E7-D7))/(F7-D7)^2)*((B30-0.5)/(B30*(1-B30))+LN(B30/(1-B30))))^(-1)*EXP(-(LN(F7-D7)+(1/2)*(LN((1-E6)/E6))^-1*LN((G7-D7)/(E7-D7))*LN(B30/(1-B30))+((1-2*E6)*(LN((1-E6)/E6)))^-1*LN(((G7-D7)*(E7-D7))/(F7-D7)^2)*(B30-0.5)*LN(B30/(1-B30)))),IF(J7="su",(-(1/2)*(LN((1-E6)/E6))^-1*LN((H7-G7)/(H7-E7))/(B30*(1-B30))-((1-2*E6)*(LN((1-E6)/E6)))^-1*LN(((H7-G7)*(H7-E7))/(H7-F7)^2)*((B30-0.5)/(B30*(1-B30))+LN(B30/(1-B30))))^(-1)*EXP((-LN(H7-F7)-(1/2)*(LN((1-E6)/E6))^-1*LN((H7-G7)/(H7-E7))*LN(B30/(1-B30))-((1-2*E6)*(LN((1-E6)/E6)))^-1*LN(((H7-G7)*(H7-E7))/(H7-F7)^2)*(B30-0.5)*LN(B30/(1-B30)))),IF(J7="b",((1/2)*(LN((1-E6)/E6))^-1*LN(((G7-D7)/(H7-G7))/((E7-D7)/(H7-E7)))/(B30*(1-B30))+((1-2*E6)*(LN((1-E6)/E6)))^-1*LN((((G7-D7)/(H7-G7))*((E7-D7)/(H7-E7)))/((F7-D7)/(H7-F7))^2)*((B30-0.5)/(B30*(1-B30))+LN(B30/(1-B30))))^(-1)*(1+EXP(LN((F7-D7)/(H7-F7))+(1/2)*(LN((1-E6)/E6))^-1*LN(((G7-D7)/(H7-G7))/((E7-D7)/(H7-E7)))*LN(B30/(1-B30))+((1-2*E6)*(LN((1-E6)/E6)))^-1*LN((((G7-D7)/(H7-G7))*((E7-D7)/(H7-E7)))/((F7-D7)/(H7-F7))^2)*(B30-0.5)*LN(B30/(1-B30))))^2/((H7-D7)*EXP(LN((F7-D7)/(H7-F7))+(1/2)*(LN((1-E6)/E6))^-1*LN(((G7-D7)/(H7-G7))/((E7-D7)/(H7-E7)))*LN(B30/(1-B30))+((1-2*E6)*(LN((1-E6)/E6)))^-1*LN((((G7-D7)/(H7-G7))*((E7-D7)/(H7-E7)))/((F7-D7)/(H7-F7))^2)*(B30-0.5)*LN(B30/(1-B30)))),NA())))))</f>
        <v>1.6049919004539339E-4</v>
      </c>
    </row>
    <row r="31" spans="2:4" x14ac:dyDescent="0.35">
      <c r="B31" s="6">
        <f>IF(K6&lt;&gt;"",NA(),0.003)</f>
        <v>3.0000000000000001E-3</v>
      </c>
      <c r="C31" s="5">
        <f>IF(K6&lt;&gt;"",NA(),IF(J7="u",F7+(1/2)*(LN((1-E6)/E6))^-1*(G7-E7)*LN(B31/(1-B31))+((1-2*E6)*(LN((1-E6)/E6)))^-1*(1-2*(F7-E7)/(G7-E7))*(G7-E7)*(B31-0.5)*LN(B31/(1-B31)),IF(J7="sl",D7+EXP(LN(F7-D7)+(1/2)*(LN((1-E6)/E6))^-1*LN((G7-D7)/(E7-D7))*LN(B31/(1-B31))+((1-2*E6)*(LN((1-E6)/E6)))^-1*LN(((G7-D7)*(E7-D7))/(F7-D7)^2)*(B31-0.5)*LN(B31/(1-B31))),IF(J7="su",H7-EXP(-(-LN(H7-F7)-(1/2)*(LN((1-E6)/E6))^-1*LN((H7-G7)/(H7-E7))*LN(B31/(1-B31))-((1-2*E6)*(LN((1-E6)/E6)))^-1*LN(((H7-G7)*(H7-E7))/(H7-F7)^2)*(B31-0.5)*LN(B31/(1-B31)))),IF(J7="b",(D7+H7*EXP(LN((F7-D7)/(H7-F7))+(1/2)*(LN((1-E6)/E6))^-1*LN(((G7-D7)/(H7-G7))/((E7-D7)/(H7-E7)))*LN(B31/(1-B31))+((1-2*E6)*(LN((1-E6)/E6)))^-1*LN((((G7-D7)/(H7-G7))*((E7-D7)/(H7-E7)))/((F7-D7)/(H7-F7))^2)*(B31-0.5)*LN(B31/(1-B31))))/(1+EXP(LN((F7-D7)/(H7-F7))+(1/2)*(LN((1-E6)/E6))^-1*LN(((G7-D7)/(H7-G7))/((E7-D7)/(H7-E7)))*LN(B31/(1-B31))+((1-2*E6)*(LN((1-E6)/E6)))^-1*LN((((G7-D7)/(H7-G7))*((E7-D7)/(H7-E7)))/((F7-D7)/(H7-F7))^2)*(B31-0.5)*LN(B31/(1-B31)))),NA())))))</f>
        <v>-1.4332964124621093</v>
      </c>
      <c r="D31" s="4">
        <f>IF(K6&lt;&gt;"",NA(),IF(J7="u",((1/2)*(LN((1-E6)/E6))^-1*(G7-E7)/(B31*(1-B31))+((1-2*E6)*(LN((1-E6)/E6)))^-1*(1-2*(F7-E7)/(G7-E7))*(G7-E7)*((B31-0.5)/(B31*(1-B31))+LN(B31/(1-B31))))^(-1),IF(J7="sl",((1/2)*(LN((1-E6)/E6))^-1*LN((G7-D7)/(E7-D7))/(B31*(1-B31))+((1-2*E6)*(LN((1-E6)/E6)))^-1*LN(((G7-D7)*(E7-D7))/(F7-D7)^2)*((B31-0.5)/(B31*(1-B31))+LN(B31/(1-B31))))^(-1)*EXP(-(LN(F7-D7)+(1/2)*(LN((1-E6)/E6))^-1*LN((G7-D7)/(E7-D7))*LN(B31/(1-B31))+((1-2*E6)*(LN((1-E6)/E6)))^-1*LN(((G7-D7)*(E7-D7))/(F7-D7)^2)*(B31-0.5)*LN(B31/(1-B31)))),IF(J7="su",(-(1/2)*(LN((1-E6)/E6))^-1*LN((H7-G7)/(H7-E7))/(B31*(1-B31))-((1-2*E6)*(LN((1-E6)/E6)))^-1*LN(((H7-G7)*(H7-E7))/(H7-F7)^2)*((B31-0.5)/(B31*(1-B31))+LN(B31/(1-B31))))^(-1)*EXP((-LN(H7-F7)-(1/2)*(LN((1-E6)/E6))^-1*LN((H7-G7)/(H7-E7))*LN(B31/(1-B31))-((1-2*E6)*(LN((1-E6)/E6)))^-1*LN(((H7-G7)*(H7-E7))/(H7-F7)^2)*(B31-0.5)*LN(B31/(1-B31)))),IF(J7="b",((1/2)*(LN((1-E6)/E6))^-1*LN(((G7-D7)/(H7-G7))/((E7-D7)/(H7-E7)))/(B31*(1-B31))+((1-2*E6)*(LN((1-E6)/E6)))^-1*LN((((G7-D7)/(H7-G7))*((E7-D7)/(H7-E7)))/((F7-D7)/(H7-F7))^2)*((B31-0.5)/(B31*(1-B31))+LN(B31/(1-B31))))^(-1)*(1+EXP(LN((F7-D7)/(H7-F7))+(1/2)*(LN((1-E6)/E6))^-1*LN(((G7-D7)/(H7-G7))/((E7-D7)/(H7-E7)))*LN(B31/(1-B31))+((1-2*E6)*(LN((1-E6)/E6)))^-1*LN((((G7-D7)/(H7-G7))*((E7-D7)/(H7-E7)))/((F7-D7)/(H7-F7))^2)*(B31-0.5)*LN(B31/(1-B31))))^2/((H7-D7)*EXP(LN((F7-D7)/(H7-F7))+(1/2)*(LN((1-E6)/E6))^-1*LN(((G7-D7)/(H7-G7))/((E7-D7)/(H7-E7)))*LN(B31/(1-B31))+((1-2*E6)*(LN((1-E6)/E6)))^-1*LN((((G7-D7)/(H7-G7))*((E7-D7)/(H7-E7)))/((F7-D7)/(H7-F7))^2)*(B31-0.5)*LN(B31/(1-B31)))),NA())))))</f>
        <v>4.8428105093028433E-4</v>
      </c>
    </row>
    <row r="32" spans="2:4" x14ac:dyDescent="0.35">
      <c r="B32" s="6">
        <f>IF(K6&lt;&gt;"",NA(),0.006)</f>
        <v>6.0000000000000001E-3</v>
      </c>
      <c r="C32" s="5">
        <f>IF(K6&lt;&gt;"",NA(),IF(J7="u",F7+(1/2)*(LN((1-E6)/E6))^-1*(G7-E7)*LN(B32/(1-B32))+((1-2*E6)*(LN((1-E6)/E6)))^-1*(1-2*(F7-E7)/(G7-E7))*(G7-E7)*(B32-0.5)*LN(B32/(1-B32)),IF(J7="sl",D7+EXP(LN(F7-D7)+(1/2)*(LN((1-E6)/E6))^-1*LN((G7-D7)/(E7-D7))*LN(B32/(1-B32))+((1-2*E6)*(LN((1-E6)/E6)))^-1*LN(((G7-D7)*(E7-D7))/(F7-D7)^2)*(B32-0.5)*LN(B32/(1-B32))),IF(J7="su",H7-EXP(-(-LN(H7-F7)-(1/2)*(LN((1-E6)/E6))^-1*LN((H7-G7)/(H7-E7))*LN(B32/(1-B32))-((1-2*E6)*(LN((1-E6)/E6)))^-1*LN(((H7-G7)*(H7-E7))/(H7-F7)^2)*(B32-0.5)*LN(B32/(1-B32)))),IF(J7="b",(D7+H7*EXP(LN((F7-D7)/(H7-F7))+(1/2)*(LN((1-E6)/E6))^-1*LN(((G7-D7)/(H7-G7))/((E7-D7)/(H7-E7)))*LN(B32/(1-B32))+((1-2*E6)*(LN((1-E6)/E6)))^-1*LN((((G7-D7)/(H7-G7))*((E7-D7)/(H7-E7)))/((F7-D7)/(H7-F7))^2)*(B32-0.5)*LN(B32/(1-B32))))/(1+EXP(LN((F7-D7)/(H7-F7))+(1/2)*(LN((1-E6)/E6))^-1*LN(((G7-D7)/(H7-G7))/((E7-D7)/(H7-E7)))*LN(B32/(1-B32))+((1-2*E6)*(LN((1-E6)/E6)))^-1*LN((((G7-D7)/(H7-G7))*((E7-D7)/(H7-E7)))/((F7-D7)/(H7-F7))^2)*(B32-0.5)*LN(B32/(1-B32)))),NA())))))</f>
        <v>2.84787365450123</v>
      </c>
      <c r="D32" s="4">
        <f>IF(K6&lt;&gt;"",NA(),IF(J7="u",((1/2)*(LN((1-E6)/E6))^-1*(G7-E7)/(B32*(1-B32))+((1-2*E6)*(LN((1-E6)/E6)))^-1*(1-2*(F7-E7)/(G7-E7))*(G7-E7)*((B32-0.5)/(B32*(1-B32))+LN(B32/(1-B32))))^(-1),IF(J7="sl",((1/2)*(LN((1-E6)/E6))^-1*LN((G7-D7)/(E7-D7))/(B32*(1-B32))+((1-2*E6)*(LN((1-E6)/E6)))^-1*LN(((G7-D7)*(E7-D7))/(F7-D7)^2)*((B32-0.5)/(B32*(1-B32))+LN(B32/(1-B32))))^(-1)*EXP(-(LN(F7-D7)+(1/2)*(LN((1-E6)/E6))^-1*LN((G7-D7)/(E7-D7))*LN(B32/(1-B32))+((1-2*E6)*(LN((1-E6)/E6)))^-1*LN(((G7-D7)*(E7-D7))/(F7-D7)^2)*(B32-0.5)*LN(B32/(1-B32)))),IF(J7="su",(-(1/2)*(LN((1-E6)/E6))^-1*LN((H7-G7)/(H7-E7))/(B32*(1-B32))-((1-2*E6)*(LN((1-E6)/E6)))^-1*LN(((H7-G7)*(H7-E7))/(H7-F7)^2)*((B32-0.5)/(B32*(1-B32))+LN(B32/(1-B32))))^(-1)*EXP((-LN(H7-F7)-(1/2)*(LN((1-E6)/E6))^-1*LN((H7-G7)/(H7-E7))*LN(B32/(1-B32))-((1-2*E6)*(LN((1-E6)/E6)))^-1*LN(((H7-G7)*(H7-E7))/(H7-F7)^2)*(B32-0.5)*LN(B32/(1-B32)))),IF(J7="b",((1/2)*(LN((1-E6)/E6))^-1*LN(((G7-D7)/(H7-G7))/((E7-D7)/(H7-E7)))/(B32*(1-B32))+((1-2*E6)*(LN((1-E6)/E6)))^-1*LN((((G7-D7)/(H7-G7))*((E7-D7)/(H7-E7)))/((F7-D7)/(H7-F7))^2)*((B32-0.5)/(B32*(1-B32))+LN(B32/(1-B32))))^(-1)*(1+EXP(LN((F7-D7)/(H7-F7))+(1/2)*(LN((1-E6)/E6))^-1*LN(((G7-D7)/(H7-G7))/((E7-D7)/(H7-E7)))*LN(B32/(1-B32))+((1-2*E6)*(LN((1-E6)/E6)))^-1*LN((((G7-D7)/(H7-G7))*((E7-D7)/(H7-E7)))/((F7-D7)/(H7-F7))^2)*(B32-0.5)*LN(B32/(1-B32))))^2/((H7-D7)*EXP(LN((F7-D7)/(H7-F7))+(1/2)*(LN((1-E6)/E6))^-1*LN(((G7-D7)/(H7-G7))/((E7-D7)/(H7-E7)))*LN(B32/(1-B32))+((1-2*E6)*(LN((1-E6)/E6)))^-1*LN((((G7-D7)/(H7-G7))*((E7-D7)/(H7-E7)))/((F7-D7)/(H7-F7))^2)*(B32-0.5)*LN(B32/(1-B32)))),NA())))))</f>
        <v>9.7472459927401003E-4</v>
      </c>
    </row>
    <row r="33" spans="2:4" x14ac:dyDescent="0.35">
      <c r="B33" s="6">
        <f>IF(K6&lt;&gt;"",NA(),(ROW()-ROW(B32))/100)</f>
        <v>0.01</v>
      </c>
      <c r="C33" s="5">
        <f>IF(K6&lt;&gt;"",NA(),IF(J7="u",F7+(1/2)*(LN((1-E6)/E6))^-1*(G7-E7)*LN(B33/(1-B33))+((1-2*E6)*(LN((1-E6)/E6)))^-1*(1-2*(F7-E7)/(G7-E7))*(G7-E7)*(B33-0.5)*LN(B33/(1-B33)),IF(J7="sl",D7+EXP(LN(F7-D7)+(1/2)*(LN((1-E6)/E6))^-1*LN((G7-D7)/(E7-D7))*LN(B33/(1-B33))+((1-2*E6)*(LN((1-E6)/E6)))^-1*LN(((G7-D7)*(E7-D7))/(F7-D7)^2)*(B33-0.5)*LN(B33/(1-B33))),IF(J7="su",H7-EXP(-(-LN(H7-F7)-(1/2)*(LN((1-E6)/E6))^-1*LN((H7-G7)/(H7-E7))*LN(B33/(1-B33))-((1-2*E6)*(LN((1-E6)/E6)))^-1*LN(((H7-G7)*(H7-E7))/(H7-F7)^2)*(B33-0.5)*LN(B33/(1-B33)))),IF(J7="b",(D7+H7*EXP(LN((F7-D7)/(H7-F7))+(1/2)*(LN((1-E6)/E6))^-1*LN(((G7-D7)/(H7-G7))/((E7-D7)/(H7-E7)))*LN(B33/(1-B33))+((1-2*E6)*(LN((1-E6)/E6)))^-1*LN((((G7-D7)/(H7-G7))*((E7-D7)/(H7-E7)))/((F7-D7)/(H7-F7))^2)*(B33-0.5)*LN(B33/(1-B33))))/(1+EXP(LN((F7-D7)/(H7-F7))+(1/2)*(LN((1-E6)/E6))^-1*LN(((G7-D7)/(H7-G7))/((E7-D7)/(H7-E7)))*LN(B33/(1-B33))+((1-2*E6)*(LN((1-E6)/E6)))^-1*LN((((G7-D7)/(H7-G7))*((E7-D7)/(H7-E7)))/((F7-D7)/(H7-F7))^2)*(B33-0.5)*LN(B33/(1-B33)))),NA())))))</f>
        <v>5.9828077756563012</v>
      </c>
      <c r="D33" s="4">
        <f>IF(K6&lt;&gt;"",NA(),IF(J7="u",((1/2)*(LN((1-E6)/E6))^-1*(G7-E7)/(B33*(1-B33))+((1-2*E6)*(LN((1-E6)/E6)))^-1*(1-2*(F7-E7)/(G7-E7))*(G7-E7)*((B33-0.5)/(B33*(1-B33))+LN(B33/(1-B33))))^(-1),IF(J7="sl",((1/2)*(LN((1-E6)/E6))^-1*LN((G7-D7)/(E7-D7))/(B33*(1-B33))+((1-2*E6)*(LN((1-E6)/E6)))^-1*LN(((G7-D7)*(E7-D7))/(F7-D7)^2)*((B33-0.5)/(B33*(1-B33))+LN(B33/(1-B33))))^(-1)*EXP(-(LN(F7-D7)+(1/2)*(LN((1-E6)/E6))^-1*LN((G7-D7)/(E7-D7))*LN(B33/(1-B33))+((1-2*E6)*(LN((1-E6)/E6)))^-1*LN(((G7-D7)*(E7-D7))/(F7-D7)^2)*(B33-0.5)*LN(B33/(1-B33)))),IF(J7="su",(-(1/2)*(LN((1-E6)/E6))^-1*LN((H7-G7)/(H7-E7))/(B33*(1-B33))-((1-2*E6)*(LN((1-E6)/E6)))^-1*LN(((H7-G7)*(H7-E7))/(H7-F7)^2)*((B33-0.5)/(B33*(1-B33))+LN(B33/(1-B33))))^(-1)*EXP((-LN(H7-F7)-(1/2)*(LN((1-E6)/E6))^-1*LN((H7-G7)/(H7-E7))*LN(B33/(1-B33))-((1-2*E6)*(LN((1-E6)/E6)))^-1*LN(((H7-G7)*(H7-E7))/(H7-F7)^2)*(B33-0.5)*LN(B33/(1-B33)))),IF(J7="b",((1/2)*(LN((1-E6)/E6))^-1*LN(((G7-D7)/(H7-G7))/((E7-D7)/(H7-E7)))/(B33*(1-B33))+((1-2*E6)*(LN((1-E6)/E6)))^-1*LN((((G7-D7)/(H7-G7))*((E7-D7)/(H7-E7)))/((F7-D7)/(H7-F7))^2)*((B33-0.5)/(B33*(1-B33))+LN(B33/(1-B33))))^(-1)*(1+EXP(LN((F7-D7)/(H7-F7))+(1/2)*(LN((1-E6)/E6))^-1*LN(((G7-D7)/(H7-G7))/((E7-D7)/(H7-E7)))*LN(B33/(1-B33))+((1-2*E6)*(LN((1-E6)/E6)))^-1*LN((((G7-D7)/(H7-G7))*((E7-D7)/(H7-E7)))/((F7-D7)/(H7-F7))^2)*(B33-0.5)*LN(B33/(1-B33))))^2/((H7-D7)*EXP(LN((F7-D7)/(H7-F7))+(1/2)*(LN((1-E6)/E6))^-1*LN(((G7-D7)/(H7-G7))/((E7-D7)/(H7-E7)))*LN(B33/(1-B33))+((1-2*E6)*(LN((1-E6)/E6)))^-1*LN((((G7-D7)/(H7-G7))*((E7-D7)/(H7-E7)))/((F7-D7)/(H7-F7))^2)*(B33-0.5)*LN(B33/(1-B33)))),NA())))))</f>
        <v>1.6347470876534262E-3</v>
      </c>
    </row>
    <row r="34" spans="2:4" x14ac:dyDescent="0.35">
      <c r="B34" s="6">
        <f>IF(K6&lt;&gt;"",NA(),(ROW()-ROW(B32))/100)</f>
        <v>0.02</v>
      </c>
      <c r="C34" s="5">
        <f>IF(K6&lt;&gt;"",NA(),IF(J7="u",F7+(1/2)*(LN((1-E6)/E6))^-1*(G7-E7)*LN(B34/(1-B34))+((1-2*E6)*(LN((1-E6)/E6)))^-1*(1-2*(F7-E7)/(G7-E7))*(G7-E7)*(B34-0.5)*LN(B34/(1-B34)),IF(J7="sl",D7+EXP(LN(F7-D7)+(1/2)*(LN((1-E6)/E6))^-1*LN((G7-D7)/(E7-D7))*LN(B34/(1-B34))+((1-2*E6)*(LN((1-E6)/E6)))^-1*LN(((G7-D7)*(E7-D7))/(F7-D7)^2)*(B34-0.5)*LN(B34/(1-B34))),IF(J7="su",H7-EXP(-(-LN(H7-F7)-(1/2)*(LN((1-E6)/E6))^-1*LN((H7-G7)/(H7-E7))*LN(B34/(1-B34))-((1-2*E6)*(LN((1-E6)/E6)))^-1*LN(((H7-G7)*(H7-E7))/(H7-F7)^2)*(B34-0.5)*LN(B34/(1-B34)))),IF(J7="b",(D7+H7*EXP(LN((F7-D7)/(H7-F7))+(1/2)*(LN((1-E6)/E6))^-1*LN(((G7-D7)/(H7-G7))/((E7-D7)/(H7-E7)))*LN(B34/(1-B34))+((1-2*E6)*(LN((1-E6)/E6)))^-1*LN((((G7-D7)/(H7-G7))*((E7-D7)/(H7-E7)))/((F7-D7)/(H7-F7))^2)*(B34-0.5)*LN(B34/(1-B34))))/(1+EXP(LN((F7-D7)/(H7-F7))+(1/2)*(LN((1-E6)/E6))^-1*LN(((G7-D7)/(H7-G7))/((E7-D7)/(H7-E7)))*LN(B34/(1-B34))+((1-2*E6)*(LN((1-E6)/E6)))^-1*LN((((G7-D7)/(H7-G7))*((E7-D7)/(H7-E7)))/((F7-D7)/(H7-F7))^2)*(B34-0.5)*LN(B34/(1-B34)))),NA())))))</f>
        <v>10.20258751174009</v>
      </c>
      <c r="D34" s="4">
        <f>IF(K6&lt;&gt;"",NA(),IF(J7="u",((1/2)*(LN((1-E6)/E6))^-1*(G7-E7)/(B34*(1-B34))+((1-2*E6)*(LN((1-E6)/E6)))^-1*(1-2*(F7-E7)/(G7-E7))*(G7-E7)*((B34-0.5)/(B34*(1-B34))+LN(B34/(1-B34))))^(-1),IF(J7="sl",((1/2)*(LN((1-E6)/E6))^-1*LN((G7-D7)/(E7-D7))/(B34*(1-B34))+((1-2*E6)*(LN((1-E6)/E6)))^-1*LN(((G7-D7)*(E7-D7))/(F7-D7)^2)*((B34-0.5)/(B34*(1-B34))+LN(B34/(1-B34))))^(-1)*EXP(-(LN(F7-D7)+(1/2)*(LN((1-E6)/E6))^-1*LN((G7-D7)/(E7-D7))*LN(B34/(1-B34))+((1-2*E6)*(LN((1-E6)/E6)))^-1*LN(((G7-D7)*(E7-D7))/(F7-D7)^2)*(B34-0.5)*LN(B34/(1-B34)))),IF(J7="su",(-(1/2)*(LN((1-E6)/E6))^-1*LN((H7-G7)/(H7-E7))/(B34*(1-B34))-((1-2*E6)*(LN((1-E6)/E6)))^-1*LN(((H7-G7)*(H7-E7))/(H7-F7)^2)*((B34-0.5)/(B34*(1-B34))+LN(B34/(1-B34))))^(-1)*EXP((-LN(H7-F7)-(1/2)*(LN((1-E6)/E6))^-1*LN((H7-G7)/(H7-E7))*LN(B34/(1-B34))-((1-2*E6)*(LN((1-E6)/E6)))^-1*LN(((H7-G7)*(H7-E7))/(H7-F7)^2)*(B34-0.5)*LN(B34/(1-B34)))),IF(J7="b",((1/2)*(LN((1-E6)/E6))^-1*LN(((G7-D7)/(H7-G7))/((E7-D7)/(H7-E7)))/(B34*(1-B34))+((1-2*E6)*(LN((1-E6)/E6)))^-1*LN((((G7-D7)/(H7-G7))*((E7-D7)/(H7-E7)))/((F7-D7)/(H7-F7))^2)*((B34-0.5)/(B34*(1-B34))+LN(B34/(1-B34))))^(-1)*(1+EXP(LN((F7-D7)/(H7-F7))+(1/2)*(LN((1-E6)/E6))^-1*LN(((G7-D7)/(H7-G7))/((E7-D7)/(H7-E7)))*LN(B34/(1-B34))+((1-2*E6)*(LN((1-E6)/E6)))^-1*LN((((G7-D7)/(H7-G7))*((E7-D7)/(H7-E7)))/((F7-D7)/(H7-F7))^2)*(B34-0.5)*LN(B34/(1-B34))))^2/((H7-D7)*EXP(LN((F7-D7)/(H7-F7))+(1/2)*(LN((1-E6)/E6))^-1*LN(((G7-D7)/(H7-G7))/((E7-D7)/(H7-E7)))*LN(B34/(1-B34))+((1-2*E6)*(LN((1-E6)/E6)))^-1*LN((((G7-D7)/(H7-G7))*((E7-D7)/(H7-E7)))/((F7-D7)/(H7-F7))^2)*(B34-0.5)*LN(B34/(1-B34)))),NA())))))</f>
        <v>3.3009303968930879E-3</v>
      </c>
    </row>
    <row r="35" spans="2:4" x14ac:dyDescent="0.35">
      <c r="B35" s="6">
        <f>IF(K6&lt;&gt;"",NA(),(ROW()-ROW(B32))/100)</f>
        <v>0.03</v>
      </c>
      <c r="C35" s="5">
        <f>IF(K6&lt;&gt;"",NA(),IF(J7="u",F7+(1/2)*(LN((1-E6)/E6))^-1*(G7-E7)*LN(B35/(1-B35))+((1-2*E6)*(LN((1-E6)/E6)))^-1*(1-2*(F7-E7)/(G7-E7))*(G7-E7)*(B35-0.5)*LN(B35/(1-B35)),IF(J7="sl",D7+EXP(LN(F7-D7)+(1/2)*(LN((1-E6)/E6))^-1*LN((G7-D7)/(E7-D7))*LN(B35/(1-B35))+((1-2*E6)*(LN((1-E6)/E6)))^-1*LN(((G7-D7)*(E7-D7))/(F7-D7)^2)*(B35-0.5)*LN(B35/(1-B35))),IF(J7="su",H7-EXP(-(-LN(H7-F7)-(1/2)*(LN((1-E6)/E6))^-1*LN((H7-G7)/(H7-E7))*LN(B35/(1-B35))-((1-2*E6)*(LN((1-E6)/E6)))^-1*LN(((H7-G7)*(H7-E7))/(H7-F7)^2)*(B35-0.5)*LN(B35/(1-B35)))),IF(J7="b",(D7+H7*EXP(LN((F7-D7)/(H7-F7))+(1/2)*(LN((1-E6)/E6))^-1*LN(((G7-D7)/(H7-G7))/((E7-D7)/(H7-E7)))*LN(B35/(1-B35))+((1-2*E6)*(LN((1-E6)/E6)))^-1*LN((((G7-D7)/(H7-G7))*((E7-D7)/(H7-E7)))/((F7-D7)/(H7-F7))^2)*(B35-0.5)*LN(B35/(1-B35))))/(1+EXP(LN((F7-D7)/(H7-F7))+(1/2)*(LN((1-E6)/E6))^-1*LN(((G7-D7)/(H7-G7))/((E7-D7)/(H7-E7)))*LN(B35/(1-B35))+((1-2*E6)*(LN((1-E6)/E6)))^-1*LN((((G7-D7)/(H7-G7))*((E7-D7)/(H7-E7)))/((F7-D7)/(H7-F7))^2)*(B35-0.5)*LN(B35/(1-B35)))),NA())))))</f>
        <v>12.653675231755811</v>
      </c>
      <c r="D35" s="4">
        <f>IF(K6&lt;&gt;"",NA(),IF(J7="u",((1/2)*(LN((1-E6)/E6))^-1*(G7-E7)/(B35*(1-B35))+((1-2*E6)*(LN((1-E6)/E6)))^-1*(1-2*(F7-E7)/(G7-E7))*(G7-E7)*((B35-0.5)/(B35*(1-B35))+LN(B35/(1-B35))))^(-1),IF(J7="sl",((1/2)*(LN((1-E6)/E6))^-1*LN((G7-D7)/(E7-D7))/(B35*(1-B35))+((1-2*E6)*(LN((1-E6)/E6)))^-1*LN(((G7-D7)*(E7-D7))/(F7-D7)^2)*((B35-0.5)/(B35*(1-B35))+LN(B35/(1-B35))))^(-1)*EXP(-(LN(F7-D7)+(1/2)*(LN((1-E6)/E6))^-1*LN((G7-D7)/(E7-D7))*LN(B35/(1-B35))+((1-2*E6)*(LN((1-E6)/E6)))^-1*LN(((G7-D7)*(E7-D7))/(F7-D7)^2)*(B35-0.5)*LN(B35/(1-B35)))),IF(J7="su",(-(1/2)*(LN((1-E6)/E6))^-1*LN((H7-G7)/(H7-E7))/(B35*(1-B35))-((1-2*E6)*(LN((1-E6)/E6)))^-1*LN(((H7-G7)*(H7-E7))/(H7-F7)^2)*((B35-0.5)/(B35*(1-B35))+LN(B35/(1-B35))))^(-1)*EXP((-LN(H7-F7)-(1/2)*(LN((1-E6)/E6))^-1*LN((H7-G7)/(H7-E7))*LN(B35/(1-B35))-((1-2*E6)*(LN((1-E6)/E6)))^-1*LN(((H7-G7)*(H7-E7))/(H7-F7)^2)*(B35-0.5)*LN(B35/(1-B35)))),IF(J7="b",((1/2)*(LN((1-E6)/E6))^-1*LN(((G7-D7)/(H7-G7))/((E7-D7)/(H7-E7)))/(B35*(1-B35))+((1-2*E6)*(LN((1-E6)/E6)))^-1*LN((((G7-D7)/(H7-G7))*((E7-D7)/(H7-E7)))/((F7-D7)/(H7-F7))^2)*((B35-0.5)/(B35*(1-B35))+LN(B35/(1-B35))))^(-1)*(1+EXP(LN((F7-D7)/(H7-F7))+(1/2)*(LN((1-E6)/E6))^-1*LN(((G7-D7)/(H7-G7))/((E7-D7)/(H7-E7)))*LN(B35/(1-B35))+((1-2*E6)*(LN((1-E6)/E6)))^-1*LN((((G7-D7)/(H7-G7))*((E7-D7)/(H7-E7)))/((F7-D7)/(H7-F7))^2)*(B35-0.5)*LN(B35/(1-B35))))^2/((H7-D7)*EXP(LN((F7-D7)/(H7-F7))+(1/2)*(LN((1-E6)/E6))^-1*LN(((G7-D7)/(H7-G7))/((E7-D7)/(H7-E7)))*LN(B35/(1-B35))+((1-2*E6)*(LN((1-E6)/E6)))^-1*LN((((G7-D7)/(H7-G7))*((E7-D7)/(H7-E7)))/((F7-D7)/(H7-F7))^2)*(B35-0.5)*LN(B35/(1-B35)))),NA())))))</f>
        <v>4.9717267327358278E-3</v>
      </c>
    </row>
    <row r="36" spans="2:4" x14ac:dyDescent="0.35">
      <c r="B36" s="6">
        <f>IF(K6&lt;&gt;"",NA(),(ROW()-ROW(B32))/100)</f>
        <v>0.04</v>
      </c>
      <c r="C36" s="5">
        <f>IF(K6&lt;&gt;"",NA(),IF(J7="u",F7+(1/2)*(LN((1-E6)/E6))^-1*(G7-E7)*LN(B36/(1-B36))+((1-2*E6)*(LN((1-E6)/E6)))^-1*(1-2*(F7-E7)/(G7-E7))*(G7-E7)*(B36-0.5)*LN(B36/(1-B36)),IF(J7="sl",D7+EXP(LN(F7-D7)+(1/2)*(LN((1-E6)/E6))^-1*LN((G7-D7)/(E7-D7))*LN(B36/(1-B36))+((1-2*E6)*(LN((1-E6)/E6)))^-1*LN(((G7-D7)*(E7-D7))/(F7-D7)^2)*(B36-0.5)*LN(B36/(1-B36))),IF(J7="su",H7-EXP(-(-LN(H7-F7)-(1/2)*(LN((1-E6)/E6))^-1*LN((H7-G7)/(H7-E7))*LN(B36/(1-B36))-((1-2*E6)*(LN((1-E6)/E6)))^-1*LN(((H7-G7)*(H7-E7))/(H7-F7)^2)*(B36-0.5)*LN(B36/(1-B36)))),IF(J7="b",(D7+H7*EXP(LN((F7-D7)/(H7-F7))+(1/2)*(LN((1-E6)/E6))^-1*LN(((G7-D7)/(H7-G7))/((E7-D7)/(H7-E7)))*LN(B36/(1-B36))+((1-2*E6)*(LN((1-E6)/E6)))^-1*LN((((G7-D7)/(H7-G7))*((E7-D7)/(H7-E7)))/((F7-D7)/(H7-F7))^2)*(B36-0.5)*LN(B36/(1-B36))))/(1+EXP(LN((F7-D7)/(H7-F7))+(1/2)*(LN((1-E6)/E6))^-1*LN(((G7-D7)/(H7-G7))/((E7-D7)/(H7-E7)))*LN(B36/(1-B36))+((1-2*E6)*(LN((1-E6)/E6)))^-1*LN((((G7-D7)/(H7-G7))*((E7-D7)/(H7-E7)))/((F7-D7)/(H7-F7))^2)*(B36-0.5)*LN(B36/(1-B36)))),NA())))))</f>
        <v>14.388876517410104</v>
      </c>
      <c r="D36" s="4">
        <f>IF(K6&lt;&gt;"",NA(),IF(J7="u",((1/2)*(LN((1-E6)/E6))^-1*(G7-E7)/(B36*(1-B36))+((1-2*E6)*(LN((1-E6)/E6)))^-1*(1-2*(F7-E7)/(G7-E7))*(G7-E7)*((B36-0.5)/(B36*(1-B36))+LN(B36/(1-B36))))^(-1),IF(J7="sl",((1/2)*(LN((1-E6)/E6))^-1*LN((G7-D7)/(E7-D7))/(B36*(1-B36))+((1-2*E6)*(LN((1-E6)/E6)))^-1*LN(((G7-D7)*(E7-D7))/(F7-D7)^2)*((B36-0.5)/(B36*(1-B36))+LN(B36/(1-B36))))^(-1)*EXP(-(LN(F7-D7)+(1/2)*(LN((1-E6)/E6))^-1*LN((G7-D7)/(E7-D7))*LN(B36/(1-B36))+((1-2*E6)*(LN((1-E6)/E6)))^-1*LN(((G7-D7)*(E7-D7))/(F7-D7)^2)*(B36-0.5)*LN(B36/(1-B36)))),IF(J7="su",(-(1/2)*(LN((1-E6)/E6))^-1*LN((H7-G7)/(H7-E7))/(B36*(1-B36))-((1-2*E6)*(LN((1-E6)/E6)))^-1*LN(((H7-G7)*(H7-E7))/(H7-F7)^2)*((B36-0.5)/(B36*(1-B36))+LN(B36/(1-B36))))^(-1)*EXP((-LN(H7-F7)-(1/2)*(LN((1-E6)/E6))^-1*LN((H7-G7)/(H7-E7))*LN(B36/(1-B36))-((1-2*E6)*(LN((1-E6)/E6)))^-1*LN(((H7-G7)*(H7-E7))/(H7-F7)^2)*(B36-0.5)*LN(B36/(1-B36)))),IF(J7="b",((1/2)*(LN((1-E6)/E6))^-1*LN(((G7-D7)/(H7-G7))/((E7-D7)/(H7-E7)))/(B36*(1-B36))+((1-2*E6)*(LN((1-E6)/E6)))^-1*LN((((G7-D7)/(H7-G7))*((E7-D7)/(H7-E7)))/((F7-D7)/(H7-F7))^2)*((B36-0.5)/(B36*(1-B36))+LN(B36/(1-B36))))^(-1)*(1+EXP(LN((F7-D7)/(H7-F7))+(1/2)*(LN((1-E6)/E6))^-1*LN(((G7-D7)/(H7-G7))/((E7-D7)/(H7-E7)))*LN(B36/(1-B36))+((1-2*E6)*(LN((1-E6)/E6)))^-1*LN((((G7-D7)/(H7-G7))*((E7-D7)/(H7-E7)))/((F7-D7)/(H7-F7))^2)*(B36-0.5)*LN(B36/(1-B36))))^2/((H7-D7)*EXP(LN((F7-D7)/(H7-F7))+(1/2)*(LN((1-E6)/E6))^-1*LN(((G7-D7)/(H7-G7))/((E7-D7)/(H7-E7)))*LN(B36/(1-B36))+((1-2*E6)*(LN((1-E6)/E6)))^-1*LN((((G7-D7)/(H7-G7))*((E7-D7)/(H7-E7)))/((F7-D7)/(H7-F7))^2)*(B36-0.5)*LN(B36/(1-B36)))),NA())))))</f>
        <v>6.6307672013204005E-3</v>
      </c>
    </row>
    <row r="37" spans="2:4" x14ac:dyDescent="0.35">
      <c r="B37" s="6">
        <f>IF(K6&lt;&gt;"",NA(),(ROW()-ROW(B32))/100)</f>
        <v>0.05</v>
      </c>
      <c r="C37" s="5">
        <f>IF(K6&lt;&gt;"",NA(),IF(J7="u",F7+(1/2)*(LN((1-E6)/E6))^-1*(G7-E7)*LN(B37/(1-B37))+((1-2*E6)*(LN((1-E6)/E6)))^-1*(1-2*(F7-E7)/(G7-E7))*(G7-E7)*(B37-0.5)*LN(B37/(1-B37)),IF(J7="sl",D7+EXP(LN(F7-D7)+(1/2)*(LN((1-E6)/E6))^-1*LN((G7-D7)/(E7-D7))*LN(B37/(1-B37))+((1-2*E6)*(LN((1-E6)/E6)))^-1*LN(((G7-D7)*(E7-D7))/(F7-D7)^2)*(B37-0.5)*LN(B37/(1-B37))),IF(J7="su",H7-EXP(-(-LN(H7-F7)-(1/2)*(LN((1-E6)/E6))^-1*LN((H7-G7)/(H7-E7))*LN(B37/(1-B37))-((1-2*E6)*(LN((1-E6)/E6)))^-1*LN(((H7-G7)*(H7-E7))/(H7-F7)^2)*(B37-0.5)*LN(B37/(1-B37)))),IF(J7="b",(D7+H7*EXP(LN((F7-D7)/(H7-F7))+(1/2)*(LN((1-E6)/E6))^-1*LN(((G7-D7)/(H7-G7))/((E7-D7)/(H7-E7)))*LN(B37/(1-B37))+((1-2*E6)*(LN((1-E6)/E6)))^-1*LN((((G7-D7)/(H7-G7))*((E7-D7)/(H7-E7)))/((F7-D7)/(H7-F7))^2)*(B37-0.5)*LN(B37/(1-B37))))/(1+EXP(LN((F7-D7)/(H7-F7))+(1/2)*(LN((1-E6)/E6))^-1*LN(((G7-D7)/(H7-G7))/((E7-D7)/(H7-E7)))*LN(B37/(1-B37))+((1-2*E6)*(LN((1-E6)/E6)))^-1*LN((((G7-D7)/(H7-G7))*((E7-D7)/(H7-E7)))/((F7-D7)/(H7-F7))^2)*(B37-0.5)*LN(B37/(1-B37)))),NA())))))</f>
        <v>15.736466011666684</v>
      </c>
      <c r="D37" s="4">
        <f>IF(K6&lt;&gt;"",NA(),IF(J7="u",((1/2)*(LN((1-E6)/E6))^-1*(G7-E7)/(B37*(1-B37))+((1-2*E6)*(LN((1-E6)/E6)))^-1*(1-2*(F7-E7)/(G7-E7))*(G7-E7)*((B37-0.5)/(B37*(1-B37))+LN(B37/(1-B37))))^(-1),IF(J7="sl",((1/2)*(LN((1-E6)/E6))^-1*LN((G7-D7)/(E7-D7))/(B37*(1-B37))+((1-2*E6)*(LN((1-E6)/E6)))^-1*LN(((G7-D7)*(E7-D7))/(F7-D7)^2)*((B37-0.5)/(B37*(1-B37))+LN(B37/(1-B37))))^(-1)*EXP(-(LN(F7-D7)+(1/2)*(LN((1-E6)/E6))^-1*LN((G7-D7)/(E7-D7))*LN(B37/(1-B37))+((1-2*E6)*(LN((1-E6)/E6)))^-1*LN(((G7-D7)*(E7-D7))/(F7-D7)^2)*(B37-0.5)*LN(B37/(1-B37)))),IF(J7="su",(-(1/2)*(LN((1-E6)/E6))^-1*LN((H7-G7)/(H7-E7))/(B37*(1-B37))-((1-2*E6)*(LN((1-E6)/E6)))^-1*LN(((H7-G7)*(H7-E7))/(H7-F7)^2)*((B37-0.5)/(B37*(1-B37))+LN(B37/(1-B37))))^(-1)*EXP((-LN(H7-F7)-(1/2)*(LN((1-E6)/E6))^-1*LN((H7-G7)/(H7-E7))*LN(B37/(1-B37))-((1-2*E6)*(LN((1-E6)/E6)))^-1*LN(((H7-G7)*(H7-E7))/(H7-F7)^2)*(B37-0.5)*LN(B37/(1-B37)))),IF(J7="b",((1/2)*(LN((1-E6)/E6))^-1*LN(((G7-D7)/(H7-G7))/((E7-D7)/(H7-E7)))/(B37*(1-B37))+((1-2*E6)*(LN((1-E6)/E6)))^-1*LN((((G7-D7)/(H7-G7))*((E7-D7)/(H7-E7)))/((F7-D7)/(H7-F7))^2)*((B37-0.5)/(B37*(1-B37))+LN(B37/(1-B37))))^(-1)*(1+EXP(LN((F7-D7)/(H7-F7))+(1/2)*(LN((1-E6)/E6))^-1*LN(((G7-D7)/(H7-G7))/((E7-D7)/(H7-E7)))*LN(B37/(1-B37))+((1-2*E6)*(LN((1-E6)/E6)))^-1*LN((((G7-D7)/(H7-G7))*((E7-D7)/(H7-E7)))/((F7-D7)/(H7-F7))^2)*(B37-0.5)*LN(B37/(1-B37))))^2/((H7-D7)*EXP(LN((F7-D7)/(H7-F7))+(1/2)*(LN((1-E6)/E6))^-1*LN(((G7-D7)/(H7-G7))/((E7-D7)/(H7-E7)))*LN(B37/(1-B37))+((1-2*E6)*(LN((1-E6)/E6)))^-1*LN((((G7-D7)/(H7-G7))*((E7-D7)/(H7-E7)))/((F7-D7)/(H7-F7))^2)*(B37-0.5)*LN(B37/(1-B37)))),NA())))))</f>
        <v>8.2656467738747852E-3</v>
      </c>
    </row>
    <row r="38" spans="2:4" x14ac:dyDescent="0.35">
      <c r="B38" s="6">
        <f>IF(K6&lt;&gt;"",NA(),(ROW()-ROW(B32))/100)</f>
        <v>0.06</v>
      </c>
      <c r="C38" s="5">
        <f>IF(K6&lt;&gt;"",NA(),IF(J7="u",F7+(1/2)*(LN((1-E6)/E6))^-1*(G7-E7)*LN(B38/(1-B38))+((1-2*E6)*(LN((1-E6)/E6)))^-1*(1-2*(F7-E7)/(G7-E7))*(G7-E7)*(B38-0.5)*LN(B38/(1-B38)),IF(J7="sl",D7+EXP(LN(F7-D7)+(1/2)*(LN((1-E6)/E6))^-1*LN((G7-D7)/(E7-D7))*LN(B38/(1-B38))+((1-2*E6)*(LN((1-E6)/E6)))^-1*LN(((G7-D7)*(E7-D7))/(F7-D7)^2)*(B38-0.5)*LN(B38/(1-B38))),IF(J7="su",H7-EXP(-(-LN(H7-F7)-(1/2)*(LN((1-E6)/E6))^-1*LN((H7-G7)/(H7-E7))*LN(B38/(1-B38))-((1-2*E6)*(LN((1-E6)/E6)))^-1*LN(((H7-G7)*(H7-E7))/(H7-F7)^2)*(B38-0.5)*LN(B38/(1-B38)))),IF(J7="b",(D7+H7*EXP(LN((F7-D7)/(H7-F7))+(1/2)*(LN((1-E6)/E6))^-1*LN(((G7-D7)/(H7-G7))/((E7-D7)/(H7-E7)))*LN(B38/(1-B38))+((1-2*E6)*(LN((1-E6)/E6)))^-1*LN((((G7-D7)/(H7-G7))*((E7-D7)/(H7-E7)))/((F7-D7)/(H7-F7))^2)*(B38-0.5)*LN(B38/(1-B38))))/(1+EXP(LN((F7-D7)/(H7-F7))+(1/2)*(LN((1-E6)/E6))^-1*LN(((G7-D7)/(H7-G7))/((E7-D7)/(H7-E7)))*LN(B38/(1-B38))+((1-2*E6)*(LN((1-E6)/E6)))^-1*LN((((G7-D7)/(H7-G7))*((E7-D7)/(H7-E7)))/((F7-D7)/(H7-F7))^2)*(B38-0.5)*LN(B38/(1-B38)))),NA())))))</f>
        <v>16.841973528496915</v>
      </c>
      <c r="D38" s="4">
        <f>IF(K6&lt;&gt;"",NA(),IF(J7="u",((1/2)*(LN((1-E6)/E6))^-1*(G7-E7)/(B38*(1-B38))+((1-2*E6)*(LN((1-E6)/E6)))^-1*(1-2*(F7-E7)/(G7-E7))*(G7-E7)*((B38-0.5)/(B38*(1-B38))+LN(B38/(1-B38))))^(-1),IF(J7="sl",((1/2)*(LN((1-E6)/E6))^-1*LN((G7-D7)/(E7-D7))/(B38*(1-B38))+((1-2*E6)*(LN((1-E6)/E6)))^-1*LN(((G7-D7)*(E7-D7))/(F7-D7)^2)*((B38-0.5)/(B38*(1-B38))+LN(B38/(1-B38))))^(-1)*EXP(-(LN(F7-D7)+(1/2)*(LN((1-E6)/E6))^-1*LN((G7-D7)/(E7-D7))*LN(B38/(1-B38))+((1-2*E6)*(LN((1-E6)/E6)))^-1*LN(((G7-D7)*(E7-D7))/(F7-D7)^2)*(B38-0.5)*LN(B38/(1-B38)))),IF(J7="su",(-(1/2)*(LN((1-E6)/E6))^-1*LN((H7-G7)/(H7-E7))/(B38*(1-B38))-((1-2*E6)*(LN((1-E6)/E6)))^-1*LN(((H7-G7)*(H7-E7))/(H7-F7)^2)*((B38-0.5)/(B38*(1-B38))+LN(B38/(1-B38))))^(-1)*EXP((-LN(H7-F7)-(1/2)*(LN((1-E6)/E6))^-1*LN((H7-G7)/(H7-E7))*LN(B38/(1-B38))-((1-2*E6)*(LN((1-E6)/E6)))^-1*LN(((H7-G7)*(H7-E7))/(H7-F7)^2)*(B38-0.5)*LN(B38/(1-B38)))),IF(J7="b",((1/2)*(LN((1-E6)/E6))^-1*LN(((G7-D7)/(H7-G7))/((E7-D7)/(H7-E7)))/(B38*(1-B38))+((1-2*E6)*(LN((1-E6)/E6)))^-1*LN((((G7-D7)/(H7-G7))*((E7-D7)/(H7-E7)))/((F7-D7)/(H7-F7))^2)*((B38-0.5)/(B38*(1-B38))+LN(B38/(1-B38))))^(-1)*(1+EXP(LN((F7-D7)/(H7-F7))+(1/2)*(LN((1-E6)/E6))^-1*LN(((G7-D7)/(H7-G7))/((E7-D7)/(H7-E7)))*LN(B38/(1-B38))+((1-2*E6)*(LN((1-E6)/E6)))^-1*LN((((G7-D7)/(H7-G7))*((E7-D7)/(H7-E7)))/((F7-D7)/(H7-F7))^2)*(B38-0.5)*LN(B38/(1-B38))))^2/((H7-D7)*EXP(LN((F7-D7)/(H7-F7))+(1/2)*(LN((1-E6)/E6))^-1*LN(((G7-D7)/(H7-G7))/((E7-D7)/(H7-E7)))*LN(B38/(1-B38))+((1-2*E6)*(LN((1-E6)/E6)))^-1*LN((((G7-D7)/(H7-G7))*((E7-D7)/(H7-E7)))/((F7-D7)/(H7-F7))^2)*(B38-0.5)*LN(B38/(1-B38)))),NA())))))</f>
        <v>9.8663863465710249E-3</v>
      </c>
    </row>
    <row r="39" spans="2:4" x14ac:dyDescent="0.35">
      <c r="B39" s="6">
        <f>IF(K6&lt;&gt;"",NA(),(ROW()-ROW(B32))/100)</f>
        <v>7.0000000000000007E-2</v>
      </c>
      <c r="C39" s="5">
        <f>IF(K6&lt;&gt;"",NA(),IF(J7="u",F7+(1/2)*(LN((1-E6)/E6))^-1*(G7-E7)*LN(B39/(1-B39))+((1-2*E6)*(LN((1-E6)/E6)))^-1*(1-2*(F7-E7)/(G7-E7))*(G7-E7)*(B39-0.5)*LN(B39/(1-B39)),IF(J7="sl",D7+EXP(LN(F7-D7)+(1/2)*(LN((1-E6)/E6))^-1*LN((G7-D7)/(E7-D7))*LN(B39/(1-B39))+((1-2*E6)*(LN((1-E6)/E6)))^-1*LN(((G7-D7)*(E7-D7))/(F7-D7)^2)*(B39-0.5)*LN(B39/(1-B39))),IF(J7="su",H7-EXP(-(-LN(H7-F7)-(1/2)*(LN((1-E6)/E6))^-1*LN((H7-G7)/(H7-E7))*LN(B39/(1-B39))-((1-2*E6)*(LN((1-E6)/E6)))^-1*LN(((H7-G7)*(H7-E7))/(H7-F7)^2)*(B39-0.5)*LN(B39/(1-B39)))),IF(J7="b",(D7+H7*EXP(LN((F7-D7)/(H7-F7))+(1/2)*(LN((1-E6)/E6))^-1*LN(((G7-D7)/(H7-G7))/((E7-D7)/(H7-E7)))*LN(B39/(1-B39))+((1-2*E6)*(LN((1-E6)/E6)))^-1*LN((((G7-D7)/(H7-G7))*((E7-D7)/(H7-E7)))/((F7-D7)/(H7-F7))^2)*(B39-0.5)*LN(B39/(1-B39))))/(1+EXP(LN((F7-D7)/(H7-F7))+(1/2)*(LN((1-E6)/E6))^-1*LN(((G7-D7)/(H7-G7))/((E7-D7)/(H7-E7)))*LN(B39/(1-B39))+((1-2*E6)*(LN((1-E6)/E6)))^-1*LN((((G7-D7)/(H7-G7))*((E7-D7)/(H7-E7)))/((F7-D7)/(H7-F7))^2)*(B39-0.5)*LN(B39/(1-B39)))),NA())))))</f>
        <v>17.782674084550983</v>
      </c>
      <c r="D39" s="4">
        <f>IF(K6&lt;&gt;"",NA(),IF(J7="u",((1/2)*(LN((1-E6)/E6))^-1*(G7-E7)/(B39*(1-B39))+((1-2*E6)*(LN((1-E6)/E6)))^-1*(1-2*(F7-E7)/(G7-E7))*(G7-E7)*((B39-0.5)/(B39*(1-B39))+LN(B39/(1-B39))))^(-1),IF(J7="sl",((1/2)*(LN((1-E6)/E6))^-1*LN((G7-D7)/(E7-D7))/(B39*(1-B39))+((1-2*E6)*(LN((1-E6)/E6)))^-1*LN(((G7-D7)*(E7-D7))/(F7-D7)^2)*((B39-0.5)/(B39*(1-B39))+LN(B39/(1-B39))))^(-1)*EXP(-(LN(F7-D7)+(1/2)*(LN((1-E6)/E6))^-1*LN((G7-D7)/(E7-D7))*LN(B39/(1-B39))+((1-2*E6)*(LN((1-E6)/E6)))^-1*LN(((G7-D7)*(E7-D7))/(F7-D7)^2)*(B39-0.5)*LN(B39/(1-B39)))),IF(J7="su",(-(1/2)*(LN((1-E6)/E6))^-1*LN((H7-G7)/(H7-E7))/(B39*(1-B39))-((1-2*E6)*(LN((1-E6)/E6)))^-1*LN(((H7-G7)*(H7-E7))/(H7-F7)^2)*((B39-0.5)/(B39*(1-B39))+LN(B39/(1-B39))))^(-1)*EXP((-LN(H7-F7)-(1/2)*(LN((1-E6)/E6))^-1*LN((H7-G7)/(H7-E7))*LN(B39/(1-B39))-((1-2*E6)*(LN((1-E6)/E6)))^-1*LN(((H7-G7)*(H7-E7))/(H7-F7)^2)*(B39-0.5)*LN(B39/(1-B39)))),IF(J7="b",((1/2)*(LN((1-E6)/E6))^-1*LN(((G7-D7)/(H7-G7))/((E7-D7)/(H7-E7)))/(B39*(1-B39))+((1-2*E6)*(LN((1-E6)/E6)))^-1*LN((((G7-D7)/(H7-G7))*((E7-D7)/(H7-E7)))/((F7-D7)/(H7-F7))^2)*((B39-0.5)/(B39*(1-B39))+LN(B39/(1-B39))))^(-1)*(1+EXP(LN((F7-D7)/(H7-F7))+(1/2)*(LN((1-E6)/E6))^-1*LN(((G7-D7)/(H7-G7))/((E7-D7)/(H7-E7)))*LN(B39/(1-B39))+((1-2*E6)*(LN((1-E6)/E6)))^-1*LN((((G7-D7)/(H7-G7))*((E7-D7)/(H7-E7)))/((F7-D7)/(H7-F7))^2)*(B39-0.5)*LN(B39/(1-B39))))^2/((H7-D7)*EXP(LN((F7-D7)/(H7-F7))+(1/2)*(LN((1-E6)/E6))^-1*LN(((G7-D7)/(H7-G7))/((E7-D7)/(H7-E7)))*LN(B39/(1-B39))+((1-2*E6)*(LN((1-E6)/E6)))^-1*LN((((G7-D7)/(H7-G7))*((E7-D7)/(H7-E7)))/((F7-D7)/(H7-F7))^2)*(B39-0.5)*LN(B39/(1-B39)))),NA())))))</f>
        <v>1.1424791400623241E-2</v>
      </c>
    </row>
    <row r="40" spans="2:4" x14ac:dyDescent="0.35">
      <c r="B40" s="6">
        <f>IF(K6&lt;&gt;"",NA(),(ROW()-ROW(B32))/100)</f>
        <v>0.08</v>
      </c>
      <c r="C40" s="5">
        <f>IF(K6&lt;&gt;"",NA(),IF(J7="u",F7+(1/2)*(LN((1-E6)/E6))^-1*(G7-E7)*LN(B40/(1-B40))+((1-2*E6)*(LN((1-E6)/E6)))^-1*(1-2*(F7-E7)/(G7-E7))*(G7-E7)*(B40-0.5)*LN(B40/(1-B40)),IF(J7="sl",D7+EXP(LN(F7-D7)+(1/2)*(LN((1-E6)/E6))^-1*LN((G7-D7)/(E7-D7))*LN(B40/(1-B40))+((1-2*E6)*(LN((1-E6)/E6)))^-1*LN(((G7-D7)*(E7-D7))/(F7-D7)^2)*(B40-0.5)*LN(B40/(1-B40))),IF(J7="su",H7-EXP(-(-LN(H7-F7)-(1/2)*(LN((1-E6)/E6))^-1*LN((H7-G7)/(H7-E7))*LN(B40/(1-B40))-((1-2*E6)*(LN((1-E6)/E6)))^-1*LN(((H7-G7)*(H7-E7))/(H7-F7)^2)*(B40-0.5)*LN(B40/(1-B40)))),IF(J7="b",(D7+H7*EXP(LN((F7-D7)/(H7-F7))+(1/2)*(LN((1-E6)/E6))^-1*LN(((G7-D7)/(H7-G7))/((E7-D7)/(H7-E7)))*LN(B40/(1-B40))+((1-2*E6)*(LN((1-E6)/E6)))^-1*LN((((G7-D7)/(H7-G7))*((E7-D7)/(H7-E7)))/((F7-D7)/(H7-F7))^2)*(B40-0.5)*LN(B40/(1-B40))))/(1+EXP(LN((F7-D7)/(H7-F7))+(1/2)*(LN((1-E6)/E6))^-1*LN(((G7-D7)/(H7-G7))/((E7-D7)/(H7-E7)))*LN(B40/(1-B40))+((1-2*E6)*(LN((1-E6)/E6)))^-1*LN((((G7-D7)/(H7-G7))*((E7-D7)/(H7-E7)))/((F7-D7)/(H7-F7))^2)*(B40-0.5)*LN(B40/(1-B40)))),NA())))))</f>
        <v>18.604489434862501</v>
      </c>
      <c r="D40" s="4">
        <f>IF(K6&lt;&gt;"",NA(),IF(J7="u",((1/2)*(LN((1-E6)/E6))^-1*(G7-E7)/(B40*(1-B40))+((1-2*E6)*(LN((1-E6)/E6)))^-1*(1-2*(F7-E7)/(G7-E7))*(G7-E7)*((B40-0.5)/(B40*(1-B40))+LN(B40/(1-B40))))^(-1),IF(J7="sl",((1/2)*(LN((1-E6)/E6))^-1*LN((G7-D7)/(E7-D7))/(B40*(1-B40))+((1-2*E6)*(LN((1-E6)/E6)))^-1*LN(((G7-D7)*(E7-D7))/(F7-D7)^2)*((B40-0.5)/(B40*(1-B40))+LN(B40/(1-B40))))^(-1)*EXP(-(LN(F7-D7)+(1/2)*(LN((1-E6)/E6))^-1*LN((G7-D7)/(E7-D7))*LN(B40/(1-B40))+((1-2*E6)*(LN((1-E6)/E6)))^-1*LN(((G7-D7)*(E7-D7))/(F7-D7)^2)*(B40-0.5)*LN(B40/(1-B40)))),IF(J7="su",(-(1/2)*(LN((1-E6)/E6))^-1*LN((H7-G7)/(H7-E7))/(B40*(1-B40))-((1-2*E6)*(LN((1-E6)/E6)))^-1*LN(((H7-G7)*(H7-E7))/(H7-F7)^2)*((B40-0.5)/(B40*(1-B40))+LN(B40/(1-B40))))^(-1)*EXP((-LN(H7-F7)-(1/2)*(LN((1-E6)/E6))^-1*LN((H7-G7)/(H7-E7))*LN(B40/(1-B40))-((1-2*E6)*(LN((1-E6)/E6)))^-1*LN(((H7-G7)*(H7-E7))/(H7-F7)^2)*(B40-0.5)*LN(B40/(1-B40)))),IF(J7="b",((1/2)*(LN((1-E6)/E6))^-1*LN(((G7-D7)/(H7-G7))/((E7-D7)/(H7-E7)))/(B40*(1-B40))+((1-2*E6)*(LN((1-E6)/E6)))^-1*LN((((G7-D7)/(H7-G7))*((E7-D7)/(H7-E7)))/((F7-D7)/(H7-F7))^2)*((B40-0.5)/(B40*(1-B40))+LN(B40/(1-B40))))^(-1)*(1+EXP(LN((F7-D7)/(H7-F7))+(1/2)*(LN((1-E6)/E6))^-1*LN(((G7-D7)/(H7-G7))/((E7-D7)/(H7-E7)))*LN(B40/(1-B40))+((1-2*E6)*(LN((1-E6)/E6)))^-1*LN((((G7-D7)/(H7-G7))*((E7-D7)/(H7-E7)))/((F7-D7)/(H7-F7))^2)*(B40-0.5)*LN(B40/(1-B40))))^2/((H7-D7)*EXP(LN((F7-D7)/(H7-F7))+(1/2)*(LN((1-E6)/E6))^-1*LN(((G7-D7)/(H7-G7))/((E7-D7)/(H7-E7)))*LN(B40/(1-B40))+((1-2*E6)*(LN((1-E6)/E6)))^-1*LN((((G7-D7)/(H7-G7))*((E7-D7)/(H7-E7)))/((F7-D7)/(H7-F7))^2)*(B40-0.5)*LN(B40/(1-B40)))),NA())))))</f>
        <v>1.2934111982597222E-2</v>
      </c>
    </row>
    <row r="41" spans="2:4" x14ac:dyDescent="0.35">
      <c r="B41" s="6">
        <f>IF(K6&lt;&gt;"",NA(),(ROW()-ROW(B32))/100)</f>
        <v>0.09</v>
      </c>
      <c r="C41" s="5">
        <f>IF(K6&lt;&gt;"",NA(),IF(J7="u",F7+(1/2)*(LN((1-E6)/E6))^-1*(G7-E7)*LN(B41/(1-B41))+((1-2*E6)*(LN((1-E6)/E6)))^-1*(1-2*(F7-E7)/(G7-E7))*(G7-E7)*(B41-0.5)*LN(B41/(1-B41)),IF(J7="sl",D7+EXP(LN(F7-D7)+(1/2)*(LN((1-E6)/E6))^-1*LN((G7-D7)/(E7-D7))*LN(B41/(1-B41))+((1-2*E6)*(LN((1-E6)/E6)))^-1*LN(((G7-D7)*(E7-D7))/(F7-D7)^2)*(B41-0.5)*LN(B41/(1-B41))),IF(J7="su",H7-EXP(-(-LN(H7-F7)-(1/2)*(LN((1-E6)/E6))^-1*LN((H7-G7)/(H7-E7))*LN(B41/(1-B41))-((1-2*E6)*(LN((1-E6)/E6)))^-1*LN(((H7-G7)*(H7-E7))/(H7-F7)^2)*(B41-0.5)*LN(B41/(1-B41)))),IF(J7="b",(D7+H7*EXP(LN((F7-D7)/(H7-F7))+(1/2)*(LN((1-E6)/E6))^-1*LN(((G7-D7)/(H7-G7))/((E7-D7)/(H7-E7)))*LN(B41/(1-B41))+((1-2*E6)*(LN((1-E6)/E6)))^-1*LN((((G7-D7)/(H7-G7))*((E7-D7)/(H7-E7)))/((F7-D7)/(H7-F7))^2)*(B41-0.5)*LN(B41/(1-B41))))/(1+EXP(LN((F7-D7)/(H7-F7))+(1/2)*(LN((1-E6)/E6))^-1*LN(((G7-D7)/(H7-G7))/((E7-D7)/(H7-E7)))*LN(B41/(1-B41))+((1-2*E6)*(LN((1-E6)/E6)))^-1*LN((((G7-D7)/(H7-G7))*((E7-D7)/(H7-E7)))/((F7-D7)/(H7-F7))^2)*(B41-0.5)*LN(B41/(1-B41)))),NA())))))</f>
        <v>19.336913064533029</v>
      </c>
      <c r="D41" s="4">
        <f>IF(K6&lt;&gt;"",NA(),IF(J7="u",((1/2)*(LN((1-E6)/E6))^-1*(G7-E7)/(B41*(1-B41))+((1-2*E6)*(LN((1-E6)/E6)))^-1*(1-2*(F7-E7)/(G7-E7))*(G7-E7)*((B41-0.5)/(B41*(1-B41))+LN(B41/(1-B41))))^(-1),IF(J7="sl",((1/2)*(LN((1-E6)/E6))^-1*LN((G7-D7)/(E7-D7))/(B41*(1-B41))+((1-2*E6)*(LN((1-E6)/E6)))^-1*LN(((G7-D7)*(E7-D7))/(F7-D7)^2)*((B41-0.5)/(B41*(1-B41))+LN(B41/(1-B41))))^(-1)*EXP(-(LN(F7-D7)+(1/2)*(LN((1-E6)/E6))^-1*LN((G7-D7)/(E7-D7))*LN(B41/(1-B41))+((1-2*E6)*(LN((1-E6)/E6)))^-1*LN(((G7-D7)*(E7-D7))/(F7-D7)^2)*(B41-0.5)*LN(B41/(1-B41)))),IF(J7="su",(-(1/2)*(LN((1-E6)/E6))^-1*LN((H7-G7)/(H7-E7))/(B41*(1-B41))-((1-2*E6)*(LN((1-E6)/E6)))^-1*LN(((H7-G7)*(H7-E7))/(H7-F7)^2)*((B41-0.5)/(B41*(1-B41))+LN(B41/(1-B41))))^(-1)*EXP((-LN(H7-F7)-(1/2)*(LN((1-E6)/E6))^-1*LN((H7-G7)/(H7-E7))*LN(B41/(1-B41))-((1-2*E6)*(LN((1-E6)/E6)))^-1*LN(((H7-G7)*(H7-E7))/(H7-F7)^2)*(B41-0.5)*LN(B41/(1-B41)))),IF(J7="b",((1/2)*(LN((1-E6)/E6))^-1*LN(((G7-D7)/(H7-G7))/((E7-D7)/(H7-E7)))/(B41*(1-B41))+((1-2*E6)*(LN((1-E6)/E6)))^-1*LN((((G7-D7)/(H7-G7))*((E7-D7)/(H7-E7)))/((F7-D7)/(H7-F7))^2)*((B41-0.5)/(B41*(1-B41))+LN(B41/(1-B41))))^(-1)*(1+EXP(LN((F7-D7)/(H7-F7))+(1/2)*(LN((1-E6)/E6))^-1*LN(((G7-D7)/(H7-G7))/((E7-D7)/(H7-E7)))*LN(B41/(1-B41))+((1-2*E6)*(LN((1-E6)/E6)))^-1*LN((((G7-D7)/(H7-G7))*((E7-D7)/(H7-E7)))/((F7-D7)/(H7-F7))^2)*(B41-0.5)*LN(B41/(1-B41))))^2/((H7-D7)*EXP(LN((F7-D7)/(H7-F7))+(1/2)*(LN((1-E6)/E6))^-1*LN(((G7-D7)/(H7-G7))/((E7-D7)/(H7-E7)))*LN(B41/(1-B41))+((1-2*E6)*(LN((1-E6)/E6)))^-1*LN((((G7-D7)/(H7-G7))*((E7-D7)/(H7-E7)))/((F7-D7)/(H7-F7))^2)*(B41-0.5)*LN(B41/(1-B41)))),NA())))))</f>
        <v>1.4388829654515895E-2</v>
      </c>
    </row>
    <row r="42" spans="2:4" x14ac:dyDescent="0.35">
      <c r="B42" s="6">
        <f>IF(K6&lt;&gt;"",NA(),(ROW()-ROW(B32))/100)</f>
        <v>0.1</v>
      </c>
      <c r="C42" s="5">
        <f>IF(K6&lt;&gt;"",NA(),IF(J7="u",F7+(1/2)*(LN((1-E6)/E6))^-1*(G7-E7)*LN(B42/(1-B42))+((1-2*E6)*(LN((1-E6)/E6)))^-1*(1-2*(F7-E7)/(G7-E7))*(G7-E7)*(B42-0.5)*LN(B42/(1-B42)),IF(J7="sl",D7+EXP(LN(F7-D7)+(1/2)*(LN((1-E6)/E6))^-1*LN((G7-D7)/(E7-D7))*LN(B42/(1-B42))+((1-2*E6)*(LN((1-E6)/E6)))^-1*LN(((G7-D7)*(E7-D7))/(F7-D7)^2)*(B42-0.5)*LN(B42/(1-B42))),IF(J7="su",H7-EXP(-(-LN(H7-F7)-(1/2)*(LN((1-E6)/E6))^-1*LN((H7-G7)/(H7-E7))*LN(B42/(1-B42))-((1-2*E6)*(LN((1-E6)/E6)))^-1*LN(((H7-G7)*(H7-E7))/(H7-F7)^2)*(B42-0.5)*LN(B42/(1-B42)))),IF(J7="b",(D7+H7*EXP(LN((F7-D7)/(H7-F7))+(1/2)*(LN((1-E6)/E6))^-1*LN(((G7-D7)/(H7-G7))/((E7-D7)/(H7-E7)))*LN(B42/(1-B42))+((1-2*E6)*(LN((1-E6)/E6)))^-1*LN((((G7-D7)/(H7-G7))*((E7-D7)/(H7-E7)))/((F7-D7)/(H7-F7))^2)*(B42-0.5)*LN(B42/(1-B42))))/(1+EXP(LN((F7-D7)/(H7-F7))+(1/2)*(LN((1-E6)/E6))^-1*LN(((G7-D7)/(H7-G7))/((E7-D7)/(H7-E7)))*LN(B42/(1-B42))+((1-2*E6)*(LN((1-E6)/E6)))^-1*LN((((G7-D7)/(H7-G7))*((E7-D7)/(H7-E7)))/((F7-D7)/(H7-F7))^2)*(B42-0.5)*LN(B42/(1-B42)))),NA())))))</f>
        <v>20.000000000000004</v>
      </c>
      <c r="D42" s="4">
        <f>IF(K6&lt;&gt;"",NA(),IF(J7="u",((1/2)*(LN((1-E6)/E6))^-1*(G7-E7)/(B42*(1-B42))+((1-2*E6)*(LN((1-E6)/E6)))^-1*(1-2*(F7-E7)/(G7-E7))*(G7-E7)*((B42-0.5)/(B42*(1-B42))+LN(B42/(1-B42))))^(-1),IF(J7="sl",((1/2)*(LN((1-E6)/E6))^-1*LN((G7-D7)/(E7-D7))/(B42*(1-B42))+((1-2*E6)*(LN((1-E6)/E6)))^-1*LN(((G7-D7)*(E7-D7))/(F7-D7)^2)*((B42-0.5)/(B42*(1-B42))+LN(B42/(1-B42))))^(-1)*EXP(-(LN(F7-D7)+(1/2)*(LN((1-E6)/E6))^-1*LN((G7-D7)/(E7-D7))*LN(B42/(1-B42))+((1-2*E6)*(LN((1-E6)/E6)))^-1*LN(((G7-D7)*(E7-D7))/(F7-D7)^2)*(B42-0.5)*LN(B42/(1-B42)))),IF(J7="su",(-(1/2)*(LN((1-E6)/E6))^-1*LN((H7-G7)/(H7-E7))/(B42*(1-B42))-((1-2*E6)*(LN((1-E6)/E6)))^-1*LN(((H7-G7)*(H7-E7))/(H7-F7)^2)*((B42-0.5)/(B42*(1-B42))+LN(B42/(1-B42))))^(-1)*EXP((-LN(H7-F7)-(1/2)*(LN((1-E6)/E6))^-1*LN((H7-G7)/(H7-E7))*LN(B42/(1-B42))-((1-2*E6)*(LN((1-E6)/E6)))^-1*LN(((H7-G7)*(H7-E7))/(H7-F7)^2)*(B42-0.5)*LN(B42/(1-B42)))),IF(J7="b",((1/2)*(LN((1-E6)/E6))^-1*LN(((G7-D7)/(H7-G7))/((E7-D7)/(H7-E7)))/(B42*(1-B42))+((1-2*E6)*(LN((1-E6)/E6)))^-1*LN((((G7-D7)/(H7-G7))*((E7-D7)/(H7-E7)))/((F7-D7)/(H7-F7))^2)*((B42-0.5)/(B42*(1-B42))+LN(B42/(1-B42))))^(-1)*(1+EXP(LN((F7-D7)/(H7-F7))+(1/2)*(LN((1-E6)/E6))^-1*LN(((G7-D7)/(H7-G7))/((E7-D7)/(H7-E7)))*LN(B42/(1-B42))+((1-2*E6)*(LN((1-E6)/E6)))^-1*LN((((G7-D7)/(H7-G7))*((E7-D7)/(H7-E7)))/((F7-D7)/(H7-F7))^2)*(B42-0.5)*LN(B42/(1-B42))))^2/((H7-D7)*EXP(LN((F7-D7)/(H7-F7))+(1/2)*(LN((1-E6)/E6))^-1*LN(((G7-D7)/(H7-G7))/((E7-D7)/(H7-E7)))*LN(B42/(1-B42))+((1-2*E6)*(LN((1-E6)/E6)))^-1*LN((((G7-D7)/(H7-G7))*((E7-D7)/(H7-E7)))/((F7-D7)/(H7-F7))^2)*(B42-0.5)*LN(B42/(1-B42)))),NA())))))</f>
        <v>1.5784505165885355E-2</v>
      </c>
    </row>
    <row r="43" spans="2:4" x14ac:dyDescent="0.35">
      <c r="B43" s="6">
        <f>IF(K6&lt;&gt;"",NA(),(ROW()-ROW(B32))/100)</f>
        <v>0.11</v>
      </c>
      <c r="C43" s="5">
        <f>IF(K6&lt;&gt;"",NA(),IF(J7="u",F7+(1/2)*(LN((1-E6)/E6))^-1*(G7-E7)*LN(B43/(1-B43))+((1-2*E6)*(LN((1-E6)/E6)))^-1*(1-2*(F7-E7)/(G7-E7))*(G7-E7)*(B43-0.5)*LN(B43/(1-B43)),IF(J7="sl",D7+EXP(LN(F7-D7)+(1/2)*(LN((1-E6)/E6))^-1*LN((G7-D7)/(E7-D7))*LN(B43/(1-B43))+((1-2*E6)*(LN((1-E6)/E6)))^-1*LN(((G7-D7)*(E7-D7))/(F7-D7)^2)*(B43-0.5)*LN(B43/(1-B43))),IF(J7="su",H7-EXP(-(-LN(H7-F7)-(1/2)*(LN((1-E6)/E6))^-1*LN((H7-G7)/(H7-E7))*LN(B43/(1-B43))-((1-2*E6)*(LN((1-E6)/E6)))^-1*LN(((H7-G7)*(H7-E7))/(H7-F7)^2)*(B43-0.5)*LN(B43/(1-B43)))),IF(J7="b",(D7+H7*EXP(LN((F7-D7)/(H7-F7))+(1/2)*(LN((1-E6)/E6))^-1*LN(((G7-D7)/(H7-G7))/((E7-D7)/(H7-E7)))*LN(B43/(1-B43))+((1-2*E6)*(LN((1-E6)/E6)))^-1*LN((((G7-D7)/(H7-G7))*((E7-D7)/(H7-E7)))/((F7-D7)/(H7-F7))^2)*(B43-0.5)*LN(B43/(1-B43))))/(1+EXP(LN((F7-D7)/(H7-F7))+(1/2)*(LN((1-E6)/E6))^-1*LN(((G7-D7)/(H7-G7))/((E7-D7)/(H7-E7)))*LN(B43/(1-B43))+((1-2*E6)*(LN((1-E6)/E6)))^-1*LN((((G7-D7)/(H7-G7))*((E7-D7)/(H7-E7)))/((F7-D7)/(H7-F7))^2)*(B43-0.5)*LN(B43/(1-B43)))),NA())))))</f>
        <v>20.607998646428584</v>
      </c>
      <c r="D43" s="4">
        <f>IF(K6&lt;&gt;"",NA(),IF(J7="u",((1/2)*(LN((1-E6)/E6))^-1*(G7-E7)/(B43*(1-B43))+((1-2*E6)*(LN((1-E6)/E6)))^-1*(1-2*(F7-E7)/(G7-E7))*(G7-E7)*((B43-0.5)/(B43*(1-B43))+LN(B43/(1-B43))))^(-1),IF(J7="sl",((1/2)*(LN((1-E6)/E6))^-1*LN((G7-D7)/(E7-D7))/(B43*(1-B43))+((1-2*E6)*(LN((1-E6)/E6)))^-1*LN(((G7-D7)*(E7-D7))/(F7-D7)^2)*((B43-0.5)/(B43*(1-B43))+LN(B43/(1-B43))))^(-1)*EXP(-(LN(F7-D7)+(1/2)*(LN((1-E6)/E6))^-1*LN((G7-D7)/(E7-D7))*LN(B43/(1-B43))+((1-2*E6)*(LN((1-E6)/E6)))^-1*LN(((G7-D7)*(E7-D7))/(F7-D7)^2)*(B43-0.5)*LN(B43/(1-B43)))),IF(J7="su",(-(1/2)*(LN((1-E6)/E6))^-1*LN((H7-G7)/(H7-E7))/(B43*(1-B43))-((1-2*E6)*(LN((1-E6)/E6)))^-1*LN(((H7-G7)*(H7-E7))/(H7-F7)^2)*((B43-0.5)/(B43*(1-B43))+LN(B43/(1-B43))))^(-1)*EXP((-LN(H7-F7)-(1/2)*(LN((1-E6)/E6))^-1*LN((H7-G7)/(H7-E7))*LN(B43/(1-B43))-((1-2*E6)*(LN((1-E6)/E6)))^-1*LN(((H7-G7)*(H7-E7))/(H7-F7)^2)*(B43-0.5)*LN(B43/(1-B43)))),IF(J7="b",((1/2)*(LN((1-E6)/E6))^-1*LN(((G7-D7)/(H7-G7))/((E7-D7)/(H7-E7)))/(B43*(1-B43))+((1-2*E6)*(LN((1-E6)/E6)))^-1*LN((((G7-D7)/(H7-G7))*((E7-D7)/(H7-E7)))/((F7-D7)/(H7-F7))^2)*((B43-0.5)/(B43*(1-B43))+LN(B43/(1-B43))))^(-1)*(1+EXP(LN((F7-D7)/(H7-F7))+(1/2)*(LN((1-E6)/E6))^-1*LN(((G7-D7)/(H7-G7))/((E7-D7)/(H7-E7)))*LN(B43/(1-B43))+((1-2*E6)*(LN((1-E6)/E6)))^-1*LN((((G7-D7)/(H7-G7))*((E7-D7)/(H7-E7)))/((F7-D7)/(H7-F7))^2)*(B43-0.5)*LN(B43/(1-B43))))^2/((H7-D7)*EXP(LN((F7-D7)/(H7-F7))+(1/2)*(LN((1-E6)/E6))^-1*LN(((G7-D7)/(H7-G7))/((E7-D7)/(H7-E7)))*LN(B43/(1-B43))+((1-2*E6)*(LN((1-E6)/E6)))^-1*LN((((G7-D7)/(H7-G7))*((E7-D7)/(H7-E7)))/((F7-D7)/(H7-F7))^2)*(B43-0.5)*LN(B43/(1-B43)))),NA())))))</f>
        <v>1.7117657776039557E-2</v>
      </c>
    </row>
    <row r="44" spans="2:4" x14ac:dyDescent="0.35">
      <c r="B44" s="6">
        <f>IF(K6&lt;&gt;"",NA(),(ROW()-ROW(B32))/100)</f>
        <v>0.12</v>
      </c>
      <c r="C44" s="5">
        <f>IF(K6&lt;&gt;"",NA(),IF(J7="u",F7+(1/2)*(LN((1-E6)/E6))^-1*(G7-E7)*LN(B44/(1-B44))+((1-2*E6)*(LN((1-E6)/E6)))^-1*(1-2*(F7-E7)/(G7-E7))*(G7-E7)*(B44-0.5)*LN(B44/(1-B44)),IF(J7="sl",D7+EXP(LN(F7-D7)+(1/2)*(LN((1-E6)/E6))^-1*LN((G7-D7)/(E7-D7))*LN(B44/(1-B44))+((1-2*E6)*(LN((1-E6)/E6)))^-1*LN(((G7-D7)*(E7-D7))/(F7-D7)^2)*(B44-0.5)*LN(B44/(1-B44))),IF(J7="su",H7-EXP(-(-LN(H7-F7)-(1/2)*(LN((1-E6)/E6))^-1*LN((H7-G7)/(H7-E7))*LN(B44/(1-B44))-((1-2*E6)*(LN((1-E6)/E6)))^-1*LN(((H7-G7)*(H7-E7))/(H7-F7)^2)*(B44-0.5)*LN(B44/(1-B44)))),IF(J7="b",(D7+H7*EXP(LN((F7-D7)/(H7-F7))+(1/2)*(LN((1-E6)/E6))^-1*LN(((G7-D7)/(H7-G7))/((E7-D7)/(H7-E7)))*LN(B44/(1-B44))+((1-2*E6)*(LN((1-E6)/E6)))^-1*LN((((G7-D7)/(H7-G7))*((E7-D7)/(H7-E7)))/((F7-D7)/(H7-F7))^2)*(B44-0.5)*LN(B44/(1-B44))))/(1+EXP(LN((F7-D7)/(H7-F7))+(1/2)*(LN((1-E6)/E6))^-1*LN(((G7-D7)/(H7-G7))/((E7-D7)/(H7-E7)))*LN(B44/(1-B44))+((1-2*E6)*(LN((1-E6)/E6)))^-1*LN((((G7-D7)/(H7-G7))*((E7-D7)/(H7-E7)))/((F7-D7)/(H7-F7))^2)*(B44-0.5)*LN(B44/(1-B44)))),NA())))))</f>
        <v>21.171390796856084</v>
      </c>
      <c r="D44" s="4">
        <f>IF(K6&lt;&gt;"",NA(),IF(J7="u",((1/2)*(LN((1-E6)/E6))^-1*(G7-E7)/(B44*(1-B44))+((1-2*E6)*(LN((1-E6)/E6)))^-1*(1-2*(F7-E7)/(G7-E7))*(G7-E7)*((B44-0.5)/(B44*(1-B44))+LN(B44/(1-B44))))^(-1),IF(J7="sl",((1/2)*(LN((1-E6)/E6))^-1*LN((G7-D7)/(E7-D7))/(B44*(1-B44))+((1-2*E6)*(LN((1-E6)/E6)))^-1*LN(((G7-D7)*(E7-D7))/(F7-D7)^2)*((B44-0.5)/(B44*(1-B44))+LN(B44/(1-B44))))^(-1)*EXP(-(LN(F7-D7)+(1/2)*(LN((1-E6)/E6))^-1*LN((G7-D7)/(E7-D7))*LN(B44/(1-B44))+((1-2*E6)*(LN((1-E6)/E6)))^-1*LN(((G7-D7)*(E7-D7))/(F7-D7)^2)*(B44-0.5)*LN(B44/(1-B44)))),IF(J7="su",(-(1/2)*(LN((1-E6)/E6))^-1*LN((H7-G7)/(H7-E7))/(B44*(1-B44))-((1-2*E6)*(LN((1-E6)/E6)))^-1*LN(((H7-G7)*(H7-E7))/(H7-F7)^2)*((B44-0.5)/(B44*(1-B44))+LN(B44/(1-B44))))^(-1)*EXP((-LN(H7-F7)-(1/2)*(LN((1-E6)/E6))^-1*LN((H7-G7)/(H7-E7))*LN(B44/(1-B44))-((1-2*E6)*(LN((1-E6)/E6)))^-1*LN(((H7-G7)*(H7-E7))/(H7-F7)^2)*(B44-0.5)*LN(B44/(1-B44)))),IF(J7="b",((1/2)*(LN((1-E6)/E6))^-1*LN(((G7-D7)/(H7-G7))/((E7-D7)/(H7-E7)))/(B44*(1-B44))+((1-2*E6)*(LN((1-E6)/E6)))^-1*LN((((G7-D7)/(H7-G7))*((E7-D7)/(H7-E7)))/((F7-D7)/(H7-F7))^2)*((B44-0.5)/(B44*(1-B44))+LN(B44/(1-B44))))^(-1)*(1+EXP(LN((F7-D7)/(H7-F7))+(1/2)*(LN((1-E6)/E6))^-1*LN(((G7-D7)/(H7-G7))/((E7-D7)/(H7-E7)))*LN(B44/(1-B44))+((1-2*E6)*(LN((1-E6)/E6)))^-1*LN((((G7-D7)/(H7-G7))*((E7-D7)/(H7-E7)))/((F7-D7)/(H7-F7))^2)*(B44-0.5)*LN(B44/(1-B44))))^2/((H7-D7)*EXP(LN((F7-D7)/(H7-F7))+(1/2)*(LN((1-E6)/E6))^-1*LN(((G7-D7)/(H7-G7))/((E7-D7)/(H7-E7)))*LN(B44/(1-B44))+((1-2*E6)*(LN((1-E6)/E6)))^-1*LN((((G7-D7)/(H7-G7))*((E7-D7)/(H7-E7)))/((F7-D7)/(H7-F7))^2)*(B44-0.5)*LN(B44/(1-B44)))),NA())))))</f>
        <v>1.8385662368828659E-2</v>
      </c>
    </row>
    <row r="45" spans="2:4" x14ac:dyDescent="0.35">
      <c r="B45" s="6">
        <f>IF(K6&lt;&gt;"",NA(),(ROW()-ROW(B32))/100)</f>
        <v>0.13</v>
      </c>
      <c r="C45" s="5">
        <f>IF(K6&lt;&gt;"",NA(),IF(J7="u",F7+(1/2)*(LN((1-E6)/E6))^-1*(G7-E7)*LN(B45/(1-B45))+((1-2*E6)*(LN((1-E6)/E6)))^-1*(1-2*(F7-E7)/(G7-E7))*(G7-E7)*(B45-0.5)*LN(B45/(1-B45)),IF(J7="sl",D7+EXP(LN(F7-D7)+(1/2)*(LN((1-E6)/E6))^-1*LN((G7-D7)/(E7-D7))*LN(B45/(1-B45))+((1-2*E6)*(LN((1-E6)/E6)))^-1*LN(((G7-D7)*(E7-D7))/(F7-D7)^2)*(B45-0.5)*LN(B45/(1-B45))),IF(J7="su",H7-EXP(-(-LN(H7-F7)-(1/2)*(LN((1-E6)/E6))^-1*LN((H7-G7)/(H7-E7))*LN(B45/(1-B45))-((1-2*E6)*(LN((1-E6)/E6)))^-1*LN(((H7-G7)*(H7-E7))/(H7-F7)^2)*(B45-0.5)*LN(B45/(1-B45)))),IF(J7="b",(D7+H7*EXP(LN((F7-D7)/(H7-F7))+(1/2)*(LN((1-E6)/E6))^-1*LN(((G7-D7)/(H7-G7))/((E7-D7)/(H7-E7)))*LN(B45/(1-B45))+((1-2*E6)*(LN((1-E6)/E6)))^-1*LN((((G7-D7)/(H7-G7))*((E7-D7)/(H7-E7)))/((F7-D7)/(H7-F7))^2)*(B45-0.5)*LN(B45/(1-B45))))/(1+EXP(LN((F7-D7)/(H7-F7))+(1/2)*(LN((1-E6)/E6))^-1*LN(((G7-D7)/(H7-G7))/((E7-D7)/(H7-E7)))*LN(B45/(1-B45))+((1-2*E6)*(LN((1-E6)/E6)))^-1*LN((((G7-D7)/(H7-G7))*((E7-D7)/(H7-E7)))/((F7-D7)/(H7-F7))^2)*(B45-0.5)*LN(B45/(1-B45)))),NA())))))</f>
        <v>21.698109399096378</v>
      </c>
      <c r="D45" s="4">
        <f>IF(K6&lt;&gt;"",NA(),IF(J7="u",((1/2)*(LN((1-E6)/E6))^-1*(G7-E7)/(B45*(1-B45))+((1-2*E6)*(LN((1-E6)/E6)))^-1*(1-2*(F7-E7)/(G7-E7))*(G7-E7)*((B45-0.5)/(B45*(1-B45))+LN(B45/(1-B45))))^(-1),IF(J7="sl",((1/2)*(LN((1-E6)/E6))^-1*LN((G7-D7)/(E7-D7))/(B45*(1-B45))+((1-2*E6)*(LN((1-E6)/E6)))^-1*LN(((G7-D7)*(E7-D7))/(F7-D7)^2)*((B45-0.5)/(B45*(1-B45))+LN(B45/(1-B45))))^(-1)*EXP(-(LN(F7-D7)+(1/2)*(LN((1-E6)/E6))^-1*LN((G7-D7)/(E7-D7))*LN(B45/(1-B45))+((1-2*E6)*(LN((1-E6)/E6)))^-1*LN(((G7-D7)*(E7-D7))/(F7-D7)^2)*(B45-0.5)*LN(B45/(1-B45)))),IF(J7="su",(-(1/2)*(LN((1-E6)/E6))^-1*LN((H7-G7)/(H7-E7))/(B45*(1-B45))-((1-2*E6)*(LN((1-E6)/E6)))^-1*LN(((H7-G7)*(H7-E7))/(H7-F7)^2)*((B45-0.5)/(B45*(1-B45))+LN(B45/(1-B45))))^(-1)*EXP((-LN(H7-F7)-(1/2)*(LN((1-E6)/E6))^-1*LN((H7-G7)/(H7-E7))*LN(B45/(1-B45))-((1-2*E6)*(LN((1-E6)/E6)))^-1*LN(((H7-G7)*(H7-E7))/(H7-F7)^2)*(B45-0.5)*LN(B45/(1-B45)))),IF(J7="b",((1/2)*(LN((1-E6)/E6))^-1*LN(((G7-D7)/(H7-G7))/((E7-D7)/(H7-E7)))/(B45*(1-B45))+((1-2*E6)*(LN((1-E6)/E6)))^-1*LN((((G7-D7)/(H7-G7))*((E7-D7)/(H7-E7)))/((F7-D7)/(H7-F7))^2)*((B45-0.5)/(B45*(1-B45))+LN(B45/(1-B45))))^(-1)*(1+EXP(LN((F7-D7)/(H7-F7))+(1/2)*(LN((1-E6)/E6))^-1*LN(((G7-D7)/(H7-G7))/((E7-D7)/(H7-E7)))*LN(B45/(1-B45))+((1-2*E6)*(LN((1-E6)/E6)))^-1*LN((((G7-D7)/(H7-G7))*((E7-D7)/(H7-E7)))/((F7-D7)/(H7-F7))^2)*(B45-0.5)*LN(B45/(1-B45))))^2/((H7-D7)*EXP(LN((F7-D7)/(H7-F7))+(1/2)*(LN((1-E6)/E6))^-1*LN(((G7-D7)/(H7-G7))/((E7-D7)/(H7-E7)))*LN(B45/(1-B45))+((1-2*E6)*(LN((1-E6)/E6)))^-1*LN((((G7-D7)/(H7-G7))*((E7-D7)/(H7-E7)))/((F7-D7)/(H7-F7))^2)*(B45-0.5)*LN(B45/(1-B45)))),NA())))))</f>
        <v>1.9586657477901056E-2</v>
      </c>
    </row>
    <row r="46" spans="2:4" x14ac:dyDescent="0.35">
      <c r="B46" s="6">
        <f>IF(K6&lt;&gt;"",NA(),(ROW()-ROW(B32))/100)</f>
        <v>0.14000000000000001</v>
      </c>
      <c r="C46" s="5">
        <f>IF(K6&lt;&gt;"",NA(),IF(J7="u",F7+(1/2)*(LN((1-E6)/E6))^-1*(G7-E7)*LN(B46/(1-B46))+((1-2*E6)*(LN((1-E6)/E6)))^-1*(1-2*(F7-E7)/(G7-E7))*(G7-E7)*(B46-0.5)*LN(B46/(1-B46)),IF(J7="sl",D7+EXP(LN(F7-D7)+(1/2)*(LN((1-E6)/E6))^-1*LN((G7-D7)/(E7-D7))*LN(B46/(1-B46))+((1-2*E6)*(LN((1-E6)/E6)))^-1*LN(((G7-D7)*(E7-D7))/(F7-D7)^2)*(B46-0.5)*LN(B46/(1-B46))),IF(J7="su",H7-EXP(-(-LN(H7-F7)-(1/2)*(LN((1-E6)/E6))^-1*LN((H7-G7)/(H7-E7))*LN(B46/(1-B46))-((1-2*E6)*(LN((1-E6)/E6)))^-1*LN(((H7-G7)*(H7-E7))/(H7-F7)^2)*(B46-0.5)*LN(B46/(1-B46)))),IF(J7="b",(D7+H7*EXP(LN((F7-D7)/(H7-F7))+(1/2)*(LN((1-E6)/E6))^-1*LN(((G7-D7)/(H7-G7))/((E7-D7)/(H7-E7)))*LN(B46/(1-B46))+((1-2*E6)*(LN((1-E6)/E6)))^-1*LN((((G7-D7)/(H7-G7))*((E7-D7)/(H7-E7)))/((F7-D7)/(H7-F7))^2)*(B46-0.5)*LN(B46/(1-B46))))/(1+EXP(LN((F7-D7)/(H7-F7))+(1/2)*(LN((1-E6)/E6))^-1*LN(((G7-D7)/(H7-G7))/((E7-D7)/(H7-E7)))*LN(B46/(1-B46))+((1-2*E6)*(LN((1-E6)/E6)))^-1*LN((((G7-D7)/(H7-G7))*((E7-D7)/(H7-E7)))/((F7-D7)/(H7-F7))^2)*(B46-0.5)*LN(B46/(1-B46)))),NA())))))</f>
        <v>22.194301951144009</v>
      </c>
      <c r="D46" s="4">
        <f>IF(K6&lt;&gt;"",NA(),IF(J7="u",((1/2)*(LN((1-E6)/E6))^-1*(G7-E7)/(B46*(1-B46))+((1-2*E6)*(LN((1-E6)/E6)))^-1*(1-2*(F7-E7)/(G7-E7))*(G7-E7)*((B46-0.5)/(B46*(1-B46))+LN(B46/(1-B46))))^(-1),IF(J7="sl",((1/2)*(LN((1-E6)/E6))^-1*LN((G7-D7)/(E7-D7))/(B46*(1-B46))+((1-2*E6)*(LN((1-E6)/E6)))^-1*LN(((G7-D7)*(E7-D7))/(F7-D7)^2)*((B46-0.5)/(B46*(1-B46))+LN(B46/(1-B46))))^(-1)*EXP(-(LN(F7-D7)+(1/2)*(LN((1-E6)/E6))^-1*LN((G7-D7)/(E7-D7))*LN(B46/(1-B46))+((1-2*E6)*(LN((1-E6)/E6)))^-1*LN(((G7-D7)*(E7-D7))/(F7-D7)^2)*(B46-0.5)*LN(B46/(1-B46)))),IF(J7="su",(-(1/2)*(LN((1-E6)/E6))^-1*LN((H7-G7)/(H7-E7))/(B46*(1-B46))-((1-2*E6)*(LN((1-E6)/E6)))^-1*LN(((H7-G7)*(H7-E7))/(H7-F7)^2)*((B46-0.5)/(B46*(1-B46))+LN(B46/(1-B46))))^(-1)*EXP((-LN(H7-F7)-(1/2)*(LN((1-E6)/E6))^-1*LN((H7-G7)/(H7-E7))*LN(B46/(1-B46))-((1-2*E6)*(LN((1-E6)/E6)))^-1*LN(((H7-G7)*(H7-E7))/(H7-F7)^2)*(B46-0.5)*LN(B46/(1-B46)))),IF(J7="b",((1/2)*(LN((1-E6)/E6))^-1*LN(((G7-D7)/(H7-G7))/((E7-D7)/(H7-E7)))/(B46*(1-B46))+((1-2*E6)*(LN((1-E6)/E6)))^-1*LN((((G7-D7)/(H7-G7))*((E7-D7)/(H7-E7)))/((F7-D7)/(H7-F7))^2)*((B46-0.5)/(B46*(1-B46))+LN(B46/(1-B46))))^(-1)*(1+EXP(LN((F7-D7)/(H7-F7))+(1/2)*(LN((1-E6)/E6))^-1*LN(((G7-D7)/(H7-G7))/((E7-D7)/(H7-E7)))*LN(B46/(1-B46))+((1-2*E6)*(LN((1-E6)/E6)))^-1*LN((((G7-D7)/(H7-G7))*((E7-D7)/(H7-E7)))/((F7-D7)/(H7-F7))^2)*(B46-0.5)*LN(B46/(1-B46))))^2/((H7-D7)*EXP(LN((F7-D7)/(H7-F7))+(1/2)*(LN((1-E6)/E6))^-1*LN(((G7-D7)/(H7-G7))/((E7-D7)/(H7-E7)))*LN(B46/(1-B46))+((1-2*E6)*(LN((1-E6)/E6)))^-1*LN((((G7-D7)/(H7-G7))*((E7-D7)/(H7-E7)))/((F7-D7)/(H7-F7))^2)*(B46-0.5)*LN(B46/(1-B46)))),NA())))))</f>
        <v>2.0719460785463224E-2</v>
      </c>
    </row>
    <row r="47" spans="2:4" x14ac:dyDescent="0.35">
      <c r="B47" s="6">
        <f>IF(K6&lt;&gt;"",NA(),(ROW()-ROW(B32))/100)</f>
        <v>0.15</v>
      </c>
      <c r="C47" s="5">
        <f>IF(K6&lt;&gt;"",NA(),IF(J7="u",F7+(1/2)*(LN((1-E6)/E6))^-1*(G7-E7)*LN(B47/(1-B47))+((1-2*E6)*(LN((1-E6)/E6)))^-1*(1-2*(F7-E7)/(G7-E7))*(G7-E7)*(B47-0.5)*LN(B47/(1-B47)),IF(J7="sl",D7+EXP(LN(F7-D7)+(1/2)*(LN((1-E6)/E6))^-1*LN((G7-D7)/(E7-D7))*LN(B47/(1-B47))+((1-2*E6)*(LN((1-E6)/E6)))^-1*LN(((G7-D7)*(E7-D7))/(F7-D7)^2)*(B47-0.5)*LN(B47/(1-B47))),IF(J7="su",H7-EXP(-(-LN(H7-F7)-(1/2)*(LN((1-E6)/E6))^-1*LN((H7-G7)/(H7-E7))*LN(B47/(1-B47))-((1-2*E6)*(LN((1-E6)/E6)))^-1*LN(((H7-G7)*(H7-E7))/(H7-F7)^2)*(B47-0.5)*LN(B47/(1-B47)))),IF(J7="b",(D7+H7*EXP(LN((F7-D7)/(H7-F7))+(1/2)*(LN((1-E6)/E6))^-1*LN(((G7-D7)/(H7-G7))/((E7-D7)/(H7-E7)))*LN(B47/(1-B47))+((1-2*E6)*(LN((1-E6)/E6)))^-1*LN((((G7-D7)/(H7-G7))*((E7-D7)/(H7-E7)))/((F7-D7)/(H7-F7))^2)*(B47-0.5)*LN(B47/(1-B47))))/(1+EXP(LN((F7-D7)/(H7-F7))+(1/2)*(LN((1-E6)/E6))^-1*LN(((G7-D7)/(H7-G7))/((E7-D7)/(H7-E7)))*LN(B47/(1-B47))+((1-2*E6)*(LN((1-E6)/E6)))^-1*LN((((G7-D7)/(H7-G7))*((E7-D7)/(H7-E7)))/((F7-D7)/(H7-F7))^2)*(B47-0.5)*LN(B47/(1-B47)))),NA())))))</f>
        <v>22.664828725292452</v>
      </c>
      <c r="D47" s="4">
        <f>IF(K6&lt;&gt;"",NA(),IF(J7="u",((1/2)*(LN((1-E6)/E6))^-1*(G7-E7)/(B47*(1-B47))+((1-2*E6)*(LN((1-E6)/E6)))^-1*(1-2*(F7-E7)/(G7-E7))*(G7-E7)*((B47-0.5)/(B47*(1-B47))+LN(B47/(1-B47))))^(-1),IF(J7="sl",((1/2)*(LN((1-E6)/E6))^-1*LN((G7-D7)/(E7-D7))/(B47*(1-B47))+((1-2*E6)*(LN((1-E6)/E6)))^-1*LN(((G7-D7)*(E7-D7))/(F7-D7)^2)*((B47-0.5)/(B47*(1-B47))+LN(B47/(1-B47))))^(-1)*EXP(-(LN(F7-D7)+(1/2)*(LN((1-E6)/E6))^-1*LN((G7-D7)/(E7-D7))*LN(B47/(1-B47))+((1-2*E6)*(LN((1-E6)/E6)))^-1*LN(((G7-D7)*(E7-D7))/(F7-D7)^2)*(B47-0.5)*LN(B47/(1-B47)))),IF(J7="su",(-(1/2)*(LN((1-E6)/E6))^-1*LN((H7-G7)/(H7-E7))/(B47*(1-B47))-((1-2*E6)*(LN((1-E6)/E6)))^-1*LN(((H7-G7)*(H7-E7))/(H7-F7)^2)*((B47-0.5)/(B47*(1-B47))+LN(B47/(1-B47))))^(-1)*EXP((-LN(H7-F7)-(1/2)*(LN((1-E6)/E6))^-1*LN((H7-G7)/(H7-E7))*LN(B47/(1-B47))-((1-2*E6)*(LN((1-E6)/E6)))^-1*LN(((H7-G7)*(H7-E7))/(H7-F7)^2)*(B47-0.5)*LN(B47/(1-B47)))),IF(J7="b",((1/2)*(LN((1-E6)/E6))^-1*LN(((G7-D7)/(H7-G7))/((E7-D7)/(H7-E7)))/(B47*(1-B47))+((1-2*E6)*(LN((1-E6)/E6)))^-1*LN((((G7-D7)/(H7-G7))*((E7-D7)/(H7-E7)))/((F7-D7)/(H7-F7))^2)*((B47-0.5)/(B47*(1-B47))+LN(B47/(1-B47))))^(-1)*(1+EXP(LN((F7-D7)/(H7-F7))+(1/2)*(LN((1-E6)/E6))^-1*LN(((G7-D7)/(H7-G7))/((E7-D7)/(H7-E7)))*LN(B47/(1-B47))+((1-2*E6)*(LN((1-E6)/E6)))^-1*LN((((G7-D7)/(H7-G7))*((E7-D7)/(H7-E7)))/((F7-D7)/(H7-F7))^2)*(B47-0.5)*LN(B47/(1-B47))))^2/((H7-D7)*EXP(LN((F7-D7)/(H7-F7))+(1/2)*(LN((1-E6)/E6))^-1*LN(((G7-D7)/(H7-G7))/((E7-D7)/(H7-E7)))*LN(B47/(1-B47))+((1-2*E6)*(LN((1-E6)/E6)))^-1*LN((((G7-D7)/(H7-G7))*((E7-D7)/(H7-E7)))/((F7-D7)/(H7-F7))^2)*(B47-0.5)*LN(B47/(1-B47)))),NA())))))</f>
        <v>2.178349043125731E-2</v>
      </c>
    </row>
    <row r="48" spans="2:4" x14ac:dyDescent="0.35">
      <c r="B48" s="6">
        <f>IF(K6&lt;&gt;"",NA(),(ROW()-ROW(B32))/100)</f>
        <v>0.16</v>
      </c>
      <c r="C48" s="5">
        <f>IF(K6&lt;&gt;"",NA(),IF(J7="u",F7+(1/2)*(LN((1-E6)/E6))^-1*(G7-E7)*LN(B48/(1-B48))+((1-2*E6)*(LN((1-E6)/E6)))^-1*(1-2*(F7-E7)/(G7-E7))*(G7-E7)*(B48-0.5)*LN(B48/(1-B48)),IF(J7="sl",D7+EXP(LN(F7-D7)+(1/2)*(LN((1-E6)/E6))^-1*LN((G7-D7)/(E7-D7))*LN(B48/(1-B48))+((1-2*E6)*(LN((1-E6)/E6)))^-1*LN(((G7-D7)*(E7-D7))/(F7-D7)^2)*(B48-0.5)*LN(B48/(1-B48))),IF(J7="su",H7-EXP(-(-LN(H7-F7)-(1/2)*(LN((1-E6)/E6))^-1*LN((H7-G7)/(H7-E7))*LN(B48/(1-B48))-((1-2*E6)*(LN((1-E6)/E6)))^-1*LN(((H7-G7)*(H7-E7))/(H7-F7)^2)*(B48-0.5)*LN(B48/(1-B48)))),IF(J7="b",(D7+H7*EXP(LN((F7-D7)/(H7-F7))+(1/2)*(LN((1-E6)/E6))^-1*LN(((G7-D7)/(H7-G7))/((E7-D7)/(H7-E7)))*LN(B48/(1-B48))+((1-2*E6)*(LN((1-E6)/E6)))^-1*LN((((G7-D7)/(H7-G7))*((E7-D7)/(H7-E7)))/((F7-D7)/(H7-F7))^2)*(B48-0.5)*LN(B48/(1-B48))))/(1+EXP(LN((F7-D7)/(H7-F7))+(1/2)*(LN((1-E6)/E6))^-1*LN(((G7-D7)/(H7-G7))/((E7-D7)/(H7-E7)))*LN(B48/(1-B48))+((1-2*E6)*(LN((1-E6)/E6)))^-1*LN((((G7-D7)/(H7-G7))*((E7-D7)/(H7-E7)))/((F7-D7)/(H7-F7))^2)*(B48-0.5)*LN(B48/(1-B48)))),NA())))))</f>
        <v>23.113599094104259</v>
      </c>
      <c r="D48" s="4">
        <f>IF(K6&lt;&gt;"",NA(),IF(J7="u",((1/2)*(LN((1-E6)/E6))^-1*(G7-E7)/(B48*(1-B48))+((1-2*E6)*(LN((1-E6)/E6)))^-1*(1-2*(F7-E7)/(G7-E7))*(G7-E7)*((B48-0.5)/(B48*(1-B48))+LN(B48/(1-B48))))^(-1),IF(J7="sl",((1/2)*(LN((1-E6)/E6))^-1*LN((G7-D7)/(E7-D7))/(B48*(1-B48))+((1-2*E6)*(LN((1-E6)/E6)))^-1*LN(((G7-D7)*(E7-D7))/(F7-D7)^2)*((B48-0.5)/(B48*(1-B48))+LN(B48/(1-B48))))^(-1)*EXP(-(LN(F7-D7)+(1/2)*(LN((1-E6)/E6))^-1*LN((G7-D7)/(E7-D7))*LN(B48/(1-B48))+((1-2*E6)*(LN((1-E6)/E6)))^-1*LN(((G7-D7)*(E7-D7))/(F7-D7)^2)*(B48-0.5)*LN(B48/(1-B48)))),IF(J7="su",(-(1/2)*(LN((1-E6)/E6))^-1*LN((H7-G7)/(H7-E7))/(B48*(1-B48))-((1-2*E6)*(LN((1-E6)/E6)))^-1*LN(((H7-G7)*(H7-E7))/(H7-F7)^2)*((B48-0.5)/(B48*(1-B48))+LN(B48/(1-B48))))^(-1)*EXP((-LN(H7-F7)-(1/2)*(LN((1-E6)/E6))^-1*LN((H7-G7)/(H7-E7))*LN(B48/(1-B48))-((1-2*E6)*(LN((1-E6)/E6)))^-1*LN(((H7-G7)*(H7-E7))/(H7-F7)^2)*(B48-0.5)*LN(B48/(1-B48)))),IF(J7="b",((1/2)*(LN((1-E6)/E6))^-1*LN(((G7-D7)/(H7-G7))/((E7-D7)/(H7-E7)))/(B48*(1-B48))+((1-2*E6)*(LN((1-E6)/E6)))^-1*LN((((G7-D7)/(H7-G7))*((E7-D7)/(H7-E7)))/((F7-D7)/(H7-F7))^2)*((B48-0.5)/(B48*(1-B48))+LN(B48/(1-B48))))^(-1)*(1+EXP(LN((F7-D7)/(H7-F7))+(1/2)*(LN((1-E6)/E6))^-1*LN(((G7-D7)/(H7-G7))/((E7-D7)/(H7-E7)))*LN(B48/(1-B48))+((1-2*E6)*(LN((1-E6)/E6)))^-1*LN((((G7-D7)/(H7-G7))*((E7-D7)/(H7-E7)))/((F7-D7)/(H7-F7))^2)*(B48-0.5)*LN(B48/(1-B48))))^2/((H7-D7)*EXP(LN((F7-D7)/(H7-F7))+(1/2)*(LN((1-E6)/E6))^-1*LN(((G7-D7)/(H7-G7))/((E7-D7)/(H7-E7)))*LN(B48/(1-B48))+((1-2*E6)*(LN((1-E6)/E6)))^-1*LN((((G7-D7)/(H7-G7))*((E7-D7)/(H7-E7)))/((F7-D7)/(H7-F7))^2)*(B48-0.5)*LN(B48/(1-B48)))),NA())))))</f>
        <v>2.2778691392181312E-2</v>
      </c>
    </row>
    <row r="49" spans="2:4" x14ac:dyDescent="0.35">
      <c r="B49" s="6">
        <f>IF(K6&lt;&gt;"",NA(),(ROW()-ROW(B32))/100)</f>
        <v>0.17</v>
      </c>
      <c r="C49" s="5">
        <f>IF(K6&lt;&gt;"",NA(),IF(J7="u",F7+(1/2)*(LN((1-E6)/E6))^-1*(G7-E7)*LN(B49/(1-B49))+((1-2*E6)*(LN((1-E6)/E6)))^-1*(1-2*(F7-E7)/(G7-E7))*(G7-E7)*(B49-0.5)*LN(B49/(1-B49)),IF(J7="sl",D7+EXP(LN(F7-D7)+(1/2)*(LN((1-E6)/E6))^-1*LN((G7-D7)/(E7-D7))*LN(B49/(1-B49))+((1-2*E6)*(LN((1-E6)/E6)))^-1*LN(((G7-D7)*(E7-D7))/(F7-D7)^2)*(B49-0.5)*LN(B49/(1-B49))),IF(J7="su",H7-EXP(-(-LN(H7-F7)-(1/2)*(LN((1-E6)/E6))^-1*LN((H7-G7)/(H7-E7))*LN(B49/(1-B49))-((1-2*E6)*(LN((1-E6)/E6)))^-1*LN(((H7-G7)*(H7-E7))/(H7-F7)^2)*(B49-0.5)*LN(B49/(1-B49)))),IF(J7="b",(D7+H7*EXP(LN((F7-D7)/(H7-F7))+(1/2)*(LN((1-E6)/E6))^-1*LN(((G7-D7)/(H7-G7))/((E7-D7)/(H7-E7)))*LN(B49/(1-B49))+((1-2*E6)*(LN((1-E6)/E6)))^-1*LN((((G7-D7)/(H7-G7))*((E7-D7)/(H7-E7)))/((F7-D7)/(H7-F7))^2)*(B49-0.5)*LN(B49/(1-B49))))/(1+EXP(LN((F7-D7)/(H7-F7))+(1/2)*(LN((1-E6)/E6))^-1*LN(((G7-D7)/(H7-G7))/((E7-D7)/(H7-E7)))*LN(B49/(1-B49))+((1-2*E6)*(LN((1-E6)/E6)))^-1*LN((((G7-D7)/(H7-G7))*((E7-D7)/(H7-E7)))/((F7-D7)/(H7-F7))^2)*(B49-0.5)*LN(B49/(1-B49)))),NA())))))</f>
        <v>23.543805184267804</v>
      </c>
      <c r="D49" s="4">
        <f>IF(K6&lt;&gt;"",NA(),IF(J7="u",((1/2)*(LN((1-E6)/E6))^-1*(G7-E7)/(B49*(1-B49))+((1-2*E6)*(LN((1-E6)/E6)))^-1*(1-2*(F7-E7)/(G7-E7))*(G7-E7)*((B49-0.5)/(B49*(1-B49))+LN(B49/(1-B49))))^(-1),IF(J7="sl",((1/2)*(LN((1-E6)/E6))^-1*LN((G7-D7)/(E7-D7))/(B49*(1-B49))+((1-2*E6)*(LN((1-E6)/E6)))^-1*LN(((G7-D7)*(E7-D7))/(F7-D7)^2)*((B49-0.5)/(B49*(1-B49))+LN(B49/(1-B49))))^(-1)*EXP(-(LN(F7-D7)+(1/2)*(LN((1-E6)/E6))^-1*LN((G7-D7)/(E7-D7))*LN(B49/(1-B49))+((1-2*E6)*(LN((1-E6)/E6)))^-1*LN(((G7-D7)*(E7-D7))/(F7-D7)^2)*(B49-0.5)*LN(B49/(1-B49)))),IF(J7="su",(-(1/2)*(LN((1-E6)/E6))^-1*LN((H7-G7)/(H7-E7))/(B49*(1-B49))-((1-2*E6)*(LN((1-E6)/E6)))^-1*LN(((H7-G7)*(H7-E7))/(H7-F7)^2)*((B49-0.5)/(B49*(1-B49))+LN(B49/(1-B49))))^(-1)*EXP((-LN(H7-F7)-(1/2)*(LN((1-E6)/E6))^-1*LN((H7-G7)/(H7-E7))*LN(B49/(1-B49))-((1-2*E6)*(LN((1-E6)/E6)))^-1*LN(((H7-G7)*(H7-E7))/(H7-F7)^2)*(B49-0.5)*LN(B49/(1-B49)))),IF(J7="b",((1/2)*(LN((1-E6)/E6))^-1*LN(((G7-D7)/(H7-G7))/((E7-D7)/(H7-E7)))/(B49*(1-B49))+((1-2*E6)*(LN((1-E6)/E6)))^-1*LN((((G7-D7)/(H7-G7))*((E7-D7)/(H7-E7)))/((F7-D7)/(H7-F7))^2)*((B49-0.5)/(B49*(1-B49))+LN(B49/(1-B49))))^(-1)*(1+EXP(LN((F7-D7)/(H7-F7))+(1/2)*(LN((1-E6)/E6))^-1*LN(((G7-D7)/(H7-G7))/((E7-D7)/(H7-E7)))*LN(B49/(1-B49))+((1-2*E6)*(LN((1-E6)/E6)))^-1*LN((((G7-D7)/(H7-G7))*((E7-D7)/(H7-E7)))/((F7-D7)/(H7-F7))^2)*(B49-0.5)*LN(B49/(1-B49))))^2/((H7-D7)*EXP(LN((F7-D7)/(H7-F7))+(1/2)*(LN((1-E6)/E6))^-1*LN(((G7-D7)/(H7-G7))/((E7-D7)/(H7-E7)))*LN(B49/(1-B49))+((1-2*E6)*(LN((1-E6)/E6)))^-1*LN((((G7-D7)/(H7-G7))*((E7-D7)/(H7-E7)))/((F7-D7)/(H7-F7))^2)*(B49-0.5)*LN(B49/(1-B49)))),NA())))))</f>
        <v>2.370546666137676E-2</v>
      </c>
    </row>
    <row r="50" spans="2:4" x14ac:dyDescent="0.35">
      <c r="B50" s="6">
        <f>IF(K6&lt;&gt;"",NA(),(ROW()-ROW(B32))/100)</f>
        <v>0.18</v>
      </c>
      <c r="C50" s="5">
        <f>IF(K6&lt;&gt;"",NA(),IF(J7="u",F7+(1/2)*(LN((1-E6)/E6))^-1*(G7-E7)*LN(B50/(1-B50))+((1-2*E6)*(LN((1-E6)/E6)))^-1*(1-2*(F7-E7)/(G7-E7))*(G7-E7)*(B50-0.5)*LN(B50/(1-B50)),IF(J7="sl",D7+EXP(LN(F7-D7)+(1/2)*(LN((1-E6)/E6))^-1*LN((G7-D7)/(E7-D7))*LN(B50/(1-B50))+((1-2*E6)*(LN((1-E6)/E6)))^-1*LN(((G7-D7)*(E7-D7))/(F7-D7)^2)*(B50-0.5)*LN(B50/(1-B50))),IF(J7="su",H7-EXP(-(-LN(H7-F7)-(1/2)*(LN((1-E6)/E6))^-1*LN((H7-G7)/(H7-E7))*LN(B50/(1-B50))-((1-2*E6)*(LN((1-E6)/E6)))^-1*LN(((H7-G7)*(H7-E7))/(H7-F7)^2)*(B50-0.5)*LN(B50/(1-B50)))),IF(J7="b",(D7+H7*EXP(LN((F7-D7)/(H7-F7))+(1/2)*(LN((1-E6)/E6))^-1*LN(((G7-D7)/(H7-G7))/((E7-D7)/(H7-E7)))*LN(B50/(1-B50))+((1-2*E6)*(LN((1-E6)/E6)))^-1*LN((((G7-D7)/(H7-G7))*((E7-D7)/(H7-E7)))/((F7-D7)/(H7-F7))^2)*(B50-0.5)*LN(B50/(1-B50))))/(1+EXP(LN((F7-D7)/(H7-F7))+(1/2)*(LN((1-E6)/E6))^-1*LN(((G7-D7)/(H7-G7))/((E7-D7)/(H7-E7)))*LN(B50/(1-B50))+((1-2*E6)*(LN((1-E6)/E6)))^-1*LN((((G7-D7)/(H7-G7))*((E7-D7)/(H7-E7)))/((F7-D7)/(H7-F7))^2)*(B50-0.5)*LN(B50/(1-B50)))),NA())))))</f>
        <v>23.95808827184036</v>
      </c>
      <c r="D50" s="4">
        <f>IF(K6&lt;&gt;"",NA(),IF(J7="u",((1/2)*(LN((1-E6)/E6))^-1*(G7-E7)/(B50*(1-B50))+((1-2*E6)*(LN((1-E6)/E6)))^-1*(1-2*(F7-E7)/(G7-E7))*(G7-E7)*((B50-0.5)/(B50*(1-B50))+LN(B50/(1-B50))))^(-1),IF(J7="sl",((1/2)*(LN((1-E6)/E6))^-1*LN((G7-D7)/(E7-D7))/(B50*(1-B50))+((1-2*E6)*(LN((1-E6)/E6)))^-1*LN(((G7-D7)*(E7-D7))/(F7-D7)^2)*((B50-0.5)/(B50*(1-B50))+LN(B50/(1-B50))))^(-1)*EXP(-(LN(F7-D7)+(1/2)*(LN((1-E6)/E6))^-1*LN((G7-D7)/(E7-D7))*LN(B50/(1-B50))+((1-2*E6)*(LN((1-E6)/E6)))^-1*LN(((G7-D7)*(E7-D7))/(F7-D7)^2)*(B50-0.5)*LN(B50/(1-B50)))),IF(J7="su",(-(1/2)*(LN((1-E6)/E6))^-1*LN((H7-G7)/(H7-E7))/(B50*(1-B50))-((1-2*E6)*(LN((1-E6)/E6)))^-1*LN(((H7-G7)*(H7-E7))/(H7-F7)^2)*((B50-0.5)/(B50*(1-B50))+LN(B50/(1-B50))))^(-1)*EXP((-LN(H7-F7)-(1/2)*(LN((1-E6)/E6))^-1*LN((H7-G7)/(H7-E7))*LN(B50/(1-B50))-((1-2*E6)*(LN((1-E6)/E6)))^-1*LN(((H7-G7)*(H7-E7))/(H7-F7)^2)*(B50-0.5)*LN(B50/(1-B50)))),IF(J7="b",((1/2)*(LN((1-E6)/E6))^-1*LN(((G7-D7)/(H7-G7))/((E7-D7)/(H7-E7)))/(B50*(1-B50))+((1-2*E6)*(LN((1-E6)/E6)))^-1*LN((((G7-D7)/(H7-G7))*((E7-D7)/(H7-E7)))/((F7-D7)/(H7-F7))^2)*((B50-0.5)/(B50*(1-B50))+LN(B50/(1-B50))))^(-1)*(1+EXP(LN((F7-D7)/(H7-F7))+(1/2)*(LN((1-E6)/E6))^-1*LN(((G7-D7)/(H7-G7))/((E7-D7)/(H7-E7)))*LN(B50/(1-B50))+((1-2*E6)*(LN((1-E6)/E6)))^-1*LN((((G7-D7)/(H7-G7))*((E7-D7)/(H7-E7)))/((F7-D7)/(H7-F7))^2)*(B50-0.5)*LN(B50/(1-B50))))^2/((H7-D7)*EXP(LN((F7-D7)/(H7-F7))+(1/2)*(LN((1-E6)/E6))^-1*LN(((G7-D7)/(H7-G7))/((E7-D7)/(H7-E7)))*LN(B50/(1-B50))+((1-2*E6)*(LN((1-E6)/E6)))^-1*LN((((G7-D7)/(H7-G7))*((E7-D7)/(H7-E7)))/((F7-D7)/(H7-F7))^2)*(B50-0.5)*LN(B50/(1-B50)))),NA())))))</f>
        <v>2.4564613172757033E-2</v>
      </c>
    </row>
    <row r="51" spans="2:4" ht="15" customHeight="1" x14ac:dyDescent="0.35">
      <c r="B51" s="6">
        <f>IF(K6&lt;&gt;"",NA(),(ROW()-ROW(B32))/100)</f>
        <v>0.19</v>
      </c>
      <c r="C51" s="5">
        <f>IF(K6&lt;&gt;"",NA(),IF(J7="u",F7+(1/2)*(LN((1-E6)/E6))^-1*(G7-E7)*LN(B51/(1-B51))+((1-2*E6)*(LN((1-E6)/E6)))^-1*(1-2*(F7-E7)/(G7-E7))*(G7-E7)*(B51-0.5)*LN(B51/(1-B51)),IF(J7="sl",D7+EXP(LN(F7-D7)+(1/2)*(LN((1-E6)/E6))^-1*LN((G7-D7)/(E7-D7))*LN(B51/(1-B51))+((1-2*E6)*(LN((1-E6)/E6)))^-1*LN(((G7-D7)*(E7-D7))/(F7-D7)^2)*(B51-0.5)*LN(B51/(1-B51))),IF(J7="su",H7-EXP(-(-LN(H7-F7)-(1/2)*(LN((1-E6)/E6))^-1*LN((H7-G7)/(H7-E7))*LN(B51/(1-B51))-((1-2*E6)*(LN((1-E6)/E6)))^-1*LN(((H7-G7)*(H7-E7))/(H7-F7)^2)*(B51-0.5)*LN(B51/(1-B51)))),IF(J7="b",(D7+H7*EXP(LN((F7-D7)/(H7-F7))+(1/2)*(LN((1-E6)/E6))^-1*LN(((G7-D7)/(H7-G7))/((E7-D7)/(H7-E7)))*LN(B51/(1-B51))+((1-2*E6)*(LN((1-E6)/E6)))^-1*LN((((G7-D7)/(H7-G7))*((E7-D7)/(H7-E7)))/((F7-D7)/(H7-F7))^2)*(B51-0.5)*LN(B51/(1-B51))))/(1+EXP(LN((F7-D7)/(H7-F7))+(1/2)*(LN((1-E6)/E6))^-1*LN(((G7-D7)/(H7-G7))/((E7-D7)/(H7-E7)))*LN(B51/(1-B51))+((1-2*E6)*(LN((1-E6)/E6)))^-1*LN((((G7-D7)/(H7-G7))*((E7-D7)/(H7-E7)))/((F7-D7)/(H7-F7))^2)*(B51-0.5)*LN(B51/(1-B51)))),NA())))))</f>
        <v>24.358659865173902</v>
      </c>
      <c r="D51" s="4">
        <f>IF(K6&lt;&gt;"",NA(),IF(J7="u",((1/2)*(LN((1-E6)/E6))^-1*(G7-E7)/(B51*(1-B51))+((1-2*E6)*(LN((1-E6)/E6)))^-1*(1-2*(F7-E7)/(G7-E7))*(G7-E7)*((B51-0.5)/(B51*(1-B51))+LN(B51/(1-B51))))^(-1),IF(J7="sl",((1/2)*(LN((1-E6)/E6))^-1*LN((G7-D7)/(E7-D7))/(B51*(1-B51))+((1-2*E6)*(LN((1-E6)/E6)))^-1*LN(((G7-D7)*(E7-D7))/(F7-D7)^2)*((B51-0.5)/(B51*(1-B51))+LN(B51/(1-B51))))^(-1)*EXP(-(LN(F7-D7)+(1/2)*(LN((1-E6)/E6))^-1*LN((G7-D7)/(E7-D7))*LN(B51/(1-B51))+((1-2*E6)*(LN((1-E6)/E6)))^-1*LN(((G7-D7)*(E7-D7))/(F7-D7)^2)*(B51-0.5)*LN(B51/(1-B51)))),IF(J7="su",(-(1/2)*(LN((1-E6)/E6))^-1*LN((H7-G7)/(H7-E7))/(B51*(1-B51))-((1-2*E6)*(LN((1-E6)/E6)))^-1*LN(((H7-G7)*(H7-E7))/(H7-F7)^2)*((B51-0.5)/(B51*(1-B51))+LN(B51/(1-B51))))^(-1)*EXP((-LN(H7-F7)-(1/2)*(LN((1-E6)/E6))^-1*LN((H7-G7)/(H7-E7))*LN(B51/(1-B51))-((1-2*E6)*(LN((1-E6)/E6)))^-1*LN(((H7-G7)*(H7-E7))/(H7-F7)^2)*(B51-0.5)*LN(B51/(1-B51)))),IF(J7="b",((1/2)*(LN((1-E6)/E6))^-1*LN(((G7-D7)/(H7-G7))/((E7-D7)/(H7-E7)))/(B51*(1-B51))+((1-2*E6)*(LN((1-E6)/E6)))^-1*LN((((G7-D7)/(H7-G7))*((E7-D7)/(H7-E7)))/((F7-D7)/(H7-F7))^2)*((B51-0.5)/(B51*(1-B51))+LN(B51/(1-B51))))^(-1)*(1+EXP(LN((F7-D7)/(H7-F7))+(1/2)*(LN((1-E6)/E6))^-1*LN(((G7-D7)/(H7-G7))/((E7-D7)/(H7-E7)))*LN(B51/(1-B51))+((1-2*E6)*(LN((1-E6)/E6)))^-1*LN((((G7-D7)/(H7-G7))*((E7-D7)/(H7-E7)))/((F7-D7)/(H7-F7))^2)*(B51-0.5)*LN(B51/(1-B51))))^2/((H7-D7)*EXP(LN((F7-D7)/(H7-F7))+(1/2)*(LN((1-E6)/E6))^-1*LN(((G7-D7)/(H7-G7))/((E7-D7)/(H7-E7)))*LN(B51/(1-B51))+((1-2*E6)*(LN((1-E6)/E6)))^-1*LN((((G7-D7)/(H7-G7))*((E7-D7)/(H7-E7)))/((F7-D7)/(H7-F7))^2)*(B51-0.5)*LN(B51/(1-B51)))),NA())))))</f>
        <v>2.5357262494457619E-2</v>
      </c>
    </row>
    <row r="52" spans="2:4" x14ac:dyDescent="0.35">
      <c r="B52" s="6">
        <f>IF(K6&lt;&gt;"",NA(),(ROW()-ROW(B32))/100)</f>
        <v>0.2</v>
      </c>
      <c r="C52" s="5">
        <f>IF(K6&lt;&gt;"",NA(),IF(J7="u",F7+(1/2)*(LN((1-E6)/E6))^-1*(G7-E7)*LN(B52/(1-B52))+((1-2*E6)*(LN((1-E6)/E6)))^-1*(1-2*(F7-E7)/(G7-E7))*(G7-E7)*(B52-0.5)*LN(B52/(1-B52)),IF(J7="sl",D7+EXP(LN(F7-D7)+(1/2)*(LN((1-E6)/E6))^-1*LN((G7-D7)/(E7-D7))*LN(B52/(1-B52))+((1-2*E6)*(LN((1-E6)/E6)))^-1*LN(((G7-D7)*(E7-D7))/(F7-D7)^2)*(B52-0.5)*LN(B52/(1-B52))),IF(J7="su",H7-EXP(-(-LN(H7-F7)-(1/2)*(LN((1-E6)/E6))^-1*LN((H7-G7)/(H7-E7))*LN(B52/(1-B52))-((1-2*E6)*(LN((1-E6)/E6)))^-1*LN(((H7-G7)*(H7-E7))/(H7-F7)^2)*(B52-0.5)*LN(B52/(1-B52)))),IF(J7="b",(D7+H7*EXP(LN((F7-D7)/(H7-F7))+(1/2)*(LN((1-E6)/E6))^-1*LN(((G7-D7)/(H7-G7))/((E7-D7)/(H7-E7)))*LN(B52/(1-B52))+((1-2*E6)*(LN((1-E6)/E6)))^-1*LN((((G7-D7)/(H7-G7))*((E7-D7)/(H7-E7)))/((F7-D7)/(H7-F7))^2)*(B52-0.5)*LN(B52/(1-B52))))/(1+EXP(LN((F7-D7)/(H7-F7))+(1/2)*(LN((1-E6)/E6))^-1*LN(((G7-D7)/(H7-G7))/((E7-D7)/(H7-E7)))*LN(B52/(1-B52))+((1-2*E6)*(LN((1-E6)/E6)))^-1*LN((((G7-D7)/(H7-G7))*((E7-D7)/(H7-E7)))/((F7-D7)/(H7-F7))^2)*(B52-0.5)*LN(B52/(1-B52)))),NA())))))</f>
        <v>24.747391504463817</v>
      </c>
      <c r="D52" s="4">
        <f>IF(K6&lt;&gt;"",NA(),IF(J7="u",((1/2)*(LN((1-E6)/E6))^-1*(G7-E7)/(B52*(1-B52))+((1-2*E6)*(LN((1-E6)/E6)))^-1*(1-2*(F7-E7)/(G7-E7))*(G7-E7)*((B52-0.5)/(B52*(1-B52))+LN(B52/(1-B52))))^(-1),IF(J7="sl",((1/2)*(LN((1-E6)/E6))^-1*LN((G7-D7)/(E7-D7))/(B52*(1-B52))+((1-2*E6)*(LN((1-E6)/E6)))^-1*LN(((G7-D7)*(E7-D7))/(F7-D7)^2)*((B52-0.5)/(B52*(1-B52))+LN(B52/(1-B52))))^(-1)*EXP(-(LN(F7-D7)+(1/2)*(LN((1-E6)/E6))^-1*LN((G7-D7)/(E7-D7))*LN(B52/(1-B52))+((1-2*E6)*(LN((1-E6)/E6)))^-1*LN(((G7-D7)*(E7-D7))/(F7-D7)^2)*(B52-0.5)*LN(B52/(1-B52)))),IF(J7="su",(-(1/2)*(LN((1-E6)/E6))^-1*LN((H7-G7)/(H7-E7))/(B52*(1-B52))-((1-2*E6)*(LN((1-E6)/E6)))^-1*LN(((H7-G7)*(H7-E7))/(H7-F7)^2)*((B52-0.5)/(B52*(1-B52))+LN(B52/(1-B52))))^(-1)*EXP((-LN(H7-F7)-(1/2)*(LN((1-E6)/E6))^-1*LN((H7-G7)/(H7-E7))*LN(B52/(1-B52))-((1-2*E6)*(LN((1-E6)/E6)))^-1*LN(((H7-G7)*(H7-E7))/(H7-F7)^2)*(B52-0.5)*LN(B52/(1-B52)))),IF(J7="b",((1/2)*(LN((1-E6)/E6))^-1*LN(((G7-D7)/(H7-G7))/((E7-D7)/(H7-E7)))/(B52*(1-B52))+((1-2*E6)*(LN((1-E6)/E6)))^-1*LN((((G7-D7)/(H7-G7))*((E7-D7)/(H7-E7)))/((F7-D7)/(H7-F7))^2)*((B52-0.5)/(B52*(1-B52))+LN(B52/(1-B52))))^(-1)*(1+EXP(LN((F7-D7)/(H7-F7))+(1/2)*(LN((1-E6)/E6))^-1*LN(((G7-D7)/(H7-G7))/((E7-D7)/(H7-E7)))*LN(B52/(1-B52))+((1-2*E6)*(LN((1-E6)/E6)))^-1*LN((((G7-D7)/(H7-G7))*((E7-D7)/(H7-E7)))/((F7-D7)/(H7-F7))^2)*(B52-0.5)*LN(B52/(1-B52))))^2/((H7-D7)*EXP(LN((F7-D7)/(H7-F7))+(1/2)*(LN((1-E6)/E6))^-1*LN(((G7-D7)/(H7-G7))/((E7-D7)/(H7-E7)))*LN(B52/(1-B52))+((1-2*E6)*(LN((1-E6)/E6)))^-1*LN((((G7-D7)/(H7-G7))*((E7-D7)/(H7-E7)))/((F7-D7)/(H7-F7))^2)*(B52-0.5)*LN(B52/(1-B52)))),NA())))))</f>
        <v>2.6084826316305716E-2</v>
      </c>
    </row>
    <row r="53" spans="2:4" x14ac:dyDescent="0.35">
      <c r="B53" s="6">
        <f>IF(K6&lt;&gt;"",NA(),(ROW()-ROW(B32))/100)</f>
        <v>0.21</v>
      </c>
      <c r="C53" s="5">
        <f>IF(K6&lt;&gt;"",NA(),IF(J7="u",F7+(1/2)*(LN((1-E6)/E6))^-1*(G7-E7)*LN(B53/(1-B53))+((1-2*E6)*(LN((1-E6)/E6)))^-1*(1-2*(F7-E7)/(G7-E7))*(G7-E7)*(B53-0.5)*LN(B53/(1-B53)),IF(J7="sl",D7+EXP(LN(F7-D7)+(1/2)*(LN((1-E6)/E6))^-1*LN((G7-D7)/(E7-D7))*LN(B53/(1-B53))+((1-2*E6)*(LN((1-E6)/E6)))^-1*LN(((G7-D7)*(E7-D7))/(F7-D7)^2)*(B53-0.5)*LN(B53/(1-B53))),IF(J7="su",H7-EXP(-(-LN(H7-F7)-(1/2)*(LN((1-E6)/E6))^-1*LN((H7-G7)/(H7-E7))*LN(B53/(1-B53))-((1-2*E6)*(LN((1-E6)/E6)))^-1*LN(((H7-G7)*(H7-E7))/(H7-F7)^2)*(B53-0.5)*LN(B53/(1-B53)))),IF(J7="b",(D7+H7*EXP(LN((F7-D7)/(H7-F7))+(1/2)*(LN((1-E6)/E6))^-1*LN(((G7-D7)/(H7-G7))/((E7-D7)/(H7-E7)))*LN(B53/(1-B53))+((1-2*E6)*(LN((1-E6)/E6)))^-1*LN((((G7-D7)/(H7-G7))*((E7-D7)/(H7-E7)))/((F7-D7)/(H7-F7))^2)*(B53-0.5)*LN(B53/(1-B53))))/(1+EXP(LN((F7-D7)/(H7-F7))+(1/2)*(LN((1-E6)/E6))^-1*LN(((G7-D7)/(H7-G7))/((E7-D7)/(H7-E7)))*LN(B53/(1-B53))+((1-2*E6)*(LN((1-E6)/E6)))^-1*LN((((G7-D7)/(H7-G7))*((E7-D7)/(H7-E7)))/((F7-D7)/(H7-F7))^2)*(B53-0.5)*LN(B53/(1-B53)))),NA())))))</f>
        <v>25.125882492754148</v>
      </c>
      <c r="D53" s="4">
        <f>IF(K6&lt;&gt;"",NA(),IF(J7="u",((1/2)*(LN((1-E6)/E6))^-1*(G7-E7)/(B53*(1-B53))+((1-2*E6)*(LN((1-E6)/E6)))^-1*(1-2*(F7-E7)/(G7-E7))*(G7-E7)*((B53-0.5)/(B53*(1-B53))+LN(B53/(1-B53))))^(-1),IF(J7="sl",((1/2)*(LN((1-E6)/E6))^-1*LN((G7-D7)/(E7-D7))/(B53*(1-B53))+((1-2*E6)*(LN((1-E6)/E6)))^-1*LN(((G7-D7)*(E7-D7))/(F7-D7)^2)*((B53-0.5)/(B53*(1-B53))+LN(B53/(1-B53))))^(-1)*EXP(-(LN(F7-D7)+(1/2)*(LN((1-E6)/E6))^-1*LN((G7-D7)/(E7-D7))*LN(B53/(1-B53))+((1-2*E6)*(LN((1-E6)/E6)))^-1*LN(((G7-D7)*(E7-D7))/(F7-D7)^2)*(B53-0.5)*LN(B53/(1-B53)))),IF(J7="su",(-(1/2)*(LN((1-E6)/E6))^-1*LN((H7-G7)/(H7-E7))/(B53*(1-B53))-((1-2*E6)*(LN((1-E6)/E6)))^-1*LN(((H7-G7)*(H7-E7))/(H7-F7)^2)*((B53-0.5)/(B53*(1-B53))+LN(B53/(1-B53))))^(-1)*EXP((-LN(H7-F7)-(1/2)*(LN((1-E6)/E6))^-1*LN((H7-G7)/(H7-E7))*LN(B53/(1-B53))-((1-2*E6)*(LN((1-E6)/E6)))^-1*LN(((H7-G7)*(H7-E7))/(H7-F7)^2)*(B53-0.5)*LN(B53/(1-B53)))),IF(J7="b",((1/2)*(LN((1-E6)/E6))^-1*LN(((G7-D7)/(H7-G7))/((E7-D7)/(H7-E7)))/(B53*(1-B53))+((1-2*E6)*(LN((1-E6)/E6)))^-1*LN((((G7-D7)/(H7-G7))*((E7-D7)/(H7-E7)))/((F7-D7)/(H7-F7))^2)*((B53-0.5)/(B53*(1-B53))+LN(B53/(1-B53))))^(-1)*(1+EXP(LN((F7-D7)/(H7-F7))+(1/2)*(LN((1-E6)/E6))^-1*LN(((G7-D7)/(H7-G7))/((E7-D7)/(H7-E7)))*LN(B53/(1-B53))+((1-2*E6)*(LN((1-E6)/E6)))^-1*LN((((G7-D7)/(H7-G7))*((E7-D7)/(H7-E7)))/((F7-D7)/(H7-F7))^2)*(B53-0.5)*LN(B53/(1-B53))))^2/((H7-D7)*EXP(LN((F7-D7)/(H7-F7))+(1/2)*(LN((1-E6)/E6))^-1*LN(((G7-D7)/(H7-G7))/((E7-D7)/(H7-E7)))*LN(B53/(1-B53))+((1-2*E6)*(LN((1-E6)/E6)))^-1*LN((((G7-D7)/(H7-G7))*((E7-D7)/(H7-E7)))/((F7-D7)/(H7-F7))^2)*(B53-0.5)*LN(B53/(1-B53)))),NA())))))</f>
        <v>2.6748946719584832E-2</v>
      </c>
    </row>
    <row r="54" spans="2:4" x14ac:dyDescent="0.35">
      <c r="B54" s="6">
        <f>IF(K6&lt;&gt;"",NA(),(ROW()-ROW(B32))/100)</f>
        <v>0.22</v>
      </c>
      <c r="C54" s="5">
        <f>IF(K6&lt;&gt;"",NA(),IF(J7="u",F7+(1/2)*(LN((1-E6)/E6))^-1*(G7-E7)*LN(B54/(1-B54))+((1-2*E6)*(LN((1-E6)/E6)))^-1*(1-2*(F7-E7)/(G7-E7))*(G7-E7)*(B54-0.5)*LN(B54/(1-B54)),IF(J7="sl",D7+EXP(LN(F7-D7)+(1/2)*(LN((1-E6)/E6))^-1*LN((G7-D7)/(E7-D7))*LN(B54/(1-B54))+((1-2*E6)*(LN((1-E6)/E6)))^-1*LN(((G7-D7)*(E7-D7))/(F7-D7)^2)*(B54-0.5)*LN(B54/(1-B54))),IF(J7="su",H7-EXP(-(-LN(H7-F7)-(1/2)*(LN((1-E6)/E6))^-1*LN((H7-G7)/(H7-E7))*LN(B54/(1-B54))-((1-2*E6)*(LN((1-E6)/E6)))^-1*LN(((H7-G7)*(H7-E7))/(H7-F7)^2)*(B54-0.5)*LN(B54/(1-B54)))),IF(J7="b",(D7+H7*EXP(LN((F7-D7)/(H7-F7))+(1/2)*(LN((1-E6)/E6))^-1*LN(((G7-D7)/(H7-G7))/((E7-D7)/(H7-E7)))*LN(B54/(1-B54))+((1-2*E6)*(LN((1-E6)/E6)))^-1*LN((((G7-D7)/(H7-G7))*((E7-D7)/(H7-E7)))/((F7-D7)/(H7-F7))^2)*(B54-0.5)*LN(B54/(1-B54))))/(1+EXP(LN((F7-D7)/(H7-F7))+(1/2)*(LN((1-E6)/E6))^-1*LN(((G7-D7)/(H7-G7))/((E7-D7)/(H7-E7)))*LN(B54/(1-B54))+((1-2*E6)*(LN((1-E6)/E6)))^-1*LN((((G7-D7)/(H7-G7))*((E7-D7)/(H7-E7)))/((F7-D7)/(H7-F7))^2)*(B54-0.5)*LN(B54/(1-B54)))),NA())))))</f>
        <v>25.495511758163598</v>
      </c>
      <c r="D54" s="4">
        <f>IF(K6&lt;&gt;"",NA(),IF(J7="u",((1/2)*(LN((1-E6)/E6))^-1*(G7-E7)/(B54*(1-B54))+((1-2*E6)*(LN((1-E6)/E6)))^-1*(1-2*(F7-E7)/(G7-E7))*(G7-E7)*((B54-0.5)/(B54*(1-B54))+LN(B54/(1-B54))))^(-1),IF(J7="sl",((1/2)*(LN((1-E6)/E6))^-1*LN((G7-D7)/(E7-D7))/(B54*(1-B54))+((1-2*E6)*(LN((1-E6)/E6)))^-1*LN(((G7-D7)*(E7-D7))/(F7-D7)^2)*((B54-0.5)/(B54*(1-B54))+LN(B54/(1-B54))))^(-1)*EXP(-(LN(F7-D7)+(1/2)*(LN((1-E6)/E6))^-1*LN((G7-D7)/(E7-D7))*LN(B54/(1-B54))+((1-2*E6)*(LN((1-E6)/E6)))^-1*LN(((G7-D7)*(E7-D7))/(F7-D7)^2)*(B54-0.5)*LN(B54/(1-B54)))),IF(J7="su",(-(1/2)*(LN((1-E6)/E6))^-1*LN((H7-G7)/(H7-E7))/(B54*(1-B54))-((1-2*E6)*(LN((1-E6)/E6)))^-1*LN(((H7-G7)*(H7-E7))/(H7-F7)^2)*((B54-0.5)/(B54*(1-B54))+LN(B54/(1-B54))))^(-1)*EXP((-LN(H7-F7)-(1/2)*(LN((1-E6)/E6))^-1*LN((H7-G7)/(H7-E7))*LN(B54/(1-B54))-((1-2*E6)*(LN((1-E6)/E6)))^-1*LN(((H7-G7)*(H7-E7))/(H7-F7)^2)*(B54-0.5)*LN(B54/(1-B54)))),IF(J7="b",((1/2)*(LN((1-E6)/E6))^-1*LN(((G7-D7)/(H7-G7))/((E7-D7)/(H7-E7)))/(B54*(1-B54))+((1-2*E6)*(LN((1-E6)/E6)))^-1*LN((((G7-D7)/(H7-G7))*((E7-D7)/(H7-E7)))/((F7-D7)/(H7-F7))^2)*((B54-0.5)/(B54*(1-B54))+LN(B54/(1-B54))))^(-1)*(1+EXP(LN((F7-D7)/(H7-F7))+(1/2)*(LN((1-E6)/E6))^-1*LN(((G7-D7)/(H7-G7))/((E7-D7)/(H7-E7)))*LN(B54/(1-B54))+((1-2*E6)*(LN((1-E6)/E6)))^-1*LN((((G7-D7)/(H7-G7))*((E7-D7)/(H7-E7)))/((F7-D7)/(H7-F7))^2)*(B54-0.5)*LN(B54/(1-B54))))^2/((H7-D7)*EXP(LN((F7-D7)/(H7-F7))+(1/2)*(LN((1-E6)/E6))^-1*LN(((G7-D7)/(H7-G7))/((E7-D7)/(H7-E7)))*LN(B54/(1-B54))+((1-2*E6)*(LN((1-E6)/E6)))^-1*LN((((G7-D7)/(H7-G7))*((E7-D7)/(H7-E7)))/((F7-D7)/(H7-F7))^2)*(B54-0.5)*LN(B54/(1-B54)))),NA())))))</f>
        <v>2.7351451164368708E-2</v>
      </c>
    </row>
    <row r="55" spans="2:4" x14ac:dyDescent="0.35">
      <c r="B55" s="6">
        <f>IF(K6&lt;&gt;"",NA(),(ROW()-ROW(B32))/100)</f>
        <v>0.23</v>
      </c>
      <c r="C55" s="5">
        <f>IF(K6&lt;&gt;"",NA(),IF(J7="u",F7+(1/2)*(LN((1-E6)/E6))^-1*(G7-E7)*LN(B55/(1-B55))+((1-2*E6)*(LN((1-E6)/E6)))^-1*(1-2*(F7-E7)/(G7-E7))*(G7-E7)*(B55-0.5)*LN(B55/(1-B55)),IF(J7="sl",D7+EXP(LN(F7-D7)+(1/2)*(LN((1-E6)/E6))^-1*LN((G7-D7)/(E7-D7))*LN(B55/(1-B55))+((1-2*E6)*(LN((1-E6)/E6)))^-1*LN(((G7-D7)*(E7-D7))/(F7-D7)^2)*(B55-0.5)*LN(B55/(1-B55))),IF(J7="su",H7-EXP(-(-LN(H7-F7)-(1/2)*(LN((1-E6)/E6))^-1*LN((H7-G7)/(H7-E7))*LN(B55/(1-B55))-((1-2*E6)*(LN((1-E6)/E6)))^-1*LN(((H7-G7)*(H7-E7))/(H7-F7)^2)*(B55-0.5)*LN(B55/(1-B55)))),IF(J7="b",(D7+H7*EXP(LN((F7-D7)/(H7-F7))+(1/2)*(LN((1-E6)/E6))^-1*LN(((G7-D7)/(H7-G7))/((E7-D7)/(H7-E7)))*LN(B55/(1-B55))+((1-2*E6)*(LN((1-E6)/E6)))^-1*LN((((G7-D7)/(H7-G7))*((E7-D7)/(H7-E7)))/((F7-D7)/(H7-F7))^2)*(B55-0.5)*LN(B55/(1-B55))))/(1+EXP(LN((F7-D7)/(H7-F7))+(1/2)*(LN((1-E6)/E6))^-1*LN(((G7-D7)/(H7-G7))/((E7-D7)/(H7-E7)))*LN(B55/(1-B55))+((1-2*E6)*(LN((1-E6)/E6)))^-1*LN((((G7-D7)/(H7-G7))*((E7-D7)/(H7-E7)))/((F7-D7)/(H7-F7))^2)*(B55-0.5)*LN(B55/(1-B55)))),NA())))))</f>
        <v>25.857478108656032</v>
      </c>
      <c r="D55" s="4">
        <f>IF(K6&lt;&gt;"",NA(),IF(J7="u",((1/2)*(LN((1-E6)/E6))^-1*(G7-E7)/(B55*(1-B55))+((1-2*E6)*(LN((1-E6)/E6)))^-1*(1-2*(F7-E7)/(G7-E7))*(G7-E7)*((B55-0.5)/(B55*(1-B55))+LN(B55/(1-B55))))^(-1),IF(J7="sl",((1/2)*(LN((1-E6)/E6))^-1*LN((G7-D7)/(E7-D7))/(B55*(1-B55))+((1-2*E6)*(LN((1-E6)/E6)))^-1*LN(((G7-D7)*(E7-D7))/(F7-D7)^2)*((B55-0.5)/(B55*(1-B55))+LN(B55/(1-B55))))^(-1)*EXP(-(LN(F7-D7)+(1/2)*(LN((1-E6)/E6))^-1*LN((G7-D7)/(E7-D7))*LN(B55/(1-B55))+((1-2*E6)*(LN((1-E6)/E6)))^-1*LN(((G7-D7)*(E7-D7))/(F7-D7)^2)*(B55-0.5)*LN(B55/(1-B55)))),IF(J7="su",(-(1/2)*(LN((1-E6)/E6))^-1*LN((H7-G7)/(H7-E7))/(B55*(1-B55))-((1-2*E6)*(LN((1-E6)/E6)))^-1*LN(((H7-G7)*(H7-E7))/(H7-F7)^2)*((B55-0.5)/(B55*(1-B55))+LN(B55/(1-B55))))^(-1)*EXP((-LN(H7-F7)-(1/2)*(LN((1-E6)/E6))^-1*LN((H7-G7)/(H7-E7))*LN(B55/(1-B55))-((1-2*E6)*(LN((1-E6)/E6)))^-1*LN(((H7-G7)*(H7-E7))/(H7-F7)^2)*(B55-0.5)*LN(B55/(1-B55)))),IF(J7="b",((1/2)*(LN((1-E6)/E6))^-1*LN(((G7-D7)/(H7-G7))/((E7-D7)/(H7-E7)))/(B55*(1-B55))+((1-2*E6)*(LN((1-E6)/E6)))^-1*LN((((G7-D7)/(H7-G7))*((E7-D7)/(H7-E7)))/((F7-D7)/(H7-F7))^2)*((B55-0.5)/(B55*(1-B55))+LN(B55/(1-B55))))^(-1)*(1+EXP(LN((F7-D7)/(H7-F7))+(1/2)*(LN((1-E6)/E6))^-1*LN(((G7-D7)/(H7-G7))/((E7-D7)/(H7-E7)))*LN(B55/(1-B55))+((1-2*E6)*(LN((1-E6)/E6)))^-1*LN((((G7-D7)/(H7-G7))*((E7-D7)/(H7-E7)))/((F7-D7)/(H7-F7))^2)*(B55-0.5)*LN(B55/(1-B55))))^2/((H7-D7)*EXP(LN((F7-D7)/(H7-F7))+(1/2)*(LN((1-E6)/E6))^-1*LN(((G7-D7)/(H7-G7))/((E7-D7)/(H7-E7)))*LN(B55/(1-B55))+((1-2*E6)*(LN((1-E6)/E6)))^-1*LN((((G7-D7)/(H7-G7))*((E7-D7)/(H7-E7)))/((F7-D7)/(H7-F7))^2)*(B55-0.5)*LN(B55/(1-B55)))),NA())))))</f>
        <v>2.7894312073629531E-2</v>
      </c>
    </row>
    <row r="56" spans="2:4" x14ac:dyDescent="0.35">
      <c r="B56" s="6">
        <f>IF(K6&lt;&gt;"",NA(),(ROW()-ROW(B32))/100)</f>
        <v>0.24</v>
      </c>
      <c r="C56" s="5">
        <f>IF(K6&lt;&gt;"",NA(),IF(J7="u",F7+(1/2)*(LN((1-E6)/E6))^-1*(G7-E7)*LN(B56/(1-B56))+((1-2*E6)*(LN((1-E6)/E6)))^-1*(1-2*(F7-E7)/(G7-E7))*(G7-E7)*(B56-0.5)*LN(B56/(1-B56)),IF(J7="sl",D7+EXP(LN(F7-D7)+(1/2)*(LN((1-E6)/E6))^-1*LN((G7-D7)/(E7-D7))*LN(B56/(1-B56))+((1-2*E6)*(LN((1-E6)/E6)))^-1*LN(((G7-D7)*(E7-D7))/(F7-D7)^2)*(B56-0.5)*LN(B56/(1-B56))),IF(J7="su",H7-EXP(-(-LN(H7-F7)-(1/2)*(LN((1-E6)/E6))^-1*LN((H7-G7)/(H7-E7))*LN(B56/(1-B56))-((1-2*E6)*(LN((1-E6)/E6)))^-1*LN(((H7-G7)*(H7-E7))/(H7-F7)^2)*(B56-0.5)*LN(B56/(1-B56)))),IF(J7="b",(D7+H7*EXP(LN((F7-D7)/(H7-F7))+(1/2)*(LN((1-E6)/E6))^-1*LN(((G7-D7)/(H7-G7))/((E7-D7)/(H7-E7)))*LN(B56/(1-B56))+((1-2*E6)*(LN((1-E6)/E6)))^-1*LN((((G7-D7)/(H7-G7))*((E7-D7)/(H7-E7)))/((F7-D7)/(H7-F7))^2)*(B56-0.5)*LN(B56/(1-B56))))/(1+EXP(LN((F7-D7)/(H7-F7))+(1/2)*(LN((1-E6)/E6))^-1*LN(((G7-D7)/(H7-G7))/((E7-D7)/(H7-E7)))*LN(B56/(1-B56))+((1-2*E6)*(LN((1-E6)/E6)))^-1*LN((((G7-D7)/(H7-G7))*((E7-D7)/(H7-E7)))/((F7-D7)/(H7-F7))^2)*(B56-0.5)*LN(B56/(1-B56)))),NA())))))</f>
        <v>26.212831864972564</v>
      </c>
      <c r="D56" s="4">
        <f>IF(K6&lt;&gt;"",NA(),IF(J7="u",((1/2)*(LN((1-E6)/E6))^-1*(G7-E7)/(B56*(1-B56))+((1-2*E6)*(LN((1-E6)/E6)))^-1*(1-2*(F7-E7)/(G7-E7))*(G7-E7)*((B56-0.5)/(B56*(1-B56))+LN(B56/(1-B56))))^(-1),IF(J7="sl",((1/2)*(LN((1-E6)/E6))^-1*LN((G7-D7)/(E7-D7))/(B56*(1-B56))+((1-2*E6)*(LN((1-E6)/E6)))^-1*LN(((G7-D7)*(E7-D7))/(F7-D7)^2)*((B56-0.5)/(B56*(1-B56))+LN(B56/(1-B56))))^(-1)*EXP(-(LN(F7-D7)+(1/2)*(LN((1-E6)/E6))^-1*LN((G7-D7)/(E7-D7))*LN(B56/(1-B56))+((1-2*E6)*(LN((1-E6)/E6)))^-1*LN(((G7-D7)*(E7-D7))/(F7-D7)^2)*(B56-0.5)*LN(B56/(1-B56)))),IF(J7="su",(-(1/2)*(LN((1-E6)/E6))^-1*LN((H7-G7)/(H7-E7))/(B56*(1-B56))-((1-2*E6)*(LN((1-E6)/E6)))^-1*LN(((H7-G7)*(H7-E7))/(H7-F7)^2)*((B56-0.5)/(B56*(1-B56))+LN(B56/(1-B56))))^(-1)*EXP((-LN(H7-F7)-(1/2)*(LN((1-E6)/E6))^-1*LN((H7-G7)/(H7-E7))*LN(B56/(1-B56))-((1-2*E6)*(LN((1-E6)/E6)))^-1*LN(((H7-G7)*(H7-E7))/(H7-F7)^2)*(B56-0.5)*LN(B56/(1-B56)))),IF(J7="b",((1/2)*(LN((1-E6)/E6))^-1*LN(((G7-D7)/(H7-G7))/((E7-D7)/(H7-E7)))/(B56*(1-B56))+((1-2*E6)*(LN((1-E6)/E6)))^-1*LN((((G7-D7)/(H7-G7))*((E7-D7)/(H7-E7)))/((F7-D7)/(H7-F7))^2)*((B56-0.5)/(B56*(1-B56))+LN(B56/(1-B56))))^(-1)*(1+EXP(LN((F7-D7)/(H7-F7))+(1/2)*(LN((1-E6)/E6))^-1*LN(((G7-D7)/(H7-G7))/((E7-D7)/(H7-E7)))*LN(B56/(1-B56))+((1-2*E6)*(LN((1-E6)/E6)))^-1*LN((((G7-D7)/(H7-G7))*((E7-D7)/(H7-E7)))/((F7-D7)/(H7-F7))^2)*(B56-0.5)*LN(B56/(1-B56))))^2/((H7-D7)*EXP(LN((F7-D7)/(H7-F7))+(1/2)*(LN((1-E6)/E6))^-1*LN(((G7-D7)/(H7-G7))/((E7-D7)/(H7-E7)))*LN(B56/(1-B56))+((1-2*E6)*(LN((1-E6)/E6)))^-1*LN((((G7-D7)/(H7-G7))*((E7-D7)/(H7-E7)))/((F7-D7)/(H7-F7))^2)*(B56-0.5)*LN(B56/(1-B56)))),NA())))))</f>
        <v>2.8379610841628339E-2</v>
      </c>
    </row>
    <row r="57" spans="2:4" x14ac:dyDescent="0.35">
      <c r="B57" s="6">
        <f>IF(K6&lt;&gt;"",NA(),(ROW()-ROW(B32))/100)</f>
        <v>0.25</v>
      </c>
      <c r="C57" s="5">
        <f>IF(K6&lt;&gt;"",NA(),IF(J7="u",F7+(1/2)*(LN((1-E6)/E6))^-1*(G7-E7)*LN(B57/(1-B57))+((1-2*E6)*(LN((1-E6)/E6)))^-1*(1-2*(F7-E7)/(G7-E7))*(G7-E7)*(B57-0.5)*LN(B57/(1-B57)),IF(J7="sl",D7+EXP(LN(F7-D7)+(1/2)*(LN((1-E6)/E6))^-1*LN((G7-D7)/(E7-D7))*LN(B57/(1-B57))+((1-2*E6)*(LN((1-E6)/E6)))^-1*LN(((G7-D7)*(E7-D7))/(F7-D7)^2)*(B57-0.5)*LN(B57/(1-B57))),IF(J7="su",H7-EXP(-(-LN(H7-F7)-(1/2)*(LN((1-E6)/E6))^-1*LN((H7-G7)/(H7-E7))*LN(B57/(1-B57))-((1-2*E6)*(LN((1-E6)/E6)))^-1*LN(((H7-G7)*(H7-E7))/(H7-F7)^2)*(B57-0.5)*LN(B57/(1-B57)))),IF(J7="b",(D7+H7*EXP(LN((F7-D7)/(H7-F7))+(1/2)*(LN((1-E6)/E6))^-1*LN(((G7-D7)/(H7-G7))/((E7-D7)/(H7-E7)))*LN(B57/(1-B57))+((1-2*E6)*(LN((1-E6)/E6)))^-1*LN((((G7-D7)/(H7-G7))*((E7-D7)/(H7-E7)))/((F7-D7)/(H7-F7))^2)*(B57-0.5)*LN(B57/(1-B57))))/(1+EXP(LN((F7-D7)/(H7-F7))+(1/2)*(LN((1-E6)/E6))^-1*LN(((G7-D7)/(H7-G7))/((E7-D7)/(H7-E7)))*LN(B57/(1-B57))+((1-2*E6)*(LN((1-E6)/E6)))^-1*LN((((G7-D7)/(H7-G7))*((E7-D7)/(H7-E7)))/((F7-D7)/(H7-F7))^2)*(B57-0.5)*LN(B57/(1-B57)))),NA())))))</f>
        <v>26.5625</v>
      </c>
      <c r="D57" s="4">
        <f>IF(K6&lt;&gt;"",NA(),IF(J7="u",((1/2)*(LN((1-E6)/E6))^-1*(G7-E7)/(B57*(1-B57))+((1-2*E6)*(LN((1-E6)/E6)))^-1*(1-2*(F7-E7)/(G7-E7))*(G7-E7)*((B57-0.5)/(B57*(1-B57))+LN(B57/(1-B57))))^(-1),IF(J7="sl",((1/2)*(LN((1-E6)/E6))^-1*LN((G7-D7)/(E7-D7))/(B57*(1-B57))+((1-2*E6)*(LN((1-E6)/E6)))^-1*LN(((G7-D7)*(E7-D7))/(F7-D7)^2)*((B57-0.5)/(B57*(1-B57))+LN(B57/(1-B57))))^(-1)*EXP(-(LN(F7-D7)+(1/2)*(LN((1-E6)/E6))^-1*LN((G7-D7)/(E7-D7))*LN(B57/(1-B57))+((1-2*E6)*(LN((1-E6)/E6)))^-1*LN(((G7-D7)*(E7-D7))/(F7-D7)^2)*(B57-0.5)*LN(B57/(1-B57)))),IF(J7="su",(-(1/2)*(LN((1-E6)/E6))^-1*LN((H7-G7)/(H7-E7))/(B57*(1-B57))-((1-2*E6)*(LN((1-E6)/E6)))^-1*LN(((H7-G7)*(H7-E7))/(H7-F7)^2)*((B57-0.5)/(B57*(1-B57))+LN(B57/(1-B57))))^(-1)*EXP((-LN(H7-F7)-(1/2)*(LN((1-E6)/E6))^-1*LN((H7-G7)/(H7-E7))*LN(B57/(1-B57))-((1-2*E6)*(LN((1-E6)/E6)))^-1*LN(((H7-G7)*(H7-E7))/(H7-F7)^2)*(B57-0.5)*LN(B57/(1-B57)))),IF(J7="b",((1/2)*(LN((1-E6)/E6))^-1*LN(((G7-D7)/(H7-G7))/((E7-D7)/(H7-E7)))/(B57*(1-B57))+((1-2*E6)*(LN((1-E6)/E6)))^-1*LN((((G7-D7)/(H7-G7))*((E7-D7)/(H7-E7)))/((F7-D7)/(H7-F7))^2)*((B57-0.5)/(B57*(1-B57))+LN(B57/(1-B57))))^(-1)*(1+EXP(LN((F7-D7)/(H7-F7))+(1/2)*(LN((1-E6)/E6))^-1*LN(((G7-D7)/(H7-G7))/((E7-D7)/(H7-E7)))*LN(B57/(1-B57))+((1-2*E6)*(LN((1-E6)/E6)))^-1*LN((((G7-D7)/(H7-G7))*((E7-D7)/(H7-E7)))/((F7-D7)/(H7-F7))^2)*(B57-0.5)*LN(B57/(1-B57))))^2/((H7-D7)*EXP(LN((F7-D7)/(H7-F7))+(1/2)*(LN((1-E6)/E6))^-1*LN(((G7-D7)/(H7-G7))/((E7-D7)/(H7-E7)))*LN(B57/(1-B57))+((1-2*E6)*(LN((1-E6)/E6)))^-1*LN((((G7-D7)/(H7-G7))*((E7-D7)/(H7-E7)))/((F7-D7)/(H7-F7))^2)*(B57-0.5)*LN(B57/(1-B57)))),NA())))))</f>
        <v>2.8809506050636879E-2</v>
      </c>
    </row>
    <row r="58" spans="2:4" x14ac:dyDescent="0.35">
      <c r="B58" s="6">
        <f>IF(K6&lt;&gt;"",NA(),(ROW()-ROW(B32))/100)</f>
        <v>0.26</v>
      </c>
      <c r="C58" s="5">
        <f>IF(K6&lt;&gt;"",NA(),IF(J7="u",F7+(1/2)*(LN((1-E6)/E6))^-1*(G7-E7)*LN(B58/(1-B58))+((1-2*E6)*(LN((1-E6)/E6)))^-1*(1-2*(F7-E7)/(G7-E7))*(G7-E7)*(B58-0.5)*LN(B58/(1-B58)),IF(J7="sl",D7+EXP(LN(F7-D7)+(1/2)*(LN((1-E6)/E6))^-1*LN((G7-D7)/(E7-D7))*LN(B58/(1-B58))+((1-2*E6)*(LN((1-E6)/E6)))^-1*LN(((G7-D7)*(E7-D7))/(F7-D7)^2)*(B58-0.5)*LN(B58/(1-B58))),IF(J7="su",H7-EXP(-(-LN(H7-F7)-(1/2)*(LN((1-E6)/E6))^-1*LN((H7-G7)/(H7-E7))*LN(B58/(1-B58))-((1-2*E6)*(LN((1-E6)/E6)))^-1*LN(((H7-G7)*(H7-E7))/(H7-F7)^2)*(B58-0.5)*LN(B58/(1-B58)))),IF(J7="b",(D7+H7*EXP(LN((F7-D7)/(H7-F7))+(1/2)*(LN((1-E6)/E6))^-1*LN(((G7-D7)/(H7-G7))/((E7-D7)/(H7-E7)))*LN(B58/(1-B58))+((1-2*E6)*(LN((1-E6)/E6)))^-1*LN((((G7-D7)/(H7-G7))*((E7-D7)/(H7-E7)))/((F7-D7)/(H7-F7))^2)*(B58-0.5)*LN(B58/(1-B58))))/(1+EXP(LN((F7-D7)/(H7-F7))+(1/2)*(LN((1-E6)/E6))^-1*LN(((G7-D7)/(H7-G7))/((E7-D7)/(H7-E7)))*LN(B58/(1-B58))+((1-2*E6)*(LN((1-E6)/E6)))^-1*LN((((G7-D7)/(H7-G7))*((E7-D7)/(H7-E7)))/((F7-D7)/(H7-F7))^2)*(B58-0.5)*LN(B58/(1-B58)))),NA())))))</f>
        <v>26.907306325663424</v>
      </c>
      <c r="D58" s="4">
        <f>IF(K6&lt;&gt;"",NA(),IF(J7="u",((1/2)*(LN((1-E6)/E6))^-1*(G7-E7)/(B58*(1-B58))+((1-2*E6)*(LN((1-E6)/E6)))^-1*(1-2*(F7-E7)/(G7-E7))*(G7-E7)*((B58-0.5)/(B58*(1-B58))+LN(B58/(1-B58))))^(-1),IF(J7="sl",((1/2)*(LN((1-E6)/E6))^-1*LN((G7-D7)/(E7-D7))/(B58*(1-B58))+((1-2*E6)*(LN((1-E6)/E6)))^-1*LN(((G7-D7)*(E7-D7))/(F7-D7)^2)*((B58-0.5)/(B58*(1-B58))+LN(B58/(1-B58))))^(-1)*EXP(-(LN(F7-D7)+(1/2)*(LN((1-E6)/E6))^-1*LN((G7-D7)/(E7-D7))*LN(B58/(1-B58))+((1-2*E6)*(LN((1-E6)/E6)))^-1*LN(((G7-D7)*(E7-D7))/(F7-D7)^2)*(B58-0.5)*LN(B58/(1-B58)))),IF(J7="su",(-(1/2)*(LN((1-E6)/E6))^-1*LN((H7-G7)/(H7-E7))/(B58*(1-B58))-((1-2*E6)*(LN((1-E6)/E6)))^-1*LN(((H7-G7)*(H7-E7))/(H7-F7)^2)*((B58-0.5)/(B58*(1-B58))+LN(B58/(1-B58))))^(-1)*EXP((-LN(H7-F7)-(1/2)*(LN((1-E6)/E6))^-1*LN((H7-G7)/(H7-E7))*LN(B58/(1-B58))-((1-2*E6)*(LN((1-E6)/E6)))^-1*LN(((H7-G7)*(H7-E7))/(H7-F7)^2)*(B58-0.5)*LN(B58/(1-B58)))),IF(J7="b",((1/2)*(LN((1-E6)/E6))^-1*LN(((G7-D7)/(H7-G7))/((E7-D7)/(H7-E7)))/(B58*(1-B58))+((1-2*E6)*(LN((1-E6)/E6)))^-1*LN((((G7-D7)/(H7-G7))*((E7-D7)/(H7-E7)))/((F7-D7)/(H7-F7))^2)*((B58-0.5)/(B58*(1-B58))+LN(B58/(1-B58))))^(-1)*(1+EXP(LN((F7-D7)/(H7-F7))+(1/2)*(LN((1-E6)/E6))^-1*LN(((G7-D7)/(H7-G7))/((E7-D7)/(H7-E7)))*LN(B58/(1-B58))+((1-2*E6)*(LN((1-E6)/E6)))^-1*LN((((G7-D7)/(H7-G7))*((E7-D7)/(H7-E7)))/((F7-D7)/(H7-F7))^2)*(B58-0.5)*LN(B58/(1-B58))))^2/((H7-D7)*EXP(LN((F7-D7)/(H7-F7))+(1/2)*(LN((1-E6)/E6))^-1*LN(((G7-D7)/(H7-G7))/((E7-D7)/(H7-E7)))*LN(B58/(1-B58))+((1-2*E6)*(LN((1-E6)/E6)))^-1*LN((((G7-D7)/(H7-G7))*((E7-D7)/(H7-E7)))/((F7-D7)/(H7-F7))^2)*(B58-0.5)*LN(B58/(1-B58)))),NA())))))</f>
        <v>2.9186205646427363E-2</v>
      </c>
    </row>
    <row r="59" spans="2:4" x14ac:dyDescent="0.35">
      <c r="B59" s="6">
        <f>IF(K6&lt;&gt;"",NA(),(ROW()-ROW(B32))/100)</f>
        <v>0.27</v>
      </c>
      <c r="C59" s="5">
        <f>IF(K6&lt;&gt;"",NA(),IF(J7="u",F7+(1/2)*(LN((1-E6)/E6))^-1*(G7-E7)*LN(B59/(1-B59))+((1-2*E6)*(LN((1-E6)/E6)))^-1*(1-2*(F7-E7)/(G7-E7))*(G7-E7)*(B59-0.5)*LN(B59/(1-B59)),IF(J7="sl",D7+EXP(LN(F7-D7)+(1/2)*(LN((1-E6)/E6))^-1*LN((G7-D7)/(E7-D7))*LN(B59/(1-B59))+((1-2*E6)*(LN((1-E6)/E6)))^-1*LN(((G7-D7)*(E7-D7))/(F7-D7)^2)*(B59-0.5)*LN(B59/(1-B59))),IF(J7="su",H7-EXP(-(-LN(H7-F7)-(1/2)*(LN((1-E6)/E6))^-1*LN((H7-G7)/(H7-E7))*LN(B59/(1-B59))-((1-2*E6)*(LN((1-E6)/E6)))^-1*LN(((H7-G7)*(H7-E7))/(H7-F7)^2)*(B59-0.5)*LN(B59/(1-B59)))),IF(J7="b",(D7+H7*EXP(LN((F7-D7)/(H7-F7))+(1/2)*(LN((1-E6)/E6))^-1*LN(((G7-D7)/(H7-G7))/((E7-D7)/(H7-E7)))*LN(B59/(1-B59))+((1-2*E6)*(LN((1-E6)/E6)))^-1*LN((((G7-D7)/(H7-G7))*((E7-D7)/(H7-E7)))/((F7-D7)/(H7-F7))^2)*(B59-0.5)*LN(B59/(1-B59))))/(1+EXP(LN((F7-D7)/(H7-F7))+(1/2)*(LN((1-E6)/E6))^-1*LN(((G7-D7)/(H7-G7))/((E7-D7)/(H7-E7)))*LN(B59/(1-B59))+((1-2*E6)*(LN((1-E6)/E6)))^-1*LN((((G7-D7)/(H7-G7))*((E7-D7)/(H7-E7)))/((F7-D7)/(H7-F7))^2)*(B59-0.5)*LN(B59/(1-B59)))),NA())))))</f>
        <v>27.247987859305795</v>
      </c>
      <c r="D59" s="4">
        <f>IF(K6&lt;&gt;"",NA(),IF(J7="u",((1/2)*(LN((1-E6)/E6))^-1*(G7-E7)/(B59*(1-B59))+((1-2*E6)*(LN((1-E6)/E6)))^-1*(1-2*(F7-E7)/(G7-E7))*(G7-E7)*((B59-0.5)/(B59*(1-B59))+LN(B59/(1-B59))))^(-1),IF(J7="sl",((1/2)*(LN((1-E6)/E6))^-1*LN((G7-D7)/(E7-D7))/(B59*(1-B59))+((1-2*E6)*(LN((1-E6)/E6)))^-1*LN(((G7-D7)*(E7-D7))/(F7-D7)^2)*((B59-0.5)/(B59*(1-B59))+LN(B59/(1-B59))))^(-1)*EXP(-(LN(F7-D7)+(1/2)*(LN((1-E6)/E6))^-1*LN((G7-D7)/(E7-D7))*LN(B59/(1-B59))+((1-2*E6)*(LN((1-E6)/E6)))^-1*LN(((G7-D7)*(E7-D7))/(F7-D7)^2)*(B59-0.5)*LN(B59/(1-B59)))),IF(J7="su",(-(1/2)*(LN((1-E6)/E6))^-1*LN((H7-G7)/(H7-E7))/(B59*(1-B59))-((1-2*E6)*(LN((1-E6)/E6)))^-1*LN(((H7-G7)*(H7-E7))/(H7-F7)^2)*((B59-0.5)/(B59*(1-B59))+LN(B59/(1-B59))))^(-1)*EXP((-LN(H7-F7)-(1/2)*(LN((1-E6)/E6))^-1*LN((H7-G7)/(H7-E7))*LN(B59/(1-B59))-((1-2*E6)*(LN((1-E6)/E6)))^-1*LN(((H7-G7)*(H7-E7))/(H7-F7)^2)*(B59-0.5)*LN(B59/(1-B59)))),IF(J7="b",((1/2)*(LN((1-E6)/E6))^-1*LN(((G7-D7)/(H7-G7))/((E7-D7)/(H7-E7)))/(B59*(1-B59))+((1-2*E6)*(LN((1-E6)/E6)))^-1*LN((((G7-D7)/(H7-G7))*((E7-D7)/(H7-E7)))/((F7-D7)/(H7-F7))^2)*((B59-0.5)/(B59*(1-B59))+LN(B59/(1-B59))))^(-1)*(1+EXP(LN((F7-D7)/(H7-F7))+(1/2)*(LN((1-E6)/E6))^-1*LN(((G7-D7)/(H7-G7))/((E7-D7)/(H7-E7)))*LN(B59/(1-B59))+((1-2*E6)*(LN((1-E6)/E6)))^-1*LN((((G7-D7)/(H7-G7))*((E7-D7)/(H7-E7)))/((F7-D7)/(H7-F7))^2)*(B59-0.5)*LN(B59/(1-B59))))^2/((H7-D7)*EXP(LN((F7-D7)/(H7-F7))+(1/2)*(LN((1-E6)/E6))^-1*LN(((G7-D7)/(H7-G7))/((E7-D7)/(H7-E7)))*LN(B59/(1-B59))+((1-2*E6)*(LN((1-E6)/E6)))^-1*LN((((G7-D7)/(H7-G7))*((E7-D7)/(H7-E7)))/((F7-D7)/(H7-F7))^2)*(B59-0.5)*LN(B59/(1-B59)))),NA())))))</f>
        <v>2.9511942799407442E-2</v>
      </c>
    </row>
    <row r="60" spans="2:4" x14ac:dyDescent="0.35">
      <c r="B60" s="6">
        <f>IF(K6&lt;&gt;"",NA(),(ROW()-ROW(B32))/100)</f>
        <v>0.28000000000000003</v>
      </c>
      <c r="C60" s="5">
        <f>IF(K6&lt;&gt;"",NA(),IF(J7="u",F7+(1/2)*(LN((1-E6)/E6))^-1*(G7-E7)*LN(B60/(1-B60))+((1-2*E6)*(LN((1-E6)/E6)))^-1*(1-2*(F7-E7)/(G7-E7))*(G7-E7)*(B60-0.5)*LN(B60/(1-B60)),IF(J7="sl",D7+EXP(LN(F7-D7)+(1/2)*(LN((1-E6)/E6))^-1*LN((G7-D7)/(E7-D7))*LN(B60/(1-B60))+((1-2*E6)*(LN((1-E6)/E6)))^-1*LN(((G7-D7)*(E7-D7))/(F7-D7)^2)*(B60-0.5)*LN(B60/(1-B60))),IF(J7="su",H7-EXP(-(-LN(H7-F7)-(1/2)*(LN((1-E6)/E6))^-1*LN((H7-G7)/(H7-E7))*LN(B60/(1-B60))-((1-2*E6)*(LN((1-E6)/E6)))^-1*LN(((H7-G7)*(H7-E7))/(H7-F7)^2)*(B60-0.5)*LN(B60/(1-B60)))),IF(J7="b",(D7+H7*EXP(LN((F7-D7)/(H7-F7))+(1/2)*(LN((1-E6)/E6))^-1*LN(((G7-D7)/(H7-G7))/((E7-D7)/(H7-E7)))*LN(B60/(1-B60))+((1-2*E6)*(LN((1-E6)/E6)))^-1*LN((((G7-D7)/(H7-G7))*((E7-D7)/(H7-E7)))/((F7-D7)/(H7-F7))^2)*(B60-0.5)*LN(B60/(1-B60))))/(1+EXP(LN((F7-D7)/(H7-F7))+(1/2)*(LN((1-E6)/E6))^-1*LN(((G7-D7)/(H7-G7))/((E7-D7)/(H7-E7)))*LN(B60/(1-B60))+((1-2*E6)*(LN((1-E6)/E6)))^-1*LN((((G7-D7)/(H7-G7))*((E7-D7)/(H7-E7)))/((F7-D7)/(H7-F7))^2)*(B60-0.5)*LN(B60/(1-B60)))),NA())))))</f>
        <v>27.585208211963447</v>
      </c>
      <c r="D60" s="4">
        <f>IF(K6&lt;&gt;"",NA(),IF(J7="u",((1/2)*(LN((1-E6)/E6))^-1*(G7-E7)/(B60*(1-B60))+((1-2*E6)*(LN((1-E6)/E6)))^-1*(1-2*(F7-E7)/(G7-E7))*(G7-E7)*((B60-0.5)/(B60*(1-B60))+LN(B60/(1-B60))))^(-1),IF(J7="sl",((1/2)*(LN((1-E6)/E6))^-1*LN((G7-D7)/(E7-D7))/(B60*(1-B60))+((1-2*E6)*(LN((1-E6)/E6)))^-1*LN(((G7-D7)*(E7-D7))/(F7-D7)^2)*((B60-0.5)/(B60*(1-B60))+LN(B60/(1-B60))))^(-1)*EXP(-(LN(F7-D7)+(1/2)*(LN((1-E6)/E6))^-1*LN((G7-D7)/(E7-D7))*LN(B60/(1-B60))+((1-2*E6)*(LN((1-E6)/E6)))^-1*LN(((G7-D7)*(E7-D7))/(F7-D7)^2)*(B60-0.5)*LN(B60/(1-B60)))),IF(J7="su",(-(1/2)*(LN((1-E6)/E6))^-1*LN((H7-G7)/(H7-E7))/(B60*(1-B60))-((1-2*E6)*(LN((1-E6)/E6)))^-1*LN(((H7-G7)*(H7-E7))/(H7-F7)^2)*((B60-0.5)/(B60*(1-B60))+LN(B60/(1-B60))))^(-1)*EXP((-LN(H7-F7)-(1/2)*(LN((1-E6)/E6))^-1*LN((H7-G7)/(H7-E7))*LN(B60/(1-B60))-((1-2*E6)*(LN((1-E6)/E6)))^-1*LN(((H7-G7)*(H7-E7))/(H7-F7)^2)*(B60-0.5)*LN(B60/(1-B60)))),IF(J7="b",((1/2)*(LN((1-E6)/E6))^-1*LN(((G7-D7)/(H7-G7))/((E7-D7)/(H7-E7)))/(B60*(1-B60))+((1-2*E6)*(LN((1-E6)/E6)))^-1*LN((((G7-D7)/(H7-G7))*((E7-D7)/(H7-E7)))/((F7-D7)/(H7-F7))^2)*((B60-0.5)/(B60*(1-B60))+LN(B60/(1-B60))))^(-1)*(1+EXP(LN((F7-D7)/(H7-F7))+(1/2)*(LN((1-E6)/E6))^-1*LN(((G7-D7)/(H7-G7))/((E7-D7)/(H7-E7)))*LN(B60/(1-B60))+((1-2*E6)*(LN((1-E6)/E6)))^-1*LN((((G7-D7)/(H7-G7))*((E7-D7)/(H7-E7)))/((F7-D7)/(H7-F7))^2)*(B60-0.5)*LN(B60/(1-B60))))^2/((H7-D7)*EXP(LN((F7-D7)/(H7-F7))+(1/2)*(LN((1-E6)/E6))^-1*LN(((G7-D7)/(H7-G7))/((E7-D7)/(H7-E7)))*LN(B60/(1-B60))+((1-2*E6)*(LN((1-E6)/E6)))^-1*LN((((G7-D7)/(H7-G7))*((E7-D7)/(H7-E7)))/((F7-D7)/(H7-F7))^2)*(B60-0.5)*LN(B60/(1-B60)))),NA())))))</f>
        <v>2.9788955164139746E-2</v>
      </c>
    </row>
    <row r="61" spans="2:4" x14ac:dyDescent="0.35">
      <c r="B61" s="6">
        <f>IF(K6&lt;&gt;"",NA(),(ROW()-ROW(B32))/100)</f>
        <v>0.28999999999999998</v>
      </c>
      <c r="C61" s="5">
        <f>IF(K6&lt;&gt;"",NA(),IF(J7="u",F7+(1/2)*(LN((1-E6)/E6))^-1*(G7-E7)*LN(B61/(1-B61))+((1-2*E6)*(LN((1-E6)/E6)))^-1*(1-2*(F7-E7)/(G7-E7))*(G7-E7)*(B61-0.5)*LN(B61/(1-B61)),IF(J7="sl",D7+EXP(LN(F7-D7)+(1/2)*(LN((1-E6)/E6))^-1*LN((G7-D7)/(E7-D7))*LN(B61/(1-B61))+((1-2*E6)*(LN((1-E6)/E6)))^-1*LN(((G7-D7)*(E7-D7))/(F7-D7)^2)*(B61-0.5)*LN(B61/(1-B61))),IF(J7="su",H7-EXP(-(-LN(H7-F7)-(1/2)*(LN((1-E6)/E6))^-1*LN((H7-G7)/(H7-E7))*LN(B61/(1-B61))-((1-2*E6)*(LN((1-E6)/E6)))^-1*LN(((H7-G7)*(H7-E7))/(H7-F7)^2)*(B61-0.5)*LN(B61/(1-B61)))),IF(J7="b",(D7+H7*EXP(LN((F7-D7)/(H7-F7))+(1/2)*(LN((1-E6)/E6))^-1*LN(((G7-D7)/(H7-G7))/((E7-D7)/(H7-E7)))*LN(B61/(1-B61))+((1-2*E6)*(LN((1-E6)/E6)))^-1*LN((((G7-D7)/(H7-G7))*((E7-D7)/(H7-E7)))/((F7-D7)/(H7-F7))^2)*(B61-0.5)*LN(B61/(1-B61))))/(1+EXP(LN((F7-D7)/(H7-F7))+(1/2)*(LN((1-E6)/E6))^-1*LN(((G7-D7)/(H7-G7))/((E7-D7)/(H7-E7)))*LN(B61/(1-B61))+((1-2*E6)*(LN((1-E6)/E6)))^-1*LN((((G7-D7)/(H7-G7))*((E7-D7)/(H7-E7)))/((F7-D7)/(H7-F7))^2)*(B61-0.5)*LN(B61/(1-B61)))),NA())))))</f>
        <v>27.919568633062273</v>
      </c>
      <c r="D61" s="4">
        <f>IF(K6&lt;&gt;"",NA(),IF(J7="u",((1/2)*(LN((1-E6)/E6))^-1*(G7-E7)/(B61*(1-B61))+((1-2*E6)*(LN((1-E6)/E6)))^-1*(1-2*(F7-E7)/(G7-E7))*(G7-E7)*((B61-0.5)/(B61*(1-B61))+LN(B61/(1-B61))))^(-1),IF(J7="sl",((1/2)*(LN((1-E6)/E6))^-1*LN((G7-D7)/(E7-D7))/(B61*(1-B61))+((1-2*E6)*(LN((1-E6)/E6)))^-1*LN(((G7-D7)*(E7-D7))/(F7-D7)^2)*((B61-0.5)/(B61*(1-B61))+LN(B61/(1-B61))))^(-1)*EXP(-(LN(F7-D7)+(1/2)*(LN((1-E6)/E6))^-1*LN((G7-D7)/(E7-D7))*LN(B61/(1-B61))+((1-2*E6)*(LN((1-E6)/E6)))^-1*LN(((G7-D7)*(E7-D7))/(F7-D7)^2)*(B61-0.5)*LN(B61/(1-B61)))),IF(J7="su",(-(1/2)*(LN((1-E6)/E6))^-1*LN((H7-G7)/(H7-E7))/(B61*(1-B61))-((1-2*E6)*(LN((1-E6)/E6)))^-1*LN(((H7-G7)*(H7-E7))/(H7-F7)^2)*((B61-0.5)/(B61*(1-B61))+LN(B61/(1-B61))))^(-1)*EXP((-LN(H7-F7)-(1/2)*(LN((1-E6)/E6))^-1*LN((H7-G7)/(H7-E7))*LN(B61/(1-B61))-((1-2*E6)*(LN((1-E6)/E6)))^-1*LN(((H7-G7)*(H7-E7))/(H7-F7)^2)*(B61-0.5)*LN(B61/(1-B61)))),IF(J7="b",((1/2)*(LN((1-E6)/E6))^-1*LN(((G7-D7)/(H7-G7))/((E7-D7)/(H7-E7)))/(B61*(1-B61))+((1-2*E6)*(LN((1-E6)/E6)))^-1*LN((((G7-D7)/(H7-G7))*((E7-D7)/(H7-E7)))/((F7-D7)/(H7-F7))^2)*((B61-0.5)/(B61*(1-B61))+LN(B61/(1-B61))))^(-1)*(1+EXP(LN((F7-D7)/(H7-F7))+(1/2)*(LN((1-E6)/E6))^-1*LN(((G7-D7)/(H7-G7))/((E7-D7)/(H7-E7)))*LN(B61/(1-B61))+((1-2*E6)*(LN((1-E6)/E6)))^-1*LN((((G7-D7)/(H7-G7))*((E7-D7)/(H7-E7)))/((F7-D7)/(H7-F7))^2)*(B61-0.5)*LN(B61/(1-B61))))^2/((H7-D7)*EXP(LN((F7-D7)/(H7-F7))+(1/2)*(LN((1-E6)/E6))^-1*LN(((G7-D7)/(H7-G7))/((E7-D7)/(H7-E7)))*LN(B61/(1-B61))+((1-2*E6)*(LN((1-E6)/E6)))^-1*LN((((G7-D7)/(H7-G7))*((E7-D7)/(H7-E7)))/((F7-D7)/(H7-F7))^2)*(B61-0.5)*LN(B61/(1-B61)))),NA())))))</f>
        <v>3.0019467244179029E-2</v>
      </c>
    </row>
    <row r="62" spans="2:4" x14ac:dyDescent="0.35">
      <c r="B62" s="6">
        <f>IF(K6&lt;&gt;"",NA(),(ROW()-ROW(B32))/100)</f>
        <v>0.3</v>
      </c>
      <c r="C62" s="5">
        <f>IF(K6&lt;&gt;"",NA(),IF(J7="u",F7+(1/2)*(LN((1-E6)/E6))^-1*(G7-E7)*LN(B62/(1-B62))+((1-2*E6)*(LN((1-E6)/E6)))^-1*(1-2*(F7-E7)/(G7-E7))*(G7-E7)*(B62-0.5)*LN(B62/(1-B62)),IF(J7="sl",D7+EXP(LN(F7-D7)+(1/2)*(LN((1-E6)/E6))^-1*LN((G7-D7)/(E7-D7))*LN(B62/(1-B62))+((1-2*E6)*(LN((1-E6)/E6)))^-1*LN(((G7-D7)*(E7-D7))/(F7-D7)^2)*(B62-0.5)*LN(B62/(1-B62))),IF(J7="su",H7-EXP(-(-LN(H7-F7)-(1/2)*(LN((1-E6)/E6))^-1*LN((H7-G7)/(H7-E7))*LN(B62/(1-B62))-((1-2*E6)*(LN((1-E6)/E6)))^-1*LN(((H7-G7)*(H7-E7))/(H7-F7)^2)*(B62-0.5)*LN(B62/(1-B62)))),IF(J7="b",(D7+H7*EXP(LN((F7-D7)/(H7-F7))+(1/2)*(LN((1-E6)/E6))^-1*LN(((G7-D7)/(H7-G7))/((E7-D7)/(H7-E7)))*LN(B62/(1-B62))+((1-2*E6)*(LN((1-E6)/E6)))^-1*LN((((G7-D7)/(H7-G7))*((E7-D7)/(H7-E7)))/((F7-D7)/(H7-F7))^2)*(B62-0.5)*LN(B62/(1-B62))))/(1+EXP(LN((F7-D7)/(H7-F7))+(1/2)*(LN((1-E6)/E6))^-1*LN(((G7-D7)/(H7-G7))/((E7-D7)/(H7-E7)))*LN(B62/(1-B62))+((1-2*E6)*(LN((1-E6)/E6)))^-1*LN((((G7-D7)/(H7-G7))*((E7-D7)/(H7-E7)))/((F7-D7)/(H7-F7))^2)*(B62-0.5)*LN(B62/(1-B62)))),NA())))))</f>
        <v>28.251617194837557</v>
      </c>
      <c r="D62" s="4">
        <f>IF(K6&lt;&gt;"",NA(),IF(J7="u",((1/2)*(LN((1-E6)/E6))^-1*(G7-E7)/(B62*(1-B62))+((1-2*E6)*(LN((1-E6)/E6)))^-1*(1-2*(F7-E7)/(G7-E7))*(G7-E7)*((B62-0.5)/(B62*(1-B62))+LN(B62/(1-B62))))^(-1),IF(J7="sl",((1/2)*(LN((1-E6)/E6))^-1*LN((G7-D7)/(E7-D7))/(B62*(1-B62))+((1-2*E6)*(LN((1-E6)/E6)))^-1*LN(((G7-D7)*(E7-D7))/(F7-D7)^2)*((B62-0.5)/(B62*(1-B62))+LN(B62/(1-B62))))^(-1)*EXP(-(LN(F7-D7)+(1/2)*(LN((1-E6)/E6))^-1*LN((G7-D7)/(E7-D7))*LN(B62/(1-B62))+((1-2*E6)*(LN((1-E6)/E6)))^-1*LN(((G7-D7)*(E7-D7))/(F7-D7)^2)*(B62-0.5)*LN(B62/(1-B62)))),IF(J7="su",(-(1/2)*(LN((1-E6)/E6))^-1*LN((H7-G7)/(H7-E7))/(B62*(1-B62))-((1-2*E6)*(LN((1-E6)/E6)))^-1*LN(((H7-G7)*(H7-E7))/(H7-F7)^2)*((B62-0.5)/(B62*(1-B62))+LN(B62/(1-B62))))^(-1)*EXP((-LN(H7-F7)-(1/2)*(LN((1-E6)/E6))^-1*LN((H7-G7)/(H7-E7))*LN(B62/(1-B62))-((1-2*E6)*(LN((1-E6)/E6)))^-1*LN(((H7-G7)*(H7-E7))/(H7-F7)^2)*(B62-0.5)*LN(B62/(1-B62)))),IF(J7="b",((1/2)*(LN((1-E6)/E6))^-1*LN(((G7-D7)/(H7-G7))/((E7-D7)/(H7-E7)))/(B62*(1-B62))+((1-2*E6)*(LN((1-E6)/E6)))^-1*LN((((G7-D7)/(H7-G7))*((E7-D7)/(H7-E7)))/((F7-D7)/(H7-F7))^2)*((B62-0.5)/(B62*(1-B62))+LN(B62/(1-B62))))^(-1)*(1+EXP(LN((F7-D7)/(H7-F7))+(1/2)*(LN((1-E6)/E6))^-1*LN(((G7-D7)/(H7-G7))/((E7-D7)/(H7-E7)))*LN(B62/(1-B62))+((1-2*E6)*(LN((1-E6)/E6)))^-1*LN((((G7-D7)/(H7-G7))*((E7-D7)/(H7-E7)))/((F7-D7)/(H7-F7))^2)*(B62-0.5)*LN(B62/(1-B62))))^2/((H7-D7)*EXP(LN((F7-D7)/(H7-F7))+(1/2)*(LN((1-E6)/E6))^-1*LN(((G7-D7)/(H7-G7))/((E7-D7)/(H7-E7)))*LN(B62/(1-B62))+((1-2*E6)*(LN((1-E6)/E6)))^-1*LN((((G7-D7)/(H7-G7))*((E7-D7)/(H7-E7)))/((F7-D7)/(H7-F7))^2)*(B62-0.5)*LN(B62/(1-B62)))),NA())))))</f>
        <v>3.0205675570385251E-2</v>
      </c>
    </row>
    <row r="63" spans="2:4" x14ac:dyDescent="0.35">
      <c r="B63" s="6">
        <f>IF(K6&lt;&gt;"",NA(),(ROW()-ROW(B32))/100)</f>
        <v>0.31</v>
      </c>
      <c r="C63" s="5">
        <f>IF(K6&lt;&gt;"",NA(),IF(J7="u",F7+(1/2)*(LN((1-E6)/E6))^-1*(G7-E7)*LN(B63/(1-B63))+((1-2*E6)*(LN((1-E6)/E6)))^-1*(1-2*(F7-E7)/(G7-E7))*(G7-E7)*(B63-0.5)*LN(B63/(1-B63)),IF(J7="sl",D7+EXP(LN(F7-D7)+(1/2)*(LN((1-E6)/E6))^-1*LN((G7-D7)/(E7-D7))*LN(B63/(1-B63))+((1-2*E6)*(LN((1-E6)/E6)))^-1*LN(((G7-D7)*(E7-D7))/(F7-D7)^2)*(B63-0.5)*LN(B63/(1-B63))),IF(J7="su",H7-EXP(-(-LN(H7-F7)-(1/2)*(LN((1-E6)/E6))^-1*LN((H7-G7)/(H7-E7))*LN(B63/(1-B63))-((1-2*E6)*(LN((1-E6)/E6)))^-1*LN(((H7-G7)*(H7-E7))/(H7-F7)^2)*(B63-0.5)*LN(B63/(1-B63)))),IF(J7="b",(D7+H7*EXP(LN((F7-D7)/(H7-F7))+(1/2)*(LN((1-E6)/E6))^-1*LN(((G7-D7)/(H7-G7))/((E7-D7)/(H7-E7)))*LN(B63/(1-B63))+((1-2*E6)*(LN((1-E6)/E6)))^-1*LN((((G7-D7)/(H7-G7))*((E7-D7)/(H7-E7)))/((F7-D7)/(H7-F7))^2)*(B63-0.5)*LN(B63/(1-B63))))/(1+EXP(LN((F7-D7)/(H7-F7))+(1/2)*(LN((1-E6)/E6))^-1*LN(((G7-D7)/(H7-G7))/((E7-D7)/(H7-E7)))*LN(B63/(1-B63))+((1-2*E6)*(LN((1-E6)/E6)))^-1*LN((((G7-D7)/(H7-G7))*((E7-D7)/(H7-E7)))/((F7-D7)/(H7-F7))^2)*(B63-0.5)*LN(B63/(1-B63)))),NA())))))</f>
        <v>28.581856488437555</v>
      </c>
      <c r="D63" s="4">
        <f>IF(K6&lt;&gt;"",NA(),IF(J7="u",((1/2)*(LN((1-E6)/E6))^-1*(G7-E7)/(B63*(1-B63))+((1-2*E6)*(LN((1-E6)/E6)))^-1*(1-2*(F7-E7)/(G7-E7))*(G7-E7)*((B63-0.5)/(B63*(1-B63))+LN(B63/(1-B63))))^(-1),IF(J7="sl",((1/2)*(LN((1-E6)/E6))^-1*LN((G7-D7)/(E7-D7))/(B63*(1-B63))+((1-2*E6)*(LN((1-E6)/E6)))^-1*LN(((G7-D7)*(E7-D7))/(F7-D7)^2)*((B63-0.5)/(B63*(1-B63))+LN(B63/(1-B63))))^(-1)*EXP(-(LN(F7-D7)+(1/2)*(LN((1-E6)/E6))^-1*LN((G7-D7)/(E7-D7))*LN(B63/(1-B63))+((1-2*E6)*(LN((1-E6)/E6)))^-1*LN(((G7-D7)*(E7-D7))/(F7-D7)^2)*(B63-0.5)*LN(B63/(1-B63)))),IF(J7="su",(-(1/2)*(LN((1-E6)/E6))^-1*LN((H7-G7)/(H7-E7))/(B63*(1-B63))-((1-2*E6)*(LN((1-E6)/E6)))^-1*LN(((H7-G7)*(H7-E7))/(H7-F7)^2)*((B63-0.5)/(B63*(1-B63))+LN(B63/(1-B63))))^(-1)*EXP((-LN(H7-F7)-(1/2)*(LN((1-E6)/E6))^-1*LN((H7-G7)/(H7-E7))*LN(B63/(1-B63))-((1-2*E6)*(LN((1-E6)/E6)))^-1*LN(((H7-G7)*(H7-E7))/(H7-F7)^2)*(B63-0.5)*LN(B63/(1-B63)))),IF(J7="b",((1/2)*(LN((1-E6)/E6))^-1*LN(((G7-D7)/(H7-G7))/((E7-D7)/(H7-E7)))/(B63*(1-B63))+((1-2*E6)*(LN((1-E6)/E6)))^-1*LN((((G7-D7)/(H7-G7))*((E7-D7)/(H7-E7)))/((F7-D7)/(H7-F7))^2)*((B63-0.5)/(B63*(1-B63))+LN(B63/(1-B63))))^(-1)*(1+EXP(LN((F7-D7)/(H7-F7))+(1/2)*(LN((1-E6)/E6))^-1*LN(((G7-D7)/(H7-G7))/((E7-D7)/(H7-E7)))*LN(B63/(1-B63))+((1-2*E6)*(LN((1-E6)/E6)))^-1*LN((((G7-D7)/(H7-G7))*((E7-D7)/(H7-E7)))/((F7-D7)/(H7-F7))^2)*(B63-0.5)*LN(B63/(1-B63))))^2/((H7-D7)*EXP(LN((F7-D7)/(H7-F7))+(1/2)*(LN((1-E6)/E6))^-1*LN(((G7-D7)/(H7-G7))/((E7-D7)/(H7-E7)))*LN(B63/(1-B63))+((1-2*E6)*(LN((1-E6)/E6)))^-1*LN((((G7-D7)/(H7-G7))*((E7-D7)/(H7-E7)))/((F7-D7)/(H7-F7))^2)*(B63-0.5)*LN(B63/(1-B63)))),NA())))))</f>
        <v>3.0349736407782258E-2</v>
      </c>
    </row>
    <row r="64" spans="2:4" x14ac:dyDescent="0.35">
      <c r="B64" s="6">
        <f>IF(K6&lt;&gt;"",NA(),(ROW()-ROW(B32))/100)</f>
        <v>0.32</v>
      </c>
      <c r="C64" s="5">
        <f>IF(K6&lt;&gt;"",NA(),IF(J7="u",F7+(1/2)*(LN((1-E6)/E6))^-1*(G7-E7)*LN(B64/(1-B64))+((1-2*E6)*(LN((1-E6)/E6)))^-1*(1-2*(F7-E7)/(G7-E7))*(G7-E7)*(B64-0.5)*LN(B64/(1-B64)),IF(J7="sl",D7+EXP(LN(F7-D7)+(1/2)*(LN((1-E6)/E6))^-1*LN((G7-D7)/(E7-D7))*LN(B64/(1-B64))+((1-2*E6)*(LN((1-E6)/E6)))^-1*LN(((G7-D7)*(E7-D7))/(F7-D7)^2)*(B64-0.5)*LN(B64/(1-B64))),IF(J7="su",H7-EXP(-(-LN(H7-F7)-(1/2)*(LN((1-E6)/E6))^-1*LN((H7-G7)/(H7-E7))*LN(B64/(1-B64))-((1-2*E6)*(LN((1-E6)/E6)))^-1*LN(((H7-G7)*(H7-E7))/(H7-F7)^2)*(B64-0.5)*LN(B64/(1-B64)))),IF(J7="b",(D7+H7*EXP(LN((F7-D7)/(H7-F7))+(1/2)*(LN((1-E6)/E6))^-1*LN(((G7-D7)/(H7-G7))/((E7-D7)/(H7-E7)))*LN(B64/(1-B64))+((1-2*E6)*(LN((1-E6)/E6)))^-1*LN((((G7-D7)/(H7-G7))*((E7-D7)/(H7-E7)))/((F7-D7)/(H7-F7))^2)*(B64-0.5)*LN(B64/(1-B64))))/(1+EXP(LN((F7-D7)/(H7-F7))+(1/2)*(LN((1-E6)/E6))^-1*LN(((G7-D7)/(H7-G7))/((E7-D7)/(H7-E7)))*LN(B64/(1-B64))+((1-2*E6)*(LN((1-E6)/E6)))^-1*LN((((G7-D7)/(H7-G7))*((E7-D7)/(H7-E7)))/((F7-D7)/(H7-F7))^2)*(B64-0.5)*LN(B64/(1-B64)))),NA())))))</f>
        <v>28.910750120772285</v>
      </c>
      <c r="D64" s="4">
        <f>IF(K6&lt;&gt;"",NA(),IF(J7="u",((1/2)*(LN((1-E6)/E6))^-1*(G7-E7)/(B64*(1-B64))+((1-2*E6)*(LN((1-E6)/E6)))^-1*(1-2*(F7-E7)/(G7-E7))*(G7-E7)*((B64-0.5)/(B64*(1-B64))+LN(B64/(1-B64))))^(-1),IF(J7="sl",((1/2)*(LN((1-E6)/E6))^-1*LN((G7-D7)/(E7-D7))/(B64*(1-B64))+((1-2*E6)*(LN((1-E6)/E6)))^-1*LN(((G7-D7)*(E7-D7))/(F7-D7)^2)*((B64-0.5)/(B64*(1-B64))+LN(B64/(1-B64))))^(-1)*EXP(-(LN(F7-D7)+(1/2)*(LN((1-E6)/E6))^-1*LN((G7-D7)/(E7-D7))*LN(B64/(1-B64))+((1-2*E6)*(LN((1-E6)/E6)))^-1*LN(((G7-D7)*(E7-D7))/(F7-D7)^2)*(B64-0.5)*LN(B64/(1-B64)))),IF(J7="su",(-(1/2)*(LN((1-E6)/E6))^-1*LN((H7-G7)/(H7-E7))/(B64*(1-B64))-((1-2*E6)*(LN((1-E6)/E6)))^-1*LN(((H7-G7)*(H7-E7))/(H7-F7)^2)*((B64-0.5)/(B64*(1-B64))+LN(B64/(1-B64))))^(-1)*EXP((-LN(H7-F7)-(1/2)*(LN((1-E6)/E6))^-1*LN((H7-G7)/(H7-E7))*LN(B64/(1-B64))-((1-2*E6)*(LN((1-E6)/E6)))^-1*LN(((H7-G7)*(H7-E7))/(H7-F7)^2)*(B64-0.5)*LN(B64/(1-B64)))),IF(J7="b",((1/2)*(LN((1-E6)/E6))^-1*LN(((G7-D7)/(H7-G7))/((E7-D7)/(H7-E7)))/(B64*(1-B64))+((1-2*E6)*(LN((1-E6)/E6)))^-1*LN((((G7-D7)/(H7-G7))*((E7-D7)/(H7-E7)))/((F7-D7)/(H7-F7))^2)*((B64-0.5)/(B64*(1-B64))+LN(B64/(1-B64))))^(-1)*(1+EXP(LN((F7-D7)/(H7-F7))+(1/2)*(LN((1-E6)/E6))^-1*LN(((G7-D7)/(H7-G7))/((E7-D7)/(H7-E7)))*LN(B64/(1-B64))+((1-2*E6)*(LN((1-E6)/E6)))^-1*LN((((G7-D7)/(H7-G7))*((E7-D7)/(H7-E7)))/((F7-D7)/(H7-F7))^2)*(B64-0.5)*LN(B64/(1-B64))))^2/((H7-D7)*EXP(LN((F7-D7)/(H7-F7))+(1/2)*(LN((1-E6)/E6))^-1*LN(((G7-D7)/(H7-G7))/((E7-D7)/(H7-E7)))*LN(B64/(1-B64))+((1-2*E6)*(LN((1-E6)/E6)))^-1*LN((((G7-D7)/(H7-G7))*((E7-D7)/(H7-E7)))/((F7-D7)/(H7-F7))^2)*(B64-0.5)*LN(B64/(1-B64)))),NA())))))</f>
        <v>3.0453755717340728E-2</v>
      </c>
    </row>
    <row r="65" spans="2:4" x14ac:dyDescent="0.35">
      <c r="B65" s="6">
        <f>IF(K6&lt;&gt;"",NA(),(ROW()-ROW(B32))/100)</f>
        <v>0.33</v>
      </c>
      <c r="C65" s="5">
        <f>IF(K6&lt;&gt;"",NA(),IF(J7="u",F7+(1/2)*(LN((1-E6)/E6))^-1*(G7-E7)*LN(B65/(1-B65))+((1-2*E6)*(LN((1-E6)/E6)))^-1*(1-2*(F7-E7)/(G7-E7))*(G7-E7)*(B65-0.5)*LN(B65/(1-B65)),IF(J7="sl",D7+EXP(LN(F7-D7)+(1/2)*(LN((1-E6)/E6))^-1*LN((G7-D7)/(E7-D7))*LN(B65/(1-B65))+((1-2*E6)*(LN((1-E6)/E6)))^-1*LN(((G7-D7)*(E7-D7))/(F7-D7)^2)*(B65-0.5)*LN(B65/(1-B65))),IF(J7="su",H7-EXP(-(-LN(H7-F7)-(1/2)*(LN((1-E6)/E6))^-1*LN((H7-G7)/(H7-E7))*LN(B65/(1-B65))-((1-2*E6)*(LN((1-E6)/E6)))^-1*LN(((H7-G7)*(H7-E7))/(H7-F7)^2)*(B65-0.5)*LN(B65/(1-B65)))),IF(J7="b",(D7+H7*EXP(LN((F7-D7)/(H7-F7))+(1/2)*(LN((1-E6)/E6))^-1*LN(((G7-D7)/(H7-G7))/((E7-D7)/(H7-E7)))*LN(B65/(1-B65))+((1-2*E6)*(LN((1-E6)/E6)))^-1*LN((((G7-D7)/(H7-G7))*((E7-D7)/(H7-E7)))/((F7-D7)/(H7-F7))^2)*(B65-0.5)*LN(B65/(1-B65))))/(1+EXP(LN((F7-D7)/(H7-F7))+(1/2)*(LN((1-E6)/E6))^-1*LN(((G7-D7)/(H7-G7))/((E7-D7)/(H7-E7)))*LN(B65/(1-B65))+((1-2*E6)*(LN((1-E6)/E6)))^-1*LN((((G7-D7)/(H7-G7))*((E7-D7)/(H7-E7)))/((F7-D7)/(H7-F7))^2)*(B65-0.5)*LN(B65/(1-B65)))),NA())))))</f>
        <v>29.238728238809827</v>
      </c>
      <c r="D65" s="4">
        <f>IF(K6&lt;&gt;"",NA(),IF(J7="u",((1/2)*(LN((1-E6)/E6))^-1*(G7-E7)/(B65*(1-B65))+((1-2*E6)*(LN((1-E6)/E6)))^-1*(1-2*(F7-E7)/(G7-E7))*(G7-E7)*((B65-0.5)/(B65*(1-B65))+LN(B65/(1-B65))))^(-1),IF(J7="sl",((1/2)*(LN((1-E6)/E6))^-1*LN((G7-D7)/(E7-D7))/(B65*(1-B65))+((1-2*E6)*(LN((1-E6)/E6)))^-1*LN(((G7-D7)*(E7-D7))/(F7-D7)^2)*((B65-0.5)/(B65*(1-B65))+LN(B65/(1-B65))))^(-1)*EXP(-(LN(F7-D7)+(1/2)*(LN((1-E6)/E6))^-1*LN((G7-D7)/(E7-D7))*LN(B65/(1-B65))+((1-2*E6)*(LN((1-E6)/E6)))^-1*LN(((G7-D7)*(E7-D7))/(F7-D7)^2)*(B65-0.5)*LN(B65/(1-B65)))),IF(J7="su",(-(1/2)*(LN((1-E6)/E6))^-1*LN((H7-G7)/(H7-E7))/(B65*(1-B65))-((1-2*E6)*(LN((1-E6)/E6)))^-1*LN(((H7-G7)*(H7-E7))/(H7-F7)^2)*((B65-0.5)/(B65*(1-B65))+LN(B65/(1-B65))))^(-1)*EXP((-LN(H7-F7)-(1/2)*(LN((1-E6)/E6))^-1*LN((H7-G7)/(H7-E7))*LN(B65/(1-B65))-((1-2*E6)*(LN((1-E6)/E6)))^-1*LN(((H7-G7)*(H7-E7))/(H7-F7)^2)*(B65-0.5)*LN(B65/(1-B65)))),IF(J7="b",((1/2)*(LN((1-E6)/E6))^-1*LN(((G7-D7)/(H7-G7))/((E7-D7)/(H7-E7)))/(B65*(1-B65))+((1-2*E6)*(LN((1-E6)/E6)))^-1*LN((((G7-D7)/(H7-G7))*((E7-D7)/(H7-E7)))/((F7-D7)/(H7-F7))^2)*((B65-0.5)/(B65*(1-B65))+LN(B65/(1-B65))))^(-1)*(1+EXP(LN((F7-D7)/(H7-F7))+(1/2)*(LN((1-E6)/E6))^-1*LN(((G7-D7)/(H7-G7))/((E7-D7)/(H7-E7)))*LN(B65/(1-B65))+((1-2*E6)*(LN((1-E6)/E6)))^-1*LN((((G7-D7)/(H7-G7))*((E7-D7)/(H7-E7)))/((F7-D7)/(H7-F7))^2)*(B65-0.5)*LN(B65/(1-B65))))^2/((H7-D7)*EXP(LN((F7-D7)/(H7-F7))+(1/2)*(LN((1-E6)/E6))^-1*LN(((G7-D7)/(H7-G7))/((E7-D7)/(H7-E7)))*LN(B65/(1-B65))+((1-2*E6)*(LN((1-E6)/E6)))^-1*LN((((G7-D7)/(H7-G7))*((E7-D7)/(H7-E7)))/((F7-D7)/(H7-F7))^2)*(B65-0.5)*LN(B65/(1-B65)))),NA())))))</f>
        <v>3.0519781113597991E-2</v>
      </c>
    </row>
    <row r="66" spans="2:4" x14ac:dyDescent="0.35">
      <c r="B66" s="6">
        <f>IF(K6&lt;&gt;"",NA(),(ROW()-ROW(B32))/100)</f>
        <v>0.34</v>
      </c>
      <c r="C66" s="5">
        <f>IF(K6&lt;&gt;"",NA(),IF(J7="u",F7+(1/2)*(LN((1-E6)/E6))^-1*(G7-E7)*LN(B66/(1-B66))+((1-2*E6)*(LN((1-E6)/E6)))^-1*(1-2*(F7-E7)/(G7-E7))*(G7-E7)*(B66-0.5)*LN(B66/(1-B66)),IF(J7="sl",D7+EXP(LN(F7-D7)+(1/2)*(LN((1-E6)/E6))^-1*LN((G7-D7)/(E7-D7))*LN(B66/(1-B66))+((1-2*E6)*(LN((1-E6)/E6)))^-1*LN(((G7-D7)*(E7-D7))/(F7-D7)^2)*(B66-0.5)*LN(B66/(1-B66))),IF(J7="su",H7-EXP(-(-LN(H7-F7)-(1/2)*(LN((1-E6)/E6))^-1*LN((H7-G7)/(H7-E7))*LN(B66/(1-B66))-((1-2*E6)*(LN((1-E6)/E6)))^-1*LN(((H7-G7)*(H7-E7))/(H7-F7)^2)*(B66-0.5)*LN(B66/(1-B66)))),IF(J7="b",(D7+H7*EXP(LN((F7-D7)/(H7-F7))+(1/2)*(LN((1-E6)/E6))^-1*LN(((G7-D7)/(H7-G7))/((E7-D7)/(H7-E7)))*LN(B66/(1-B66))+((1-2*E6)*(LN((1-E6)/E6)))^-1*LN((((G7-D7)/(H7-G7))*((E7-D7)/(H7-E7)))/((F7-D7)/(H7-F7))^2)*(B66-0.5)*LN(B66/(1-B66))))/(1+EXP(LN((F7-D7)/(H7-F7))+(1/2)*(LN((1-E6)/E6))^-1*LN(((G7-D7)/(H7-G7))/((E7-D7)/(H7-E7)))*LN(B66/(1-B66))+((1-2*E6)*(LN((1-E6)/E6)))^-1*LN((((G7-D7)/(H7-G7))*((E7-D7)/(H7-E7)))/((F7-D7)/(H7-F7))^2)*(B66-0.5)*LN(B66/(1-B66)))),NA())))))</f>
        <v>29.566192260665854</v>
      </c>
      <c r="D66" s="4">
        <f>IF(K6&lt;&gt;"",NA(),IF(J7="u",((1/2)*(LN((1-E6)/E6))^-1*(G7-E7)/(B66*(1-B66))+((1-2*E6)*(LN((1-E6)/E6)))^-1*(1-2*(F7-E7)/(G7-E7))*(G7-E7)*((B66-0.5)/(B66*(1-B66))+LN(B66/(1-B66))))^(-1),IF(J7="sl",((1/2)*(LN((1-E6)/E6))^-1*LN((G7-D7)/(E7-D7))/(B66*(1-B66))+((1-2*E6)*(LN((1-E6)/E6)))^-1*LN(((G7-D7)*(E7-D7))/(F7-D7)^2)*((B66-0.5)/(B66*(1-B66))+LN(B66/(1-B66))))^(-1)*EXP(-(LN(F7-D7)+(1/2)*(LN((1-E6)/E6))^-1*LN((G7-D7)/(E7-D7))*LN(B66/(1-B66))+((1-2*E6)*(LN((1-E6)/E6)))^-1*LN(((G7-D7)*(E7-D7))/(F7-D7)^2)*(B66-0.5)*LN(B66/(1-B66)))),IF(J7="su",(-(1/2)*(LN((1-E6)/E6))^-1*LN((H7-G7)/(H7-E7))/(B66*(1-B66))-((1-2*E6)*(LN((1-E6)/E6)))^-1*LN(((H7-G7)*(H7-E7))/(H7-F7)^2)*((B66-0.5)/(B66*(1-B66))+LN(B66/(1-B66))))^(-1)*EXP((-LN(H7-F7)-(1/2)*(LN((1-E6)/E6))^-1*LN((H7-G7)/(H7-E7))*LN(B66/(1-B66))-((1-2*E6)*(LN((1-E6)/E6)))^-1*LN(((H7-G7)*(H7-E7))/(H7-F7)^2)*(B66-0.5)*LN(B66/(1-B66)))),IF(J7="b",((1/2)*(LN((1-E6)/E6))^-1*LN(((G7-D7)/(H7-G7))/((E7-D7)/(H7-E7)))/(B66*(1-B66))+((1-2*E6)*(LN((1-E6)/E6)))^-1*LN((((G7-D7)/(H7-G7))*((E7-D7)/(H7-E7)))/((F7-D7)/(H7-F7))^2)*((B66-0.5)/(B66*(1-B66))+LN(B66/(1-B66))))^(-1)*(1+EXP(LN((F7-D7)/(H7-F7))+(1/2)*(LN((1-E6)/E6))^-1*LN(((G7-D7)/(H7-G7))/((E7-D7)/(H7-E7)))*LN(B66/(1-B66))+((1-2*E6)*(LN((1-E6)/E6)))^-1*LN((((G7-D7)/(H7-G7))*((E7-D7)/(H7-E7)))/((F7-D7)/(H7-F7))^2)*(B66-0.5)*LN(B66/(1-B66))))^2/((H7-D7)*EXP(LN((F7-D7)/(H7-F7))+(1/2)*(LN((1-E6)/E6))^-1*LN(((G7-D7)/(H7-G7))/((E7-D7)/(H7-E7)))*LN(B66/(1-B66))+((1-2*E6)*(LN((1-E6)/E6)))^-1*LN((((G7-D7)/(H7-G7))*((E7-D7)/(H7-E7)))/((F7-D7)/(H7-F7))^2)*(B66-0.5)*LN(B66/(1-B66)))),NA())))))</f>
        <v>3.0549795575761134E-2</v>
      </c>
    </row>
    <row r="67" spans="2:4" x14ac:dyDescent="0.35">
      <c r="B67" s="6">
        <f>IF(K6&lt;&gt;"",NA(),(ROW()-ROW(B32))/100)</f>
        <v>0.35</v>
      </c>
      <c r="C67" s="5">
        <f>IF(K6&lt;&gt;"",NA(),IF(J7="u",F7+(1/2)*(LN((1-E6)/E6))^-1*(G7-E7)*LN(B67/(1-B67))+((1-2*E6)*(LN((1-E6)/E6)))^-1*(1-2*(F7-E7)/(G7-E7))*(G7-E7)*(B67-0.5)*LN(B67/(1-B67)),IF(J7="sl",D7+EXP(LN(F7-D7)+(1/2)*(LN((1-E6)/E6))^-1*LN((G7-D7)/(E7-D7))*LN(B67/(1-B67))+((1-2*E6)*(LN((1-E6)/E6)))^-1*LN(((G7-D7)*(E7-D7))/(F7-D7)^2)*(B67-0.5)*LN(B67/(1-B67))),IF(J7="su",H7-EXP(-(-LN(H7-F7)-(1/2)*(LN((1-E6)/E6))^-1*LN((H7-G7)/(H7-E7))*LN(B67/(1-B67))-((1-2*E6)*(LN((1-E6)/E6)))^-1*LN(((H7-G7)*(H7-E7))/(H7-F7)^2)*(B67-0.5)*LN(B67/(1-B67)))),IF(J7="b",(D7+H7*EXP(LN((F7-D7)/(H7-F7))+(1/2)*(LN((1-E6)/E6))^-1*LN(((G7-D7)/(H7-G7))/((E7-D7)/(H7-E7)))*LN(B67/(1-B67))+((1-2*E6)*(LN((1-E6)/E6)))^-1*LN((((G7-D7)/(H7-G7))*((E7-D7)/(H7-E7)))/((F7-D7)/(H7-F7))^2)*(B67-0.5)*LN(B67/(1-B67))))/(1+EXP(LN((F7-D7)/(H7-F7))+(1/2)*(LN((1-E6)/E6))^-1*LN(((G7-D7)/(H7-G7))/((E7-D7)/(H7-E7)))*LN(B67/(1-B67))+((1-2*E6)*(LN((1-E6)/E6)))^-1*LN((((G7-D7)/(H7-G7))*((E7-D7)/(H7-E7)))/((F7-D7)/(H7-F7))^2)*(B67-0.5)*LN(B67/(1-B67)))),NA())))))</f>
        <v>29.893518956553205</v>
      </c>
      <c r="D67" s="4">
        <f>IF(K6&lt;&gt;"",NA(),IF(J7="u",((1/2)*(LN((1-E6)/E6))^-1*(G7-E7)/(B67*(1-B67))+((1-2*E6)*(LN((1-E6)/E6)))^-1*(1-2*(F7-E7)/(G7-E7))*(G7-E7)*((B67-0.5)/(B67*(1-B67))+LN(B67/(1-B67))))^(-1),IF(J7="sl",((1/2)*(LN((1-E6)/E6))^-1*LN((G7-D7)/(E7-D7))/(B67*(1-B67))+((1-2*E6)*(LN((1-E6)/E6)))^-1*LN(((G7-D7)*(E7-D7))/(F7-D7)^2)*((B67-0.5)/(B67*(1-B67))+LN(B67/(1-B67))))^(-1)*EXP(-(LN(F7-D7)+(1/2)*(LN((1-E6)/E6))^-1*LN((G7-D7)/(E7-D7))*LN(B67/(1-B67))+((1-2*E6)*(LN((1-E6)/E6)))^-1*LN(((G7-D7)*(E7-D7))/(F7-D7)^2)*(B67-0.5)*LN(B67/(1-B67)))),IF(J7="su",(-(1/2)*(LN((1-E6)/E6))^-1*LN((H7-G7)/(H7-E7))/(B67*(1-B67))-((1-2*E6)*(LN((1-E6)/E6)))^-1*LN(((H7-G7)*(H7-E7))/(H7-F7)^2)*((B67-0.5)/(B67*(1-B67))+LN(B67/(1-B67))))^(-1)*EXP((-LN(H7-F7)-(1/2)*(LN((1-E6)/E6))^-1*LN((H7-G7)/(H7-E7))*LN(B67/(1-B67))-((1-2*E6)*(LN((1-E6)/E6)))^-1*LN(((H7-G7)*(H7-E7))/(H7-F7)^2)*(B67-0.5)*LN(B67/(1-B67)))),IF(J7="b",((1/2)*(LN((1-E6)/E6))^-1*LN(((G7-D7)/(H7-G7))/((E7-D7)/(H7-E7)))/(B67*(1-B67))+((1-2*E6)*(LN((1-E6)/E6)))^-1*LN((((G7-D7)/(H7-G7))*((E7-D7)/(H7-E7)))/((F7-D7)/(H7-F7))^2)*((B67-0.5)/(B67*(1-B67))+LN(B67/(1-B67))))^(-1)*(1+EXP(LN((F7-D7)/(H7-F7))+(1/2)*(LN((1-E6)/E6))^-1*LN(((G7-D7)/(H7-G7))/((E7-D7)/(H7-E7)))*LN(B67/(1-B67))+((1-2*E6)*(LN((1-E6)/E6)))^-1*LN((((G7-D7)/(H7-G7))*((E7-D7)/(H7-E7)))/((F7-D7)/(H7-F7))^2)*(B67-0.5)*LN(B67/(1-B67))))^2/((H7-D7)*EXP(LN((F7-D7)/(H7-F7))+(1/2)*(LN((1-E6)/E6))^-1*LN(((G7-D7)/(H7-G7))/((E7-D7)/(H7-E7)))*LN(B67/(1-B67))+((1-2*E6)*(LN((1-E6)/E6)))^-1*LN((((G7-D7)/(H7-G7))*((E7-D7)/(H7-E7)))/((F7-D7)/(H7-F7))^2)*(B67-0.5)*LN(B67/(1-B67)))),NA())))))</f>
        <v>3.0545712688005291E-2</v>
      </c>
    </row>
    <row r="68" spans="2:4" x14ac:dyDescent="0.35">
      <c r="B68" s="6">
        <f>IF(K6&lt;&gt;"",NA(),(ROW()-ROW(B32))/100)</f>
        <v>0.36</v>
      </c>
      <c r="C68" s="5">
        <f>IF(K6&lt;&gt;"",NA(),IF(J7="u",F7+(1/2)*(LN((1-E6)/E6))^-1*(G7-E7)*LN(B68/(1-B68))+((1-2*E6)*(LN((1-E6)/E6)))^-1*(1-2*(F7-E7)/(G7-E7))*(G7-E7)*(B68-0.5)*LN(B68/(1-B68)),IF(J7="sl",D7+EXP(LN(F7-D7)+(1/2)*(LN((1-E6)/E6))^-1*LN((G7-D7)/(E7-D7))*LN(B68/(1-B68))+((1-2*E6)*(LN((1-E6)/E6)))^-1*LN(((G7-D7)*(E7-D7))/(F7-D7)^2)*(B68-0.5)*LN(B68/(1-B68))),IF(J7="su",H7-EXP(-(-LN(H7-F7)-(1/2)*(LN((1-E6)/E6))^-1*LN((H7-G7)/(H7-E7))*LN(B68/(1-B68))-((1-2*E6)*(LN((1-E6)/E6)))^-1*LN(((H7-G7)*(H7-E7))/(H7-F7)^2)*(B68-0.5)*LN(B68/(1-B68)))),IF(J7="b",(D7+H7*EXP(LN((F7-D7)/(H7-F7))+(1/2)*(LN((1-E6)/E6))^-1*LN(((G7-D7)/(H7-G7))/((E7-D7)/(H7-E7)))*LN(B68/(1-B68))+((1-2*E6)*(LN((1-E6)/E6)))^-1*LN((((G7-D7)/(H7-G7))*((E7-D7)/(H7-E7)))/((F7-D7)/(H7-F7))^2)*(B68-0.5)*LN(B68/(1-B68))))/(1+EXP(LN((F7-D7)/(H7-F7))+(1/2)*(LN((1-E6)/E6))^-1*LN(((G7-D7)/(H7-G7))/((E7-D7)/(H7-E7)))*LN(B68/(1-B68))+((1-2*E6)*(LN((1-E6)/E6)))^-1*LN((((G7-D7)/(H7-G7))*((E7-D7)/(H7-E7)))/((F7-D7)/(H7-F7))^2)*(B68-0.5)*LN(B68/(1-B68)))),NA())))))</f>
        <v>30.221063994641806</v>
      </c>
      <c r="D68" s="4">
        <f>IF(K6&lt;&gt;"",NA(),IF(J7="u",((1/2)*(LN((1-E6)/E6))^-1*(G7-E7)/(B68*(1-B68))+((1-2*E6)*(LN((1-E6)/E6)))^-1*(1-2*(F7-E7)/(G7-E7))*(G7-E7)*((B68-0.5)/(B68*(1-B68))+LN(B68/(1-B68))))^(-1),IF(J7="sl",((1/2)*(LN((1-E6)/E6))^-1*LN((G7-D7)/(E7-D7))/(B68*(1-B68))+((1-2*E6)*(LN((1-E6)/E6)))^-1*LN(((G7-D7)*(E7-D7))/(F7-D7)^2)*((B68-0.5)/(B68*(1-B68))+LN(B68/(1-B68))))^(-1)*EXP(-(LN(F7-D7)+(1/2)*(LN((1-E6)/E6))^-1*LN((G7-D7)/(E7-D7))*LN(B68/(1-B68))+((1-2*E6)*(LN((1-E6)/E6)))^-1*LN(((G7-D7)*(E7-D7))/(F7-D7)^2)*(B68-0.5)*LN(B68/(1-B68)))),IF(J7="su",(-(1/2)*(LN((1-E6)/E6))^-1*LN((H7-G7)/(H7-E7))/(B68*(1-B68))-((1-2*E6)*(LN((1-E6)/E6)))^-1*LN(((H7-G7)*(H7-E7))/(H7-F7)^2)*((B68-0.5)/(B68*(1-B68))+LN(B68/(1-B68))))^(-1)*EXP((-LN(H7-F7)-(1/2)*(LN((1-E6)/E6))^-1*LN((H7-G7)/(H7-E7))*LN(B68/(1-B68))-((1-2*E6)*(LN((1-E6)/E6)))^-1*LN(((H7-G7)*(H7-E7))/(H7-F7)^2)*(B68-0.5)*LN(B68/(1-B68)))),IF(J7="b",((1/2)*(LN((1-E6)/E6))^-1*LN(((G7-D7)/(H7-G7))/((E7-D7)/(H7-E7)))/(B68*(1-B68))+((1-2*E6)*(LN((1-E6)/E6)))^-1*LN((((G7-D7)/(H7-G7))*((E7-D7)/(H7-E7)))/((F7-D7)/(H7-F7))^2)*((B68-0.5)/(B68*(1-B68))+LN(B68/(1-B68))))^(-1)*(1+EXP(LN((F7-D7)/(H7-F7))+(1/2)*(LN((1-E6)/E6))^-1*LN(((G7-D7)/(H7-G7))/((E7-D7)/(H7-E7)))*LN(B68/(1-B68))+((1-2*E6)*(LN((1-E6)/E6)))^-1*LN((((G7-D7)/(H7-G7))*((E7-D7)/(H7-E7)))/((F7-D7)/(H7-F7))^2)*(B68-0.5)*LN(B68/(1-B68))))^2/((H7-D7)*EXP(LN((F7-D7)/(H7-F7))+(1/2)*(LN((1-E6)/E6))^-1*LN(((G7-D7)/(H7-G7))/((E7-D7)/(H7-E7)))*LN(B68/(1-B68))+((1-2*E6)*(LN((1-E6)/E6)))^-1*LN((((G7-D7)/(H7-G7))*((E7-D7)/(H7-E7)))/((F7-D7)/(H7-F7))^2)*(B68-0.5)*LN(B68/(1-B68)))),NA())))))</f>
        <v>3.0509373203363999E-2</v>
      </c>
    </row>
    <row r="69" spans="2:4" x14ac:dyDescent="0.35">
      <c r="B69" s="6">
        <f>IF(K6&lt;&gt;"",NA(),(ROW()-ROW(B32))/100)</f>
        <v>0.37</v>
      </c>
      <c r="C69" s="5">
        <f>IF(K6&lt;&gt;"",NA(),IF(J7="u",F7+(1/2)*(LN((1-E6)/E6))^-1*(G7-E7)*LN(B69/(1-B69))+((1-2*E6)*(LN((1-E6)/E6)))^-1*(1-2*(F7-E7)/(G7-E7))*(G7-E7)*(B69-0.5)*LN(B69/(1-B69)),IF(J7="sl",D7+EXP(LN(F7-D7)+(1/2)*(LN((1-E6)/E6))^-1*LN((G7-D7)/(E7-D7))*LN(B69/(1-B69))+((1-2*E6)*(LN((1-E6)/E6)))^-1*LN(((G7-D7)*(E7-D7))/(F7-D7)^2)*(B69-0.5)*LN(B69/(1-B69))),IF(J7="su",H7-EXP(-(-LN(H7-F7)-(1/2)*(LN((1-E6)/E6))^-1*LN((H7-G7)/(H7-E7))*LN(B69/(1-B69))-((1-2*E6)*(LN((1-E6)/E6)))^-1*LN(((H7-G7)*(H7-E7))/(H7-F7)^2)*(B69-0.5)*LN(B69/(1-B69)))),IF(J7="b",(D7+H7*EXP(LN((F7-D7)/(H7-F7))+(1/2)*(LN((1-E6)/E6))^-1*LN(((G7-D7)/(H7-G7))/((E7-D7)/(H7-E7)))*LN(B69/(1-B69))+((1-2*E6)*(LN((1-E6)/E6)))^-1*LN((((G7-D7)/(H7-G7))*((E7-D7)/(H7-E7)))/((F7-D7)/(H7-F7))^2)*(B69-0.5)*LN(B69/(1-B69))))/(1+EXP(LN((F7-D7)/(H7-F7))+(1/2)*(LN((1-E6)/E6))^-1*LN(((G7-D7)/(H7-G7))/((E7-D7)/(H7-E7)))*LN(B69/(1-B69))+((1-2*E6)*(LN((1-E6)/E6)))^-1*LN((((G7-D7)/(H7-G7))*((E7-D7)/(H7-E7)))/((F7-D7)/(H7-F7))^2)*(B69-0.5)*LN(B69/(1-B69)))),NA())))))</f>
        <v>30.549165045084816</v>
      </c>
      <c r="D69" s="4">
        <f>IF(K6&lt;&gt;"",NA(),IF(J7="u",((1/2)*(LN((1-E6)/E6))^-1*(G7-E7)/(B69*(1-B69))+((1-2*E6)*(LN((1-E6)/E6)))^-1*(1-2*(F7-E7)/(G7-E7))*(G7-E7)*((B69-0.5)/(B69*(1-B69))+LN(B69/(1-B69))))^(-1),IF(J7="sl",((1/2)*(LN((1-E6)/E6))^-1*LN((G7-D7)/(E7-D7))/(B69*(1-B69))+((1-2*E6)*(LN((1-E6)/E6)))^-1*LN(((G7-D7)*(E7-D7))/(F7-D7)^2)*((B69-0.5)/(B69*(1-B69))+LN(B69/(1-B69))))^(-1)*EXP(-(LN(F7-D7)+(1/2)*(LN((1-E6)/E6))^-1*LN((G7-D7)/(E7-D7))*LN(B69/(1-B69))+((1-2*E6)*(LN((1-E6)/E6)))^-1*LN(((G7-D7)*(E7-D7))/(F7-D7)^2)*(B69-0.5)*LN(B69/(1-B69)))),IF(J7="su",(-(1/2)*(LN((1-E6)/E6))^-1*LN((H7-G7)/(H7-E7))/(B69*(1-B69))-((1-2*E6)*(LN((1-E6)/E6)))^-1*LN(((H7-G7)*(H7-E7))/(H7-F7)^2)*((B69-0.5)/(B69*(1-B69))+LN(B69/(1-B69))))^(-1)*EXP((-LN(H7-F7)-(1/2)*(LN((1-E6)/E6))^-1*LN((H7-G7)/(H7-E7))*LN(B69/(1-B69))-((1-2*E6)*(LN((1-E6)/E6)))^-1*LN(((H7-G7)*(H7-E7))/(H7-F7)^2)*(B69-0.5)*LN(B69/(1-B69)))),IF(J7="b",((1/2)*(LN((1-E6)/E6))^-1*LN(((G7-D7)/(H7-G7))/((E7-D7)/(H7-E7)))/(B69*(1-B69))+((1-2*E6)*(LN((1-E6)/E6)))^-1*LN((((G7-D7)/(H7-G7))*((E7-D7)/(H7-E7)))/((F7-D7)/(H7-F7))^2)*((B69-0.5)/(B69*(1-B69))+LN(B69/(1-B69))))^(-1)*(1+EXP(LN((F7-D7)/(H7-F7))+(1/2)*(LN((1-E6)/E6))^-1*LN(((G7-D7)/(H7-G7))/((E7-D7)/(H7-E7)))*LN(B69/(1-B69))+((1-2*E6)*(LN((1-E6)/E6)))^-1*LN((((G7-D7)/(H7-G7))*((E7-D7)/(H7-E7)))/((F7-D7)/(H7-F7))^2)*(B69-0.5)*LN(B69/(1-B69))))^2/((H7-D7)*EXP(LN((F7-D7)/(H7-F7))+(1/2)*(LN((1-E6)/E6))^-1*LN(((G7-D7)/(H7-G7))/((E7-D7)/(H7-E7)))*LN(B69/(1-B69))+((1-2*E6)*(LN((1-E6)/E6)))^-1*LN((((G7-D7)/(H7-G7))*((E7-D7)/(H7-E7)))/((F7-D7)/(H7-F7))^2)*(B69-0.5)*LN(B69/(1-B69)))),NA())))))</f>
        <v>3.0442542744344478E-2</v>
      </c>
    </row>
    <row r="70" spans="2:4" x14ac:dyDescent="0.35">
      <c r="B70" s="6">
        <f>IF(K6&lt;&gt;"",NA(),(ROW()-ROW(B32))/100)</f>
        <v>0.38</v>
      </c>
      <c r="C70" s="5">
        <f>IF(K6&lt;&gt;"",NA(),IF(J7="u",F7+(1/2)*(LN((1-E6)/E6))^-1*(G7-E7)*LN(B70/(1-B70))+((1-2*E6)*(LN((1-E6)/E6)))^-1*(1-2*(F7-E7)/(G7-E7))*(G7-E7)*(B70-0.5)*LN(B70/(1-B70)),IF(J7="sl",D7+EXP(LN(F7-D7)+(1/2)*(LN((1-E6)/E6))^-1*LN((G7-D7)/(E7-D7))*LN(B70/(1-B70))+((1-2*E6)*(LN((1-E6)/E6)))^-1*LN(((G7-D7)*(E7-D7))/(F7-D7)^2)*(B70-0.5)*LN(B70/(1-B70))),IF(J7="su",H7-EXP(-(-LN(H7-F7)-(1/2)*(LN((1-E6)/E6))^-1*LN((H7-G7)/(H7-E7))*LN(B70/(1-B70))-((1-2*E6)*(LN((1-E6)/E6)))^-1*LN(((H7-G7)*(H7-E7))/(H7-F7)^2)*(B70-0.5)*LN(B70/(1-B70)))),IF(J7="b",(D7+H7*EXP(LN((F7-D7)/(H7-F7))+(1/2)*(LN((1-E6)/E6))^-1*LN(((G7-D7)/(H7-G7))/((E7-D7)/(H7-E7)))*LN(B70/(1-B70))+((1-2*E6)*(LN((1-E6)/E6)))^-1*LN((((G7-D7)/(H7-G7))*((E7-D7)/(H7-E7)))/((F7-D7)/(H7-F7))^2)*(B70-0.5)*LN(B70/(1-B70))))/(1+EXP(LN((F7-D7)/(H7-F7))+(1/2)*(LN((1-E6)/E6))^-1*LN(((G7-D7)/(H7-G7))/((E7-D7)/(H7-E7)))*LN(B70/(1-B70))+((1-2*E6)*(LN((1-E6)/E6)))^-1*LN((((G7-D7)/(H7-G7))*((E7-D7)/(H7-E7)))/((F7-D7)/(H7-F7))^2)*(B70-0.5)*LN(B70/(1-B70)))),NA())))))</f>
        <v>30.878144518401584</v>
      </c>
      <c r="D70" s="4">
        <f>IF(K6&lt;&gt;"",NA(),IF(J7="u",((1/2)*(LN((1-E6)/E6))^-1*(G7-E7)/(B70*(1-B70))+((1-2*E6)*(LN((1-E6)/E6)))^-1*(1-2*(F7-E7)/(G7-E7))*(G7-E7)*((B70-0.5)/(B70*(1-B70))+LN(B70/(1-B70))))^(-1),IF(J7="sl",((1/2)*(LN((1-E6)/E6))^-1*LN((G7-D7)/(E7-D7))/(B70*(1-B70))+((1-2*E6)*(LN((1-E6)/E6)))^-1*LN(((G7-D7)*(E7-D7))/(F7-D7)^2)*((B70-0.5)/(B70*(1-B70))+LN(B70/(1-B70))))^(-1)*EXP(-(LN(F7-D7)+(1/2)*(LN((1-E6)/E6))^-1*LN((G7-D7)/(E7-D7))*LN(B70/(1-B70))+((1-2*E6)*(LN((1-E6)/E6)))^-1*LN(((G7-D7)*(E7-D7))/(F7-D7)^2)*(B70-0.5)*LN(B70/(1-B70)))),IF(J7="su",(-(1/2)*(LN((1-E6)/E6))^-1*LN((H7-G7)/(H7-E7))/(B70*(1-B70))-((1-2*E6)*(LN((1-E6)/E6)))^-1*LN(((H7-G7)*(H7-E7))/(H7-F7)^2)*((B70-0.5)/(B70*(1-B70))+LN(B70/(1-B70))))^(-1)*EXP((-LN(H7-F7)-(1/2)*(LN((1-E6)/E6))^-1*LN((H7-G7)/(H7-E7))*LN(B70/(1-B70))-((1-2*E6)*(LN((1-E6)/E6)))^-1*LN(((H7-G7)*(H7-E7))/(H7-F7)^2)*(B70-0.5)*LN(B70/(1-B70)))),IF(J7="b",((1/2)*(LN((1-E6)/E6))^-1*LN(((G7-D7)/(H7-G7))/((E7-D7)/(H7-E7)))/(B70*(1-B70))+((1-2*E6)*(LN((1-E6)/E6)))^-1*LN((((G7-D7)/(H7-G7))*((E7-D7)/(H7-E7)))/((F7-D7)/(H7-F7))^2)*((B70-0.5)/(B70*(1-B70))+LN(B70/(1-B70))))^(-1)*(1+EXP(LN((F7-D7)/(H7-F7))+(1/2)*(LN((1-E6)/E6))^-1*LN(((G7-D7)/(H7-G7))/((E7-D7)/(H7-E7)))*LN(B70/(1-B70))+((1-2*E6)*(LN((1-E6)/E6)))^-1*LN((((G7-D7)/(H7-G7))*((E7-D7)/(H7-E7)))/((F7-D7)/(H7-F7))^2)*(B70-0.5)*LN(B70/(1-B70))))^2/((H7-D7)*EXP(LN((F7-D7)/(H7-F7))+(1/2)*(LN((1-E6)/E6))^-1*LN(((G7-D7)/(H7-G7))/((E7-D7)/(H7-E7)))*LN(B70/(1-B70))+((1-2*E6)*(LN((1-E6)/E6)))^-1*LN((((G7-D7)/(H7-G7))*((E7-D7)/(H7-E7)))/((F7-D7)/(H7-F7))^2)*(B70-0.5)*LN(B70/(1-B70)))),NA())))))</f>
        <v>3.0346910471749807E-2</v>
      </c>
    </row>
    <row r="71" spans="2:4" x14ac:dyDescent="0.35">
      <c r="B71" s="6">
        <f>IF(K6&lt;&gt;"",NA(),(ROW()-ROW(B32))/100)</f>
        <v>0.39</v>
      </c>
      <c r="C71" s="5">
        <f>IF(K6&lt;&gt;"",NA(),IF(J7="u",F7+(1/2)*(LN((1-E6)/E6))^-1*(G7-E7)*LN(B71/(1-B71))+((1-2*E6)*(LN((1-E6)/E6)))^-1*(1-2*(F7-E7)/(G7-E7))*(G7-E7)*(B71-0.5)*LN(B71/(1-B71)),IF(J7="sl",D7+EXP(LN(F7-D7)+(1/2)*(LN((1-E6)/E6))^-1*LN((G7-D7)/(E7-D7))*LN(B71/(1-B71))+((1-2*E6)*(LN((1-E6)/E6)))^-1*LN(((G7-D7)*(E7-D7))/(F7-D7)^2)*(B71-0.5)*LN(B71/(1-B71))),IF(J7="su",H7-EXP(-(-LN(H7-F7)-(1/2)*(LN((1-E6)/E6))^-1*LN((H7-G7)/(H7-E7))*LN(B71/(1-B71))-((1-2*E6)*(LN((1-E6)/E6)))^-1*LN(((H7-G7)*(H7-E7))/(H7-F7)^2)*(B71-0.5)*LN(B71/(1-B71)))),IF(J7="b",(D7+H7*EXP(LN((F7-D7)/(H7-F7))+(1/2)*(LN((1-E6)/E6))^-1*LN(((G7-D7)/(H7-G7))/((E7-D7)/(H7-E7)))*LN(B71/(1-B71))+((1-2*E6)*(LN((1-E6)/E6)))^-1*LN((((G7-D7)/(H7-G7))*((E7-D7)/(H7-E7)))/((F7-D7)/(H7-F7))^2)*(B71-0.5)*LN(B71/(1-B71))))/(1+EXP(LN((F7-D7)/(H7-F7))+(1/2)*(LN((1-E6)/E6))^-1*LN(((G7-D7)/(H7-G7))/((E7-D7)/(H7-E7)))*LN(B71/(1-B71))+((1-2*E6)*(LN((1-E6)/E6)))^-1*LN((((G7-D7)/(H7-G7))*((E7-D7)/(H7-E7)))/((F7-D7)/(H7-F7))^2)*(B71-0.5)*LN(B71/(1-B71)))),NA())))))</f>
        <v>31.208312000968295</v>
      </c>
      <c r="D71" s="4">
        <f>IF(K6&lt;&gt;"",NA(),IF(J7="u",((1/2)*(LN((1-E6)/E6))^-1*(G7-E7)/(B71*(1-B71))+((1-2*E6)*(LN((1-E6)/E6)))^-1*(1-2*(F7-E7)/(G7-E7))*(G7-E7)*((B71-0.5)/(B71*(1-B71))+LN(B71/(1-B71))))^(-1),IF(J7="sl",((1/2)*(LN((1-E6)/E6))^-1*LN((G7-D7)/(E7-D7))/(B71*(1-B71))+((1-2*E6)*(LN((1-E6)/E6)))^-1*LN(((G7-D7)*(E7-D7))/(F7-D7)^2)*((B71-0.5)/(B71*(1-B71))+LN(B71/(1-B71))))^(-1)*EXP(-(LN(F7-D7)+(1/2)*(LN((1-E6)/E6))^-1*LN((G7-D7)/(E7-D7))*LN(B71/(1-B71))+((1-2*E6)*(LN((1-E6)/E6)))^-1*LN(((G7-D7)*(E7-D7))/(F7-D7)^2)*(B71-0.5)*LN(B71/(1-B71)))),IF(J7="su",(-(1/2)*(LN((1-E6)/E6))^-1*LN((H7-G7)/(H7-E7))/(B71*(1-B71))-((1-2*E6)*(LN((1-E6)/E6)))^-1*LN(((H7-G7)*(H7-E7))/(H7-F7)^2)*((B71-0.5)/(B71*(1-B71))+LN(B71/(1-B71))))^(-1)*EXP((-LN(H7-F7)-(1/2)*(LN((1-E6)/E6))^-1*LN((H7-G7)/(H7-E7))*LN(B71/(1-B71))-((1-2*E6)*(LN((1-E6)/E6)))^-1*LN(((H7-G7)*(H7-E7))/(H7-F7)^2)*(B71-0.5)*LN(B71/(1-B71)))),IF(J7="b",((1/2)*(LN((1-E6)/E6))^-1*LN(((G7-D7)/(H7-G7))/((E7-D7)/(H7-E7)))/(B71*(1-B71))+((1-2*E6)*(LN((1-E6)/E6)))^-1*LN((((G7-D7)/(H7-G7))*((E7-D7)/(H7-E7)))/((F7-D7)/(H7-F7))^2)*((B71-0.5)/(B71*(1-B71))+LN(B71/(1-B71))))^(-1)*(1+EXP(LN((F7-D7)/(H7-F7))+(1/2)*(LN((1-E6)/E6))^-1*LN(((G7-D7)/(H7-G7))/((E7-D7)/(H7-E7)))*LN(B71/(1-B71))+((1-2*E6)*(LN((1-E6)/E6)))^-1*LN((((G7-D7)/(H7-G7))*((E7-D7)/(H7-E7)))/((F7-D7)/(H7-F7))^2)*(B71-0.5)*LN(B71/(1-B71))))^2/((H7-D7)*EXP(LN((F7-D7)/(H7-F7))+(1/2)*(LN((1-E6)/E6))^-1*LN(((G7-D7)/(H7-G7))/((E7-D7)/(H7-E7)))*LN(B71/(1-B71))+((1-2*E6)*(LN((1-E6)/E6)))^-1*LN((((G7-D7)/(H7-G7))*((E7-D7)/(H7-E7)))/((F7-D7)/(H7-F7))^2)*(B71-0.5)*LN(B71/(1-B71)))),NA())))))</f>
        <v>3.0224088570826011E-2</v>
      </c>
    </row>
    <row r="72" spans="2:4" x14ac:dyDescent="0.35">
      <c r="B72" s="6">
        <f>IF(K6&lt;&gt;"",NA(),(ROW()-ROW(B32))/100)</f>
        <v>0.4</v>
      </c>
      <c r="C72" s="5">
        <f>IF(K6&lt;&gt;"",NA(),IF(J7="u",F7+(1/2)*(LN((1-E6)/E6))^-1*(G7-E7)*LN(B72/(1-B72))+((1-2*E6)*(LN((1-E6)/E6)))^-1*(1-2*(F7-E7)/(G7-E7))*(G7-E7)*(B72-0.5)*LN(B72/(1-B72)),IF(J7="sl",D7+EXP(LN(F7-D7)+(1/2)*(LN((1-E6)/E6))^-1*LN((G7-D7)/(E7-D7))*LN(B72/(1-B72))+((1-2*E6)*(LN((1-E6)/E6)))^-1*LN(((G7-D7)*(E7-D7))/(F7-D7)^2)*(B72-0.5)*LN(B72/(1-B72))),IF(J7="su",H7-EXP(-(-LN(H7-F7)-(1/2)*(LN((1-E6)/E6))^-1*LN((H7-G7)/(H7-E7))*LN(B72/(1-B72))-((1-2*E6)*(LN((1-E6)/E6)))^-1*LN(((H7-G7)*(H7-E7))/(H7-F7)^2)*(B72-0.5)*LN(B72/(1-B72)))),IF(J7="b",(D7+H7*EXP(LN((F7-D7)/(H7-F7))+(1/2)*(LN((1-E6)/E6))^-1*LN(((G7-D7)/(H7-G7))/((E7-D7)/(H7-E7)))*LN(B72/(1-B72))+((1-2*E6)*(LN((1-E6)/E6)))^-1*LN((((G7-D7)/(H7-G7))*((E7-D7)/(H7-E7)))/((F7-D7)/(H7-F7))^2)*(B72-0.5)*LN(B72/(1-B72))))/(1+EXP(LN((F7-D7)/(H7-F7))+(1/2)*(LN((1-E6)/E6))^-1*LN(((G7-D7)/(H7-G7))/((E7-D7)/(H7-E7)))*LN(B72/(1-B72))+((1-2*E6)*(LN((1-E6)/E6)))^-1*LN((((G7-D7)/(H7-G7))*((E7-D7)/(H7-E7)))/((F7-D7)/(H7-F7))^2)*(B72-0.5)*LN(B72/(1-B72)))),NA())))))</f>
        <v>31.539966439732417</v>
      </c>
      <c r="D72" s="4">
        <f>IF(K6&lt;&gt;"",NA(),IF(J7="u",((1/2)*(LN((1-E6)/E6))^-1*(G7-E7)/(B72*(1-B72))+((1-2*E6)*(LN((1-E6)/E6)))^-1*(1-2*(F7-E7)/(G7-E7))*(G7-E7)*((B72-0.5)/(B72*(1-B72))+LN(B72/(1-B72))))^(-1),IF(J7="sl",((1/2)*(LN((1-E6)/E6))^-1*LN((G7-D7)/(E7-D7))/(B72*(1-B72))+((1-2*E6)*(LN((1-E6)/E6)))^-1*LN(((G7-D7)*(E7-D7))/(F7-D7)^2)*((B72-0.5)/(B72*(1-B72))+LN(B72/(1-B72))))^(-1)*EXP(-(LN(F7-D7)+(1/2)*(LN((1-E6)/E6))^-1*LN((G7-D7)/(E7-D7))*LN(B72/(1-B72))+((1-2*E6)*(LN((1-E6)/E6)))^-1*LN(((G7-D7)*(E7-D7))/(F7-D7)^2)*(B72-0.5)*LN(B72/(1-B72)))),IF(J7="su",(-(1/2)*(LN((1-E6)/E6))^-1*LN((H7-G7)/(H7-E7))/(B72*(1-B72))-((1-2*E6)*(LN((1-E6)/E6)))^-1*LN(((H7-G7)*(H7-E7))/(H7-F7)^2)*((B72-0.5)/(B72*(1-B72))+LN(B72/(1-B72))))^(-1)*EXP((-LN(H7-F7)-(1/2)*(LN((1-E6)/E6))^-1*LN((H7-G7)/(H7-E7))*LN(B72/(1-B72))-((1-2*E6)*(LN((1-E6)/E6)))^-1*LN(((H7-G7)*(H7-E7))/(H7-F7)^2)*(B72-0.5)*LN(B72/(1-B72)))),IF(J7="b",((1/2)*(LN((1-E6)/E6))^-1*LN(((G7-D7)/(H7-G7))/((E7-D7)/(H7-E7)))/(B72*(1-B72))+((1-2*E6)*(LN((1-E6)/E6)))^-1*LN((((G7-D7)/(H7-G7))*((E7-D7)/(H7-E7)))/((F7-D7)/(H7-F7))^2)*((B72-0.5)/(B72*(1-B72))+LN(B72/(1-B72))))^(-1)*(1+EXP(LN((F7-D7)/(H7-F7))+(1/2)*(LN((1-E6)/E6))^-1*LN(((G7-D7)/(H7-G7))/((E7-D7)/(H7-E7)))*LN(B72/(1-B72))+((1-2*E6)*(LN((1-E6)/E6)))^-1*LN((((G7-D7)/(H7-G7))*((E7-D7)/(H7-E7)))/((F7-D7)/(H7-F7))^2)*(B72-0.5)*LN(B72/(1-B72))))^2/((H7-D7)*EXP(LN((F7-D7)/(H7-F7))+(1/2)*(LN((1-E6)/E6))^-1*LN(((G7-D7)/(H7-G7))/((E7-D7)/(H7-E7)))*LN(B72/(1-B72))+((1-2*E6)*(LN((1-E6)/E6)))^-1*LN((((G7-D7)/(H7-G7))*((E7-D7)/(H7-E7)))/((F7-D7)/(H7-F7))^2)*(B72-0.5)*LN(B72/(1-B72)))),NA())))))</f>
        <v>3.0075612420546172E-2</v>
      </c>
    </row>
    <row r="73" spans="2:4" x14ac:dyDescent="0.35">
      <c r="B73" s="6">
        <f>IF(K6&lt;&gt;"",NA(),(ROW()-ROW(B32))/100)</f>
        <v>0.41</v>
      </c>
      <c r="C73" s="5">
        <f>IF(K6&lt;&gt;"",NA(),IF(J7="u",F7+(1/2)*(LN((1-E6)/E6))^-1*(G7-E7)*LN(B73/(1-B73))+((1-2*E6)*(LN((1-E6)/E6)))^-1*(1-2*(F7-E7)/(G7-E7))*(G7-E7)*(B73-0.5)*LN(B73/(1-B73)),IF(J7="sl",D7+EXP(LN(F7-D7)+(1/2)*(LN((1-E6)/E6))^-1*LN((G7-D7)/(E7-D7))*LN(B73/(1-B73))+((1-2*E6)*(LN((1-E6)/E6)))^-1*LN(((G7-D7)*(E7-D7))/(F7-D7)^2)*(B73-0.5)*LN(B73/(1-B73))),IF(J7="su",H7-EXP(-(-LN(H7-F7)-(1/2)*(LN((1-E6)/E6))^-1*LN((H7-G7)/(H7-E7))*LN(B73/(1-B73))-((1-2*E6)*(LN((1-E6)/E6)))^-1*LN(((H7-G7)*(H7-E7))/(H7-F7)^2)*(B73-0.5)*LN(B73/(1-B73)))),IF(J7="b",(D7+H7*EXP(LN((F7-D7)/(H7-F7))+(1/2)*(LN((1-E6)/E6))^-1*LN(((G7-D7)/(H7-G7))/((E7-D7)/(H7-E7)))*LN(B73/(1-B73))+((1-2*E6)*(LN((1-E6)/E6)))^-1*LN((((G7-D7)/(H7-G7))*((E7-D7)/(H7-E7)))/((F7-D7)/(H7-F7))^2)*(B73-0.5)*LN(B73/(1-B73))))/(1+EXP(LN((F7-D7)/(H7-F7))+(1/2)*(LN((1-E6)/E6))^-1*LN(((G7-D7)/(H7-G7))/((E7-D7)/(H7-E7)))*LN(B73/(1-B73))+((1-2*E6)*(LN((1-E6)/E6)))^-1*LN((((G7-D7)/(H7-G7))*((E7-D7)/(H7-E7)))/((F7-D7)/(H7-F7))^2)*(B73-0.5)*LN(B73/(1-B73)))),NA())))))</f>
        <v>31.873398119820216</v>
      </c>
      <c r="D73" s="4">
        <f>IF(K6&lt;&gt;"",NA(),IF(J7="u",((1/2)*(LN((1-E6)/E6))^-1*(G7-E7)/(B73*(1-B73))+((1-2*E6)*(LN((1-E6)/E6)))^-1*(1-2*(F7-E7)/(G7-E7))*(G7-E7)*((B73-0.5)/(B73*(1-B73))+LN(B73/(1-B73))))^(-1),IF(J7="sl",((1/2)*(LN((1-E6)/E6))^-1*LN((G7-D7)/(E7-D7))/(B73*(1-B73))+((1-2*E6)*(LN((1-E6)/E6)))^-1*LN(((G7-D7)*(E7-D7))/(F7-D7)^2)*((B73-0.5)/(B73*(1-B73))+LN(B73/(1-B73))))^(-1)*EXP(-(LN(F7-D7)+(1/2)*(LN((1-E6)/E6))^-1*LN((G7-D7)/(E7-D7))*LN(B73/(1-B73))+((1-2*E6)*(LN((1-E6)/E6)))^-1*LN(((G7-D7)*(E7-D7))/(F7-D7)^2)*(B73-0.5)*LN(B73/(1-B73)))),IF(J7="su",(-(1/2)*(LN((1-E6)/E6))^-1*LN((H7-G7)/(H7-E7))/(B73*(1-B73))-((1-2*E6)*(LN((1-E6)/E6)))^-1*LN(((H7-G7)*(H7-E7))/(H7-F7)^2)*((B73-0.5)/(B73*(1-B73))+LN(B73/(1-B73))))^(-1)*EXP((-LN(H7-F7)-(1/2)*(LN((1-E6)/E6))^-1*LN((H7-G7)/(H7-E7))*LN(B73/(1-B73))-((1-2*E6)*(LN((1-E6)/E6)))^-1*LN(((H7-G7)*(H7-E7))/(H7-F7)^2)*(B73-0.5)*LN(B73/(1-B73)))),IF(J7="b",((1/2)*(LN((1-E6)/E6))^-1*LN(((G7-D7)/(H7-G7))/((E7-D7)/(H7-E7)))/(B73*(1-B73))+((1-2*E6)*(LN((1-E6)/E6)))^-1*LN((((G7-D7)/(H7-G7))*((E7-D7)/(H7-E7)))/((F7-D7)/(H7-F7))^2)*((B73-0.5)/(B73*(1-B73))+LN(B73/(1-B73))))^(-1)*(1+EXP(LN((F7-D7)/(H7-F7))+(1/2)*(LN((1-E6)/E6))^-1*LN(((G7-D7)/(H7-G7))/((E7-D7)/(H7-E7)))*LN(B73/(1-B73))+((1-2*E6)*(LN((1-E6)/E6)))^-1*LN((((G7-D7)/(H7-G7))*((E7-D7)/(H7-E7)))/((F7-D7)/(H7-F7))^2)*(B73-0.5)*LN(B73/(1-B73))))^2/((H7-D7)*EXP(LN((F7-D7)/(H7-F7))+(1/2)*(LN((1-E6)/E6))^-1*LN(((G7-D7)/(H7-G7))/((E7-D7)/(H7-E7)))*LN(B73/(1-B73))+((1-2*E6)*(LN((1-E6)/E6)))^-1*LN((((G7-D7)/(H7-G7))*((E7-D7)/(H7-E7)))/((F7-D7)/(H7-F7))^2)*(B73-0.5)*LN(B73/(1-B73)))),NA())))))</f>
        <v>2.9902941327443602E-2</v>
      </c>
    </row>
    <row r="74" spans="2:4" x14ac:dyDescent="0.35">
      <c r="B74" s="6">
        <f>IF(K6&lt;&gt;"",NA(),(ROW()-ROW(B32))/100)</f>
        <v>0.42</v>
      </c>
      <c r="C74" s="5">
        <f>IF(K6&lt;&gt;"",NA(),IF(J7="u",F7+(1/2)*(LN((1-E6)/E6))^-1*(G7-E7)*LN(B74/(1-B74))+((1-2*E6)*(LN((1-E6)/E6)))^-1*(1-2*(F7-E7)/(G7-E7))*(G7-E7)*(B74-0.5)*LN(B74/(1-B74)),IF(J7="sl",D7+EXP(LN(F7-D7)+(1/2)*(LN((1-E6)/E6))^-1*LN((G7-D7)/(E7-D7))*LN(B74/(1-B74))+((1-2*E6)*(LN((1-E6)/E6)))^-1*LN(((G7-D7)*(E7-D7))/(F7-D7)^2)*(B74-0.5)*LN(B74/(1-B74))),IF(J7="su",H7-EXP(-(-LN(H7-F7)-(1/2)*(LN((1-E6)/E6))^-1*LN((H7-G7)/(H7-E7))*LN(B74/(1-B74))-((1-2*E6)*(LN((1-E6)/E6)))^-1*LN(((H7-G7)*(H7-E7))/(H7-F7)^2)*(B74-0.5)*LN(B74/(1-B74)))),IF(J7="b",(D7+H7*EXP(LN((F7-D7)/(H7-F7))+(1/2)*(LN((1-E6)/E6))^-1*LN(((G7-D7)/(H7-G7))/((E7-D7)/(H7-E7)))*LN(B74/(1-B74))+((1-2*E6)*(LN((1-E6)/E6)))^-1*LN((((G7-D7)/(H7-G7))*((E7-D7)/(H7-E7)))/((F7-D7)/(H7-F7))^2)*(B74-0.5)*LN(B74/(1-B74))))/(1+EXP(LN((F7-D7)/(H7-F7))+(1/2)*(LN((1-E6)/E6))^-1*LN(((G7-D7)/(H7-G7))/((E7-D7)/(H7-E7)))*LN(B74/(1-B74))+((1-2*E6)*(LN((1-E6)/E6)))^-1*LN((((G7-D7)/(H7-G7))*((E7-D7)/(H7-E7)))/((F7-D7)/(H7-F7))^2)*(B74-0.5)*LN(B74/(1-B74)))),NA())))))</f>
        <v>32.208890471982215</v>
      </c>
      <c r="D74" s="4">
        <f>IF(K6&lt;&gt;"",NA(),IF(J7="u",((1/2)*(LN((1-E6)/E6))^-1*(G7-E7)/(B74*(1-B74))+((1-2*E6)*(LN((1-E6)/E6)))^-1*(1-2*(F7-E7)/(G7-E7))*(G7-E7)*((B74-0.5)/(B74*(1-B74))+LN(B74/(1-B74))))^(-1),IF(J7="sl",((1/2)*(LN((1-E6)/E6))^-1*LN((G7-D7)/(E7-D7))/(B74*(1-B74))+((1-2*E6)*(LN((1-E6)/E6)))^-1*LN(((G7-D7)*(E7-D7))/(F7-D7)^2)*((B74-0.5)/(B74*(1-B74))+LN(B74/(1-B74))))^(-1)*EXP(-(LN(F7-D7)+(1/2)*(LN((1-E6)/E6))^-1*LN((G7-D7)/(E7-D7))*LN(B74/(1-B74))+((1-2*E6)*(LN((1-E6)/E6)))^-1*LN(((G7-D7)*(E7-D7))/(F7-D7)^2)*(B74-0.5)*LN(B74/(1-B74)))),IF(J7="su",(-(1/2)*(LN((1-E6)/E6))^-1*LN((H7-G7)/(H7-E7))/(B74*(1-B74))-((1-2*E6)*(LN((1-E6)/E6)))^-1*LN(((H7-G7)*(H7-E7))/(H7-F7)^2)*((B74-0.5)/(B74*(1-B74))+LN(B74/(1-B74))))^(-1)*EXP((-LN(H7-F7)-(1/2)*(LN((1-E6)/E6))^-1*LN((H7-G7)/(H7-E7))*LN(B74/(1-B74))-((1-2*E6)*(LN((1-E6)/E6)))^-1*LN(((H7-G7)*(H7-E7))/(H7-F7)^2)*(B74-0.5)*LN(B74/(1-B74)))),IF(J7="b",((1/2)*(LN((1-E6)/E6))^-1*LN(((G7-D7)/(H7-G7))/((E7-D7)/(H7-E7)))/(B74*(1-B74))+((1-2*E6)*(LN((1-E6)/E6)))^-1*LN((((G7-D7)/(H7-G7))*((E7-D7)/(H7-E7)))/((F7-D7)/(H7-F7))^2)*((B74-0.5)/(B74*(1-B74))+LN(B74/(1-B74))))^(-1)*(1+EXP(LN((F7-D7)/(H7-F7))+(1/2)*(LN((1-E6)/E6))^-1*LN(((G7-D7)/(H7-G7))/((E7-D7)/(H7-E7)))*LN(B74/(1-B74))+((1-2*E6)*(LN((1-E6)/E6)))^-1*LN((((G7-D7)/(H7-G7))*((E7-D7)/(H7-E7)))/((F7-D7)/(H7-F7))^2)*(B74-0.5)*LN(B74/(1-B74))))^2/((H7-D7)*EXP(LN((F7-D7)/(H7-F7))+(1/2)*(LN((1-E6)/E6))^-1*LN(((G7-D7)/(H7-G7))/((E7-D7)/(H7-E7)))*LN(B74/(1-B74))+((1-2*E6)*(LN((1-E6)/E6)))^-1*LN((((G7-D7)/(H7-G7))*((E7-D7)/(H7-E7)))/((F7-D7)/(H7-F7))^2)*(B74-0.5)*LN(B74/(1-B74)))),NA())))))</f>
        <v>2.9707459719825205E-2</v>
      </c>
    </row>
    <row r="75" spans="2:4" x14ac:dyDescent="0.35">
      <c r="B75" s="6">
        <f>IF(K6&lt;&gt;"",NA(),(ROW()-ROW(B32))/100)</f>
        <v>0.43</v>
      </c>
      <c r="C75" s="5">
        <f>IF(K6&lt;&gt;"",NA(),IF(J7="u",F7+(1/2)*(LN((1-E6)/E6))^-1*(G7-E7)*LN(B75/(1-B75))+((1-2*E6)*(LN((1-E6)/E6)))^-1*(1-2*(F7-E7)/(G7-E7))*(G7-E7)*(B75-0.5)*LN(B75/(1-B75)),IF(J7="sl",D7+EXP(LN(F7-D7)+(1/2)*(LN((1-E6)/E6))^-1*LN((G7-D7)/(E7-D7))*LN(B75/(1-B75))+((1-2*E6)*(LN((1-E6)/E6)))^-1*LN(((G7-D7)*(E7-D7))/(F7-D7)^2)*(B75-0.5)*LN(B75/(1-B75))),IF(J7="su",H7-EXP(-(-LN(H7-F7)-(1/2)*(LN((1-E6)/E6))^-1*LN((H7-G7)/(H7-E7))*LN(B75/(1-B75))-((1-2*E6)*(LN((1-E6)/E6)))^-1*LN(((H7-G7)*(H7-E7))/(H7-F7)^2)*(B75-0.5)*LN(B75/(1-B75)))),IF(J7="b",(D7+H7*EXP(LN((F7-D7)/(H7-F7))+(1/2)*(LN((1-E6)/E6))^-1*LN(((G7-D7)/(H7-G7))/((E7-D7)/(H7-E7)))*LN(B75/(1-B75))+((1-2*E6)*(LN((1-E6)/E6)))^-1*LN((((G7-D7)/(H7-G7))*((E7-D7)/(H7-E7)))/((F7-D7)/(H7-F7))^2)*(B75-0.5)*LN(B75/(1-B75))))/(1+EXP(LN((F7-D7)/(H7-F7))+(1/2)*(LN((1-E6)/E6))^-1*LN(((G7-D7)/(H7-G7))/((E7-D7)/(H7-E7)))*LN(B75/(1-B75))+((1-2*E6)*(LN((1-E6)/E6)))^-1*LN((((G7-D7)/(H7-G7))*((E7-D7)/(H7-E7)))/((F7-D7)/(H7-F7))^2)*(B75-0.5)*LN(B75/(1-B75)))),NA())))))</f>
        <v>32.546721741465596</v>
      </c>
      <c r="D75" s="4">
        <f>IF(K6&lt;&gt;"",NA(),IF(J7="u",((1/2)*(LN((1-E6)/E6))^-1*(G7-E7)/(B75*(1-B75))+((1-2*E6)*(LN((1-E6)/E6)))^-1*(1-2*(F7-E7)/(G7-E7))*(G7-E7)*((B75-0.5)/(B75*(1-B75))+LN(B75/(1-B75))))^(-1),IF(J7="sl",((1/2)*(LN((1-E6)/E6))^-1*LN((G7-D7)/(E7-D7))/(B75*(1-B75))+((1-2*E6)*(LN((1-E6)/E6)))^-1*LN(((G7-D7)*(E7-D7))/(F7-D7)^2)*((B75-0.5)/(B75*(1-B75))+LN(B75/(1-B75))))^(-1)*EXP(-(LN(F7-D7)+(1/2)*(LN((1-E6)/E6))^-1*LN((G7-D7)/(E7-D7))*LN(B75/(1-B75))+((1-2*E6)*(LN((1-E6)/E6)))^-1*LN(((G7-D7)*(E7-D7))/(F7-D7)^2)*(B75-0.5)*LN(B75/(1-B75)))),IF(J7="su",(-(1/2)*(LN((1-E6)/E6))^-1*LN((H7-G7)/(H7-E7))/(B75*(1-B75))-((1-2*E6)*(LN((1-E6)/E6)))^-1*LN(((H7-G7)*(H7-E7))/(H7-F7)^2)*((B75-0.5)/(B75*(1-B75))+LN(B75/(1-B75))))^(-1)*EXP((-LN(H7-F7)-(1/2)*(LN((1-E6)/E6))^-1*LN((H7-G7)/(H7-E7))*LN(B75/(1-B75))-((1-2*E6)*(LN((1-E6)/E6)))^-1*LN(((H7-G7)*(H7-E7))/(H7-F7)^2)*(B75-0.5)*LN(B75/(1-B75)))),IF(J7="b",((1/2)*(LN((1-E6)/E6))^-1*LN(((G7-D7)/(H7-G7))/((E7-D7)/(H7-E7)))/(B75*(1-B75))+((1-2*E6)*(LN((1-E6)/E6)))^-1*LN((((G7-D7)/(H7-G7))*((E7-D7)/(H7-E7)))/((F7-D7)/(H7-F7))^2)*((B75-0.5)/(B75*(1-B75))+LN(B75/(1-B75))))^(-1)*(1+EXP(LN((F7-D7)/(H7-F7))+(1/2)*(LN((1-E6)/E6))^-1*LN(((G7-D7)/(H7-G7))/((E7-D7)/(H7-E7)))*LN(B75/(1-B75))+((1-2*E6)*(LN((1-E6)/E6)))^-1*LN((((G7-D7)/(H7-G7))*((E7-D7)/(H7-E7)))/((F7-D7)/(H7-F7))^2)*(B75-0.5)*LN(B75/(1-B75))))^2/((H7-D7)*EXP(LN((F7-D7)/(H7-F7))+(1/2)*(LN((1-E6)/E6))^-1*LN(((G7-D7)/(H7-G7))/((E7-D7)/(H7-E7)))*LN(B75/(1-B75))+((1-2*E6)*(LN((1-E6)/E6)))^-1*LN((((G7-D7)/(H7-G7))*((E7-D7)/(H7-E7)))/((F7-D7)/(H7-F7))^2)*(B75-0.5)*LN(B75/(1-B75)))),NA())))))</f>
        <v>2.9490478711397365E-2</v>
      </c>
    </row>
    <row r="76" spans="2:4" x14ac:dyDescent="0.35">
      <c r="B76" s="6">
        <f>IF(K6&lt;&gt;"",NA(),(ROW()-ROW(B32))/100)</f>
        <v>0.44</v>
      </c>
      <c r="C76" s="5">
        <f>IF(K6&lt;&gt;"",NA(),IF(J7="u",F7+(1/2)*(LN((1-E6)/E6))^-1*(G7-E7)*LN(B76/(1-B76))+((1-2*E6)*(LN((1-E6)/E6)))^-1*(1-2*(F7-E7)/(G7-E7))*(G7-E7)*(B76-0.5)*LN(B76/(1-B76)),IF(J7="sl",D7+EXP(LN(F7-D7)+(1/2)*(LN((1-E6)/E6))^-1*LN((G7-D7)/(E7-D7))*LN(B76/(1-B76))+((1-2*E6)*(LN((1-E6)/E6)))^-1*LN(((G7-D7)*(E7-D7))/(F7-D7)^2)*(B76-0.5)*LN(B76/(1-B76))),IF(J7="su",H7-EXP(-(-LN(H7-F7)-(1/2)*(LN((1-E6)/E6))^-1*LN((H7-G7)/(H7-E7))*LN(B76/(1-B76))-((1-2*E6)*(LN((1-E6)/E6)))^-1*LN(((H7-G7)*(H7-E7))/(H7-F7)^2)*(B76-0.5)*LN(B76/(1-B76)))),IF(J7="b",(D7+H7*EXP(LN((F7-D7)/(H7-F7))+(1/2)*(LN((1-E6)/E6))^-1*LN(((G7-D7)/(H7-G7))/((E7-D7)/(H7-E7)))*LN(B76/(1-B76))+((1-2*E6)*(LN((1-E6)/E6)))^-1*LN((((G7-D7)/(H7-G7))*((E7-D7)/(H7-E7)))/((F7-D7)/(H7-F7))^2)*(B76-0.5)*LN(B76/(1-B76))))/(1+EXP(LN((F7-D7)/(H7-F7))+(1/2)*(LN((1-E6)/E6))^-1*LN(((G7-D7)/(H7-G7))/((E7-D7)/(H7-E7)))*LN(B76/(1-B76))+((1-2*E6)*(LN((1-E6)/E6)))^-1*LN((((G7-D7)/(H7-G7))*((E7-D7)/(H7-E7)))/((F7-D7)/(H7-F7))^2)*(B76-0.5)*LN(B76/(1-B76)))),NA())))))</f>
        <v>32.887166545645862</v>
      </c>
      <c r="D76" s="4">
        <f>IF(K6&lt;&gt;"",NA(),IF(J7="u",((1/2)*(LN((1-E6)/E6))^-1*(G7-E7)/(B76*(1-B76))+((1-2*E6)*(LN((1-E6)/E6)))^-1*(1-2*(F7-E7)/(G7-E7))*(G7-E7)*((B76-0.5)/(B76*(1-B76))+LN(B76/(1-B76))))^(-1),IF(J7="sl",((1/2)*(LN((1-E6)/E6))^-1*LN((G7-D7)/(E7-D7))/(B76*(1-B76))+((1-2*E6)*(LN((1-E6)/E6)))^-1*LN(((G7-D7)*(E7-D7))/(F7-D7)^2)*((B76-0.5)/(B76*(1-B76))+LN(B76/(1-B76))))^(-1)*EXP(-(LN(F7-D7)+(1/2)*(LN((1-E6)/E6))^-1*LN((G7-D7)/(E7-D7))*LN(B76/(1-B76))+((1-2*E6)*(LN((1-E6)/E6)))^-1*LN(((G7-D7)*(E7-D7))/(F7-D7)^2)*(B76-0.5)*LN(B76/(1-B76)))),IF(J7="su",(-(1/2)*(LN((1-E6)/E6))^-1*LN((H7-G7)/(H7-E7))/(B76*(1-B76))-((1-2*E6)*(LN((1-E6)/E6)))^-1*LN(((H7-G7)*(H7-E7))/(H7-F7)^2)*((B76-0.5)/(B76*(1-B76))+LN(B76/(1-B76))))^(-1)*EXP((-LN(H7-F7)-(1/2)*(LN((1-E6)/E6))^-1*LN((H7-G7)/(H7-E7))*LN(B76/(1-B76))-((1-2*E6)*(LN((1-E6)/E6)))^-1*LN(((H7-G7)*(H7-E7))/(H7-F7)^2)*(B76-0.5)*LN(B76/(1-B76)))),IF(J7="b",((1/2)*(LN((1-E6)/E6))^-1*LN(((G7-D7)/(H7-G7))/((E7-D7)/(H7-E7)))/(B76*(1-B76))+((1-2*E6)*(LN((1-E6)/E6)))^-1*LN((((G7-D7)/(H7-G7))*((E7-D7)/(H7-E7)))/((F7-D7)/(H7-F7))^2)*((B76-0.5)/(B76*(1-B76))+LN(B76/(1-B76))))^(-1)*(1+EXP(LN((F7-D7)/(H7-F7))+(1/2)*(LN((1-E6)/E6))^-1*LN(((G7-D7)/(H7-G7))/((E7-D7)/(H7-E7)))*LN(B76/(1-B76))+((1-2*E6)*(LN((1-E6)/E6)))^-1*LN((((G7-D7)/(H7-G7))*((E7-D7)/(H7-E7)))/((F7-D7)/(H7-F7))^2)*(B76-0.5)*LN(B76/(1-B76))))^2/((H7-D7)*EXP(LN((F7-D7)/(H7-F7))+(1/2)*(LN((1-E6)/E6))^-1*LN(((G7-D7)/(H7-G7))/((E7-D7)/(H7-E7)))*LN(B76/(1-B76))+((1-2*E6)*(LN((1-E6)/E6)))^-1*LN((((G7-D7)/(H7-G7))*((E7-D7)/(H7-E7)))/((F7-D7)/(H7-F7))^2)*(B76-0.5)*LN(B76/(1-B76)))),NA())))))</f>
        <v>2.925323795532107E-2</v>
      </c>
    </row>
    <row r="77" spans="2:4" x14ac:dyDescent="0.35">
      <c r="B77" s="6">
        <f>IF(K6&lt;&gt;"",NA(),(ROW()-ROW(B32))/100)</f>
        <v>0.45</v>
      </c>
      <c r="C77" s="5">
        <f>IF(K6&lt;&gt;"",NA(),IF(J7="u",F7+(1/2)*(LN((1-E6)/E6))^-1*(G7-E7)*LN(B77/(1-B77))+((1-2*E6)*(LN((1-E6)/E6)))^-1*(1-2*(F7-E7)/(G7-E7))*(G7-E7)*(B77-0.5)*LN(B77/(1-B77)),IF(J7="sl",D7+EXP(LN(F7-D7)+(1/2)*(LN((1-E6)/E6))^-1*LN((G7-D7)/(E7-D7))*LN(B77/(1-B77))+((1-2*E6)*(LN((1-E6)/E6)))^-1*LN(((G7-D7)*(E7-D7))/(F7-D7)^2)*(B77-0.5)*LN(B77/(1-B77))),IF(J7="su",H7-EXP(-(-LN(H7-F7)-(1/2)*(LN((1-E6)/E6))^-1*LN((H7-G7)/(H7-E7))*LN(B77/(1-B77))-((1-2*E6)*(LN((1-E6)/E6)))^-1*LN(((H7-G7)*(H7-E7))/(H7-F7)^2)*(B77-0.5)*LN(B77/(1-B77)))),IF(J7="b",(D7+H7*EXP(LN((F7-D7)/(H7-F7))+(1/2)*(LN((1-E6)/E6))^-1*LN(((G7-D7)/(H7-G7))/((E7-D7)/(H7-E7)))*LN(B77/(1-B77))+((1-2*E6)*(LN((1-E6)/E6)))^-1*LN((((G7-D7)/(H7-G7))*((E7-D7)/(H7-E7)))/((F7-D7)/(H7-F7))^2)*(B77-0.5)*LN(B77/(1-B77))))/(1+EXP(LN((F7-D7)/(H7-F7))+(1/2)*(LN((1-E6)/E6))^-1*LN(((G7-D7)/(H7-G7))/((E7-D7)/(H7-E7)))*LN(B77/(1-B77))+((1-2*E6)*(LN((1-E6)/E6)))^-1*LN((((G7-D7)/(H7-G7))*((E7-D7)/(H7-E7)))/((F7-D7)/(H7-F7))^2)*(B77-0.5)*LN(B77/(1-B77)))),NA())))))</f>
        <v>33.230497344384908</v>
      </c>
      <c r="D77" s="4">
        <f>IF(K6&lt;&gt;"",NA(),IF(J7="u",((1/2)*(LN((1-E6)/E6))^-1*(G7-E7)/(B77*(1-B77))+((1-2*E6)*(LN((1-E6)/E6)))^-1*(1-2*(F7-E7)/(G7-E7))*(G7-E7)*((B77-0.5)/(B77*(1-B77))+LN(B77/(1-B77))))^(-1),IF(J7="sl",((1/2)*(LN((1-E6)/E6))^-1*LN((G7-D7)/(E7-D7))/(B77*(1-B77))+((1-2*E6)*(LN((1-E6)/E6)))^-1*LN(((G7-D7)*(E7-D7))/(F7-D7)^2)*((B77-0.5)/(B77*(1-B77))+LN(B77/(1-B77))))^(-1)*EXP(-(LN(F7-D7)+(1/2)*(LN((1-E6)/E6))^-1*LN((G7-D7)/(E7-D7))*LN(B77/(1-B77))+((1-2*E6)*(LN((1-E6)/E6)))^-1*LN(((G7-D7)*(E7-D7))/(F7-D7)^2)*(B77-0.5)*LN(B77/(1-B77)))),IF(J7="su",(-(1/2)*(LN((1-E6)/E6))^-1*LN((H7-G7)/(H7-E7))/(B77*(1-B77))-((1-2*E6)*(LN((1-E6)/E6)))^-1*LN(((H7-G7)*(H7-E7))/(H7-F7)^2)*((B77-0.5)/(B77*(1-B77))+LN(B77/(1-B77))))^(-1)*EXP((-LN(H7-F7)-(1/2)*(LN((1-E6)/E6))^-1*LN((H7-G7)/(H7-E7))*LN(B77/(1-B77))-((1-2*E6)*(LN((1-E6)/E6)))^-1*LN(((H7-G7)*(H7-E7))/(H7-F7)^2)*(B77-0.5)*LN(B77/(1-B77)))),IF(J7="b",((1/2)*(LN((1-E6)/E6))^-1*LN(((G7-D7)/(H7-G7))/((E7-D7)/(H7-E7)))/(B77*(1-B77))+((1-2*E6)*(LN((1-E6)/E6)))^-1*LN((((G7-D7)/(H7-G7))*((E7-D7)/(H7-E7)))/((F7-D7)/(H7-F7))^2)*((B77-0.5)/(B77*(1-B77))+LN(B77/(1-B77))))^(-1)*(1+EXP(LN((F7-D7)/(H7-F7))+(1/2)*(LN((1-E6)/E6))^-1*LN(((G7-D7)/(H7-G7))/((E7-D7)/(H7-E7)))*LN(B77/(1-B77))+((1-2*E6)*(LN((1-E6)/E6)))^-1*LN((((G7-D7)/(H7-G7))*((E7-D7)/(H7-E7)))/((F7-D7)/(H7-F7))^2)*(B77-0.5)*LN(B77/(1-B77))))^2/((H7-D7)*EXP(LN((F7-D7)/(H7-F7))+(1/2)*(LN((1-E6)/E6))^-1*LN(((G7-D7)/(H7-G7))/((E7-D7)/(H7-E7)))*LN(B77/(1-B77))+((1-2*E6)*(LN((1-E6)/E6)))^-1*LN((((G7-D7)/(H7-G7))*((E7-D7)/(H7-E7)))/((F7-D7)/(H7-F7))^2)*(B77-0.5)*LN(B77/(1-B77)))),NA())))))</f>
        <v>2.8996907720511313E-2</v>
      </c>
    </row>
    <row r="78" spans="2:4" x14ac:dyDescent="0.35">
      <c r="B78" s="6">
        <f>IF(K6&lt;&gt;"",NA(),(ROW()-ROW(B32))/100)</f>
        <v>0.46</v>
      </c>
      <c r="C78" s="5">
        <f>IF(K6&lt;&gt;"",NA(),IF(J7="u",F7+(1/2)*(LN((1-E6)/E6))^-1*(G7-E7)*LN(B78/(1-B78))+((1-2*E6)*(LN((1-E6)/E6)))^-1*(1-2*(F7-E7)/(G7-E7))*(G7-E7)*(B78-0.5)*LN(B78/(1-B78)),IF(J7="sl",D7+EXP(LN(F7-D7)+(1/2)*(LN((1-E6)/E6))^-1*LN((G7-D7)/(E7-D7))*LN(B78/(1-B78))+((1-2*E6)*(LN((1-E6)/E6)))^-1*LN(((G7-D7)*(E7-D7))/(F7-D7)^2)*(B78-0.5)*LN(B78/(1-B78))),IF(J7="su",H7-EXP(-(-LN(H7-F7)-(1/2)*(LN((1-E6)/E6))^-1*LN((H7-G7)/(H7-E7))*LN(B78/(1-B78))-((1-2*E6)*(LN((1-E6)/E6)))^-1*LN(((H7-G7)*(H7-E7))/(H7-F7)^2)*(B78-0.5)*LN(B78/(1-B78)))),IF(J7="b",(D7+H7*EXP(LN((F7-D7)/(H7-F7))+(1/2)*(LN((1-E6)/E6))^-1*LN(((G7-D7)/(H7-G7))/((E7-D7)/(H7-E7)))*LN(B78/(1-B78))+((1-2*E6)*(LN((1-E6)/E6)))^-1*LN((((G7-D7)/(H7-G7))*((E7-D7)/(H7-E7)))/((F7-D7)/(H7-F7))^2)*(B78-0.5)*LN(B78/(1-B78))))/(1+EXP(LN((F7-D7)/(H7-F7))+(1/2)*(LN((1-E6)/E6))^-1*LN(((G7-D7)/(H7-G7))/((E7-D7)/(H7-E7)))*LN(B78/(1-B78))+((1-2*E6)*(LN((1-E6)/E6)))^-1*LN((((G7-D7)/(H7-G7))*((E7-D7)/(H7-E7)))/((F7-D7)/(H7-F7))^2)*(B78-0.5)*LN(B78/(1-B78)))),NA())))))</f>
        <v>33.576985844452643</v>
      </c>
      <c r="D78" s="4">
        <f>IF(K6&lt;&gt;"",NA(),IF(J7="u",((1/2)*(LN((1-E6)/E6))^-1*(G7-E7)/(B78*(1-B78))+((1-2*E6)*(LN((1-E6)/E6)))^-1*(1-2*(F7-E7)/(G7-E7))*(G7-E7)*((B78-0.5)/(B78*(1-B78))+LN(B78/(1-B78))))^(-1),IF(J7="sl",((1/2)*(LN((1-E6)/E6))^-1*LN((G7-D7)/(E7-D7))/(B78*(1-B78))+((1-2*E6)*(LN((1-E6)/E6)))^-1*LN(((G7-D7)*(E7-D7))/(F7-D7)^2)*((B78-0.5)/(B78*(1-B78))+LN(B78/(1-B78))))^(-1)*EXP(-(LN(F7-D7)+(1/2)*(LN((1-E6)/E6))^-1*LN((G7-D7)/(E7-D7))*LN(B78/(1-B78))+((1-2*E6)*(LN((1-E6)/E6)))^-1*LN(((G7-D7)*(E7-D7))/(F7-D7)^2)*(B78-0.5)*LN(B78/(1-B78)))),IF(J7="su",(-(1/2)*(LN((1-E6)/E6))^-1*LN((H7-G7)/(H7-E7))/(B78*(1-B78))-((1-2*E6)*(LN((1-E6)/E6)))^-1*LN(((H7-G7)*(H7-E7))/(H7-F7)^2)*((B78-0.5)/(B78*(1-B78))+LN(B78/(1-B78))))^(-1)*EXP((-LN(H7-F7)-(1/2)*(LN((1-E6)/E6))^-1*LN((H7-G7)/(H7-E7))*LN(B78/(1-B78))-((1-2*E6)*(LN((1-E6)/E6)))^-1*LN(((H7-G7)*(H7-E7))/(H7-F7)^2)*(B78-0.5)*LN(B78/(1-B78)))),IF(J7="b",((1/2)*(LN((1-E6)/E6))^-1*LN(((G7-D7)/(H7-G7))/((E7-D7)/(H7-E7)))/(B78*(1-B78))+((1-2*E6)*(LN((1-E6)/E6)))^-1*LN((((G7-D7)/(H7-G7))*((E7-D7)/(H7-E7)))/((F7-D7)/(H7-F7))^2)*((B78-0.5)/(B78*(1-B78))+LN(B78/(1-B78))))^(-1)*(1+EXP(LN((F7-D7)/(H7-F7))+(1/2)*(LN((1-E6)/E6))^-1*LN(((G7-D7)/(H7-G7))/((E7-D7)/(H7-E7)))*LN(B78/(1-B78))+((1-2*E6)*(LN((1-E6)/E6)))^-1*LN((((G7-D7)/(H7-G7))*((E7-D7)/(H7-E7)))/((F7-D7)/(H7-F7))^2)*(B78-0.5)*LN(B78/(1-B78))))^2/((H7-D7)*EXP(LN((F7-D7)/(H7-F7))+(1/2)*(LN((1-E6)/E6))^-1*LN(((G7-D7)/(H7-G7))/((E7-D7)/(H7-E7)))*LN(B78/(1-B78))+((1-2*E6)*(LN((1-E6)/E6)))^-1*LN((((G7-D7)/(H7-G7))*((E7-D7)/(H7-E7)))/((F7-D7)/(H7-F7))^2)*(B78-0.5)*LN(B78/(1-B78)))),NA())))))</f>
        <v>2.872259113165888E-2</v>
      </c>
    </row>
    <row r="79" spans="2:4" x14ac:dyDescent="0.35">
      <c r="B79" s="6">
        <f>IF(K6&lt;&gt;"",NA(),(ROW()-ROW(B32))/100)</f>
        <v>0.47</v>
      </c>
      <c r="C79" s="5">
        <f>IF(K6&lt;&gt;"",NA(),IF(J7="u",F7+(1/2)*(LN((1-E6)/E6))^-1*(G7-E7)*LN(B79/(1-B79))+((1-2*E6)*(LN((1-E6)/E6)))^-1*(1-2*(F7-E7)/(G7-E7))*(G7-E7)*(B79-0.5)*LN(B79/(1-B79)),IF(J7="sl",D7+EXP(LN(F7-D7)+(1/2)*(LN((1-E6)/E6))^-1*LN((G7-D7)/(E7-D7))*LN(B79/(1-B79))+((1-2*E6)*(LN((1-E6)/E6)))^-1*LN(((G7-D7)*(E7-D7))/(F7-D7)^2)*(B79-0.5)*LN(B79/(1-B79))),IF(J7="su",H7-EXP(-(-LN(H7-F7)-(1/2)*(LN((1-E6)/E6))^-1*LN((H7-G7)/(H7-E7))*LN(B79/(1-B79))-((1-2*E6)*(LN((1-E6)/E6)))^-1*LN(((H7-G7)*(H7-E7))/(H7-F7)^2)*(B79-0.5)*LN(B79/(1-B79)))),IF(J7="b",(D7+H7*EXP(LN((F7-D7)/(H7-F7))+(1/2)*(LN((1-E6)/E6))^-1*LN(((G7-D7)/(H7-G7))/((E7-D7)/(H7-E7)))*LN(B79/(1-B79))+((1-2*E6)*(LN((1-E6)/E6)))^-1*LN((((G7-D7)/(H7-G7))*((E7-D7)/(H7-E7)))/((F7-D7)/(H7-F7))^2)*(B79-0.5)*LN(B79/(1-B79))))/(1+EXP(LN((F7-D7)/(H7-F7))+(1/2)*(LN((1-E6)/E6))^-1*LN(((G7-D7)/(H7-G7))/((E7-D7)/(H7-E7)))*LN(B79/(1-B79))+((1-2*E6)*(LN((1-E6)/E6)))^-1*LN((((G7-D7)/(H7-G7))*((E7-D7)/(H7-E7)))/((F7-D7)/(H7-F7))^2)*(B79-0.5)*LN(B79/(1-B79)))),NA())))))</f>
        <v>33.92690435733293</v>
      </c>
      <c r="D79" s="4">
        <f>IF(K6&lt;&gt;"",NA(),IF(J7="u",((1/2)*(LN((1-E6)/E6))^-1*(G7-E7)/(B79*(1-B79))+((1-2*E6)*(LN((1-E6)/E6)))^-1*(1-2*(F7-E7)/(G7-E7))*(G7-E7)*((B79-0.5)/(B79*(1-B79))+LN(B79/(1-B79))))^(-1),IF(J7="sl",((1/2)*(LN((1-E6)/E6))^-1*LN((G7-D7)/(E7-D7))/(B79*(1-B79))+((1-2*E6)*(LN((1-E6)/E6)))^-1*LN(((G7-D7)*(E7-D7))/(F7-D7)^2)*((B79-0.5)/(B79*(1-B79))+LN(B79/(1-B79))))^(-1)*EXP(-(LN(F7-D7)+(1/2)*(LN((1-E6)/E6))^-1*LN((G7-D7)/(E7-D7))*LN(B79/(1-B79))+((1-2*E6)*(LN((1-E6)/E6)))^-1*LN(((G7-D7)*(E7-D7))/(F7-D7)^2)*(B79-0.5)*LN(B79/(1-B79)))),IF(J7="su",(-(1/2)*(LN((1-E6)/E6))^-1*LN((H7-G7)/(H7-E7))/(B79*(1-B79))-((1-2*E6)*(LN((1-E6)/E6)))^-1*LN(((H7-G7)*(H7-E7))/(H7-F7)^2)*((B79-0.5)/(B79*(1-B79))+LN(B79/(1-B79))))^(-1)*EXP((-LN(H7-F7)-(1/2)*(LN((1-E6)/E6))^-1*LN((H7-G7)/(H7-E7))*LN(B79/(1-B79))-((1-2*E6)*(LN((1-E6)/E6)))^-1*LN(((H7-G7)*(H7-E7))/(H7-F7)^2)*(B79-0.5)*LN(B79/(1-B79)))),IF(J7="b",((1/2)*(LN((1-E6)/E6))^-1*LN(((G7-D7)/(H7-G7))/((E7-D7)/(H7-E7)))/(B79*(1-B79))+((1-2*E6)*(LN((1-E6)/E6)))^-1*LN((((G7-D7)/(H7-G7))*((E7-D7)/(H7-E7)))/((F7-D7)/(H7-F7))^2)*((B79-0.5)/(B79*(1-B79))+LN(B79/(1-B79))))^(-1)*(1+EXP(LN((F7-D7)/(H7-F7))+(1/2)*(LN((1-E6)/E6))^-1*LN(((G7-D7)/(H7-G7))/((E7-D7)/(H7-E7)))*LN(B79/(1-B79))+((1-2*E6)*(LN((1-E6)/E6)))^-1*LN((((G7-D7)/(H7-G7))*((E7-D7)/(H7-E7)))/((F7-D7)/(H7-F7))^2)*(B79-0.5)*LN(B79/(1-B79))))^2/((H7-D7)*EXP(LN((F7-D7)/(H7-F7))+(1/2)*(LN((1-E6)/E6))^-1*LN(((G7-D7)/(H7-G7))/((E7-D7)/(H7-E7)))*LN(B79/(1-B79))+((1-2*E6)*(LN((1-E6)/E6)))^-1*LN((((G7-D7)/(H7-G7))*((E7-D7)/(H7-E7)))/((F7-D7)/(H7-F7))^2)*(B79-0.5)*LN(B79/(1-B79)))),NA())))))</f>
        <v>2.8431326523044163E-2</v>
      </c>
    </row>
    <row r="80" spans="2:4" x14ac:dyDescent="0.35">
      <c r="B80" s="6">
        <f>IF(K6&lt;&gt;"",NA(),(ROW()-ROW(B32))/100)</f>
        <v>0.48</v>
      </c>
      <c r="C80" s="5">
        <f>IF(K6&lt;&gt;"",NA(),IF(J7="u",F7+(1/2)*(LN((1-E6)/E6))^-1*(G7-E7)*LN(B80/(1-B80))+((1-2*E6)*(LN((1-E6)/E6)))^-1*(1-2*(F7-E7)/(G7-E7))*(G7-E7)*(B80-0.5)*LN(B80/(1-B80)),IF(J7="sl",D7+EXP(LN(F7-D7)+(1/2)*(LN((1-E6)/E6))^-1*LN((G7-D7)/(E7-D7))*LN(B80/(1-B80))+((1-2*E6)*(LN((1-E6)/E6)))^-1*LN(((G7-D7)*(E7-D7))/(F7-D7)^2)*(B80-0.5)*LN(B80/(1-B80))),IF(J7="su",H7-EXP(-(-LN(H7-F7)-(1/2)*(LN((1-E6)/E6))^-1*LN((H7-G7)/(H7-E7))*LN(B80/(1-B80))-((1-2*E6)*(LN((1-E6)/E6)))^-1*LN(((H7-G7)*(H7-E7))/(H7-F7)^2)*(B80-0.5)*LN(B80/(1-B80)))),IF(J7="b",(D7+H7*EXP(LN((F7-D7)/(H7-F7))+(1/2)*(LN((1-E6)/E6))^-1*LN(((G7-D7)/(H7-G7))/((E7-D7)/(H7-E7)))*LN(B80/(1-B80))+((1-2*E6)*(LN((1-E6)/E6)))^-1*LN((((G7-D7)/(H7-G7))*((E7-D7)/(H7-E7)))/((F7-D7)/(H7-F7))^2)*(B80-0.5)*LN(B80/(1-B80))))/(1+EXP(LN((F7-D7)/(H7-F7))+(1/2)*(LN((1-E6)/E6))^-1*LN(((G7-D7)/(H7-G7))/((E7-D7)/(H7-E7)))*LN(B80/(1-B80))+((1-2*E6)*(LN((1-E6)/E6)))^-1*LN((((G7-D7)/(H7-G7))*((E7-D7)/(H7-E7)))/((F7-D7)/(H7-F7))^2)*(B80-0.5)*LN(B80/(1-B80)))),NA())))))</f>
        <v>34.280527128242461</v>
      </c>
      <c r="D80" s="4">
        <f>IF(K6&lt;&gt;"",NA(),IF(J7="u",((1/2)*(LN((1-E6)/E6))^-1*(G7-E7)/(B80*(1-B80))+((1-2*E6)*(LN((1-E6)/E6)))^-1*(1-2*(F7-E7)/(G7-E7))*(G7-E7)*((B80-0.5)/(B80*(1-B80))+LN(B80/(1-B80))))^(-1),IF(J7="sl",((1/2)*(LN((1-E6)/E6))^-1*LN((G7-D7)/(E7-D7))/(B80*(1-B80))+((1-2*E6)*(LN((1-E6)/E6)))^-1*LN(((G7-D7)*(E7-D7))/(F7-D7)^2)*((B80-0.5)/(B80*(1-B80))+LN(B80/(1-B80))))^(-1)*EXP(-(LN(F7-D7)+(1/2)*(LN((1-E6)/E6))^-1*LN((G7-D7)/(E7-D7))*LN(B80/(1-B80))+((1-2*E6)*(LN((1-E6)/E6)))^-1*LN(((G7-D7)*(E7-D7))/(F7-D7)^2)*(B80-0.5)*LN(B80/(1-B80)))),IF(J7="su",(-(1/2)*(LN((1-E6)/E6))^-1*LN((H7-G7)/(H7-E7))/(B80*(1-B80))-((1-2*E6)*(LN((1-E6)/E6)))^-1*LN(((H7-G7)*(H7-E7))/(H7-F7)^2)*((B80-0.5)/(B80*(1-B80))+LN(B80/(1-B80))))^(-1)*EXP((-LN(H7-F7)-(1/2)*(LN((1-E6)/E6))^-1*LN((H7-G7)/(H7-E7))*LN(B80/(1-B80))-((1-2*E6)*(LN((1-E6)/E6)))^-1*LN(((H7-G7)*(H7-E7))/(H7-F7)^2)*(B80-0.5)*LN(B80/(1-B80)))),IF(J7="b",((1/2)*(LN((1-E6)/E6))^-1*LN(((G7-D7)/(H7-G7))/((E7-D7)/(H7-E7)))/(B80*(1-B80))+((1-2*E6)*(LN((1-E6)/E6)))^-1*LN((((G7-D7)/(H7-G7))*((E7-D7)/(H7-E7)))/((F7-D7)/(H7-F7))^2)*((B80-0.5)/(B80*(1-B80))+LN(B80/(1-B80))))^(-1)*(1+EXP(LN((F7-D7)/(H7-F7))+(1/2)*(LN((1-E6)/E6))^-1*LN(((G7-D7)/(H7-G7))/((E7-D7)/(H7-E7)))*LN(B80/(1-B80))+((1-2*E6)*(LN((1-E6)/E6)))^-1*LN((((G7-D7)/(H7-G7))*((E7-D7)/(H7-E7)))/((F7-D7)/(H7-F7))^2)*(B80-0.5)*LN(B80/(1-B80))))^2/((H7-D7)*EXP(LN((F7-D7)/(H7-F7))+(1/2)*(LN((1-E6)/E6))^-1*LN(((G7-D7)/(H7-G7))/((E7-D7)/(H7-E7)))*LN(B80/(1-B80))+((1-2*E6)*(LN((1-E6)/E6)))^-1*LN((((G7-D7)/(H7-G7))*((E7-D7)/(H7-E7)))/((F7-D7)/(H7-F7))^2)*(B80-0.5)*LN(B80/(1-B80)))),NA())))))</f>
        <v>2.8124089863807891E-2</v>
      </c>
    </row>
    <row r="81" spans="2:4" x14ac:dyDescent="0.35">
      <c r="B81" s="6">
        <f>IF(K6&lt;&gt;"",NA(),(ROW()-ROW(B32))/100)</f>
        <v>0.49</v>
      </c>
      <c r="C81" s="5">
        <f>IF(K6&lt;&gt;"",NA(),IF(J7="u",F7+(1/2)*(LN((1-E6)/E6))^-1*(G7-E7)*LN(B81/(1-B81))+((1-2*E6)*(LN((1-E6)/E6)))^-1*(1-2*(F7-E7)/(G7-E7))*(G7-E7)*(B81-0.5)*LN(B81/(1-B81)),IF(J7="sl",D7+EXP(LN(F7-D7)+(1/2)*(LN((1-E6)/E6))^-1*LN((G7-D7)/(E7-D7))*LN(B81/(1-B81))+((1-2*E6)*(LN((1-E6)/E6)))^-1*LN(((G7-D7)*(E7-D7))/(F7-D7)^2)*(B81-0.5)*LN(B81/(1-B81))),IF(J7="su",H7-EXP(-(-LN(H7-F7)-(1/2)*(LN((1-E6)/E6))^-1*LN((H7-G7)/(H7-E7))*LN(B81/(1-B81))-((1-2*E6)*(LN((1-E6)/E6)))^-1*LN(((H7-G7)*(H7-E7))/(H7-F7)^2)*(B81-0.5)*LN(B81/(1-B81)))),IF(J7="b",(D7+H7*EXP(LN((F7-D7)/(H7-F7))+(1/2)*(LN((1-E6)/E6))^-1*LN(((G7-D7)/(H7-G7))/((E7-D7)/(H7-E7)))*LN(B81/(1-B81))+((1-2*E6)*(LN((1-E6)/E6)))^-1*LN((((G7-D7)/(H7-G7))*((E7-D7)/(H7-E7)))/((F7-D7)/(H7-F7))^2)*(B81-0.5)*LN(B81/(1-B81))))/(1+EXP(LN((F7-D7)/(H7-F7))+(1/2)*(LN((1-E6)/E6))^-1*LN(((G7-D7)/(H7-G7))/((E7-D7)/(H7-E7)))*LN(B81/(1-B81))+((1-2*E6)*(LN((1-E6)/E6)))^-1*LN((((G7-D7)/(H7-G7))*((E7-D7)/(H7-E7)))/((F7-D7)/(H7-F7))^2)*(B81-0.5)*LN(B81/(1-B81)))),NA())))))</f>
        <v>34.638131653155263</v>
      </c>
      <c r="D81" s="4">
        <f>IF(K6&lt;&gt;"",NA(),IF(J7="u",((1/2)*(LN((1-E6)/E6))^-1*(G7-E7)/(B81*(1-B81))+((1-2*E6)*(LN((1-E6)/E6)))^-1*(1-2*(F7-E7)/(G7-E7))*(G7-E7)*((B81-0.5)/(B81*(1-B81))+LN(B81/(1-B81))))^(-1),IF(J7="sl",((1/2)*(LN((1-E6)/E6))^-1*LN((G7-D7)/(E7-D7))/(B81*(1-B81))+((1-2*E6)*(LN((1-E6)/E6)))^-1*LN(((G7-D7)*(E7-D7))/(F7-D7)^2)*((B81-0.5)/(B81*(1-B81))+LN(B81/(1-B81))))^(-1)*EXP(-(LN(F7-D7)+(1/2)*(LN((1-E6)/E6))^-1*LN((G7-D7)/(E7-D7))*LN(B81/(1-B81))+((1-2*E6)*(LN((1-E6)/E6)))^-1*LN(((G7-D7)*(E7-D7))/(F7-D7)^2)*(B81-0.5)*LN(B81/(1-B81)))),IF(J7="su",(-(1/2)*(LN((1-E6)/E6))^-1*LN((H7-G7)/(H7-E7))/(B81*(1-B81))-((1-2*E6)*(LN((1-E6)/E6)))^-1*LN(((H7-G7)*(H7-E7))/(H7-F7)^2)*((B81-0.5)/(B81*(1-B81))+LN(B81/(1-B81))))^(-1)*EXP((-LN(H7-F7)-(1/2)*(LN((1-E6)/E6))^-1*LN((H7-G7)/(H7-E7))*LN(B81/(1-B81))-((1-2*E6)*(LN((1-E6)/E6)))^-1*LN(((H7-G7)*(H7-E7))/(H7-F7)^2)*(B81-0.5)*LN(B81/(1-B81)))),IF(J7="b",((1/2)*(LN((1-E6)/E6))^-1*LN(((G7-D7)/(H7-G7))/((E7-D7)/(H7-E7)))/(B81*(1-B81))+((1-2*E6)*(LN((1-E6)/E6)))^-1*LN((((G7-D7)/(H7-G7))*((E7-D7)/(H7-E7)))/((F7-D7)/(H7-F7))^2)*((B81-0.5)/(B81*(1-B81))+LN(B81/(1-B81))))^(-1)*(1+EXP(LN((F7-D7)/(H7-F7))+(1/2)*(LN((1-E6)/E6))^-1*LN(((G7-D7)/(H7-G7))/((E7-D7)/(H7-E7)))*LN(B81/(1-B81))+((1-2*E6)*(LN((1-E6)/E6)))^-1*LN((((G7-D7)/(H7-G7))*((E7-D7)/(H7-E7)))/((F7-D7)/(H7-F7))^2)*(B81-0.5)*LN(B81/(1-B81))))^2/((H7-D7)*EXP(LN((F7-D7)/(H7-F7))+(1/2)*(LN((1-E6)/E6))^-1*LN(((G7-D7)/(H7-G7))/((E7-D7)/(H7-E7)))*LN(B81/(1-B81))+((1-2*E6)*(LN((1-E6)/E6)))^-1*LN((((G7-D7)/(H7-G7))*((E7-D7)/(H7-E7)))/((F7-D7)/(H7-F7))^2)*(B81-0.5)*LN(B81/(1-B81)))),NA())))))</f>
        <v>2.7801797219017543E-2</v>
      </c>
    </row>
    <row r="82" spans="2:4" x14ac:dyDescent="0.35">
      <c r="B82" s="6">
        <f>IF(K6&lt;&gt;"",NA(),(ROW()-ROW(B32))/100)</f>
        <v>0.5</v>
      </c>
      <c r="C82" s="5">
        <f>IF(K6&lt;&gt;"",NA(),IF(J7="u",F7+(1/2)*(LN((1-E6)/E6))^-1*(G7-E7)*LN(B82/(1-B82))+((1-2*E6)*(LN((1-E6)/E6)))^-1*(1-2*(F7-E7)/(G7-E7))*(G7-E7)*(B82-0.5)*LN(B82/(1-B82)),IF(J7="sl",D7+EXP(LN(F7-D7)+(1/2)*(LN((1-E6)/E6))^-1*LN((G7-D7)/(E7-D7))*LN(B82/(1-B82))+((1-2*E6)*(LN((1-E6)/E6)))^-1*LN(((G7-D7)*(E7-D7))/(F7-D7)^2)*(B82-0.5)*LN(B82/(1-B82))),IF(J7="su",H7-EXP(-(-LN(H7-F7)-(1/2)*(LN((1-E6)/E6))^-1*LN((H7-G7)/(H7-E7))*LN(B82/(1-B82))-((1-2*E6)*(LN((1-E6)/E6)))^-1*LN(((H7-G7)*(H7-E7))/(H7-F7)^2)*(B82-0.5)*LN(B82/(1-B82)))),IF(J7="b",(D7+H7*EXP(LN((F7-D7)/(H7-F7))+(1/2)*(LN((1-E6)/E6))^-1*LN(((G7-D7)/(H7-G7))/((E7-D7)/(H7-E7)))*LN(B82/(1-B82))+((1-2*E6)*(LN((1-E6)/E6)))^-1*LN((((G7-D7)/(H7-G7))*((E7-D7)/(H7-E7)))/((F7-D7)/(H7-F7))^2)*(B82-0.5)*LN(B82/(1-B82))))/(1+EXP(LN((F7-D7)/(H7-F7))+(1/2)*(LN((1-E6)/E6))^-1*LN(((G7-D7)/(H7-G7))/((E7-D7)/(H7-E7)))*LN(B82/(1-B82))+((1-2*E6)*(LN((1-E6)/E6)))^-1*LN((((G7-D7)/(H7-G7))*((E7-D7)/(H7-E7)))/((F7-D7)/(H7-F7))^2)*(B82-0.5)*LN(B82/(1-B82)))),NA())))))</f>
        <v>35</v>
      </c>
      <c r="D82" s="4">
        <f>IF(K6&lt;&gt;"",NA(),IF(J7="u",((1/2)*(LN((1-E6)/E6))^-1*(G7-E7)/(B82*(1-B82))+((1-2*E6)*(LN((1-E6)/E6)))^-1*(1-2*(F7-E7)/(G7-E7))*(G7-E7)*((B82-0.5)/(B82*(1-B82))+LN(B82/(1-B82))))^(-1),IF(J7="sl",((1/2)*(LN((1-E6)/E6))^-1*LN((G7-D7)/(E7-D7))/(B82*(1-B82))+((1-2*E6)*(LN((1-E6)/E6)))^-1*LN(((G7-D7)*(E7-D7))/(F7-D7)^2)*((B82-0.5)/(B82*(1-B82))+LN(B82/(1-B82))))^(-1)*EXP(-(LN(F7-D7)+(1/2)*(LN((1-E6)/E6))^-1*LN((G7-D7)/(E7-D7))*LN(B82/(1-B82))+((1-2*E6)*(LN((1-E6)/E6)))^-1*LN(((G7-D7)*(E7-D7))/(F7-D7)^2)*(B82-0.5)*LN(B82/(1-B82)))),IF(J7="su",(-(1/2)*(LN((1-E6)/E6))^-1*LN((H7-G7)/(H7-E7))/(B82*(1-B82))-((1-2*E6)*(LN((1-E6)/E6)))^-1*LN(((H7-G7)*(H7-E7))/(H7-F7)^2)*((B82-0.5)/(B82*(1-B82))+LN(B82/(1-B82))))^(-1)*EXP((-LN(H7-F7)-(1/2)*(LN((1-E6)/E6))^-1*LN((H7-G7)/(H7-E7))*LN(B82/(1-B82))-((1-2*E6)*(LN((1-E6)/E6)))^-1*LN(((H7-G7)*(H7-E7))/(H7-F7)^2)*(B82-0.5)*LN(B82/(1-B82)))),IF(J7="b",((1/2)*(LN((1-E6)/E6))^-1*LN(((G7-D7)/(H7-G7))/((E7-D7)/(H7-E7)))/(B82*(1-B82))+((1-2*E6)*(LN((1-E6)/E6)))^-1*LN((((G7-D7)/(H7-G7))*((E7-D7)/(H7-E7)))/((F7-D7)/(H7-F7))^2)*((B82-0.5)/(B82*(1-B82))+LN(B82/(1-B82))))^(-1)*(1+EXP(LN((F7-D7)/(H7-F7))+(1/2)*(LN((1-E6)/E6))^-1*LN(((G7-D7)/(H7-G7))/((E7-D7)/(H7-E7)))*LN(B82/(1-B82))+((1-2*E6)*(LN((1-E6)/E6)))^-1*LN((((G7-D7)/(H7-G7))*((E7-D7)/(H7-E7)))/((F7-D7)/(H7-F7))^2)*(B82-0.5)*LN(B82/(1-B82))))^2/((H7-D7)*EXP(LN((F7-D7)/(H7-F7))+(1/2)*(LN((1-E6)/E6))^-1*LN(((G7-D7)/(H7-G7))/((E7-D7)/(H7-E7)))*LN(B82/(1-B82))+((1-2*E6)*(LN((1-E6)/E6)))^-1*LN((((G7-D7)/(H7-G7))*((E7-D7)/(H7-E7)))/((F7-D7)/(H7-F7))^2)*(B82-0.5)*LN(B82/(1-B82)))),NA())))))</f>
        <v>2.7465307216702747E-2</v>
      </c>
    </row>
    <row r="83" spans="2:4" x14ac:dyDescent="0.35">
      <c r="B83" s="6">
        <f>IF(K6&lt;&gt;"",NA(),(ROW()-ROW(B32))/100)</f>
        <v>0.51</v>
      </c>
      <c r="C83" s="5">
        <f>IF(K6&lt;&gt;"",NA(),IF(J7="u",F7+(1/2)*(LN((1-E6)/E6))^-1*(G7-E7)*LN(B83/(1-B83))+((1-2*E6)*(LN((1-E6)/E6)))^-1*(1-2*(F7-E7)/(G7-E7))*(G7-E7)*(B83-0.5)*LN(B83/(1-B83)),IF(J7="sl",D7+EXP(LN(F7-D7)+(1/2)*(LN((1-E6)/E6))^-1*LN((G7-D7)/(E7-D7))*LN(B83/(1-B83))+((1-2*E6)*(LN((1-E6)/E6)))^-1*LN(((G7-D7)*(E7-D7))/(F7-D7)^2)*(B83-0.5)*LN(B83/(1-B83))),IF(J7="su",H7-EXP(-(-LN(H7-F7)-(1/2)*(LN((1-E6)/E6))^-1*LN((H7-G7)/(H7-E7))*LN(B83/(1-B83))-((1-2*E6)*(LN((1-E6)/E6)))^-1*LN(((H7-G7)*(H7-E7))/(H7-F7)^2)*(B83-0.5)*LN(B83/(1-B83)))),IF(J7="b",(D7+H7*EXP(LN((F7-D7)/(H7-F7))+(1/2)*(LN((1-E6)/E6))^-1*LN(((G7-D7)/(H7-G7))/((E7-D7)/(H7-E7)))*LN(B83/(1-B83))+((1-2*E6)*(LN((1-E6)/E6)))^-1*LN((((G7-D7)/(H7-G7))*((E7-D7)/(H7-E7)))/((F7-D7)/(H7-F7))^2)*(B83-0.5)*LN(B83/(1-B83))))/(1+EXP(LN((F7-D7)/(H7-F7))+(1/2)*(LN((1-E6)/E6))^-1*LN(((G7-D7)/(H7-G7))/((E7-D7)/(H7-E7)))*LN(B83/(1-B83))+((1-2*E6)*(LN((1-E6)/E6)))^-1*LN((((G7-D7)/(H7-G7))*((E7-D7)/(H7-E7)))/((F7-D7)/(H7-F7))^2)*(B83-0.5)*LN(B83/(1-B83)))),NA())))))</f>
        <v>35.366420149949697</v>
      </c>
      <c r="D83" s="4">
        <f>IF(K6&lt;&gt;"",NA(),IF(J7="u",((1/2)*(LN((1-E6)/E6))^-1*(G7-E7)/(B83*(1-B83))+((1-2*E6)*(LN((1-E6)/E6)))^-1*(1-2*(F7-E7)/(G7-E7))*(G7-E7)*((B83-0.5)/(B83*(1-B83))+LN(B83/(1-B83))))^(-1),IF(J7="sl",((1/2)*(LN((1-E6)/E6))^-1*LN((G7-D7)/(E7-D7))/(B83*(1-B83))+((1-2*E6)*(LN((1-E6)/E6)))^-1*LN(((G7-D7)*(E7-D7))/(F7-D7)^2)*((B83-0.5)/(B83*(1-B83))+LN(B83/(1-B83))))^(-1)*EXP(-(LN(F7-D7)+(1/2)*(LN((1-E6)/E6))^-1*LN((G7-D7)/(E7-D7))*LN(B83/(1-B83))+((1-2*E6)*(LN((1-E6)/E6)))^-1*LN(((G7-D7)*(E7-D7))/(F7-D7)^2)*(B83-0.5)*LN(B83/(1-B83)))),IF(J7="su",(-(1/2)*(LN((1-E6)/E6))^-1*LN((H7-G7)/(H7-E7))/(B83*(1-B83))-((1-2*E6)*(LN((1-E6)/E6)))^-1*LN(((H7-G7)*(H7-E7))/(H7-F7)^2)*((B83-0.5)/(B83*(1-B83))+LN(B83/(1-B83))))^(-1)*EXP((-LN(H7-F7)-(1/2)*(LN((1-E6)/E6))^-1*LN((H7-G7)/(H7-E7))*LN(B83/(1-B83))-((1-2*E6)*(LN((1-E6)/E6)))^-1*LN(((H7-G7)*(H7-E7))/(H7-F7)^2)*(B83-0.5)*LN(B83/(1-B83)))),IF(J7="b",((1/2)*(LN((1-E6)/E6))^-1*LN(((G7-D7)/(H7-G7))/((E7-D7)/(H7-E7)))/(B83*(1-B83))+((1-2*E6)*(LN((1-E6)/E6)))^-1*LN((((G7-D7)/(H7-G7))*((E7-D7)/(H7-E7)))/((F7-D7)/(H7-F7))^2)*((B83-0.5)/(B83*(1-B83))+LN(B83/(1-B83))))^(-1)*(1+EXP(LN((F7-D7)/(H7-F7))+(1/2)*(LN((1-E6)/E6))^-1*LN(((G7-D7)/(H7-G7))/((E7-D7)/(H7-E7)))*LN(B83/(1-B83))+((1-2*E6)*(LN((1-E6)/E6)))^-1*LN((((G7-D7)/(H7-G7))*((E7-D7)/(H7-E7)))/((F7-D7)/(H7-F7))^2)*(B83-0.5)*LN(B83/(1-B83))))^2/((H7-D7)*EXP(LN((F7-D7)/(H7-F7))+(1/2)*(LN((1-E6)/E6))^-1*LN(((G7-D7)/(H7-G7))/((E7-D7)/(H7-E7)))*LN(B83/(1-B83))+((1-2*E6)*(LN((1-E6)/E6)))^-1*LN((((G7-D7)/(H7-G7))*((E7-D7)/(H7-E7)))/((F7-D7)/(H7-F7))^2)*(B83-0.5)*LN(B83/(1-B83)))),NA())))))</f>
        <v>2.711542349610328E-2</v>
      </c>
    </row>
    <row r="84" spans="2:4" x14ac:dyDescent="0.35">
      <c r="B84" s="6">
        <f>IF(K6&lt;&gt;"",NA(),(ROW()-ROW(B32))/100)</f>
        <v>0.52</v>
      </c>
      <c r="C84" s="5">
        <f>IF(K6&lt;&gt;"",NA(),IF(J7="u",F7+(1/2)*(LN((1-E6)/E6))^-1*(G7-E7)*LN(B84/(1-B84))+((1-2*E6)*(LN((1-E6)/E6)))^-1*(1-2*(F7-E7)/(G7-E7))*(G7-E7)*(B84-0.5)*LN(B84/(1-B84)),IF(J7="sl",D7+EXP(LN(F7-D7)+(1/2)*(LN((1-E6)/E6))^-1*LN((G7-D7)/(E7-D7))*LN(B84/(1-B84))+((1-2*E6)*(LN((1-E6)/E6)))^-1*LN(((G7-D7)*(E7-D7))/(F7-D7)^2)*(B84-0.5)*LN(B84/(1-B84))),IF(J7="su",H7-EXP(-(-LN(H7-F7)-(1/2)*(LN((1-E6)/E6))^-1*LN((H7-G7)/(H7-E7))*LN(B84/(1-B84))-((1-2*E6)*(LN((1-E6)/E6)))^-1*LN(((H7-G7)*(H7-E7))/(H7-F7)^2)*(B84-0.5)*LN(B84/(1-B84)))),IF(J7="b",(D7+H7*EXP(LN((F7-D7)/(H7-F7))+(1/2)*(LN((1-E6)/E6))^-1*LN(((G7-D7)/(H7-G7))/((E7-D7)/(H7-E7)))*LN(B84/(1-B84))+((1-2*E6)*(LN((1-E6)/E6)))^-1*LN((((G7-D7)/(H7-G7))*((E7-D7)/(H7-E7)))/((F7-D7)/(H7-F7))^2)*(B84-0.5)*LN(B84/(1-B84))))/(1+EXP(LN((F7-D7)/(H7-F7))+(1/2)*(LN((1-E6)/E6))^-1*LN(((G7-D7)/(H7-G7))/((E7-D7)/(H7-E7)))*LN(B84/(1-B84))+((1-2*E6)*(LN((1-E6)/E6)))^-1*LN((((G7-D7)/(H7-G7))*((E7-D7)/(H7-E7)))/((F7-D7)/(H7-F7))^2)*(B84-0.5)*LN(B84/(1-B84)))),NA())))))</f>
        <v>35.737687374840014</v>
      </c>
      <c r="D84" s="4">
        <f>IF(K6&lt;&gt;"",NA(),IF(J7="u",((1/2)*(LN((1-E6)/E6))^-1*(G7-E7)/(B84*(1-B84))+((1-2*E6)*(LN((1-E6)/E6)))^-1*(1-2*(F7-E7)/(G7-E7))*(G7-E7)*((B84-0.5)/(B84*(1-B84))+LN(B84/(1-B84))))^(-1),IF(J7="sl",((1/2)*(LN((1-E6)/E6))^-1*LN((G7-D7)/(E7-D7))/(B84*(1-B84))+((1-2*E6)*(LN((1-E6)/E6)))^-1*LN(((G7-D7)*(E7-D7))/(F7-D7)^2)*((B84-0.5)/(B84*(1-B84))+LN(B84/(1-B84))))^(-1)*EXP(-(LN(F7-D7)+(1/2)*(LN((1-E6)/E6))^-1*LN((G7-D7)/(E7-D7))*LN(B84/(1-B84))+((1-2*E6)*(LN((1-E6)/E6)))^-1*LN(((G7-D7)*(E7-D7))/(F7-D7)^2)*(B84-0.5)*LN(B84/(1-B84)))),IF(J7="su",(-(1/2)*(LN((1-E6)/E6))^-1*LN((H7-G7)/(H7-E7))/(B84*(1-B84))-((1-2*E6)*(LN((1-E6)/E6)))^-1*LN(((H7-G7)*(H7-E7))/(H7-F7)^2)*((B84-0.5)/(B84*(1-B84))+LN(B84/(1-B84))))^(-1)*EXP((-LN(H7-F7)-(1/2)*(LN((1-E6)/E6))^-1*LN((H7-G7)/(H7-E7))*LN(B84/(1-B84))-((1-2*E6)*(LN((1-E6)/E6)))^-1*LN(((H7-G7)*(H7-E7))/(H7-F7)^2)*(B84-0.5)*LN(B84/(1-B84)))),IF(J7="b",((1/2)*(LN((1-E6)/E6))^-1*LN(((G7-D7)/(H7-G7))/((E7-D7)/(H7-E7)))/(B84*(1-B84))+((1-2*E6)*(LN((1-E6)/E6)))^-1*LN((((G7-D7)/(H7-G7))*((E7-D7)/(H7-E7)))/((F7-D7)/(H7-F7))^2)*((B84-0.5)/(B84*(1-B84))+LN(B84/(1-B84))))^(-1)*(1+EXP(LN((F7-D7)/(H7-F7))+(1/2)*(LN((1-E6)/E6))^-1*LN(((G7-D7)/(H7-G7))/((E7-D7)/(H7-E7)))*LN(B84/(1-B84))+((1-2*E6)*(LN((1-E6)/E6)))^-1*LN((((G7-D7)/(H7-G7))*((E7-D7)/(H7-E7)))/((F7-D7)/(H7-F7))^2)*(B84-0.5)*LN(B84/(1-B84))))^2/((H7-D7)*EXP(LN((F7-D7)/(H7-F7))+(1/2)*(LN((1-E6)/E6))^-1*LN(((G7-D7)/(H7-G7))/((E7-D7)/(H7-E7)))*LN(B84/(1-B84))+((1-2*E6)*(LN((1-E6)/E6)))^-1*LN((((G7-D7)/(H7-G7))*((E7-D7)/(H7-E7)))/((F7-D7)/(H7-F7))^2)*(B84-0.5)*LN(B84/(1-B84)))),NA())))))</f>
        <v>2.6752897116756044E-2</v>
      </c>
    </row>
    <row r="85" spans="2:4" x14ac:dyDescent="0.35">
      <c r="B85" s="6">
        <f>IF(K6&lt;&gt;"",NA(),(ROW()-ROW(B32))/100)</f>
        <v>0.53</v>
      </c>
      <c r="C85" s="5">
        <f>IF(K6&lt;&gt;"",NA(),IF(J7="u",F7+(1/2)*(LN((1-E6)/E6))^-1*(G7-E7)*LN(B85/(1-B85))+((1-2*E6)*(LN((1-E6)/E6)))^-1*(1-2*(F7-E7)/(G7-E7))*(G7-E7)*(B85-0.5)*LN(B85/(1-B85)),IF(J7="sl",D7+EXP(LN(F7-D7)+(1/2)*(LN((1-E6)/E6))^-1*LN((G7-D7)/(E7-D7))*LN(B85/(1-B85))+((1-2*E6)*(LN((1-E6)/E6)))^-1*LN(((G7-D7)*(E7-D7))/(F7-D7)^2)*(B85-0.5)*LN(B85/(1-B85))),IF(J7="su",H7-EXP(-(-LN(H7-F7)-(1/2)*(LN((1-E6)/E6))^-1*LN((H7-G7)/(H7-E7))*LN(B85/(1-B85))-((1-2*E6)*(LN((1-E6)/E6)))^-1*LN(((H7-G7)*(H7-E7))/(H7-F7)^2)*(B85-0.5)*LN(B85/(1-B85)))),IF(J7="b",(D7+H7*EXP(LN((F7-D7)/(H7-F7))+(1/2)*(LN((1-E6)/E6))^-1*LN(((G7-D7)/(H7-G7))/((E7-D7)/(H7-E7)))*LN(B85/(1-B85))+((1-2*E6)*(LN((1-E6)/E6)))^-1*LN((((G7-D7)/(H7-G7))*((E7-D7)/(H7-E7)))/((F7-D7)/(H7-F7))^2)*(B85-0.5)*LN(B85/(1-B85))))/(1+EXP(LN((F7-D7)/(H7-F7))+(1/2)*(LN((1-E6)/E6))^-1*LN(((G7-D7)/(H7-G7))/((E7-D7)/(H7-E7)))*LN(B85/(1-B85))+((1-2*E6)*(LN((1-E6)/E6)))^-1*LN((((G7-D7)/(H7-G7))*((E7-D7)/(H7-E7)))/((F7-D7)/(H7-F7))^2)*(B85-0.5)*LN(B85/(1-B85)))),NA())))))</f>
        <v>36.114105667227591</v>
      </c>
      <c r="D85" s="4">
        <f>IF(K6&lt;&gt;"",NA(),IF(J7="u",((1/2)*(LN((1-E6)/E6))^-1*(G7-E7)/(B85*(1-B85))+((1-2*E6)*(LN((1-E6)/E6)))^-1*(1-2*(F7-E7)/(G7-E7))*(G7-E7)*((B85-0.5)/(B85*(1-B85))+LN(B85/(1-B85))))^(-1),IF(J7="sl",((1/2)*(LN((1-E6)/E6))^-1*LN((G7-D7)/(E7-D7))/(B85*(1-B85))+((1-2*E6)*(LN((1-E6)/E6)))^-1*LN(((G7-D7)*(E7-D7))/(F7-D7)^2)*((B85-0.5)/(B85*(1-B85))+LN(B85/(1-B85))))^(-1)*EXP(-(LN(F7-D7)+(1/2)*(LN((1-E6)/E6))^-1*LN((G7-D7)/(E7-D7))*LN(B85/(1-B85))+((1-2*E6)*(LN((1-E6)/E6)))^-1*LN(((G7-D7)*(E7-D7))/(F7-D7)^2)*(B85-0.5)*LN(B85/(1-B85)))),IF(J7="su",(-(1/2)*(LN((1-E6)/E6))^-1*LN((H7-G7)/(H7-E7))/(B85*(1-B85))-((1-2*E6)*(LN((1-E6)/E6)))^-1*LN(((H7-G7)*(H7-E7))/(H7-F7)^2)*((B85-0.5)/(B85*(1-B85))+LN(B85/(1-B85))))^(-1)*EXP((-LN(H7-F7)-(1/2)*(LN((1-E6)/E6))^-1*LN((H7-G7)/(H7-E7))*LN(B85/(1-B85))-((1-2*E6)*(LN((1-E6)/E6)))^-1*LN(((H7-G7)*(H7-E7))/(H7-F7)^2)*(B85-0.5)*LN(B85/(1-B85)))),IF(J7="b",((1/2)*(LN((1-E6)/E6))^-1*LN(((G7-D7)/(H7-G7))/((E7-D7)/(H7-E7)))/(B85*(1-B85))+((1-2*E6)*(LN((1-E6)/E6)))^-1*LN((((G7-D7)/(H7-G7))*((E7-D7)/(H7-E7)))/((F7-D7)/(H7-F7))^2)*((B85-0.5)/(B85*(1-B85))+LN(B85/(1-B85))))^(-1)*(1+EXP(LN((F7-D7)/(H7-F7))+(1/2)*(LN((1-E6)/E6))^-1*LN(((G7-D7)/(H7-G7))/((E7-D7)/(H7-E7)))*LN(B85/(1-B85))+((1-2*E6)*(LN((1-E6)/E6)))^-1*LN((((G7-D7)/(H7-G7))*((E7-D7)/(H7-E7)))/((F7-D7)/(H7-F7))^2)*(B85-0.5)*LN(B85/(1-B85))))^2/((H7-D7)*EXP(LN((F7-D7)/(H7-F7))+(1/2)*(LN((1-E6)/E6))^-1*LN(((G7-D7)/(H7-G7))/((E7-D7)/(H7-E7)))*LN(B85/(1-B85))+((1-2*E6)*(LN((1-E6)/E6)))^-1*LN((((G7-D7)/(H7-G7))*((E7-D7)/(H7-E7)))/((F7-D7)/(H7-F7))^2)*(B85-0.5)*LN(B85/(1-B85)))),NA())))))</f>
        <v>2.6378428911813013E-2</v>
      </c>
    </row>
    <row r="86" spans="2:4" x14ac:dyDescent="0.35">
      <c r="B86" s="6">
        <f>IF(K6&lt;&gt;"",NA(),(ROW()-ROW(B32))/100)</f>
        <v>0.54</v>
      </c>
      <c r="C86" s="5">
        <f>IF(K6&lt;&gt;"",NA(),IF(J7="u",F7+(1/2)*(LN((1-E6)/E6))^-1*(G7-E7)*LN(B86/(1-B86))+((1-2*E6)*(LN((1-E6)/E6)))^-1*(1-2*(F7-E7)/(G7-E7))*(G7-E7)*(B86-0.5)*LN(B86/(1-B86)),IF(J7="sl",D7+EXP(LN(F7-D7)+(1/2)*(LN((1-E6)/E6))^-1*LN((G7-D7)/(E7-D7))*LN(B86/(1-B86))+((1-2*E6)*(LN((1-E6)/E6)))^-1*LN(((G7-D7)*(E7-D7))/(F7-D7)^2)*(B86-0.5)*LN(B86/(1-B86))),IF(J7="su",H7-EXP(-(-LN(H7-F7)-(1/2)*(LN((1-E6)/E6))^-1*LN((H7-G7)/(H7-E7))*LN(B86/(1-B86))-((1-2*E6)*(LN((1-E6)/E6)))^-1*LN(((H7-G7)*(H7-E7))/(H7-F7)^2)*(B86-0.5)*LN(B86/(1-B86)))),IF(J7="b",(D7+H7*EXP(LN((F7-D7)/(H7-F7))+(1/2)*(LN((1-E6)/E6))^-1*LN(((G7-D7)/(H7-G7))/((E7-D7)/(H7-E7)))*LN(B86/(1-B86))+((1-2*E6)*(LN((1-E6)/E6)))^-1*LN((((G7-D7)/(H7-G7))*((E7-D7)/(H7-E7)))/((F7-D7)/(H7-F7))^2)*(B86-0.5)*LN(B86/(1-B86))))/(1+EXP(LN((F7-D7)/(H7-F7))+(1/2)*(LN((1-E6)/E6))^-1*LN(((G7-D7)/(H7-G7))/((E7-D7)/(H7-E7)))*LN(B86/(1-B86))+((1-2*E6)*(LN((1-E6)/E6)))^-1*LN((((G7-D7)/(H7-G7))*((E7-D7)/(H7-E7)))/((F7-D7)/(H7-F7))^2)*(B86-0.5)*LN(B86/(1-B86)))),NA())))))</f>
        <v>36.495989240447223</v>
      </c>
      <c r="D86" s="4">
        <f>IF(K6&lt;&gt;"",NA(),IF(J7="u",((1/2)*(LN((1-E6)/E6))^-1*(G7-E7)/(B86*(1-B86))+((1-2*E6)*(LN((1-E6)/E6)))^-1*(1-2*(F7-E7)/(G7-E7))*(G7-E7)*((B86-0.5)/(B86*(1-B86))+LN(B86/(1-B86))))^(-1),IF(J7="sl",((1/2)*(LN((1-E6)/E6))^-1*LN((G7-D7)/(E7-D7))/(B86*(1-B86))+((1-2*E6)*(LN((1-E6)/E6)))^-1*LN(((G7-D7)*(E7-D7))/(F7-D7)^2)*((B86-0.5)/(B86*(1-B86))+LN(B86/(1-B86))))^(-1)*EXP(-(LN(F7-D7)+(1/2)*(LN((1-E6)/E6))^-1*LN((G7-D7)/(E7-D7))*LN(B86/(1-B86))+((1-2*E6)*(LN((1-E6)/E6)))^-1*LN(((G7-D7)*(E7-D7))/(F7-D7)^2)*(B86-0.5)*LN(B86/(1-B86)))),IF(J7="su",(-(1/2)*(LN((1-E6)/E6))^-1*LN((H7-G7)/(H7-E7))/(B86*(1-B86))-((1-2*E6)*(LN((1-E6)/E6)))^-1*LN(((H7-G7)*(H7-E7))/(H7-F7)^2)*((B86-0.5)/(B86*(1-B86))+LN(B86/(1-B86))))^(-1)*EXP((-LN(H7-F7)-(1/2)*(LN((1-E6)/E6))^-1*LN((H7-G7)/(H7-E7))*LN(B86/(1-B86))-((1-2*E6)*(LN((1-E6)/E6)))^-1*LN(((H7-G7)*(H7-E7))/(H7-F7)^2)*(B86-0.5)*LN(B86/(1-B86)))),IF(J7="b",((1/2)*(LN((1-E6)/E6))^-1*LN(((G7-D7)/(H7-G7))/((E7-D7)/(H7-E7)))/(B86*(1-B86))+((1-2*E6)*(LN((1-E6)/E6)))^-1*LN((((G7-D7)/(H7-G7))*((E7-D7)/(H7-E7)))/((F7-D7)/(H7-F7))^2)*((B86-0.5)/(B86*(1-B86))+LN(B86/(1-B86))))^(-1)*(1+EXP(LN((F7-D7)/(H7-F7))+(1/2)*(LN((1-E6)/E6))^-1*LN(((G7-D7)/(H7-G7))/((E7-D7)/(H7-E7)))*LN(B86/(1-B86))+((1-2*E6)*(LN((1-E6)/E6)))^-1*LN((((G7-D7)/(H7-G7))*((E7-D7)/(H7-E7)))/((F7-D7)/(H7-F7))^2)*(B86-0.5)*LN(B86/(1-B86))))^2/((H7-D7)*EXP(LN((F7-D7)/(H7-F7))+(1/2)*(LN((1-E6)/E6))^-1*LN(((G7-D7)/(H7-G7))/((E7-D7)/(H7-E7)))*LN(B86/(1-B86))+((1-2*E6)*(LN((1-E6)/E6)))^-1*LN((((G7-D7)/(H7-G7))*((E7-D7)/(H7-E7)))/((F7-D7)/(H7-F7))^2)*(B86-0.5)*LN(B86/(1-B86)))),NA())))))</f>
        <v>2.5992671772196625E-2</v>
      </c>
    </row>
    <row r="87" spans="2:4" x14ac:dyDescent="0.35">
      <c r="B87" s="6">
        <f>IF(K6&lt;&gt;"",NA(),(ROW()-ROW(B32))/100)</f>
        <v>0.55000000000000004</v>
      </c>
      <c r="C87" s="5">
        <f>IF(K6&lt;&gt;"",NA(),IF(J7="u",F7+(1/2)*(LN((1-E6)/E6))^-1*(G7-E7)*LN(B87/(1-B87))+((1-2*E6)*(LN((1-E6)/E6)))^-1*(1-2*(F7-E7)/(G7-E7))*(G7-E7)*(B87-0.5)*LN(B87/(1-B87)),IF(J7="sl",D7+EXP(LN(F7-D7)+(1/2)*(LN((1-E6)/E6))^-1*LN((G7-D7)/(E7-D7))*LN(B87/(1-B87))+((1-2*E6)*(LN((1-E6)/E6)))^-1*LN(((G7-D7)*(E7-D7))/(F7-D7)^2)*(B87-0.5)*LN(B87/(1-B87))),IF(J7="su",H7-EXP(-(-LN(H7-F7)-(1/2)*(LN((1-E6)/E6))^-1*LN((H7-G7)/(H7-E7))*LN(B87/(1-B87))-((1-2*E6)*(LN((1-E6)/E6)))^-1*LN(((H7-G7)*(H7-E7))/(H7-F7)^2)*(B87-0.5)*LN(B87/(1-B87)))),IF(J7="b",(D7+H7*EXP(LN((F7-D7)/(H7-F7))+(1/2)*(LN((1-E6)/E6))^-1*LN(((G7-D7)/(H7-G7))/((E7-D7)/(H7-E7)))*LN(B87/(1-B87))+((1-2*E6)*(LN((1-E6)/E6)))^-1*LN((((G7-D7)/(H7-G7))*((E7-D7)/(H7-E7)))/((F7-D7)/(H7-F7))^2)*(B87-0.5)*LN(B87/(1-B87))))/(1+EXP(LN((F7-D7)/(H7-F7))+(1/2)*(LN((1-E6)/E6))^-1*LN(((G7-D7)/(H7-G7))/((E7-D7)/(H7-E7)))*LN(B87/(1-B87))+((1-2*E6)*(LN((1-E6)/E6)))^-1*LN((((G7-D7)/(H7-G7))*((E7-D7)/(H7-E7)))/((F7-D7)/(H7-F7))^2)*(B87-0.5)*LN(B87/(1-B87)))),NA())))))</f>
        <v>36.883664117267678</v>
      </c>
      <c r="D87" s="4">
        <f>IF(K6&lt;&gt;"",NA(),IF(J7="u",((1/2)*(LN((1-E6)/E6))^-1*(G7-E7)/(B87*(1-B87))+((1-2*E6)*(LN((1-E6)/E6)))^-1*(1-2*(F7-E7)/(G7-E7))*(G7-E7)*((B87-0.5)/(B87*(1-B87))+LN(B87/(1-B87))))^(-1),IF(J7="sl",((1/2)*(LN((1-E6)/E6))^-1*LN((G7-D7)/(E7-D7))/(B87*(1-B87))+((1-2*E6)*(LN((1-E6)/E6)))^-1*LN(((G7-D7)*(E7-D7))/(F7-D7)^2)*((B87-0.5)/(B87*(1-B87))+LN(B87/(1-B87))))^(-1)*EXP(-(LN(F7-D7)+(1/2)*(LN((1-E6)/E6))^-1*LN((G7-D7)/(E7-D7))*LN(B87/(1-B87))+((1-2*E6)*(LN((1-E6)/E6)))^-1*LN(((G7-D7)*(E7-D7))/(F7-D7)^2)*(B87-0.5)*LN(B87/(1-B87)))),IF(J7="su",(-(1/2)*(LN((1-E6)/E6))^-1*LN((H7-G7)/(H7-E7))/(B87*(1-B87))-((1-2*E6)*(LN((1-E6)/E6)))^-1*LN(((H7-G7)*(H7-E7))/(H7-F7)^2)*((B87-0.5)/(B87*(1-B87))+LN(B87/(1-B87))))^(-1)*EXP((-LN(H7-F7)-(1/2)*(LN((1-E6)/E6))^-1*LN((H7-G7)/(H7-E7))*LN(B87/(1-B87))-((1-2*E6)*(LN((1-E6)/E6)))^-1*LN(((H7-G7)*(H7-E7))/(H7-F7)^2)*(B87-0.5)*LN(B87/(1-B87)))),IF(J7="b",((1/2)*(LN((1-E6)/E6))^-1*LN(((G7-D7)/(H7-G7))/((E7-D7)/(H7-E7)))/(B87*(1-B87))+((1-2*E6)*(LN((1-E6)/E6)))^-1*LN((((G7-D7)/(H7-G7))*((E7-D7)/(H7-E7)))/((F7-D7)/(H7-F7))^2)*((B87-0.5)/(B87*(1-B87))+LN(B87/(1-B87))))^(-1)*(1+EXP(LN((F7-D7)/(H7-F7))+(1/2)*(LN((1-E6)/E6))^-1*LN(((G7-D7)/(H7-G7))/((E7-D7)/(H7-E7)))*LN(B87/(1-B87))+((1-2*E6)*(LN((1-E6)/E6)))^-1*LN((((G7-D7)/(H7-G7))*((E7-D7)/(H7-E7)))/((F7-D7)/(H7-F7))^2)*(B87-0.5)*LN(B87/(1-B87))))^2/((H7-D7)*EXP(LN((F7-D7)/(H7-F7))+(1/2)*(LN((1-E6)/E6))^-1*LN(((G7-D7)/(H7-G7))/((E7-D7)/(H7-E7)))*LN(B87/(1-B87))+((1-2*E6)*(LN((1-E6)/E6)))^-1*LN((((G7-D7)/(H7-G7))*((E7-D7)/(H7-E7)))/((F7-D7)/(H7-F7))^2)*(B87-0.5)*LN(B87/(1-B87)))),NA())))))</f>
        <v>2.5596232850923731E-2</v>
      </c>
    </row>
    <row r="88" spans="2:4" x14ac:dyDescent="0.35">
      <c r="B88" s="6">
        <f>IF(K6&lt;&gt;"",NA(),(ROW()-ROW(B32))/100)</f>
        <v>0.56000000000000005</v>
      </c>
      <c r="C88" s="5">
        <f>IF(K6&lt;&gt;"",NA(),IF(J7="u",F7+(1/2)*(LN((1-E6)/E6))^-1*(G7-E7)*LN(B88/(1-B88))+((1-2*E6)*(LN((1-E6)/E6)))^-1*(1-2*(F7-E7)/(G7-E7))*(G7-E7)*(B88-0.5)*LN(B88/(1-B88)),IF(J7="sl",D7+EXP(LN(F7-D7)+(1/2)*(LN((1-E6)/E6))^-1*LN((G7-D7)/(E7-D7))*LN(B88/(1-B88))+((1-2*E6)*(LN((1-E6)/E6)))^-1*LN(((G7-D7)*(E7-D7))/(F7-D7)^2)*(B88-0.5)*LN(B88/(1-B88))),IF(J7="su",H7-EXP(-(-LN(H7-F7)-(1/2)*(LN((1-E6)/E6))^-1*LN((H7-G7)/(H7-E7))*LN(B88/(1-B88))-((1-2*E6)*(LN((1-E6)/E6)))^-1*LN(((H7-G7)*(H7-E7))/(H7-F7)^2)*(B88-0.5)*LN(B88/(1-B88)))),IF(J7="b",(D7+H7*EXP(LN((F7-D7)/(H7-F7))+(1/2)*(LN((1-E6)/E6))^-1*LN(((G7-D7)/(H7-G7))/((E7-D7)/(H7-E7)))*LN(B88/(1-B88))+((1-2*E6)*(LN((1-E6)/E6)))^-1*LN((((G7-D7)/(H7-G7))*((E7-D7)/(H7-E7)))/((F7-D7)/(H7-F7))^2)*(B88-0.5)*LN(B88/(1-B88))))/(1+EXP(LN((F7-D7)/(H7-F7))+(1/2)*(LN((1-E6)/E6))^-1*LN(((G7-D7)/(H7-G7))/((E7-D7)/(H7-E7)))*LN(B88/(1-B88))+((1-2*E6)*(LN((1-E6)/E6)))^-1*LN((((G7-D7)/(H7-G7))*((E7-D7)/(H7-E7)))/((F7-D7)/(H7-F7))^2)*(B88-0.5)*LN(B88/(1-B88)))),NA())))))</f>
        <v>37.277469827420695</v>
      </c>
      <c r="D88" s="4">
        <f>IF(K6&lt;&gt;"",NA(),IF(J7="u",((1/2)*(LN((1-E6)/E6))^-1*(G7-E7)/(B88*(1-B88))+((1-2*E6)*(LN((1-E6)/E6)))^-1*(1-2*(F7-E7)/(G7-E7))*(G7-E7)*((B88-0.5)/(B88*(1-B88))+LN(B88/(1-B88))))^(-1),IF(J7="sl",((1/2)*(LN((1-E6)/E6))^-1*LN((G7-D7)/(E7-D7))/(B88*(1-B88))+((1-2*E6)*(LN((1-E6)/E6)))^-1*LN(((G7-D7)*(E7-D7))/(F7-D7)^2)*((B88-0.5)/(B88*(1-B88))+LN(B88/(1-B88))))^(-1)*EXP(-(LN(F7-D7)+(1/2)*(LN((1-E6)/E6))^-1*LN((G7-D7)/(E7-D7))*LN(B88/(1-B88))+((1-2*E6)*(LN((1-E6)/E6)))^-1*LN(((G7-D7)*(E7-D7))/(F7-D7)^2)*(B88-0.5)*LN(B88/(1-B88)))),IF(J7="su",(-(1/2)*(LN((1-E6)/E6))^-1*LN((H7-G7)/(H7-E7))/(B88*(1-B88))-((1-2*E6)*(LN((1-E6)/E6)))^-1*LN(((H7-G7)*(H7-E7))/(H7-F7)^2)*((B88-0.5)/(B88*(1-B88))+LN(B88/(1-B88))))^(-1)*EXP((-LN(H7-F7)-(1/2)*(LN((1-E6)/E6))^-1*LN((H7-G7)/(H7-E7))*LN(B88/(1-B88))-((1-2*E6)*(LN((1-E6)/E6)))^-1*LN(((H7-G7)*(H7-E7))/(H7-F7)^2)*(B88-0.5)*LN(B88/(1-B88)))),IF(J7="b",((1/2)*(LN((1-E6)/E6))^-1*LN(((G7-D7)/(H7-G7))/((E7-D7)/(H7-E7)))/(B88*(1-B88))+((1-2*E6)*(LN((1-E6)/E6)))^-1*LN((((G7-D7)/(H7-G7))*((E7-D7)/(H7-E7)))/((F7-D7)/(H7-F7))^2)*((B88-0.5)/(B88*(1-B88))+LN(B88/(1-B88))))^(-1)*(1+EXP(LN((F7-D7)/(H7-F7))+(1/2)*(LN((1-E6)/E6))^-1*LN(((G7-D7)/(H7-G7))/((E7-D7)/(H7-E7)))*LN(B88/(1-B88))+((1-2*E6)*(LN((1-E6)/E6)))^-1*LN((((G7-D7)/(H7-G7))*((E7-D7)/(H7-E7)))/((F7-D7)/(H7-F7))^2)*(B88-0.5)*LN(B88/(1-B88))))^2/((H7-D7)*EXP(LN((F7-D7)/(H7-F7))+(1/2)*(LN((1-E6)/E6))^-1*LN(((G7-D7)/(H7-G7))/((E7-D7)/(H7-E7)))*LN(B88/(1-B88))+((1-2*E6)*(LN((1-E6)/E6)))^-1*LN((((G7-D7)/(H7-G7))*((E7-D7)/(H7-E7)))/((F7-D7)/(H7-F7))^2)*(B88-0.5)*LN(B88/(1-B88)))),NA())))))</f>
        <v>2.5189675679219453E-2</v>
      </c>
    </row>
    <row r="89" spans="2:4" x14ac:dyDescent="0.35">
      <c r="B89" s="6">
        <f>IF(K6&lt;&gt;"",NA(),(ROW()-ROW(B32))/100)</f>
        <v>0.56999999999999995</v>
      </c>
      <c r="C89" s="5">
        <f>IF(K6&lt;&gt;"",NA(),IF(J7="u",F7+(1/2)*(LN((1-E6)/E6))^-1*(G7-E7)*LN(B89/(1-B89))+((1-2*E6)*(LN((1-E6)/E6)))^-1*(1-2*(F7-E7)/(G7-E7))*(G7-E7)*(B89-0.5)*LN(B89/(1-B89)),IF(J7="sl",D7+EXP(LN(F7-D7)+(1/2)*(LN((1-E6)/E6))^-1*LN((G7-D7)/(E7-D7))*LN(B89/(1-B89))+((1-2*E6)*(LN((1-E6)/E6)))^-1*LN(((G7-D7)*(E7-D7))/(F7-D7)^2)*(B89-0.5)*LN(B89/(1-B89))),IF(J7="su",H7-EXP(-(-LN(H7-F7)-(1/2)*(LN((1-E6)/E6))^-1*LN((H7-G7)/(H7-E7))*LN(B89/(1-B89))-((1-2*E6)*(LN((1-E6)/E6)))^-1*LN(((H7-G7)*(H7-E7))/(H7-F7)^2)*(B89-0.5)*LN(B89/(1-B89)))),IF(J7="b",(D7+H7*EXP(LN((F7-D7)/(H7-F7))+(1/2)*(LN((1-E6)/E6))^-1*LN(((G7-D7)/(H7-G7))/((E7-D7)/(H7-E7)))*LN(B89/(1-B89))+((1-2*E6)*(LN((1-E6)/E6)))^-1*LN((((G7-D7)/(H7-G7))*((E7-D7)/(H7-E7)))/((F7-D7)/(H7-F7))^2)*(B89-0.5)*LN(B89/(1-B89))))/(1+EXP(LN((F7-D7)/(H7-F7))+(1/2)*(LN((1-E6)/E6))^-1*LN(((G7-D7)/(H7-G7))/((E7-D7)/(H7-E7)))*LN(B89/(1-B89))+((1-2*E6)*(LN((1-E6)/E6)))^-1*LN((((G7-D7)/(H7-G7))*((E7-D7)/(H7-E7)))/((F7-D7)/(H7-F7))^2)*(B89-0.5)*LN(B89/(1-B89)))),NA())))))</f>
        <v>37.677761236439508</v>
      </c>
      <c r="D89" s="4">
        <f>IF(K6&lt;&gt;"",NA(),IF(J7="u",((1/2)*(LN((1-E6)/E6))^-1*(G7-E7)/(B89*(1-B89))+((1-2*E6)*(LN((1-E6)/E6)))^-1*(1-2*(F7-E7)/(G7-E7))*(G7-E7)*((B89-0.5)/(B89*(1-B89))+LN(B89/(1-B89))))^(-1),IF(J7="sl",((1/2)*(LN((1-E6)/E6))^-1*LN((G7-D7)/(E7-D7))/(B89*(1-B89))+((1-2*E6)*(LN((1-E6)/E6)))^-1*LN(((G7-D7)*(E7-D7))/(F7-D7)^2)*((B89-0.5)/(B89*(1-B89))+LN(B89/(1-B89))))^(-1)*EXP(-(LN(F7-D7)+(1/2)*(LN((1-E6)/E6))^-1*LN((G7-D7)/(E7-D7))*LN(B89/(1-B89))+((1-2*E6)*(LN((1-E6)/E6)))^-1*LN(((G7-D7)*(E7-D7))/(F7-D7)^2)*(B89-0.5)*LN(B89/(1-B89)))),IF(J7="su",(-(1/2)*(LN((1-E6)/E6))^-1*LN((H7-G7)/(H7-E7))/(B89*(1-B89))-((1-2*E6)*(LN((1-E6)/E6)))^-1*LN(((H7-G7)*(H7-E7))/(H7-F7)^2)*((B89-0.5)/(B89*(1-B89))+LN(B89/(1-B89))))^(-1)*EXP((-LN(H7-F7)-(1/2)*(LN((1-E6)/E6))^-1*LN((H7-G7)/(H7-E7))*LN(B89/(1-B89))-((1-2*E6)*(LN((1-E6)/E6)))^-1*LN(((H7-G7)*(H7-E7))/(H7-F7)^2)*(B89-0.5)*LN(B89/(1-B89)))),IF(J7="b",((1/2)*(LN((1-E6)/E6))^-1*LN(((G7-D7)/(H7-G7))/((E7-D7)/(H7-E7)))/(B89*(1-B89))+((1-2*E6)*(LN((1-E6)/E6)))^-1*LN((((G7-D7)/(H7-G7))*((E7-D7)/(H7-E7)))/((F7-D7)/(H7-F7))^2)*((B89-0.5)/(B89*(1-B89))+LN(B89/(1-B89))))^(-1)*(1+EXP(LN((F7-D7)/(H7-F7))+(1/2)*(LN((1-E6)/E6))^-1*LN(((G7-D7)/(H7-G7))/((E7-D7)/(H7-E7)))*LN(B89/(1-B89))+((1-2*E6)*(LN((1-E6)/E6)))^-1*LN((((G7-D7)/(H7-G7))*((E7-D7)/(H7-E7)))/((F7-D7)/(H7-F7))^2)*(B89-0.5)*LN(B89/(1-B89))))^2/((H7-D7)*EXP(LN((F7-D7)/(H7-F7))+(1/2)*(LN((1-E6)/E6))^-1*LN(((G7-D7)/(H7-G7))/((E7-D7)/(H7-E7)))*LN(B89/(1-B89))+((1-2*E6)*(LN((1-E6)/E6)))^-1*LN((((G7-D7)/(H7-G7))*((E7-D7)/(H7-E7)))/((F7-D7)/(H7-F7))^2)*(B89-0.5)*LN(B89/(1-B89)))),NA())))))</f>
        <v>2.4773522187947289E-2</v>
      </c>
    </row>
    <row r="90" spans="2:4" x14ac:dyDescent="0.35">
      <c r="B90" s="6">
        <f>IF(K6&lt;&gt;"",NA(),(ROW()-ROW(B32))/100)</f>
        <v>0.57999999999999996</v>
      </c>
      <c r="C90" s="5">
        <f>IF(K6&lt;&gt;"",NA(),IF(J7="u",F7+(1/2)*(LN((1-E6)/E6))^-1*(G7-E7)*LN(B90/(1-B90))+((1-2*E6)*(LN((1-E6)/E6)))^-1*(1-2*(F7-E7)/(G7-E7))*(G7-E7)*(B90-0.5)*LN(B90/(1-B90)),IF(J7="sl",D7+EXP(LN(F7-D7)+(1/2)*(LN((1-E6)/E6))^-1*LN((G7-D7)/(E7-D7))*LN(B90/(1-B90))+((1-2*E6)*(LN((1-E6)/E6)))^-1*LN(((G7-D7)*(E7-D7))/(F7-D7)^2)*(B90-0.5)*LN(B90/(1-B90))),IF(J7="su",H7-EXP(-(-LN(H7-F7)-(1/2)*(LN((1-E6)/E6))^-1*LN((H7-G7)/(H7-E7))*LN(B90/(1-B90))-((1-2*E6)*(LN((1-E6)/E6)))^-1*LN(((H7-G7)*(H7-E7))/(H7-F7)^2)*(B90-0.5)*LN(B90/(1-B90)))),IF(J7="b",(D7+H7*EXP(LN((F7-D7)/(H7-F7))+(1/2)*(LN((1-E6)/E6))^-1*LN(((G7-D7)/(H7-G7))/((E7-D7)/(H7-E7)))*LN(B90/(1-B90))+((1-2*E6)*(LN((1-E6)/E6)))^-1*LN((((G7-D7)/(H7-G7))*((E7-D7)/(H7-E7)))/((F7-D7)/(H7-F7))^2)*(B90-0.5)*LN(B90/(1-B90))))/(1+EXP(LN((F7-D7)/(H7-F7))+(1/2)*(LN((1-E6)/E6))^-1*LN(((G7-D7)/(H7-G7))/((E7-D7)/(H7-E7)))*LN(B90/(1-B90))+((1-2*E6)*(LN((1-E6)/E6)))^-1*LN((((G7-D7)/(H7-G7))*((E7-D7)/(H7-E7)))/((F7-D7)/(H7-F7))^2)*(B90-0.5)*LN(B90/(1-B90)))),NA())))))</f>
        <v>38.084910530967022</v>
      </c>
      <c r="D90" s="4">
        <f>IF(K6&lt;&gt;"",NA(),IF(J7="u",((1/2)*(LN((1-E6)/E6))^-1*(G7-E7)/(B90*(1-B90))+((1-2*E6)*(LN((1-E6)/E6)))^-1*(1-2*(F7-E7)/(G7-E7))*(G7-E7)*((B90-0.5)/(B90*(1-B90))+LN(B90/(1-B90))))^(-1),IF(J7="sl",((1/2)*(LN((1-E6)/E6))^-1*LN((G7-D7)/(E7-D7))/(B90*(1-B90))+((1-2*E6)*(LN((1-E6)/E6)))^-1*LN(((G7-D7)*(E7-D7))/(F7-D7)^2)*((B90-0.5)/(B90*(1-B90))+LN(B90/(1-B90))))^(-1)*EXP(-(LN(F7-D7)+(1/2)*(LN((1-E6)/E6))^-1*LN((G7-D7)/(E7-D7))*LN(B90/(1-B90))+((1-2*E6)*(LN((1-E6)/E6)))^-1*LN(((G7-D7)*(E7-D7))/(F7-D7)^2)*(B90-0.5)*LN(B90/(1-B90)))),IF(J7="su",(-(1/2)*(LN((1-E6)/E6))^-1*LN((H7-G7)/(H7-E7))/(B90*(1-B90))-((1-2*E6)*(LN((1-E6)/E6)))^-1*LN(((H7-G7)*(H7-E7))/(H7-F7)^2)*((B90-0.5)/(B90*(1-B90))+LN(B90/(1-B90))))^(-1)*EXP((-LN(H7-F7)-(1/2)*(LN((1-E6)/E6))^-1*LN((H7-G7)/(H7-E7))*LN(B90/(1-B90))-((1-2*E6)*(LN((1-E6)/E6)))^-1*LN(((H7-G7)*(H7-E7))/(H7-F7)^2)*(B90-0.5)*LN(B90/(1-B90)))),IF(J7="b",((1/2)*(LN((1-E6)/E6))^-1*LN(((G7-D7)/(H7-G7))/((E7-D7)/(H7-E7)))/(B90*(1-B90))+((1-2*E6)*(LN((1-E6)/E6)))^-1*LN((((G7-D7)/(H7-G7))*((E7-D7)/(H7-E7)))/((F7-D7)/(H7-F7))^2)*((B90-0.5)/(B90*(1-B90))+LN(B90/(1-B90))))^(-1)*(1+EXP(LN((F7-D7)/(H7-F7))+(1/2)*(LN((1-E6)/E6))^-1*LN(((G7-D7)/(H7-G7))/((E7-D7)/(H7-E7)))*LN(B90/(1-B90))+((1-2*E6)*(LN((1-E6)/E6)))^-1*LN((((G7-D7)/(H7-G7))*((E7-D7)/(H7-E7)))/((F7-D7)/(H7-F7))^2)*(B90-0.5)*LN(B90/(1-B90))))^2/((H7-D7)*EXP(LN((F7-D7)/(H7-F7))+(1/2)*(LN((1-E6)/E6))^-1*LN(((G7-D7)/(H7-G7))/((E7-D7)/(H7-E7)))*LN(B90/(1-B90))+((1-2*E6)*(LN((1-E6)/E6)))^-1*LN((((G7-D7)/(H7-G7))*((E7-D7)/(H7-E7)))/((F7-D7)/(H7-F7))^2)*(B90-0.5)*LN(B90/(1-B90)))),NA())))))</f>
        <v>2.4348254629447608E-2</v>
      </c>
    </row>
    <row r="91" spans="2:4" x14ac:dyDescent="0.35">
      <c r="B91" s="6">
        <f>IF(K6&lt;&gt;"",NA(),(ROW()-ROW(B32))/100)</f>
        <v>0.59</v>
      </c>
      <c r="C91" s="5">
        <f>IF(K6&lt;&gt;"",NA(),IF(J7="u",F7+(1/2)*(LN((1-E6)/E6))^-1*(G7-E7)*LN(B91/(1-B91))+((1-2*E6)*(LN((1-E6)/E6)))^-1*(1-2*(F7-E7)/(G7-E7))*(G7-E7)*(B91-0.5)*LN(B91/(1-B91)),IF(J7="sl",D7+EXP(LN(F7-D7)+(1/2)*(LN((1-E6)/E6))^-1*LN((G7-D7)/(E7-D7))*LN(B91/(1-B91))+((1-2*E6)*(LN((1-E6)/E6)))^-1*LN(((G7-D7)*(E7-D7))/(F7-D7)^2)*(B91-0.5)*LN(B91/(1-B91))),IF(J7="su",H7-EXP(-(-LN(H7-F7)-(1/2)*(LN((1-E6)/E6))^-1*LN((H7-G7)/(H7-E7))*LN(B91/(1-B91))-((1-2*E6)*(LN((1-E6)/E6)))^-1*LN(((H7-G7)*(H7-E7))/(H7-F7)^2)*(B91-0.5)*LN(B91/(1-B91)))),IF(J7="b",(D7+H7*EXP(LN((F7-D7)/(H7-F7))+(1/2)*(LN((1-E6)/E6))^-1*LN(((G7-D7)/(H7-G7))/((E7-D7)/(H7-E7)))*LN(B91/(1-B91))+((1-2*E6)*(LN((1-E6)/E6)))^-1*LN((((G7-D7)/(H7-G7))*((E7-D7)/(H7-E7)))/((F7-D7)/(H7-F7))^2)*(B91-0.5)*LN(B91/(1-B91))))/(1+EXP(LN((F7-D7)/(H7-F7))+(1/2)*(LN((1-E6)/E6))^-1*LN(((G7-D7)/(H7-G7))/((E7-D7)/(H7-E7)))*LN(B91/(1-B91))+((1-2*E6)*(LN((1-E6)/E6)))^-1*LN((((G7-D7)/(H7-G7))*((E7-D7)/(H7-E7)))/((F7-D7)/(H7-F7))^2)*(B91-0.5)*LN(B91/(1-B91)))),NA())))))</f>
        <v>38.499309389075378</v>
      </c>
      <c r="D91" s="4">
        <f>IF(K6&lt;&gt;"",NA(),IF(J7="u",((1/2)*(LN((1-E6)/E6))^-1*(G7-E7)/(B91*(1-B91))+((1-2*E6)*(LN((1-E6)/E6)))^-1*(1-2*(F7-E7)/(G7-E7))*(G7-E7)*((B91-0.5)/(B91*(1-B91))+LN(B91/(1-B91))))^(-1),IF(J7="sl",((1/2)*(LN((1-E6)/E6))^-1*LN((G7-D7)/(E7-D7))/(B91*(1-B91))+((1-2*E6)*(LN((1-E6)/E6)))^-1*LN(((G7-D7)*(E7-D7))/(F7-D7)^2)*((B91-0.5)/(B91*(1-B91))+LN(B91/(1-B91))))^(-1)*EXP(-(LN(F7-D7)+(1/2)*(LN((1-E6)/E6))^-1*LN((G7-D7)/(E7-D7))*LN(B91/(1-B91))+((1-2*E6)*(LN((1-E6)/E6)))^-1*LN(((G7-D7)*(E7-D7))/(F7-D7)^2)*(B91-0.5)*LN(B91/(1-B91)))),IF(J7="su",(-(1/2)*(LN((1-E6)/E6))^-1*LN((H7-G7)/(H7-E7))/(B91*(1-B91))-((1-2*E6)*(LN((1-E6)/E6)))^-1*LN(((H7-G7)*(H7-E7))/(H7-F7)^2)*((B91-0.5)/(B91*(1-B91))+LN(B91/(1-B91))))^(-1)*EXP((-LN(H7-F7)-(1/2)*(LN((1-E6)/E6))^-1*LN((H7-G7)/(H7-E7))*LN(B91/(1-B91))-((1-2*E6)*(LN((1-E6)/E6)))^-1*LN(((H7-G7)*(H7-E7))/(H7-F7)^2)*(B91-0.5)*LN(B91/(1-B91)))),IF(J7="b",((1/2)*(LN((1-E6)/E6))^-1*LN(((G7-D7)/(H7-G7))/((E7-D7)/(H7-E7)))/(B91*(1-B91))+((1-2*E6)*(LN((1-E6)/E6)))^-1*LN((((G7-D7)/(H7-G7))*((E7-D7)/(H7-E7)))/((F7-D7)/(H7-F7))^2)*((B91-0.5)/(B91*(1-B91))+LN(B91/(1-B91))))^(-1)*(1+EXP(LN((F7-D7)/(H7-F7))+(1/2)*(LN((1-E6)/E6))^-1*LN(((G7-D7)/(H7-G7))/((E7-D7)/(H7-E7)))*LN(B91/(1-B91))+((1-2*E6)*(LN((1-E6)/E6)))^-1*LN((((G7-D7)/(H7-G7))*((E7-D7)/(H7-E7)))/((F7-D7)/(H7-F7))^2)*(B91-0.5)*LN(B91/(1-B91))))^2/((H7-D7)*EXP(LN((F7-D7)/(H7-F7))+(1/2)*(LN((1-E6)/E6))^-1*LN(((G7-D7)/(H7-G7))/((E7-D7)/(H7-E7)))*LN(B91/(1-B91))+((1-2*E6)*(LN((1-E6)/E6)))^-1*LN((((G7-D7)/(H7-G7))*((E7-D7)/(H7-E7)))/((F7-D7)/(H7-F7))^2)*(B91-0.5)*LN(B91/(1-B91)))),NA())))))</f>
        <v>2.391431739614101E-2</v>
      </c>
    </row>
    <row r="92" spans="2:4" x14ac:dyDescent="0.35">
      <c r="B92" s="6">
        <f>IF(K6&lt;&gt;"",NA(),(ROW()-ROW(B32))/100)</f>
        <v>0.6</v>
      </c>
      <c r="C92" s="5">
        <f>IF(K6&lt;&gt;"",NA(),IF(J7="u",F7+(1/2)*(LN((1-E6)/E6))^-1*(G7-E7)*LN(B92/(1-B92))+((1-2*E6)*(LN((1-E6)/E6)))^-1*(1-2*(F7-E7)/(G7-E7))*(G7-E7)*(B92-0.5)*LN(B92/(1-B92)),IF(J7="sl",D7+EXP(LN(F7-D7)+(1/2)*(LN((1-E6)/E6))^-1*LN((G7-D7)/(E7-D7))*LN(B92/(1-B92))+((1-2*E6)*(LN((1-E6)/E6)))^-1*LN(((G7-D7)*(E7-D7))/(F7-D7)^2)*(B92-0.5)*LN(B92/(1-B92))),IF(J7="su",H7-EXP(-(-LN(H7-F7)-(1/2)*(LN((1-E6)/E6))^-1*LN((H7-G7)/(H7-E7))*LN(B92/(1-B92))-((1-2*E6)*(LN((1-E6)/E6)))^-1*LN(((H7-G7)*(H7-E7))/(H7-F7)^2)*(B92-0.5)*LN(B92/(1-B92)))),IF(J7="b",(D7+H7*EXP(LN((F7-D7)/(H7-F7))+(1/2)*(LN((1-E6)/E6))^-1*LN(((G7-D7)/(H7-G7))/((E7-D7)/(H7-E7)))*LN(B92/(1-B92))+((1-2*E6)*(LN((1-E6)/E6)))^-1*LN((((G7-D7)/(H7-G7))*((E7-D7)/(H7-E7)))/((F7-D7)/(H7-F7))^2)*(B92-0.5)*LN(B92/(1-B92))))/(1+EXP(LN((F7-D7)/(H7-F7))+(1/2)*(LN((1-E6)/E6))^-1*LN(((G7-D7)/(H7-G7))/((E7-D7)/(H7-E7)))*LN(B92/(1-B92))+((1-2*E6)*(LN((1-E6)/E6)))^-1*LN((((G7-D7)/(H7-G7))*((E7-D7)/(H7-E7)))/((F7-D7)/(H7-F7))^2)*(B92-0.5)*LN(B92/(1-B92)))),NA())))))</f>
        <v>38.921371368303262</v>
      </c>
      <c r="D92" s="4">
        <f>IF(K6&lt;&gt;"",NA(),IF(J7="u",((1/2)*(LN((1-E6)/E6))^-1*(G7-E7)/(B92*(1-B92))+((1-2*E6)*(LN((1-E6)/E6)))^-1*(1-2*(F7-E7)/(G7-E7))*(G7-E7)*((B92-0.5)/(B92*(1-B92))+LN(B92/(1-B92))))^(-1),IF(J7="sl",((1/2)*(LN((1-E6)/E6))^-1*LN((G7-D7)/(E7-D7))/(B92*(1-B92))+((1-2*E6)*(LN((1-E6)/E6)))^-1*LN(((G7-D7)*(E7-D7))/(F7-D7)^2)*((B92-0.5)/(B92*(1-B92))+LN(B92/(1-B92))))^(-1)*EXP(-(LN(F7-D7)+(1/2)*(LN((1-E6)/E6))^-1*LN((G7-D7)/(E7-D7))*LN(B92/(1-B92))+((1-2*E6)*(LN((1-E6)/E6)))^-1*LN(((G7-D7)*(E7-D7))/(F7-D7)^2)*(B92-0.5)*LN(B92/(1-B92)))),IF(J7="su",(-(1/2)*(LN((1-E6)/E6))^-1*LN((H7-G7)/(H7-E7))/(B92*(1-B92))-((1-2*E6)*(LN((1-E6)/E6)))^-1*LN(((H7-G7)*(H7-E7))/(H7-F7)^2)*((B92-0.5)/(B92*(1-B92))+LN(B92/(1-B92))))^(-1)*EXP((-LN(H7-F7)-(1/2)*(LN((1-E6)/E6))^-1*LN((H7-G7)/(H7-E7))*LN(B92/(1-B92))-((1-2*E6)*(LN((1-E6)/E6)))^-1*LN(((H7-G7)*(H7-E7))/(H7-F7)^2)*(B92-0.5)*LN(B92/(1-B92)))),IF(J7="b",((1/2)*(LN((1-E6)/E6))^-1*LN(((G7-D7)/(H7-G7))/((E7-D7)/(H7-E7)))/(B92*(1-B92))+((1-2*E6)*(LN((1-E6)/E6)))^-1*LN((((G7-D7)/(H7-G7))*((E7-D7)/(H7-E7)))/((F7-D7)/(H7-F7))^2)*((B92-0.5)/(B92*(1-B92))+LN(B92/(1-B92))))^(-1)*(1+EXP(LN((F7-D7)/(H7-F7))+(1/2)*(LN((1-E6)/E6))^-1*LN(((G7-D7)/(H7-G7))/((E7-D7)/(H7-E7)))*LN(B92/(1-B92))+((1-2*E6)*(LN((1-E6)/E6)))^-1*LN((((G7-D7)/(H7-G7))*((E7-D7)/(H7-E7)))/((F7-D7)/(H7-F7))^2)*(B92-0.5)*LN(B92/(1-B92))))^2/((H7-D7)*EXP(LN((F7-D7)/(H7-F7))+(1/2)*(LN((1-E6)/E6))^-1*LN(((G7-D7)/(H7-G7))/((E7-D7)/(H7-E7)))*LN(B92/(1-B92))+((1-2*E6)*(LN((1-E6)/E6)))^-1*LN((((G7-D7)/(H7-G7))*((E7-D7)/(H7-E7)))/((F7-D7)/(H7-F7))^2)*(B92-0.5)*LN(B92/(1-B92)))),NA())))))</f>
        <v>2.3472118733250696E-2</v>
      </c>
    </row>
    <row r="93" spans="2:4" x14ac:dyDescent="0.35">
      <c r="B93" s="6">
        <f>IF(K6&lt;&gt;"",NA(),(ROW()-ROW(B32))/100)</f>
        <v>0.61</v>
      </c>
      <c r="C93" s="5">
        <f>IF(K6&lt;&gt;"",NA(),IF(J7="u",F7+(1/2)*(LN((1-E6)/E6))^-1*(G7-E7)*LN(B93/(1-B93))+((1-2*E6)*(LN((1-E6)/E6)))^-1*(1-2*(F7-E7)/(G7-E7))*(G7-E7)*(B93-0.5)*LN(B93/(1-B93)),IF(J7="sl",D7+EXP(LN(F7-D7)+(1/2)*(LN((1-E6)/E6))^-1*LN((G7-D7)/(E7-D7))*LN(B93/(1-B93))+((1-2*E6)*(LN((1-E6)/E6)))^-1*LN(((G7-D7)*(E7-D7))/(F7-D7)^2)*(B93-0.5)*LN(B93/(1-B93))),IF(J7="su",H7-EXP(-(-LN(H7-F7)-(1/2)*(LN((1-E6)/E6))^-1*LN((H7-G7)/(H7-E7))*LN(B93/(1-B93))-((1-2*E6)*(LN((1-E6)/E6)))^-1*LN(((H7-G7)*(H7-E7))/(H7-F7)^2)*(B93-0.5)*LN(B93/(1-B93)))),IF(J7="b",(D7+H7*EXP(LN((F7-D7)/(H7-F7))+(1/2)*(LN((1-E6)/E6))^-1*LN(((G7-D7)/(H7-G7))/((E7-D7)/(H7-E7)))*LN(B93/(1-B93))+((1-2*E6)*(LN((1-E6)/E6)))^-1*LN((((G7-D7)/(H7-G7))*((E7-D7)/(H7-E7)))/((F7-D7)/(H7-F7))^2)*(B93-0.5)*LN(B93/(1-B93))))/(1+EXP(LN((F7-D7)/(H7-F7))+(1/2)*(LN((1-E6)/E6))^-1*LN(((G7-D7)/(H7-G7))/((E7-D7)/(H7-E7)))*LN(B93/(1-B93))+((1-2*E6)*(LN((1-E6)/E6)))^-1*LN((((G7-D7)/(H7-G7))*((E7-D7)/(H7-E7)))/((F7-D7)/(H7-F7))^2)*(B93-0.5)*LN(B93/(1-B93)))),NA())))))</f>
        <v>39.351534549224304</v>
      </c>
      <c r="D93" s="4">
        <f>IF(K6&lt;&gt;"",NA(),IF(J7="u",((1/2)*(LN((1-E6)/E6))^-1*(G7-E7)/(B93*(1-B93))+((1-2*E6)*(LN((1-E6)/E6)))^-1*(1-2*(F7-E7)/(G7-E7))*(G7-E7)*((B93-0.5)/(B93*(1-B93))+LN(B93/(1-B93))))^(-1),IF(J7="sl",((1/2)*(LN((1-E6)/E6))^-1*LN((G7-D7)/(E7-D7))/(B93*(1-B93))+((1-2*E6)*(LN((1-E6)/E6)))^-1*LN(((G7-D7)*(E7-D7))/(F7-D7)^2)*((B93-0.5)/(B93*(1-B93))+LN(B93/(1-B93))))^(-1)*EXP(-(LN(F7-D7)+(1/2)*(LN((1-E6)/E6))^-1*LN((G7-D7)/(E7-D7))*LN(B93/(1-B93))+((1-2*E6)*(LN((1-E6)/E6)))^-1*LN(((G7-D7)*(E7-D7))/(F7-D7)^2)*(B93-0.5)*LN(B93/(1-B93)))),IF(J7="su",(-(1/2)*(LN((1-E6)/E6))^-1*LN((H7-G7)/(H7-E7))/(B93*(1-B93))-((1-2*E6)*(LN((1-E6)/E6)))^-1*LN(((H7-G7)*(H7-E7))/(H7-F7)^2)*((B93-0.5)/(B93*(1-B93))+LN(B93/(1-B93))))^(-1)*EXP((-LN(H7-F7)-(1/2)*(LN((1-E6)/E6))^-1*LN((H7-G7)/(H7-E7))*LN(B93/(1-B93))-((1-2*E6)*(LN((1-E6)/E6)))^-1*LN(((H7-G7)*(H7-E7))/(H7-F7)^2)*(B93-0.5)*LN(B93/(1-B93)))),IF(J7="b",((1/2)*(LN((1-E6)/E6))^-1*LN(((G7-D7)/(H7-G7))/((E7-D7)/(H7-E7)))/(B93*(1-B93))+((1-2*E6)*(LN((1-E6)/E6)))^-1*LN((((G7-D7)/(H7-G7))*((E7-D7)/(H7-E7)))/((F7-D7)/(H7-F7))^2)*((B93-0.5)/(B93*(1-B93))+LN(B93/(1-B93))))^(-1)*(1+EXP(LN((F7-D7)/(H7-F7))+(1/2)*(LN((1-E6)/E6))^-1*LN(((G7-D7)/(H7-G7))/((E7-D7)/(H7-E7)))*LN(B93/(1-B93))+((1-2*E6)*(LN((1-E6)/E6)))^-1*LN((((G7-D7)/(H7-G7))*((E7-D7)/(H7-E7)))/((F7-D7)/(H7-F7))^2)*(B93-0.5)*LN(B93/(1-B93))))^2/((H7-D7)*EXP(LN((F7-D7)/(H7-F7))+(1/2)*(LN((1-E6)/E6))^-1*LN(((G7-D7)/(H7-G7))/((E7-D7)/(H7-E7)))*LN(B93/(1-B93))+((1-2*E6)*(LN((1-E6)/E6)))^-1*LN((((G7-D7)/(H7-G7))*((E7-D7)/(H7-E7)))/((F7-D7)/(H7-F7))^2)*(B93-0.5)*LN(B93/(1-B93)))),NA())))))</f>
        <v>2.3022032343758429E-2</v>
      </c>
    </row>
    <row r="94" spans="2:4" x14ac:dyDescent="0.35">
      <c r="B94" s="6">
        <f>IF(K6&lt;&gt;"",NA(),(ROW()-ROW(B32))/100)</f>
        <v>0.62</v>
      </c>
      <c r="C94" s="5">
        <f>IF(K6&lt;&gt;"",NA(),IF(J7="u",F7+(1/2)*(LN((1-E6)/E6))^-1*(G7-E7)*LN(B94/(1-B94))+((1-2*E6)*(LN((1-E6)/E6)))^-1*(1-2*(F7-E7)/(G7-E7))*(G7-E7)*(B94-0.5)*LN(B94/(1-B94)),IF(J7="sl",D7+EXP(LN(F7-D7)+(1/2)*(LN((1-E6)/E6))^-1*LN((G7-D7)/(E7-D7))*LN(B94/(1-B94))+((1-2*E6)*(LN((1-E6)/E6)))^-1*LN(((G7-D7)*(E7-D7))/(F7-D7)^2)*(B94-0.5)*LN(B94/(1-B94))),IF(J7="su",H7-EXP(-(-LN(H7-F7)-(1/2)*(LN((1-E6)/E6))^-1*LN((H7-G7)/(H7-E7))*LN(B94/(1-B94))-((1-2*E6)*(LN((1-E6)/E6)))^-1*LN(((H7-G7)*(H7-E7))/(H7-F7)^2)*(B94-0.5)*LN(B94/(1-B94)))),IF(J7="b",(D7+H7*EXP(LN((F7-D7)/(H7-F7))+(1/2)*(LN((1-E6)/E6))^-1*LN(((G7-D7)/(H7-G7))/((E7-D7)/(H7-E7)))*LN(B94/(1-B94))+((1-2*E6)*(LN((1-E6)/E6)))^-1*LN((((G7-D7)/(H7-G7))*((E7-D7)/(H7-E7)))/((F7-D7)/(H7-F7))^2)*(B94-0.5)*LN(B94/(1-B94))))/(1+EXP(LN((F7-D7)/(H7-F7))+(1/2)*(LN((1-E6)/E6))^-1*LN(((G7-D7)/(H7-G7))/((E7-D7)/(H7-E7)))*LN(B94/(1-B94))+((1-2*E6)*(LN((1-E6)/E6)))^-1*LN((((G7-D7)/(H7-G7))*((E7-D7)/(H7-E7)))/((F7-D7)/(H7-F7))^2)*(B94-0.5)*LN(B94/(1-B94)))),NA())))))</f>
        <v>39.790264478614375</v>
      </c>
      <c r="D94" s="4">
        <f>IF(K6&lt;&gt;"",NA(),IF(J7="u",((1/2)*(LN((1-E6)/E6))^-1*(G7-E7)/(B94*(1-B94))+((1-2*E6)*(LN((1-E6)/E6)))^-1*(1-2*(F7-E7)/(G7-E7))*(G7-E7)*((B94-0.5)/(B94*(1-B94))+LN(B94/(1-B94))))^(-1),IF(J7="sl",((1/2)*(LN((1-E6)/E6))^-1*LN((G7-D7)/(E7-D7))/(B94*(1-B94))+((1-2*E6)*(LN((1-E6)/E6)))^-1*LN(((G7-D7)*(E7-D7))/(F7-D7)^2)*((B94-0.5)/(B94*(1-B94))+LN(B94/(1-B94))))^(-1)*EXP(-(LN(F7-D7)+(1/2)*(LN((1-E6)/E6))^-1*LN((G7-D7)/(E7-D7))*LN(B94/(1-B94))+((1-2*E6)*(LN((1-E6)/E6)))^-1*LN(((G7-D7)*(E7-D7))/(F7-D7)^2)*(B94-0.5)*LN(B94/(1-B94)))),IF(J7="su",(-(1/2)*(LN((1-E6)/E6))^-1*LN((H7-G7)/(H7-E7))/(B94*(1-B94))-((1-2*E6)*(LN((1-E6)/E6)))^-1*LN(((H7-G7)*(H7-E7))/(H7-F7)^2)*((B94-0.5)/(B94*(1-B94))+LN(B94/(1-B94))))^(-1)*EXP((-LN(H7-F7)-(1/2)*(LN((1-E6)/E6))^-1*LN((H7-G7)/(H7-E7))*LN(B94/(1-B94))-((1-2*E6)*(LN((1-E6)/E6)))^-1*LN(((H7-G7)*(H7-E7))/(H7-F7)^2)*(B94-0.5)*LN(B94/(1-B94)))),IF(J7="b",((1/2)*(LN((1-E6)/E6))^-1*LN(((G7-D7)/(H7-G7))/((E7-D7)/(H7-E7)))/(B94*(1-B94))+((1-2*E6)*(LN((1-E6)/E6)))^-1*LN((((G7-D7)/(H7-G7))*((E7-D7)/(H7-E7)))/((F7-D7)/(H7-F7))^2)*((B94-0.5)/(B94*(1-B94))+LN(B94/(1-B94))))^(-1)*(1+EXP(LN((F7-D7)/(H7-F7))+(1/2)*(LN((1-E6)/E6))^-1*LN(((G7-D7)/(H7-G7))/((E7-D7)/(H7-E7)))*LN(B94/(1-B94))+((1-2*E6)*(LN((1-E6)/E6)))^-1*LN((((G7-D7)/(H7-G7))*((E7-D7)/(H7-E7)))/((F7-D7)/(H7-F7))^2)*(B94-0.5)*LN(B94/(1-B94))))^2/((H7-D7)*EXP(LN((F7-D7)/(H7-F7))+(1/2)*(LN((1-E6)/E6))^-1*LN(((G7-D7)/(H7-G7))/((E7-D7)/(H7-E7)))*LN(B94/(1-B94))+((1-2*E6)*(LN((1-E6)/E6)))^-1*LN((((G7-D7)/(H7-G7))*((E7-D7)/(H7-E7)))/((F7-D7)/(H7-F7))^2)*(B94-0.5)*LN(B94/(1-B94)))),NA())))))</f>
        <v>2.2564398884256043E-2</v>
      </c>
    </row>
    <row r="95" spans="2:4" x14ac:dyDescent="0.35">
      <c r="B95" s="6">
        <f>IF(K6&lt;&gt;"",NA(),(ROW()-ROW(B32))/100)</f>
        <v>0.63</v>
      </c>
      <c r="C95" s="5">
        <f>IF(K6&lt;&gt;"",NA(),IF(J7="u",F7+(1/2)*(LN((1-E6)/E6))^-1*(G7-E7)*LN(B95/(1-B95))+((1-2*E6)*(LN((1-E6)/E6)))^-1*(1-2*(F7-E7)/(G7-E7))*(G7-E7)*(B95-0.5)*LN(B95/(1-B95)),IF(J7="sl",D7+EXP(LN(F7-D7)+(1/2)*(LN((1-E6)/E6))^-1*LN((G7-D7)/(E7-D7))*LN(B95/(1-B95))+((1-2*E6)*(LN((1-E6)/E6)))^-1*LN(((G7-D7)*(E7-D7))/(F7-D7)^2)*(B95-0.5)*LN(B95/(1-B95))),IF(J7="su",H7-EXP(-(-LN(H7-F7)-(1/2)*(LN((1-E6)/E6))^-1*LN((H7-G7)/(H7-E7))*LN(B95/(1-B95))-((1-2*E6)*(LN((1-E6)/E6)))^-1*LN(((H7-G7)*(H7-E7))/(H7-F7)^2)*(B95-0.5)*LN(B95/(1-B95)))),IF(J7="b",(D7+H7*EXP(LN((F7-D7)/(H7-F7))+(1/2)*(LN((1-E6)/E6))^-1*LN(((G7-D7)/(H7-G7))/((E7-D7)/(H7-E7)))*LN(B95/(1-B95))+((1-2*E6)*(LN((1-E6)/E6)))^-1*LN((((G7-D7)/(H7-G7))*((E7-D7)/(H7-E7)))/((F7-D7)/(H7-F7))^2)*(B95-0.5)*LN(B95/(1-B95))))/(1+EXP(LN((F7-D7)/(H7-F7))+(1/2)*(LN((1-E6)/E6))^-1*LN(((G7-D7)/(H7-G7))/((E7-D7)/(H7-E7)))*LN(B95/(1-B95))+((1-2*E6)*(LN((1-E6)/E6)))^-1*LN((((G7-D7)/(H7-G7))*((E7-D7)/(H7-E7)))/((F7-D7)/(H7-F7))^2)*(B95-0.5)*LN(B95/(1-B95)))),NA())))))</f>
        <v>40.238057463947804</v>
      </c>
      <c r="D95" s="4">
        <f>IF(K6&lt;&gt;"",NA(),IF(J7="u",((1/2)*(LN((1-E6)/E6))^-1*(G7-E7)/(B95*(1-B95))+((1-2*E6)*(LN((1-E6)/E6)))^-1*(1-2*(F7-E7)/(G7-E7))*(G7-E7)*((B95-0.5)/(B95*(1-B95))+LN(B95/(1-B95))))^(-1),IF(J7="sl",((1/2)*(LN((1-E6)/E6))^-1*LN((G7-D7)/(E7-D7))/(B95*(1-B95))+((1-2*E6)*(LN((1-E6)/E6)))^-1*LN(((G7-D7)*(E7-D7))/(F7-D7)^2)*((B95-0.5)/(B95*(1-B95))+LN(B95/(1-B95))))^(-1)*EXP(-(LN(F7-D7)+(1/2)*(LN((1-E6)/E6))^-1*LN((G7-D7)/(E7-D7))*LN(B95/(1-B95))+((1-2*E6)*(LN((1-E6)/E6)))^-1*LN(((G7-D7)*(E7-D7))/(F7-D7)^2)*(B95-0.5)*LN(B95/(1-B95)))),IF(J7="su",(-(1/2)*(LN((1-E6)/E6))^-1*LN((H7-G7)/(H7-E7))/(B95*(1-B95))-((1-2*E6)*(LN((1-E6)/E6)))^-1*LN(((H7-G7)*(H7-E7))/(H7-F7)^2)*((B95-0.5)/(B95*(1-B95))+LN(B95/(1-B95))))^(-1)*EXP((-LN(H7-F7)-(1/2)*(LN((1-E6)/E6))^-1*LN((H7-G7)/(H7-E7))*LN(B95/(1-B95))-((1-2*E6)*(LN((1-E6)/E6)))^-1*LN(((H7-G7)*(H7-E7))/(H7-F7)^2)*(B95-0.5)*LN(B95/(1-B95)))),IF(J7="b",((1/2)*(LN((1-E6)/E6))^-1*LN(((G7-D7)/(H7-G7))/((E7-D7)/(H7-E7)))/(B95*(1-B95))+((1-2*E6)*(LN((1-E6)/E6)))^-1*LN((((G7-D7)/(H7-G7))*((E7-D7)/(H7-E7)))/((F7-D7)/(H7-F7))^2)*((B95-0.5)/(B95*(1-B95))+LN(B95/(1-B95))))^(-1)*(1+EXP(LN((F7-D7)/(H7-F7))+(1/2)*(LN((1-E6)/E6))^-1*LN(((G7-D7)/(H7-G7))/((E7-D7)/(H7-E7)))*LN(B95/(1-B95))+((1-2*E6)*(LN((1-E6)/E6)))^-1*LN((((G7-D7)/(H7-G7))*((E7-D7)/(H7-E7)))/((F7-D7)/(H7-F7))^2)*(B95-0.5)*LN(B95/(1-B95))))^2/((H7-D7)*EXP(LN((F7-D7)/(H7-F7))+(1/2)*(LN((1-E6)/E6))^-1*LN(((G7-D7)/(H7-G7))/((E7-D7)/(H7-E7)))*LN(B95/(1-B95))+((1-2*E6)*(LN((1-E6)/E6)))^-1*LN((((G7-D7)/(H7-G7))*((E7-D7)/(H7-E7)))/((F7-D7)/(H7-F7))^2)*(B95-0.5)*LN(B95/(1-B95)))),NA())))))</f>
        <v>2.2099527350708824E-2</v>
      </c>
    </row>
    <row r="96" spans="2:4" x14ac:dyDescent="0.35">
      <c r="B96" s="6">
        <f>IF(K6&lt;&gt;"",NA(),(ROW()-ROW(B32))/100)</f>
        <v>0.64</v>
      </c>
      <c r="C96" s="5">
        <f>IF(K6&lt;&gt;"",NA(),IF(J7="u",F7+(1/2)*(LN((1-E6)/E6))^-1*(G7-E7)*LN(B96/(1-B96))+((1-2*E6)*(LN((1-E6)/E6)))^-1*(1-2*(F7-E7)/(G7-E7))*(G7-E7)*(B96-0.5)*LN(B96/(1-B96)),IF(J7="sl",D7+EXP(LN(F7-D7)+(1/2)*(LN((1-E6)/E6))^-1*LN((G7-D7)/(E7-D7))*LN(B96/(1-B96))+((1-2*E6)*(LN((1-E6)/E6)))^-1*LN(((G7-D7)*(E7-D7))/(F7-D7)^2)*(B96-0.5)*LN(B96/(1-B96))),IF(J7="su",H7-EXP(-(-LN(H7-F7)-(1/2)*(LN((1-E6)/E6))^-1*LN((H7-G7)/(H7-E7))*LN(B96/(1-B96))-((1-2*E6)*(LN((1-E6)/E6)))^-1*LN(((H7-G7)*(H7-E7))/(H7-F7)^2)*(B96-0.5)*LN(B96/(1-B96)))),IF(J7="b",(D7+H7*EXP(LN((F7-D7)/(H7-F7))+(1/2)*(LN((1-E6)/E6))^-1*LN(((G7-D7)/(H7-G7))/((E7-D7)/(H7-E7)))*LN(B96/(1-B96))+((1-2*E6)*(LN((1-E6)/E6)))^-1*LN((((G7-D7)/(H7-G7))*((E7-D7)/(H7-E7)))/((F7-D7)/(H7-F7))^2)*(B96-0.5)*LN(B96/(1-B96))))/(1+EXP(LN((F7-D7)/(H7-F7))+(1/2)*(LN((1-E6)/E6))^-1*LN(((G7-D7)/(H7-G7))/((E7-D7)/(H7-E7)))*LN(B96/(1-B96))+((1-2*E6)*(LN((1-E6)/E6)))^-1*LN((((G7-D7)/(H7-G7))*((E7-D7)/(H7-E7)))/((F7-D7)/(H7-F7))^2)*(B96-0.5)*LN(B96/(1-B96)))),NA())))))</f>
        <v>40.695444280358394</v>
      </c>
      <c r="D96" s="4">
        <f>IF(K6&lt;&gt;"",NA(),IF(J7="u",((1/2)*(LN((1-E6)/E6))^-1*(G7-E7)/(B96*(1-B96))+((1-2*E6)*(LN((1-E6)/E6)))^-1*(1-2*(F7-E7)/(G7-E7))*(G7-E7)*((B96-0.5)/(B96*(1-B96))+LN(B96/(1-B96))))^(-1),IF(J7="sl",((1/2)*(LN((1-E6)/E6))^-1*LN((G7-D7)/(E7-D7))/(B96*(1-B96))+((1-2*E6)*(LN((1-E6)/E6)))^-1*LN(((G7-D7)*(E7-D7))/(F7-D7)^2)*((B96-0.5)/(B96*(1-B96))+LN(B96/(1-B96))))^(-1)*EXP(-(LN(F7-D7)+(1/2)*(LN((1-E6)/E6))^-1*LN((G7-D7)/(E7-D7))*LN(B96/(1-B96))+((1-2*E6)*(LN((1-E6)/E6)))^-1*LN(((G7-D7)*(E7-D7))/(F7-D7)^2)*(B96-0.5)*LN(B96/(1-B96)))),IF(J7="su",(-(1/2)*(LN((1-E6)/E6))^-1*LN((H7-G7)/(H7-E7))/(B96*(1-B96))-((1-2*E6)*(LN((1-E6)/E6)))^-1*LN(((H7-G7)*(H7-E7))/(H7-F7)^2)*((B96-0.5)/(B96*(1-B96))+LN(B96/(1-B96))))^(-1)*EXP((-LN(H7-F7)-(1/2)*(LN((1-E6)/E6))^-1*LN((H7-G7)/(H7-E7))*LN(B96/(1-B96))-((1-2*E6)*(LN((1-E6)/E6)))^-1*LN(((H7-G7)*(H7-E7))/(H7-F7)^2)*(B96-0.5)*LN(B96/(1-B96)))),IF(J7="b",((1/2)*(LN((1-E6)/E6))^-1*LN(((G7-D7)/(H7-G7))/((E7-D7)/(H7-E7)))/(B96*(1-B96))+((1-2*E6)*(LN((1-E6)/E6)))^-1*LN((((G7-D7)/(H7-G7))*((E7-D7)/(H7-E7)))/((F7-D7)/(H7-F7))^2)*((B96-0.5)/(B96*(1-B96))+LN(B96/(1-B96))))^(-1)*(1+EXP(LN((F7-D7)/(H7-F7))+(1/2)*(LN((1-E6)/E6))^-1*LN(((G7-D7)/(H7-G7))/((E7-D7)/(H7-E7)))*LN(B96/(1-B96))+((1-2*E6)*(LN((1-E6)/E6)))^-1*LN((((G7-D7)/(H7-G7))*((E7-D7)/(H7-E7)))/((F7-D7)/(H7-F7))^2)*(B96-0.5)*LN(B96/(1-B96))))^2/((H7-D7)*EXP(LN((F7-D7)/(H7-F7))+(1/2)*(LN((1-E6)/E6))^-1*LN(((G7-D7)/(H7-G7))/((E7-D7)/(H7-E7)))*LN(B96/(1-B96))+((1-2*E6)*(LN((1-E6)/E6)))^-1*LN((((G7-D7)/(H7-G7))*((E7-D7)/(H7-E7)))/((F7-D7)/(H7-F7))^2)*(B96-0.5)*LN(B96/(1-B96)))),NA())))))</f>
        <v>2.1627696353324139E-2</v>
      </c>
    </row>
    <row r="97" spans="2:4" x14ac:dyDescent="0.35">
      <c r="B97" s="6">
        <f>IF(K6&lt;&gt;"",NA(),(ROW()-ROW(B32))/100)</f>
        <v>0.65</v>
      </c>
      <c r="C97" s="5">
        <f>IF(K6&lt;&gt;"",NA(),IF(J7="u",F7+(1/2)*(LN((1-E6)/E6))^-1*(G7-E7)*LN(B97/(1-B97))+((1-2*E6)*(LN((1-E6)/E6)))^-1*(1-2*(F7-E7)/(G7-E7))*(G7-E7)*(B97-0.5)*LN(B97/(1-B97)),IF(J7="sl",D7+EXP(LN(F7-D7)+(1/2)*(LN((1-E6)/E6))^-1*LN((G7-D7)/(E7-D7))*LN(B97/(1-B97))+((1-2*E6)*(LN((1-E6)/E6)))^-1*LN(((G7-D7)*(E7-D7))/(F7-D7)^2)*(B97-0.5)*LN(B97/(1-B97))),IF(J7="su",H7-EXP(-(-LN(H7-F7)-(1/2)*(LN((1-E6)/E6))^-1*LN((H7-G7)/(H7-E7))*LN(B97/(1-B97))-((1-2*E6)*(LN((1-E6)/E6)))^-1*LN(((H7-G7)*(H7-E7))/(H7-F7)^2)*(B97-0.5)*LN(B97/(1-B97)))),IF(J7="b",(D7+H7*EXP(LN((F7-D7)/(H7-F7))+(1/2)*(LN((1-E6)/E6))^-1*LN(((G7-D7)/(H7-G7))/((E7-D7)/(H7-E7)))*LN(B97/(1-B97))+((1-2*E6)*(LN((1-E6)/E6)))^-1*LN((((G7-D7)/(H7-G7))*((E7-D7)/(H7-E7)))/((F7-D7)/(H7-F7))^2)*(B97-0.5)*LN(B97/(1-B97))))/(1+EXP(LN((F7-D7)/(H7-F7))+(1/2)*(LN((1-E6)/E6))^-1*LN(((G7-D7)/(H7-G7))/((E7-D7)/(H7-E7)))*LN(B97/(1-B97))+((1-2*E6)*(LN((1-E6)/E6)))^-1*LN((((G7-D7)/(H7-G7))*((E7-D7)/(H7-E7)))/((F7-D7)/(H7-F7))^2)*(B97-0.5)*LN(B97/(1-B97)))),NA())))))</f>
        <v>41.162994362780616</v>
      </c>
      <c r="D97" s="4">
        <f>IF(K6&lt;&gt;"",NA(),IF(J7="u",((1/2)*(LN((1-E6)/E6))^-1*(G7-E7)/(B97*(1-B97))+((1-2*E6)*(LN((1-E6)/E6)))^-1*(1-2*(F7-E7)/(G7-E7))*(G7-E7)*((B97-0.5)/(B97*(1-B97))+LN(B97/(1-B97))))^(-1),IF(J7="sl",((1/2)*(LN((1-E6)/E6))^-1*LN((G7-D7)/(E7-D7))/(B97*(1-B97))+((1-2*E6)*(LN((1-E6)/E6)))^-1*LN(((G7-D7)*(E7-D7))/(F7-D7)^2)*((B97-0.5)/(B97*(1-B97))+LN(B97/(1-B97))))^(-1)*EXP(-(LN(F7-D7)+(1/2)*(LN((1-E6)/E6))^-1*LN((G7-D7)/(E7-D7))*LN(B97/(1-B97))+((1-2*E6)*(LN((1-E6)/E6)))^-1*LN(((G7-D7)*(E7-D7))/(F7-D7)^2)*(B97-0.5)*LN(B97/(1-B97)))),IF(J7="su",(-(1/2)*(LN((1-E6)/E6))^-1*LN((H7-G7)/(H7-E7))/(B97*(1-B97))-((1-2*E6)*(LN((1-E6)/E6)))^-1*LN(((H7-G7)*(H7-E7))/(H7-F7)^2)*((B97-0.5)/(B97*(1-B97))+LN(B97/(1-B97))))^(-1)*EXP((-LN(H7-F7)-(1/2)*(LN((1-E6)/E6))^-1*LN((H7-G7)/(H7-E7))*LN(B97/(1-B97))-((1-2*E6)*(LN((1-E6)/E6)))^-1*LN(((H7-G7)*(H7-E7))/(H7-F7)^2)*(B97-0.5)*LN(B97/(1-B97)))),IF(J7="b",((1/2)*(LN((1-E6)/E6))^-1*LN(((G7-D7)/(H7-G7))/((E7-D7)/(H7-E7)))/(B97*(1-B97))+((1-2*E6)*(LN((1-E6)/E6)))^-1*LN((((G7-D7)/(H7-G7))*((E7-D7)/(H7-E7)))/((F7-D7)/(H7-F7))^2)*((B97-0.5)/(B97*(1-B97))+LN(B97/(1-B97))))^(-1)*(1+EXP(LN((F7-D7)/(H7-F7))+(1/2)*(LN((1-E6)/E6))^-1*LN(((G7-D7)/(H7-G7))/((E7-D7)/(H7-E7)))*LN(B97/(1-B97))+((1-2*E6)*(LN((1-E6)/E6)))^-1*LN((((G7-D7)/(H7-G7))*((E7-D7)/(H7-E7)))/((F7-D7)/(H7-F7))^2)*(B97-0.5)*LN(B97/(1-B97))))^2/((H7-D7)*EXP(LN((F7-D7)/(H7-F7))+(1/2)*(LN((1-E6)/E6))^-1*LN(((G7-D7)/(H7-G7))/((E7-D7)/(H7-E7)))*LN(B97/(1-B97))+((1-2*E6)*(LN((1-E6)/E6)))^-1*LN((((G7-D7)/(H7-G7))*((E7-D7)/(H7-E7)))/((F7-D7)/(H7-F7))^2)*(B97-0.5)*LN(B97/(1-B97)))),NA())))))</f>
        <v>2.1149155279729551E-2</v>
      </c>
    </row>
    <row r="98" spans="2:4" x14ac:dyDescent="0.35">
      <c r="B98" s="6">
        <f>IF(K6&lt;&gt;"",NA(),(ROW()-ROW(B32))/100)</f>
        <v>0.66</v>
      </c>
      <c r="C98" s="5">
        <f>IF(K6&lt;&gt;"",NA(),IF(J7="u",F7+(1/2)*(LN((1-E6)/E6))^-1*(G7-E7)*LN(B98/(1-B98))+((1-2*E6)*(LN((1-E6)/E6)))^-1*(1-2*(F7-E7)/(G7-E7))*(G7-E7)*(B98-0.5)*LN(B98/(1-B98)),IF(J7="sl",D7+EXP(LN(F7-D7)+(1/2)*(LN((1-E6)/E6))^-1*LN((G7-D7)/(E7-D7))*LN(B98/(1-B98))+((1-2*E6)*(LN((1-E6)/E6)))^-1*LN(((G7-D7)*(E7-D7))/(F7-D7)^2)*(B98-0.5)*LN(B98/(1-B98))),IF(J7="su",H7-EXP(-(-LN(H7-F7)-(1/2)*(LN((1-E6)/E6))^-1*LN((H7-G7)/(H7-E7))*LN(B98/(1-B98))-((1-2*E6)*(LN((1-E6)/E6)))^-1*LN(((H7-G7)*(H7-E7))/(H7-F7)^2)*(B98-0.5)*LN(B98/(1-B98)))),IF(J7="b",(D7+H7*EXP(LN((F7-D7)/(H7-F7))+(1/2)*(LN((1-E6)/E6))^-1*LN(((G7-D7)/(H7-G7))/((E7-D7)/(H7-E7)))*LN(B98/(1-B98))+((1-2*E6)*(LN((1-E6)/E6)))^-1*LN((((G7-D7)/(H7-G7))*((E7-D7)/(H7-E7)))/((F7-D7)/(H7-F7))^2)*(B98-0.5)*LN(B98/(1-B98))))/(1+EXP(LN((F7-D7)/(H7-F7))+(1/2)*(LN((1-E6)/E6))^-1*LN(((G7-D7)/(H7-G7))/((E7-D7)/(H7-E7)))*LN(B98/(1-B98))+((1-2*E6)*(LN((1-E6)/E6)))^-1*LN((((G7-D7)/(H7-G7))*((E7-D7)/(H7-E7)))/((F7-D7)/(H7-F7))^2)*(B98-0.5)*LN(B98/(1-B98)))),NA())))))</f>
        <v>41.641320570297296</v>
      </c>
      <c r="D98" s="4">
        <f>IF(K6&lt;&gt;"",NA(),IF(J7="u",((1/2)*(LN((1-E6)/E6))^-1*(G7-E7)/(B98*(1-B98))+((1-2*E6)*(LN((1-E6)/E6)))^-1*(1-2*(F7-E7)/(G7-E7))*(G7-E7)*((B98-0.5)/(B98*(1-B98))+LN(B98/(1-B98))))^(-1),IF(J7="sl",((1/2)*(LN((1-E6)/E6))^-1*LN((G7-D7)/(E7-D7))/(B98*(1-B98))+((1-2*E6)*(LN((1-E6)/E6)))^-1*LN(((G7-D7)*(E7-D7))/(F7-D7)^2)*((B98-0.5)/(B98*(1-B98))+LN(B98/(1-B98))))^(-1)*EXP(-(LN(F7-D7)+(1/2)*(LN((1-E6)/E6))^-1*LN((G7-D7)/(E7-D7))*LN(B98/(1-B98))+((1-2*E6)*(LN((1-E6)/E6)))^-1*LN(((G7-D7)*(E7-D7))/(F7-D7)^2)*(B98-0.5)*LN(B98/(1-B98)))),IF(J7="su",(-(1/2)*(LN((1-E6)/E6))^-1*LN((H7-G7)/(H7-E7))/(B98*(1-B98))-((1-2*E6)*(LN((1-E6)/E6)))^-1*LN(((H7-G7)*(H7-E7))/(H7-F7)^2)*((B98-0.5)/(B98*(1-B98))+LN(B98/(1-B98))))^(-1)*EXP((-LN(H7-F7)-(1/2)*(LN((1-E6)/E6))^-1*LN((H7-G7)/(H7-E7))*LN(B98/(1-B98))-((1-2*E6)*(LN((1-E6)/E6)))^-1*LN(((H7-G7)*(H7-E7))/(H7-F7)^2)*(B98-0.5)*LN(B98/(1-B98)))),IF(J7="b",((1/2)*(LN((1-E6)/E6))^-1*LN(((G7-D7)/(H7-G7))/((E7-D7)/(H7-E7)))/(B98*(1-B98))+((1-2*E6)*(LN((1-E6)/E6)))^-1*LN((((G7-D7)/(H7-G7))*((E7-D7)/(H7-E7)))/((F7-D7)/(H7-F7))^2)*((B98-0.5)/(B98*(1-B98))+LN(B98/(1-B98))))^(-1)*(1+EXP(LN((F7-D7)/(H7-F7))+(1/2)*(LN((1-E6)/E6))^-1*LN(((G7-D7)/(H7-G7))/((E7-D7)/(H7-E7)))*LN(B98/(1-B98))+((1-2*E6)*(LN((1-E6)/E6)))^-1*LN((((G7-D7)/(H7-G7))*((E7-D7)/(H7-E7)))/((F7-D7)/(H7-F7))^2)*(B98-0.5)*LN(B98/(1-B98))))^2/((H7-D7)*EXP(LN((F7-D7)/(H7-F7))+(1/2)*(LN((1-E6)/E6))^-1*LN(((G7-D7)/(H7-G7))/((E7-D7)/(H7-E7)))*LN(B98/(1-B98))+((1-2*E6)*(LN((1-E6)/E6)))^-1*LN((((G7-D7)/(H7-G7))*((E7-D7)/(H7-E7)))/((F7-D7)/(H7-F7))^2)*(B98-0.5)*LN(B98/(1-B98)))),NA())))))</f>
        <v>2.0664125345515472E-2</v>
      </c>
    </row>
    <row r="99" spans="2:4" x14ac:dyDescent="0.35">
      <c r="B99" s="6">
        <f>IF(K6&lt;&gt;"",NA(),(ROW()-ROW(B32))/100)</f>
        <v>0.67</v>
      </c>
      <c r="C99" s="5">
        <f>IF(K6&lt;&gt;"",NA(),IF(J7="u",F7+(1/2)*(LN((1-E6)/E6))^-1*(G7-E7)*LN(B99/(1-B99))+((1-2*E6)*(LN((1-E6)/E6)))^-1*(1-2*(F7-E7)/(G7-E7))*(G7-E7)*(B99-0.5)*LN(B99/(1-B99)),IF(J7="sl",D7+EXP(LN(F7-D7)+(1/2)*(LN((1-E6)/E6))^-1*LN((G7-D7)/(E7-D7))*LN(B99/(1-B99))+((1-2*E6)*(LN((1-E6)/E6)))^-1*LN(((G7-D7)*(E7-D7))/(F7-D7)^2)*(B99-0.5)*LN(B99/(1-B99))),IF(J7="su",H7-EXP(-(-LN(H7-F7)-(1/2)*(LN((1-E6)/E6))^-1*LN((H7-G7)/(H7-E7))*LN(B99/(1-B99))-((1-2*E6)*(LN((1-E6)/E6)))^-1*LN(((H7-G7)*(H7-E7))/(H7-F7)^2)*(B99-0.5)*LN(B99/(1-B99)))),IF(J7="b",(D7+H7*EXP(LN((F7-D7)/(H7-F7))+(1/2)*(LN((1-E6)/E6))^-1*LN(((G7-D7)/(H7-G7))/((E7-D7)/(H7-E7)))*LN(B99/(1-B99))+((1-2*E6)*(LN((1-E6)/E6)))^-1*LN((((G7-D7)/(H7-G7))*((E7-D7)/(H7-E7)))/((F7-D7)/(H7-F7))^2)*(B99-0.5)*LN(B99/(1-B99))))/(1+EXP(LN((F7-D7)/(H7-F7))+(1/2)*(LN((1-E6)/E6))^-1*LN(((G7-D7)/(H7-G7))/((E7-D7)/(H7-E7)))*LN(B99/(1-B99))+((1-2*E6)*(LN((1-E6)/E6)))^-1*LN((((G7-D7)/(H7-G7))*((E7-D7)/(H7-E7)))/((F7-D7)/(H7-F7))^2)*(B99-0.5)*LN(B99/(1-B99)))),NA())))))</f>
        <v>42.131084627487148</v>
      </c>
      <c r="D99" s="4">
        <f>IF(K6&lt;&gt;"",NA(),IF(J7="u",((1/2)*(LN((1-E6)/E6))^-1*(G7-E7)/(B99*(1-B99))+((1-2*E6)*(LN((1-E6)/E6)))^-1*(1-2*(F7-E7)/(G7-E7))*(G7-E7)*((B99-0.5)/(B99*(1-B99))+LN(B99/(1-B99))))^(-1),IF(J7="sl",((1/2)*(LN((1-E6)/E6))^-1*LN((G7-D7)/(E7-D7))/(B99*(1-B99))+((1-2*E6)*(LN((1-E6)/E6)))^-1*LN(((G7-D7)*(E7-D7))/(F7-D7)^2)*((B99-0.5)/(B99*(1-B99))+LN(B99/(1-B99))))^(-1)*EXP(-(LN(F7-D7)+(1/2)*(LN((1-E6)/E6))^-1*LN((G7-D7)/(E7-D7))*LN(B99/(1-B99))+((1-2*E6)*(LN((1-E6)/E6)))^-1*LN(((G7-D7)*(E7-D7))/(F7-D7)^2)*(B99-0.5)*LN(B99/(1-B99)))),IF(J7="su",(-(1/2)*(LN((1-E6)/E6))^-1*LN((H7-G7)/(H7-E7))/(B99*(1-B99))-((1-2*E6)*(LN((1-E6)/E6)))^-1*LN(((H7-G7)*(H7-E7))/(H7-F7)^2)*((B99-0.5)/(B99*(1-B99))+LN(B99/(1-B99))))^(-1)*EXP((-LN(H7-F7)-(1/2)*(LN((1-E6)/E6))^-1*LN((H7-G7)/(H7-E7))*LN(B99/(1-B99))-((1-2*E6)*(LN((1-E6)/E6)))^-1*LN(((H7-G7)*(H7-E7))/(H7-F7)^2)*(B99-0.5)*LN(B99/(1-B99)))),IF(J7="b",((1/2)*(LN((1-E6)/E6))^-1*LN(((G7-D7)/(H7-G7))/((E7-D7)/(H7-E7)))/(B99*(1-B99))+((1-2*E6)*(LN((1-E6)/E6)))^-1*LN((((G7-D7)/(H7-G7))*((E7-D7)/(H7-E7)))/((F7-D7)/(H7-F7))^2)*((B99-0.5)/(B99*(1-B99))+LN(B99/(1-B99))))^(-1)*(1+EXP(LN((F7-D7)/(H7-F7))+(1/2)*(LN((1-E6)/E6))^-1*LN(((G7-D7)/(H7-G7))/((E7-D7)/(H7-E7)))*LN(B99/(1-B99))+((1-2*E6)*(LN((1-E6)/E6)))^-1*LN((((G7-D7)/(H7-G7))*((E7-D7)/(H7-E7)))/((F7-D7)/(H7-F7))^2)*(B99-0.5)*LN(B99/(1-B99))))^2/((H7-D7)*EXP(LN((F7-D7)/(H7-F7))+(1/2)*(LN((1-E6)/E6))^-1*LN(((G7-D7)/(H7-G7))/((E7-D7)/(H7-E7)))*LN(B99/(1-B99))+((1-2*E6)*(LN((1-E6)/E6)))^-1*LN((((G7-D7)/(H7-G7))*((E7-D7)/(H7-E7)))/((F7-D7)/(H7-F7))^2)*(B99-0.5)*LN(B99/(1-B99)))),NA())))))</f>
        <v>2.0172800530890621E-2</v>
      </c>
    </row>
    <row r="100" spans="2:4" x14ac:dyDescent="0.35">
      <c r="B100" s="6">
        <f>IF(K6&lt;&gt;"",NA(),(ROW()-ROW(B32))/100)</f>
        <v>0.68</v>
      </c>
      <c r="C100" s="5">
        <f>IF(K6&lt;&gt;"",NA(),IF(J7="u",F7+(1/2)*(LN((1-E6)/E6))^-1*(G7-E7)*LN(B100/(1-B100))+((1-2*E6)*(LN((1-E6)/E6)))^-1*(1-2*(F7-E7)/(G7-E7))*(G7-E7)*(B100-0.5)*LN(B100/(1-B100)),IF(J7="sl",D7+EXP(LN(F7-D7)+(1/2)*(LN((1-E6)/E6))^-1*LN((G7-D7)/(E7-D7))*LN(B100/(1-B100))+((1-2*E6)*(LN((1-E6)/E6)))^-1*LN(((G7-D7)*(E7-D7))/(F7-D7)^2)*(B100-0.5)*LN(B100/(1-B100))),IF(J7="su",H7-EXP(-(-LN(H7-F7)-(1/2)*(LN((1-E6)/E6))^-1*LN((H7-G7)/(H7-E7))*LN(B100/(1-B100))-((1-2*E6)*(LN((1-E6)/E6)))^-1*LN(((H7-G7)*(H7-E7))/(H7-F7)^2)*(B100-0.5)*LN(B100/(1-B100)))),IF(J7="b",(D7+H7*EXP(LN((F7-D7)/(H7-F7))+(1/2)*(LN((1-E6)/E6))^-1*LN(((G7-D7)/(H7-G7))/((E7-D7)/(H7-E7)))*LN(B100/(1-B100))+((1-2*E6)*(LN((1-E6)/E6)))^-1*LN((((G7-D7)/(H7-G7))*((E7-D7)/(H7-E7)))/((F7-D7)/(H7-F7))^2)*(B100-0.5)*LN(B100/(1-B100))))/(1+EXP(LN((F7-D7)/(H7-F7))+(1/2)*(LN((1-E6)/E6))^-1*LN(((G7-D7)/(H7-G7))/((E7-D7)/(H7-E7)))*LN(B100/(1-B100))+((1-2*E6)*(LN((1-E6)/E6)))^-1*LN((((G7-D7)/(H7-G7))*((E7-D7)/(H7-E7)))/((F7-D7)/(H7-F7))^2)*(B100-0.5)*LN(B100/(1-B100)))),NA())))))</f>
        <v>42.633003369736151</v>
      </c>
      <c r="D100" s="4">
        <f>IF(K6&lt;&gt;"",NA(),IF(J7="u",((1/2)*(LN((1-E6)/E6))^-1*(G7-E7)/(B100*(1-B100))+((1-2*E6)*(LN((1-E6)/E6)))^-1*(1-2*(F7-E7)/(G7-E7))*(G7-E7)*((B100-0.5)/(B100*(1-B100))+LN(B100/(1-B100))))^(-1),IF(J7="sl",((1/2)*(LN((1-E6)/E6))^-1*LN((G7-D7)/(E7-D7))/(B100*(1-B100))+((1-2*E6)*(LN((1-E6)/E6)))^-1*LN(((G7-D7)*(E7-D7))/(F7-D7)^2)*((B100-0.5)/(B100*(1-B100))+LN(B100/(1-B100))))^(-1)*EXP(-(LN(F7-D7)+(1/2)*(LN((1-E6)/E6))^-1*LN((G7-D7)/(E7-D7))*LN(B100/(1-B100))+((1-2*E6)*(LN((1-E6)/E6)))^-1*LN(((G7-D7)*(E7-D7))/(F7-D7)^2)*(B100-0.5)*LN(B100/(1-B100)))),IF(J7="su",(-(1/2)*(LN((1-E6)/E6))^-1*LN((H7-G7)/(H7-E7))/(B100*(1-B100))-((1-2*E6)*(LN((1-E6)/E6)))^-1*LN(((H7-G7)*(H7-E7))/(H7-F7)^2)*((B100-0.5)/(B100*(1-B100))+LN(B100/(1-B100))))^(-1)*EXP((-LN(H7-F7)-(1/2)*(LN((1-E6)/E6))^-1*LN((H7-G7)/(H7-E7))*LN(B100/(1-B100))-((1-2*E6)*(LN((1-E6)/E6)))^-1*LN(((H7-G7)*(H7-E7))/(H7-F7)^2)*(B100-0.5)*LN(B100/(1-B100)))),IF(J7="b",((1/2)*(LN((1-E6)/E6))^-1*LN(((G7-D7)/(H7-G7))/((E7-D7)/(H7-E7)))/(B100*(1-B100))+((1-2*E6)*(LN((1-E6)/E6)))^-1*LN((((G7-D7)/(H7-G7))*((E7-D7)/(H7-E7)))/((F7-D7)/(H7-F7))^2)*((B100-0.5)/(B100*(1-B100))+LN(B100/(1-B100))))^(-1)*(1+EXP(LN((F7-D7)/(H7-F7))+(1/2)*(LN((1-E6)/E6))^-1*LN(((G7-D7)/(H7-G7))/((E7-D7)/(H7-E7)))*LN(B100/(1-B100))+((1-2*E6)*(LN((1-E6)/E6)))^-1*LN((((G7-D7)/(H7-G7))*((E7-D7)/(H7-E7)))/((F7-D7)/(H7-F7))^2)*(B100-0.5)*LN(B100/(1-B100))))^2/((H7-D7)*EXP(LN((F7-D7)/(H7-F7))+(1/2)*(LN((1-E6)/E6))^-1*LN(((G7-D7)/(H7-G7))/((E7-D7)/(H7-E7)))*LN(B100/(1-B100))+((1-2*E6)*(LN((1-E6)/E6)))^-1*LN((((G7-D7)/(H7-G7))*((E7-D7)/(H7-E7)))/((F7-D7)/(H7-F7))^2)*(B100-0.5)*LN(B100/(1-B100)))),NA())))))</f>
        <v>1.9675348401730269E-2</v>
      </c>
    </row>
    <row r="101" spans="2:4" x14ac:dyDescent="0.35">
      <c r="B101" s="6">
        <f>IF(K6&lt;&gt;"",NA(),(ROW()-ROW(B32))/100)</f>
        <v>0.69</v>
      </c>
      <c r="C101" s="5">
        <f>IF(K6&lt;&gt;"",NA(),IF(J7="u",F7+(1/2)*(LN((1-E6)/E6))^-1*(G7-E7)*LN(B101/(1-B101))+((1-2*E6)*(LN((1-E6)/E6)))^-1*(1-2*(F7-E7)/(G7-E7))*(G7-E7)*(B101-0.5)*LN(B101/(1-B101)),IF(J7="sl",D7+EXP(LN(F7-D7)+(1/2)*(LN((1-E6)/E6))^-1*LN((G7-D7)/(E7-D7))*LN(B101/(1-B101))+((1-2*E6)*(LN((1-E6)/E6)))^-1*LN(((G7-D7)*(E7-D7))/(F7-D7)^2)*(B101-0.5)*LN(B101/(1-B101))),IF(J7="su",H7-EXP(-(-LN(H7-F7)-(1/2)*(LN((1-E6)/E6))^-1*LN((H7-G7)/(H7-E7))*LN(B101/(1-B101))-((1-2*E6)*(LN((1-E6)/E6)))^-1*LN(((H7-G7)*(H7-E7))/(H7-F7)^2)*(B101-0.5)*LN(B101/(1-B101)))),IF(J7="b",(D7+H7*EXP(LN((F7-D7)/(H7-F7))+(1/2)*(LN((1-E6)/E6))^-1*LN(((G7-D7)/(H7-G7))/((E7-D7)/(H7-E7)))*LN(B101/(1-B101))+((1-2*E6)*(LN((1-E6)/E6)))^-1*LN((((G7-D7)/(H7-G7))*((E7-D7)/(H7-E7)))/((F7-D7)/(H7-F7))^2)*(B101-0.5)*LN(B101/(1-B101))))/(1+EXP(LN((F7-D7)/(H7-F7))+(1/2)*(LN((1-E6)/E6))^-1*LN(((G7-D7)/(H7-G7))/((E7-D7)/(H7-E7)))*LN(B101/(1-B101))+((1-2*E6)*(LN((1-E6)/E6)))^-1*LN((((G7-D7)/(H7-G7))*((E7-D7)/(H7-E7)))/((F7-D7)/(H7-F7))^2)*(B101-0.5)*LN(B101/(1-B101)))),NA())))))</f>
        <v>43.147855947302673</v>
      </c>
      <c r="D101" s="4">
        <f>IF(K6&lt;&gt;"",NA(),IF(J7="u",((1/2)*(LN((1-E6)/E6))^-1*(G7-E7)/(B101*(1-B101))+((1-2*E6)*(LN((1-E6)/E6)))^-1*(1-2*(F7-E7)/(G7-E7))*(G7-E7)*((B101-0.5)/(B101*(1-B101))+LN(B101/(1-B101))))^(-1),IF(J7="sl",((1/2)*(LN((1-E6)/E6))^-1*LN((G7-D7)/(E7-D7))/(B101*(1-B101))+((1-2*E6)*(LN((1-E6)/E6)))^-1*LN(((G7-D7)*(E7-D7))/(F7-D7)^2)*((B101-0.5)/(B101*(1-B101))+LN(B101/(1-B101))))^(-1)*EXP(-(LN(F7-D7)+(1/2)*(LN((1-E6)/E6))^-1*LN((G7-D7)/(E7-D7))*LN(B101/(1-B101))+((1-2*E6)*(LN((1-E6)/E6)))^-1*LN(((G7-D7)*(E7-D7))/(F7-D7)^2)*(B101-0.5)*LN(B101/(1-B101)))),IF(J7="su",(-(1/2)*(LN((1-E6)/E6))^-1*LN((H7-G7)/(H7-E7))/(B101*(1-B101))-((1-2*E6)*(LN((1-E6)/E6)))^-1*LN(((H7-G7)*(H7-E7))/(H7-F7)^2)*((B101-0.5)/(B101*(1-B101))+LN(B101/(1-B101))))^(-1)*EXP((-LN(H7-F7)-(1/2)*(LN((1-E6)/E6))^-1*LN((H7-G7)/(H7-E7))*LN(B101/(1-B101))-((1-2*E6)*(LN((1-E6)/E6)))^-1*LN(((H7-G7)*(H7-E7))/(H7-F7)^2)*(B101-0.5)*LN(B101/(1-B101)))),IF(J7="b",((1/2)*(LN((1-E6)/E6))^-1*LN(((G7-D7)/(H7-G7))/((E7-D7)/(H7-E7)))/(B101*(1-B101))+((1-2*E6)*(LN((1-E6)/E6)))^-1*LN((((G7-D7)/(H7-G7))*((E7-D7)/(H7-E7)))/((F7-D7)/(H7-F7))^2)*((B101-0.5)/(B101*(1-B101))+LN(B101/(1-B101))))^(-1)*(1+EXP(LN((F7-D7)/(H7-F7))+(1/2)*(LN((1-E6)/E6))^-1*LN(((G7-D7)/(H7-G7))/((E7-D7)/(H7-E7)))*LN(B101/(1-B101))+((1-2*E6)*(LN((1-E6)/E6)))^-1*LN((((G7-D7)/(H7-G7))*((E7-D7)/(H7-E7)))/((F7-D7)/(H7-F7))^2)*(B101-0.5)*LN(B101/(1-B101))))^2/((H7-D7)*EXP(LN((F7-D7)/(H7-F7))+(1/2)*(LN((1-E6)/E6))^-1*LN(((G7-D7)/(H7-G7))/((E7-D7)/(H7-E7)))*LN(B101/(1-B101))+((1-2*E6)*(LN((1-E6)/E6)))^-1*LN((((G7-D7)/(H7-G7))*((E7-D7)/(H7-E7)))/((F7-D7)/(H7-F7))^2)*(B101-0.5)*LN(B101/(1-B101)))),NA())))))</f>
        <v>1.9171910812658632E-2</v>
      </c>
    </row>
    <row r="102" spans="2:4" x14ac:dyDescent="0.35">
      <c r="B102" s="6">
        <f>IF(K6&lt;&gt;"",NA(),(ROW()-ROW(B32))/100)</f>
        <v>0.7</v>
      </c>
      <c r="C102" s="5">
        <f>IF(K6&lt;&gt;"",NA(),IF(J7="u",F7+(1/2)*(LN((1-E6)/E6))^-1*(G7-E7)*LN(B102/(1-B102))+((1-2*E6)*(LN((1-E6)/E6)))^-1*(1-2*(F7-E7)/(G7-E7))*(G7-E7)*(B102-0.5)*LN(B102/(1-B102)),IF(J7="sl",D7+EXP(LN(F7-D7)+(1/2)*(LN((1-E6)/E6))^-1*LN((G7-D7)/(E7-D7))*LN(B102/(1-B102))+((1-2*E6)*(LN((1-E6)/E6)))^-1*LN(((G7-D7)*(E7-D7))/(F7-D7)^2)*(B102-0.5)*LN(B102/(1-B102))),IF(J7="su",H7-EXP(-(-LN(H7-F7)-(1/2)*(LN((1-E6)/E6))^-1*LN((H7-G7)/(H7-E7))*LN(B102/(1-B102))-((1-2*E6)*(LN((1-E6)/E6)))^-1*LN(((H7-G7)*(H7-E7))/(H7-F7)^2)*(B102-0.5)*LN(B102/(1-B102)))),IF(J7="b",(D7+H7*EXP(LN((F7-D7)/(H7-F7))+(1/2)*(LN((1-E6)/E6))^-1*LN(((G7-D7)/(H7-G7))/((E7-D7)/(H7-E7)))*LN(B102/(1-B102))+((1-2*E6)*(LN((1-E6)/E6)))^-1*LN((((G7-D7)/(H7-G7))*((E7-D7)/(H7-E7)))/((F7-D7)/(H7-F7))^2)*(B102-0.5)*LN(B102/(1-B102))))/(1+EXP(LN((F7-D7)/(H7-F7))+(1/2)*(LN((1-E6)/E6))^-1*LN(((G7-D7)/(H7-G7))/((E7-D7)/(H7-E7)))*LN(B102/(1-B102))+((1-2*E6)*(LN((1-E6)/E6)))^-1*LN((((G7-D7)/(H7-G7))*((E7-D7)/(H7-E7)))/((F7-D7)/(H7-F7))^2)*(B102-0.5)*LN(B102/(1-B102)))),NA())))))</f>
        <v>43.676492178065992</v>
      </c>
      <c r="D102" s="4">
        <f>IF(K6&lt;&gt;"",NA(),IF(J7="u",((1/2)*(LN((1-E6)/E6))^-1*(G7-E7)/(B102*(1-B102))+((1-2*E6)*(LN((1-E6)/E6)))^-1*(1-2*(F7-E7)/(G7-E7))*(G7-E7)*((B102-0.5)/(B102*(1-B102))+LN(B102/(1-B102))))^(-1),IF(J7="sl",((1/2)*(LN((1-E6)/E6))^-1*LN((G7-D7)/(E7-D7))/(B102*(1-B102))+((1-2*E6)*(LN((1-E6)/E6)))^-1*LN(((G7-D7)*(E7-D7))/(F7-D7)^2)*((B102-0.5)/(B102*(1-B102))+LN(B102/(1-B102))))^(-1)*EXP(-(LN(F7-D7)+(1/2)*(LN((1-E6)/E6))^-1*LN((G7-D7)/(E7-D7))*LN(B102/(1-B102))+((1-2*E6)*(LN((1-E6)/E6)))^-1*LN(((G7-D7)*(E7-D7))/(F7-D7)^2)*(B102-0.5)*LN(B102/(1-B102)))),IF(J7="su",(-(1/2)*(LN((1-E6)/E6))^-1*LN((H7-G7)/(H7-E7))/(B102*(1-B102))-((1-2*E6)*(LN((1-E6)/E6)))^-1*LN(((H7-G7)*(H7-E7))/(H7-F7)^2)*((B102-0.5)/(B102*(1-B102))+LN(B102/(1-B102))))^(-1)*EXP((-LN(H7-F7)-(1/2)*(LN((1-E6)/E6))^-1*LN((H7-G7)/(H7-E7))*LN(B102/(1-B102))-((1-2*E6)*(LN((1-E6)/E6)))^-1*LN(((H7-G7)*(H7-E7))/(H7-F7)^2)*(B102-0.5)*LN(B102/(1-B102)))),IF(J7="b",((1/2)*(LN((1-E6)/E6))^-1*LN(((G7-D7)/(H7-G7))/((E7-D7)/(H7-E7)))/(B102*(1-B102))+((1-2*E6)*(LN((1-E6)/E6)))^-1*LN((((G7-D7)/(H7-G7))*((E7-D7)/(H7-E7)))/((F7-D7)/(H7-F7))^2)*((B102-0.5)/(B102*(1-B102))+LN(B102/(1-B102))))^(-1)*(1+EXP(LN((F7-D7)/(H7-F7))+(1/2)*(LN((1-E6)/E6))^-1*LN(((G7-D7)/(H7-G7))/((E7-D7)/(H7-E7)))*LN(B102/(1-B102))+((1-2*E6)*(LN((1-E6)/E6)))^-1*LN((((G7-D7)/(H7-G7))*((E7-D7)/(H7-E7)))/((F7-D7)/(H7-F7))^2)*(B102-0.5)*LN(B102/(1-B102))))^2/((H7-D7)*EXP(LN((F7-D7)/(H7-F7))+(1/2)*(LN((1-E6)/E6))^-1*LN(((G7-D7)/(H7-G7))/((E7-D7)/(H7-E7)))*LN(B102/(1-B102))+((1-2*E6)*(LN((1-E6)/E6)))^-1*LN((((G7-D7)/(H7-G7))*((E7-D7)/(H7-E7)))/((F7-D7)/(H7-F7))^2)*(B102-0.5)*LN(B102/(1-B102)))),NA())))))</f>
        <v>1.8662604488981903E-2</v>
      </c>
    </row>
    <row r="103" spans="2:4" x14ac:dyDescent="0.35">
      <c r="B103" s="6">
        <f>IF(K6&lt;&gt;"",NA(),(ROW()-ROW(B32))/100)</f>
        <v>0.71</v>
      </c>
      <c r="C103" s="5">
        <f>IF(K6&lt;&gt;"",NA(),IF(J7="u",F7+(1/2)*(LN((1-E6)/E6))^-1*(G7-E7)*LN(B103/(1-B103))+((1-2*E6)*(LN((1-E6)/E6)))^-1*(1-2*(F7-E7)/(G7-E7))*(G7-E7)*(B103-0.5)*LN(B103/(1-B103)),IF(J7="sl",D7+EXP(LN(F7-D7)+(1/2)*(LN((1-E6)/E6))^-1*LN((G7-D7)/(E7-D7))*LN(B103/(1-B103))+((1-2*E6)*(LN((1-E6)/E6)))^-1*LN(((G7-D7)*(E7-D7))/(F7-D7)^2)*(B103-0.5)*LN(B103/(1-B103))),IF(J7="su",H7-EXP(-(-LN(H7-F7)-(1/2)*(LN((1-E6)/E6))^-1*LN((H7-G7)/(H7-E7))*LN(B103/(1-B103))-((1-2*E6)*(LN((1-E6)/E6)))^-1*LN(((H7-G7)*(H7-E7))/(H7-F7)^2)*(B103-0.5)*LN(B103/(1-B103)))),IF(J7="b",(D7+H7*EXP(LN((F7-D7)/(H7-F7))+(1/2)*(LN((1-E6)/E6))^-1*LN(((G7-D7)/(H7-G7))/((E7-D7)/(H7-E7)))*LN(B103/(1-B103))+((1-2*E6)*(LN((1-E6)/E6)))^-1*LN((((G7-D7)/(H7-G7))*((E7-D7)/(H7-E7)))/((F7-D7)/(H7-F7))^2)*(B103-0.5)*LN(B103/(1-B103))))/(1+EXP(LN((F7-D7)/(H7-F7))+(1/2)*(LN((1-E6)/E6))^-1*LN(((G7-D7)/(H7-G7))/((E7-D7)/(H7-E7)))*LN(B103/(1-B103))+((1-2*E6)*(LN((1-E6)/E6)))^-1*LN((((G7-D7)/(H7-G7))*((E7-D7)/(H7-E7)))/((F7-D7)/(H7-F7))^2)*(B103-0.5)*LN(B103/(1-B103)))),NA())))))</f>
        <v>44.219842283566393</v>
      </c>
      <c r="D103" s="4">
        <f>IF(K6&lt;&gt;"",NA(),IF(J7="u",((1/2)*(LN((1-E6)/E6))^-1*(G7-E7)/(B103*(1-B103))+((1-2*E6)*(LN((1-E6)/E6)))^-1*(1-2*(F7-E7)/(G7-E7))*(G7-E7)*((B103-0.5)/(B103*(1-B103))+LN(B103/(1-B103))))^(-1),IF(J7="sl",((1/2)*(LN((1-E6)/E6))^-1*LN((G7-D7)/(E7-D7))/(B103*(1-B103))+((1-2*E6)*(LN((1-E6)/E6)))^-1*LN(((G7-D7)*(E7-D7))/(F7-D7)^2)*((B103-0.5)/(B103*(1-B103))+LN(B103/(1-B103))))^(-1)*EXP(-(LN(F7-D7)+(1/2)*(LN((1-E6)/E6))^-1*LN((G7-D7)/(E7-D7))*LN(B103/(1-B103))+((1-2*E6)*(LN((1-E6)/E6)))^-1*LN(((G7-D7)*(E7-D7))/(F7-D7)^2)*(B103-0.5)*LN(B103/(1-B103)))),IF(J7="su",(-(1/2)*(LN((1-E6)/E6))^-1*LN((H7-G7)/(H7-E7))/(B103*(1-B103))-((1-2*E6)*(LN((1-E6)/E6)))^-1*LN(((H7-G7)*(H7-E7))/(H7-F7)^2)*((B103-0.5)/(B103*(1-B103))+LN(B103/(1-B103))))^(-1)*EXP((-LN(H7-F7)-(1/2)*(LN((1-E6)/E6))^-1*LN((H7-G7)/(H7-E7))*LN(B103/(1-B103))-((1-2*E6)*(LN((1-E6)/E6)))^-1*LN(((H7-G7)*(H7-E7))/(H7-F7)^2)*(B103-0.5)*LN(B103/(1-B103)))),IF(J7="b",((1/2)*(LN((1-E6)/E6))^-1*LN(((G7-D7)/(H7-G7))/((E7-D7)/(H7-E7)))/(B103*(1-B103))+((1-2*E6)*(LN((1-E6)/E6)))^-1*LN((((G7-D7)/(H7-G7))*((E7-D7)/(H7-E7)))/((F7-D7)/(H7-F7))^2)*((B103-0.5)/(B103*(1-B103))+LN(B103/(1-B103))))^(-1)*(1+EXP(LN((F7-D7)/(H7-F7))+(1/2)*(LN((1-E6)/E6))^-1*LN(((G7-D7)/(H7-G7))/((E7-D7)/(H7-E7)))*LN(B103/(1-B103))+((1-2*E6)*(LN((1-E6)/E6)))^-1*LN((((G7-D7)/(H7-G7))*((E7-D7)/(H7-E7)))/((F7-D7)/(H7-F7))^2)*(B103-0.5)*LN(B103/(1-B103))))^2/((H7-D7)*EXP(LN((F7-D7)/(H7-F7))+(1/2)*(LN((1-E6)/E6))^-1*LN(((G7-D7)/(H7-G7))/((E7-D7)/(H7-E7)))*LN(B103/(1-B103))+((1-2*E6)*(LN((1-E6)/E6)))^-1*LN((((G7-D7)/(H7-G7))*((E7-D7)/(H7-E7)))/((F7-D7)/(H7-F7))^2)*(B103-0.5)*LN(B103/(1-B103)))),NA())))))</f>
        <v>1.8147521483253586E-2</v>
      </c>
    </row>
    <row r="104" spans="2:4" x14ac:dyDescent="0.35">
      <c r="B104" s="6">
        <f>IF(K6&lt;&gt;"",NA(),(ROW()-ROW(B32))/100)</f>
        <v>0.72</v>
      </c>
      <c r="C104" s="5">
        <f>IF(K6&lt;&gt;"",NA(),IF(J7="u",F7+(1/2)*(LN((1-E6)/E6))^-1*(G7-E7)*LN(B104/(1-B104))+((1-2*E6)*(LN((1-E6)/E6)))^-1*(1-2*(F7-E7)/(G7-E7))*(G7-E7)*(B104-0.5)*LN(B104/(1-B104)),IF(J7="sl",D7+EXP(LN(F7-D7)+(1/2)*(LN((1-E6)/E6))^-1*LN((G7-D7)/(E7-D7))*LN(B104/(1-B104))+((1-2*E6)*(LN((1-E6)/E6)))^-1*LN(((G7-D7)*(E7-D7))/(F7-D7)^2)*(B104-0.5)*LN(B104/(1-B104))),IF(J7="su",H7-EXP(-(-LN(H7-F7)-(1/2)*(LN((1-E6)/E6))^-1*LN((H7-G7)/(H7-E7))*LN(B104/(1-B104))-((1-2*E6)*(LN((1-E6)/E6)))^-1*LN(((H7-G7)*(H7-E7))/(H7-F7)^2)*(B104-0.5)*LN(B104/(1-B104)))),IF(J7="b",(D7+H7*EXP(LN((F7-D7)/(H7-F7))+(1/2)*(LN((1-E6)/E6))^-1*LN(((G7-D7)/(H7-G7))/((E7-D7)/(H7-E7)))*LN(B104/(1-B104))+((1-2*E6)*(LN((1-E6)/E6)))^-1*LN((((G7-D7)/(H7-G7))*((E7-D7)/(H7-E7)))/((F7-D7)/(H7-F7))^2)*(B104-0.5)*LN(B104/(1-B104))))/(1+EXP(LN((F7-D7)/(H7-F7))+(1/2)*(LN((1-E6)/E6))^-1*LN(((G7-D7)/(H7-G7))/((E7-D7)/(H7-E7)))*LN(B104/(1-B104))+((1-2*E6)*(LN((1-E6)/E6)))^-1*LN((((G7-D7)/(H7-G7))*((E7-D7)/(H7-E7)))/((F7-D7)/(H7-F7))^2)*(B104-0.5)*LN(B104/(1-B104)))),NA())))))</f>
        <v>44.778928300164154</v>
      </c>
      <c r="D104" s="4">
        <f>IF(K6&lt;&gt;"",NA(),IF(J7="u",((1/2)*(LN((1-E6)/E6))^-1*(G7-E7)/(B104*(1-B104))+((1-2*E6)*(LN((1-E6)/E6)))^-1*(1-2*(F7-E7)/(G7-E7))*(G7-E7)*((B104-0.5)/(B104*(1-B104))+LN(B104/(1-B104))))^(-1),IF(J7="sl",((1/2)*(LN((1-E6)/E6))^-1*LN((G7-D7)/(E7-D7))/(B104*(1-B104))+((1-2*E6)*(LN((1-E6)/E6)))^-1*LN(((G7-D7)*(E7-D7))/(F7-D7)^2)*((B104-0.5)/(B104*(1-B104))+LN(B104/(1-B104))))^(-1)*EXP(-(LN(F7-D7)+(1/2)*(LN((1-E6)/E6))^-1*LN((G7-D7)/(E7-D7))*LN(B104/(1-B104))+((1-2*E6)*(LN((1-E6)/E6)))^-1*LN(((G7-D7)*(E7-D7))/(F7-D7)^2)*(B104-0.5)*LN(B104/(1-B104)))),IF(J7="su",(-(1/2)*(LN((1-E6)/E6))^-1*LN((H7-G7)/(H7-E7))/(B104*(1-B104))-((1-2*E6)*(LN((1-E6)/E6)))^-1*LN(((H7-G7)*(H7-E7))/(H7-F7)^2)*((B104-0.5)/(B104*(1-B104))+LN(B104/(1-B104))))^(-1)*EXP((-LN(H7-F7)-(1/2)*(LN((1-E6)/E6))^-1*LN((H7-G7)/(H7-E7))*LN(B104/(1-B104))-((1-2*E6)*(LN((1-E6)/E6)))^-1*LN(((H7-G7)*(H7-E7))/(H7-F7)^2)*(B104-0.5)*LN(B104/(1-B104)))),IF(J7="b",((1/2)*(LN((1-E6)/E6))^-1*LN(((G7-D7)/(H7-G7))/((E7-D7)/(H7-E7)))/(B104*(1-B104))+((1-2*E6)*(LN((1-E6)/E6)))^-1*LN((((G7-D7)/(H7-G7))*((E7-D7)/(H7-E7)))/((F7-D7)/(H7-F7))^2)*((B104-0.5)/(B104*(1-B104))+LN(B104/(1-B104))))^(-1)*(1+EXP(LN((F7-D7)/(H7-F7))+(1/2)*(LN((1-E6)/E6))^-1*LN(((G7-D7)/(H7-G7))/((E7-D7)/(H7-E7)))*LN(B104/(1-B104))+((1-2*E6)*(LN((1-E6)/E6)))^-1*LN((((G7-D7)/(H7-G7))*((E7-D7)/(H7-E7)))/((F7-D7)/(H7-F7))^2)*(B104-0.5)*LN(B104/(1-B104))))^2/((H7-D7)*EXP(LN((F7-D7)/(H7-F7))+(1/2)*(LN((1-E6)/E6))^-1*LN(((G7-D7)/(H7-G7))/((E7-D7)/(H7-E7)))*LN(B104/(1-B104))+((1-2*E6)*(LN((1-E6)/E6)))^-1*LN((((G7-D7)/(H7-G7))*((E7-D7)/(H7-E7)))/((F7-D7)/(H7-F7))^2)*(B104-0.5)*LN(B104/(1-B104)))),NA())))))</f>
        <v>1.7626729500975217E-2</v>
      </c>
    </row>
    <row r="105" spans="2:4" x14ac:dyDescent="0.35">
      <c r="B105" s="6">
        <f>IF(K6&lt;&gt;"",NA(),(ROW()-ROW(B32))/100)</f>
        <v>0.73</v>
      </c>
      <c r="C105" s="5">
        <f>IF(K6&lt;&gt;"",NA(),IF(J7="u",F7+(1/2)*(LN((1-E6)/E6))^-1*(G7-E7)*LN(B105/(1-B105))+((1-2*E6)*(LN((1-E6)/E6)))^-1*(1-2*(F7-E7)/(G7-E7))*(G7-E7)*(B105-0.5)*LN(B105/(1-B105)),IF(J7="sl",D7+EXP(LN(F7-D7)+(1/2)*(LN((1-E6)/E6))^-1*LN((G7-D7)/(E7-D7))*LN(B105/(1-B105))+((1-2*E6)*(LN((1-E6)/E6)))^-1*LN(((G7-D7)*(E7-D7))/(F7-D7)^2)*(B105-0.5)*LN(B105/(1-B105))),IF(J7="su",H7-EXP(-(-LN(H7-F7)-(1/2)*(LN((1-E6)/E6))^-1*LN((H7-G7)/(H7-E7))*LN(B105/(1-B105))-((1-2*E6)*(LN((1-E6)/E6)))^-1*LN(((H7-G7)*(H7-E7))/(H7-F7)^2)*(B105-0.5)*LN(B105/(1-B105)))),IF(J7="b",(D7+H7*EXP(LN((F7-D7)/(H7-F7))+(1/2)*(LN((1-E6)/E6))^-1*LN(((G7-D7)/(H7-G7))/((E7-D7)/(H7-E7)))*LN(B105/(1-B105))+((1-2*E6)*(LN((1-E6)/E6)))^-1*LN((((G7-D7)/(H7-G7))*((E7-D7)/(H7-E7)))/((F7-D7)/(H7-F7))^2)*(B105-0.5)*LN(B105/(1-B105))))/(1+EXP(LN((F7-D7)/(H7-F7))+(1/2)*(LN((1-E6)/E6))^-1*LN(((G7-D7)/(H7-G7))/((E7-D7)/(H7-E7)))*LN(B105/(1-B105))+((1-2*E6)*(LN((1-E6)/E6)))^-1*LN((((G7-D7)/(H7-G7))*((E7-D7)/(H7-E7)))/((F7-D7)/(H7-F7))^2)*(B105-0.5)*LN(B105/(1-B105)))),NA())))))</f>
        <v>45.354877531000284</v>
      </c>
      <c r="D105" s="4">
        <f>IF(K6&lt;&gt;"",NA(),IF(J7="u",((1/2)*(LN((1-E6)/E6))^-1*(G7-E7)/(B105*(1-B105))+((1-2*E6)*(LN((1-E6)/E6)))^-1*(1-2*(F7-E7)/(G7-E7))*(G7-E7)*((B105-0.5)/(B105*(1-B105))+LN(B105/(1-B105))))^(-1),IF(J7="sl",((1/2)*(LN((1-E6)/E6))^-1*LN((G7-D7)/(E7-D7))/(B105*(1-B105))+((1-2*E6)*(LN((1-E6)/E6)))^-1*LN(((G7-D7)*(E7-D7))/(F7-D7)^2)*((B105-0.5)/(B105*(1-B105))+LN(B105/(1-B105))))^(-1)*EXP(-(LN(F7-D7)+(1/2)*(LN((1-E6)/E6))^-1*LN((G7-D7)/(E7-D7))*LN(B105/(1-B105))+((1-2*E6)*(LN((1-E6)/E6)))^-1*LN(((G7-D7)*(E7-D7))/(F7-D7)^2)*(B105-0.5)*LN(B105/(1-B105)))),IF(J7="su",(-(1/2)*(LN((1-E6)/E6))^-1*LN((H7-G7)/(H7-E7))/(B105*(1-B105))-((1-2*E6)*(LN((1-E6)/E6)))^-1*LN(((H7-G7)*(H7-E7))/(H7-F7)^2)*((B105-0.5)/(B105*(1-B105))+LN(B105/(1-B105))))^(-1)*EXP((-LN(H7-F7)-(1/2)*(LN((1-E6)/E6))^-1*LN((H7-G7)/(H7-E7))*LN(B105/(1-B105))-((1-2*E6)*(LN((1-E6)/E6)))^-1*LN(((H7-G7)*(H7-E7))/(H7-F7)^2)*(B105-0.5)*LN(B105/(1-B105)))),IF(J7="b",((1/2)*(LN((1-E6)/E6))^-1*LN(((G7-D7)/(H7-G7))/((E7-D7)/(H7-E7)))/(B105*(1-B105))+((1-2*E6)*(LN((1-E6)/E6)))^-1*LN((((G7-D7)/(H7-G7))*((E7-D7)/(H7-E7)))/((F7-D7)/(H7-F7))^2)*((B105-0.5)/(B105*(1-B105))+LN(B105/(1-B105))))^(-1)*(1+EXP(LN((F7-D7)/(H7-F7))+(1/2)*(LN((1-E6)/E6))^-1*LN(((G7-D7)/(H7-G7))/((E7-D7)/(H7-E7)))*LN(B105/(1-B105))+((1-2*E6)*(LN((1-E6)/E6)))^-1*LN((((G7-D7)/(H7-G7))*((E7-D7)/(H7-E7)))/((F7-D7)/(H7-F7))^2)*(B105-0.5)*LN(B105/(1-B105))))^2/((H7-D7)*EXP(LN((F7-D7)/(H7-F7))+(1/2)*(LN((1-E6)/E6))^-1*LN(((G7-D7)/(H7-G7))/((E7-D7)/(H7-E7)))*LN(B105/(1-B105))+((1-2*E6)*(LN((1-E6)/E6)))^-1*LN((((G7-D7)/(H7-G7))*((E7-D7)/(H7-E7)))/((F7-D7)/(H7-F7))^2)*(B105-0.5)*LN(B105/(1-B105)))),NA())))))</f>
        <v>1.7100272088367653E-2</v>
      </c>
    </row>
    <row r="106" spans="2:4" x14ac:dyDescent="0.35">
      <c r="B106" s="6">
        <f>IF(K6&lt;&gt;"",NA(),(ROW()-ROW(B32))/100)</f>
        <v>0.74</v>
      </c>
      <c r="C106" s="5">
        <f>IF(K6&lt;&gt;"",NA(),IF(J7="u",F7+(1/2)*(LN((1-E6)/E6))^-1*(G7-E7)*LN(B106/(1-B106))+((1-2*E6)*(LN((1-E6)/E6)))^-1*(1-2*(F7-E7)/(G7-E7))*(G7-E7)*(B106-0.5)*LN(B106/(1-B106)),IF(J7="sl",D7+EXP(LN(F7-D7)+(1/2)*(LN((1-E6)/E6))^-1*LN((G7-D7)/(E7-D7))*LN(B106/(1-B106))+((1-2*E6)*(LN((1-E6)/E6)))^-1*LN(((G7-D7)*(E7-D7))/(F7-D7)^2)*(B106-0.5)*LN(B106/(1-B106))),IF(J7="su",H7-EXP(-(-LN(H7-F7)-(1/2)*(LN((1-E6)/E6))^-1*LN((H7-G7)/(H7-E7))*LN(B106/(1-B106))-((1-2*E6)*(LN((1-E6)/E6)))^-1*LN(((H7-G7)*(H7-E7))/(H7-F7)^2)*(B106-0.5)*LN(B106/(1-B106)))),IF(J7="b",(D7+H7*EXP(LN((F7-D7)/(H7-F7))+(1/2)*(LN((1-E6)/E6))^-1*LN(((G7-D7)/(H7-G7))/((E7-D7)/(H7-E7)))*LN(B106/(1-B106))+((1-2*E6)*(LN((1-E6)/E6)))^-1*LN((((G7-D7)/(H7-G7))*((E7-D7)/(H7-E7)))/((F7-D7)/(H7-F7))^2)*(B106-0.5)*LN(B106/(1-B106))))/(1+EXP(LN((F7-D7)/(H7-F7))+(1/2)*(LN((1-E6)/E6))^-1*LN(((G7-D7)/(H7-G7))/((E7-D7)/(H7-E7)))*LN(B106/(1-B106))+((1-2*E6)*(LN((1-E6)/E6)))^-1*LN((((G7-D7)/(H7-G7))*((E7-D7)/(H7-E7)))/((F7-D7)/(H7-F7))^2)*(B106-0.5)*LN(B106/(1-B106)))),NA())))))</f>
        <v>45.948938500573014</v>
      </c>
      <c r="D106" s="4">
        <f>IF(K6&lt;&gt;"",NA(),IF(J7="u",((1/2)*(LN((1-E6)/E6))^-1*(G7-E7)/(B106*(1-B106))+((1-2*E6)*(LN((1-E6)/E6)))^-1*(1-2*(F7-E7)/(G7-E7))*(G7-E7)*((B106-0.5)/(B106*(1-B106))+LN(B106/(1-B106))))^(-1),IF(J7="sl",((1/2)*(LN((1-E6)/E6))^-1*LN((G7-D7)/(E7-D7))/(B106*(1-B106))+((1-2*E6)*(LN((1-E6)/E6)))^-1*LN(((G7-D7)*(E7-D7))/(F7-D7)^2)*((B106-0.5)/(B106*(1-B106))+LN(B106/(1-B106))))^(-1)*EXP(-(LN(F7-D7)+(1/2)*(LN((1-E6)/E6))^-1*LN((G7-D7)/(E7-D7))*LN(B106/(1-B106))+((1-2*E6)*(LN((1-E6)/E6)))^-1*LN(((G7-D7)*(E7-D7))/(F7-D7)^2)*(B106-0.5)*LN(B106/(1-B106)))),IF(J7="su",(-(1/2)*(LN((1-E6)/E6))^-1*LN((H7-G7)/(H7-E7))/(B106*(1-B106))-((1-2*E6)*(LN((1-E6)/E6)))^-1*LN(((H7-G7)*(H7-E7))/(H7-F7)^2)*((B106-0.5)/(B106*(1-B106))+LN(B106/(1-B106))))^(-1)*EXP((-LN(H7-F7)-(1/2)*(LN((1-E6)/E6))^-1*LN((H7-G7)/(H7-E7))*LN(B106/(1-B106))-((1-2*E6)*(LN((1-E6)/E6)))^-1*LN(((H7-G7)*(H7-E7))/(H7-F7)^2)*(B106-0.5)*LN(B106/(1-B106)))),IF(J7="b",((1/2)*(LN((1-E6)/E6))^-1*LN(((G7-D7)/(H7-G7))/((E7-D7)/(H7-E7)))/(B106*(1-B106))+((1-2*E6)*(LN((1-E6)/E6)))^-1*LN((((G7-D7)/(H7-G7))*((E7-D7)/(H7-E7)))/((F7-D7)/(H7-F7))^2)*((B106-0.5)/(B106*(1-B106))+LN(B106/(1-B106))))^(-1)*(1+EXP(LN((F7-D7)/(H7-F7))+(1/2)*(LN((1-E6)/E6))^-1*LN(((G7-D7)/(H7-G7))/((E7-D7)/(H7-E7)))*LN(B106/(1-B106))+((1-2*E6)*(LN((1-E6)/E6)))^-1*LN((((G7-D7)/(H7-G7))*((E7-D7)/(H7-E7)))/((F7-D7)/(H7-F7))^2)*(B106-0.5)*LN(B106/(1-B106))))^2/((H7-D7)*EXP(LN((F7-D7)/(H7-F7))+(1/2)*(LN((1-E6)/E6))^-1*LN(((G7-D7)/(H7-G7))/((E7-D7)/(H7-E7)))*LN(B106/(1-B106))+((1-2*E6)*(LN((1-E6)/E6)))^-1*LN((((G7-D7)/(H7-G7))*((E7-D7)/(H7-E7)))/((F7-D7)/(H7-F7))^2)*(B106-0.5)*LN(B106/(1-B106)))),NA())))))</f>
        <v>1.6568168673228644E-2</v>
      </c>
    </row>
    <row r="107" spans="2:4" x14ac:dyDescent="0.35">
      <c r="B107" s="6">
        <f>IF(K6&lt;&gt;"",NA(),(ROW()-ROW(B32))/100)</f>
        <v>0.75</v>
      </c>
      <c r="C107" s="5">
        <f>IF(K6&lt;&gt;"",NA(),IF(J7="u",F7+(1/2)*(LN((1-E6)/E6))^-1*(G7-E7)*LN(B107/(1-B107))+((1-2*E6)*(LN((1-E6)/E6)))^-1*(1-2*(F7-E7)/(G7-E7))*(G7-E7)*(B107-0.5)*LN(B107/(1-B107)),IF(J7="sl",D7+EXP(LN(F7-D7)+(1/2)*(LN((1-E6)/E6))^-1*LN((G7-D7)/(E7-D7))*LN(B107/(1-B107))+((1-2*E6)*(LN((1-E6)/E6)))^-1*LN(((G7-D7)*(E7-D7))/(F7-D7)^2)*(B107-0.5)*LN(B107/(1-B107))),IF(J7="su",H7-EXP(-(-LN(H7-F7)-(1/2)*(LN((1-E6)/E6))^-1*LN((H7-G7)/(H7-E7))*LN(B107/(1-B107))-((1-2*E6)*(LN((1-E6)/E6)))^-1*LN(((H7-G7)*(H7-E7))/(H7-F7)^2)*(B107-0.5)*LN(B107/(1-B107)))),IF(J7="b",(D7+H7*EXP(LN((F7-D7)/(H7-F7))+(1/2)*(LN((1-E6)/E6))^-1*LN(((G7-D7)/(H7-G7))/((E7-D7)/(H7-E7)))*LN(B107/(1-B107))+((1-2*E6)*(LN((1-E6)/E6)))^-1*LN((((G7-D7)/(H7-G7))*((E7-D7)/(H7-E7)))/((F7-D7)/(H7-F7))^2)*(B107-0.5)*LN(B107/(1-B107))))/(1+EXP(LN((F7-D7)/(H7-F7))+(1/2)*(LN((1-E6)/E6))^-1*LN(((G7-D7)/(H7-G7))/((E7-D7)/(H7-E7)))*LN(B107/(1-B107))+((1-2*E6)*(LN((1-E6)/E6)))^-1*LN((((G7-D7)/(H7-G7))*((E7-D7)/(H7-E7)))/((F7-D7)/(H7-F7))^2)*(B107-0.5)*LN(B107/(1-B107)))),NA())))))</f>
        <v>46.5625</v>
      </c>
      <c r="D107" s="4">
        <f>IF(K6&lt;&gt;"",NA(),IF(J7="u",((1/2)*(LN((1-E6)/E6))^-1*(G7-E7)/(B107*(1-B107))+((1-2*E6)*(LN((1-E6)/E6)))^-1*(1-2*(F7-E7)/(G7-E7))*(G7-E7)*((B107-0.5)/(B107*(1-B107))+LN(B107/(1-B107))))^(-1),IF(J7="sl",((1/2)*(LN((1-E6)/E6))^-1*LN((G7-D7)/(E7-D7))/(B107*(1-B107))+((1-2*E6)*(LN((1-E6)/E6)))^-1*LN(((G7-D7)*(E7-D7))/(F7-D7)^2)*((B107-0.5)/(B107*(1-B107))+LN(B107/(1-B107))))^(-1)*EXP(-(LN(F7-D7)+(1/2)*(LN((1-E6)/E6))^-1*LN((G7-D7)/(E7-D7))*LN(B107/(1-B107))+((1-2*E6)*(LN((1-E6)/E6)))^-1*LN(((G7-D7)*(E7-D7))/(F7-D7)^2)*(B107-0.5)*LN(B107/(1-B107)))),IF(J7="su",(-(1/2)*(LN((1-E6)/E6))^-1*LN((H7-G7)/(H7-E7))/(B107*(1-B107))-((1-2*E6)*(LN((1-E6)/E6)))^-1*LN(((H7-G7)*(H7-E7))/(H7-F7)^2)*((B107-0.5)/(B107*(1-B107))+LN(B107/(1-B107))))^(-1)*EXP((-LN(H7-F7)-(1/2)*(LN((1-E6)/E6))^-1*LN((H7-G7)/(H7-E7))*LN(B107/(1-B107))-((1-2*E6)*(LN((1-E6)/E6)))^-1*LN(((H7-G7)*(H7-E7))/(H7-F7)^2)*(B107-0.5)*LN(B107/(1-B107)))),IF(J7="b",((1/2)*(LN((1-E6)/E6))^-1*LN(((G7-D7)/(H7-G7))/((E7-D7)/(H7-E7)))/(B107*(1-B107))+((1-2*E6)*(LN((1-E6)/E6)))^-1*LN((((G7-D7)/(H7-G7))*((E7-D7)/(H7-E7)))/((F7-D7)/(H7-F7))^2)*((B107-0.5)/(B107*(1-B107))+LN(B107/(1-B107))))^(-1)*(1+EXP(LN((F7-D7)/(H7-F7))+(1/2)*(LN((1-E6)/E6))^-1*LN(((G7-D7)/(H7-G7))/((E7-D7)/(H7-E7)))*LN(B107/(1-B107))+((1-2*E6)*(LN((1-E6)/E6)))^-1*LN((((G7-D7)/(H7-G7))*((E7-D7)/(H7-E7)))/((F7-D7)/(H7-F7))^2)*(B107-0.5)*LN(B107/(1-B107))))^2/((H7-D7)*EXP(LN((F7-D7)/(H7-F7))+(1/2)*(LN((1-E6)/E6))^-1*LN(((G7-D7)/(H7-G7))/((E7-D7)/(H7-E7)))*LN(B107/(1-B107))+((1-2*E6)*(LN((1-E6)/E6)))^-1*LN((((G7-D7)/(H7-G7))*((E7-D7)/(H7-E7)))/((F7-D7)/(H7-F7))^2)*(B107-0.5)*LN(B107/(1-B107)))),NA())))))</f>
        <v>1.6030414447539332E-2</v>
      </c>
    </row>
    <row r="108" spans="2:4" x14ac:dyDescent="0.35">
      <c r="B108" s="6">
        <f>IF(K6&lt;&gt;"",NA(),(ROW()-ROW(B32))/100)</f>
        <v>0.76</v>
      </c>
      <c r="C108" s="5">
        <f>IF(K6&lt;&gt;"",NA(),IF(J7="u",F7+(1/2)*(LN((1-E6)/E6))^-1*(G7-E7)*LN(B108/(1-B108))+((1-2*E6)*(LN((1-E6)/E6)))^-1*(1-2*(F7-E7)/(G7-E7))*(G7-E7)*(B108-0.5)*LN(B108/(1-B108)),IF(J7="sl",D7+EXP(LN(F7-D7)+(1/2)*(LN((1-E6)/E6))^-1*LN((G7-D7)/(E7-D7))*LN(B108/(1-B108))+((1-2*E6)*(LN((1-E6)/E6)))^-1*LN(((G7-D7)*(E7-D7))/(F7-D7)^2)*(B108-0.5)*LN(B108/(1-B108))),IF(J7="su",H7-EXP(-(-LN(H7-F7)-(1/2)*(LN((1-E6)/E6))^-1*LN((H7-G7)/(H7-E7))*LN(B108/(1-B108))-((1-2*E6)*(LN((1-E6)/E6)))^-1*LN(((H7-G7)*(H7-E7))/(H7-F7)^2)*(B108-0.5)*LN(B108/(1-B108)))),IF(J7="b",(D7+H7*EXP(LN((F7-D7)/(H7-F7))+(1/2)*(LN((1-E6)/E6))^-1*LN(((G7-D7)/(H7-G7))/((E7-D7)/(H7-E7)))*LN(B108/(1-B108))+((1-2*E6)*(LN((1-E6)/E6)))^-1*LN((((G7-D7)/(H7-G7))*((E7-D7)/(H7-E7)))/((F7-D7)/(H7-F7))^2)*(B108-0.5)*LN(B108/(1-B108))))/(1+EXP(LN((F7-D7)/(H7-F7))+(1/2)*(LN((1-E6)/E6))^-1*LN(((G7-D7)/(H7-G7))/((E7-D7)/(H7-E7)))*LN(B108/(1-B108))+((1-2*E6)*(LN((1-E6)/E6)))^-1*LN((((G7-D7)/(H7-G7))*((E7-D7)/(H7-E7)))/((F7-D7)/(H7-F7))^2)*(B108-0.5)*LN(B108/(1-B108)))),NA())))))</f>
        <v>47.197113978470917</v>
      </c>
      <c r="D108" s="4">
        <f>IF(K6&lt;&gt;"",NA(),IF(J7="u",((1/2)*(LN((1-E6)/E6))^-1*(G7-E7)/(B108*(1-B108))+((1-2*E6)*(LN((1-E6)/E6)))^-1*(1-2*(F7-E7)/(G7-E7))*(G7-E7)*((B108-0.5)/(B108*(1-B108))+LN(B108/(1-B108))))^(-1),IF(J7="sl",((1/2)*(LN((1-E6)/E6))^-1*LN((G7-D7)/(E7-D7))/(B108*(1-B108))+((1-2*E6)*(LN((1-E6)/E6)))^-1*LN(((G7-D7)*(E7-D7))/(F7-D7)^2)*((B108-0.5)/(B108*(1-B108))+LN(B108/(1-B108))))^(-1)*EXP(-(LN(F7-D7)+(1/2)*(LN((1-E6)/E6))^-1*LN((G7-D7)/(E7-D7))*LN(B108/(1-B108))+((1-2*E6)*(LN((1-E6)/E6)))^-1*LN(((G7-D7)*(E7-D7))/(F7-D7)^2)*(B108-0.5)*LN(B108/(1-B108)))),IF(J7="su",(-(1/2)*(LN((1-E6)/E6))^-1*LN((H7-G7)/(H7-E7))/(B108*(1-B108))-((1-2*E6)*(LN((1-E6)/E6)))^-1*LN(((H7-G7)*(H7-E7))/(H7-F7)^2)*((B108-0.5)/(B108*(1-B108))+LN(B108/(1-B108))))^(-1)*EXP((-LN(H7-F7)-(1/2)*(LN((1-E6)/E6))^-1*LN((H7-G7)/(H7-E7))*LN(B108/(1-B108))-((1-2*E6)*(LN((1-E6)/E6)))^-1*LN(((H7-G7)*(H7-E7))/(H7-F7)^2)*(B108-0.5)*LN(B108/(1-B108)))),IF(J7="b",((1/2)*(LN((1-E6)/E6))^-1*LN(((G7-D7)/(H7-G7))/((E7-D7)/(H7-E7)))/(B108*(1-B108))+((1-2*E6)*(LN((1-E6)/E6)))^-1*LN((((G7-D7)/(H7-G7))*((E7-D7)/(H7-E7)))/((F7-D7)/(H7-F7))^2)*((B108-0.5)/(B108*(1-B108))+LN(B108/(1-B108))))^(-1)*(1+EXP(LN((F7-D7)/(H7-F7))+(1/2)*(LN((1-E6)/E6))^-1*LN(((G7-D7)/(H7-G7))/((E7-D7)/(H7-E7)))*LN(B108/(1-B108))+((1-2*E6)*(LN((1-E6)/E6)))^-1*LN((((G7-D7)/(H7-G7))*((E7-D7)/(H7-E7)))/((F7-D7)/(H7-F7))^2)*(B108-0.5)*LN(B108/(1-B108))))^2/((H7-D7)*EXP(LN((F7-D7)/(H7-F7))+(1/2)*(LN((1-E6)/E6))^-1*LN(((G7-D7)/(H7-G7))/((E7-D7)/(H7-E7)))*LN(B108/(1-B108))+((1-2*E6)*(LN((1-E6)/E6)))^-1*LN((((G7-D7)/(H7-G7))*((E7-D7)/(H7-E7)))/((F7-D7)/(H7-F7))^2)*(B108-0.5)*LN(B108/(1-B108)))),NA())))))</f>
        <v>1.5486980077585427E-2</v>
      </c>
    </row>
    <row r="109" spans="2:4" x14ac:dyDescent="0.35">
      <c r="B109" s="6">
        <f>IF(K6&lt;&gt;"",NA(),(ROW()-ROW(B32))/100)</f>
        <v>0.77</v>
      </c>
      <c r="C109" s="5">
        <f>IF(K6&lt;&gt;"",NA(),IF(J7="u",F7+(1/2)*(LN((1-E6)/E6))^-1*(G7-E7)*LN(B109/(1-B109))+((1-2*E6)*(LN((1-E6)/E6)))^-1*(1-2*(F7-E7)/(G7-E7))*(G7-E7)*(B109-0.5)*LN(B109/(1-B109)),IF(J7="sl",D7+EXP(LN(F7-D7)+(1/2)*(LN((1-E6)/E6))^-1*LN((G7-D7)/(E7-D7))*LN(B109/(1-B109))+((1-2*E6)*(LN((1-E6)/E6)))^-1*LN(((G7-D7)*(E7-D7))/(F7-D7)^2)*(B109-0.5)*LN(B109/(1-B109))),IF(J7="su",H7-EXP(-(-LN(H7-F7)-(1/2)*(LN((1-E6)/E6))^-1*LN((H7-G7)/(H7-E7))*LN(B109/(1-B109))-((1-2*E6)*(LN((1-E6)/E6)))^-1*LN(((H7-G7)*(H7-E7))/(H7-F7)^2)*(B109-0.5)*LN(B109/(1-B109)))),IF(J7="b",(D7+H7*EXP(LN((F7-D7)/(H7-F7))+(1/2)*(LN((1-E6)/E6))^-1*LN(((G7-D7)/(H7-G7))/((E7-D7)/(H7-E7)))*LN(B109/(1-B109))+((1-2*E6)*(LN((1-E6)/E6)))^-1*LN((((G7-D7)/(H7-G7))*((E7-D7)/(H7-E7)))/((F7-D7)/(H7-F7))^2)*(B109-0.5)*LN(B109/(1-B109))))/(1+EXP(LN((F7-D7)/(H7-F7))+(1/2)*(LN((1-E6)/E6))^-1*LN(((G7-D7)/(H7-G7))/((E7-D7)/(H7-E7)))*LN(B109/(1-B109))+((1-2*E6)*(LN((1-E6)/E6)))^-1*LN((((G7-D7)/(H7-G7))*((E7-D7)/(H7-E7)))/((F7-D7)/(H7-F7))^2)*(B109-0.5)*LN(B109/(1-B109)))),NA())))))</f>
        <v>47.854523260761816</v>
      </c>
      <c r="D109" s="4">
        <f>IF(K6&lt;&gt;"",NA(),IF(J7="u",((1/2)*(LN((1-E6)/E6))^-1*(G7-E7)/(B109*(1-B109))+((1-2*E6)*(LN((1-E6)/E6)))^-1*(1-2*(F7-E7)/(G7-E7))*(G7-E7)*((B109-0.5)/(B109*(1-B109))+LN(B109/(1-B109))))^(-1),IF(J7="sl",((1/2)*(LN((1-E6)/E6))^-1*LN((G7-D7)/(E7-D7))/(B109*(1-B109))+((1-2*E6)*(LN((1-E6)/E6)))^-1*LN(((G7-D7)*(E7-D7))/(F7-D7)^2)*((B109-0.5)/(B109*(1-B109))+LN(B109/(1-B109))))^(-1)*EXP(-(LN(F7-D7)+(1/2)*(LN((1-E6)/E6))^-1*LN((G7-D7)/(E7-D7))*LN(B109/(1-B109))+((1-2*E6)*(LN((1-E6)/E6)))^-1*LN(((G7-D7)*(E7-D7))/(F7-D7)^2)*(B109-0.5)*LN(B109/(1-B109)))),IF(J7="su",(-(1/2)*(LN((1-E6)/E6))^-1*LN((H7-G7)/(H7-E7))/(B109*(1-B109))-((1-2*E6)*(LN((1-E6)/E6)))^-1*LN(((H7-G7)*(H7-E7))/(H7-F7)^2)*((B109-0.5)/(B109*(1-B109))+LN(B109/(1-B109))))^(-1)*EXP((-LN(H7-F7)-(1/2)*(LN((1-E6)/E6))^-1*LN((H7-G7)/(H7-E7))*LN(B109/(1-B109))-((1-2*E6)*(LN((1-E6)/E6)))^-1*LN(((H7-G7)*(H7-E7))/(H7-F7)^2)*(B109-0.5)*LN(B109/(1-B109)))),IF(J7="b",((1/2)*(LN((1-E6)/E6))^-1*LN(((G7-D7)/(H7-G7))/((E7-D7)/(H7-E7)))/(B109*(1-B109))+((1-2*E6)*(LN((1-E6)/E6)))^-1*LN((((G7-D7)/(H7-G7))*((E7-D7)/(H7-E7)))/((F7-D7)/(H7-F7))^2)*((B109-0.5)/(B109*(1-B109))+LN(B109/(1-B109))))^(-1)*(1+EXP(LN((F7-D7)/(H7-F7))+(1/2)*(LN((1-E6)/E6))^-1*LN(((G7-D7)/(H7-G7))/((E7-D7)/(H7-E7)))*LN(B109/(1-B109))+((1-2*E6)*(LN((1-E6)/E6)))^-1*LN((((G7-D7)/(H7-G7))*((E7-D7)/(H7-E7)))/((F7-D7)/(H7-F7))^2)*(B109-0.5)*LN(B109/(1-B109))))^2/((H7-D7)*EXP(LN((F7-D7)/(H7-F7))+(1/2)*(LN((1-E6)/E6))^-1*LN(((G7-D7)/(H7-G7))/((E7-D7)/(H7-E7)))*LN(B109/(1-B109))+((1-2*E6)*(LN((1-E6)/E6)))^-1*LN((((G7-D7)/(H7-G7))*((E7-D7)/(H7-E7)))/((F7-D7)/(H7-F7))^2)*(B109-0.5)*LN(B109/(1-B109)))),NA())))))</f>
        <v>1.4937811223770626E-2</v>
      </c>
    </row>
    <row r="110" spans="2:4" x14ac:dyDescent="0.35">
      <c r="B110" s="6">
        <f>IF(K6&lt;&gt;"",NA(),(ROW()-ROW(B32))/100)</f>
        <v>0.78</v>
      </c>
      <c r="C110" s="5">
        <f>IF(K6&lt;&gt;"",NA(),IF(J7="u",F7+(1/2)*(LN((1-E6)/E6))^-1*(G7-E7)*LN(B110/(1-B110))+((1-2*E6)*(LN((1-E6)/E6)))^-1*(1-2*(F7-E7)/(G7-E7))*(G7-E7)*(B110-0.5)*LN(B110/(1-B110)),IF(J7="sl",D7+EXP(LN(F7-D7)+(1/2)*(LN((1-E6)/E6))^-1*LN((G7-D7)/(E7-D7))*LN(B110/(1-B110))+((1-2*E6)*(LN((1-E6)/E6)))^-1*LN(((G7-D7)*(E7-D7))/(F7-D7)^2)*(B110-0.5)*LN(B110/(1-B110))),IF(J7="su",H7-EXP(-(-LN(H7-F7)-(1/2)*(LN((1-E6)/E6))^-1*LN((H7-G7)/(H7-E7))*LN(B110/(1-B110))-((1-2*E6)*(LN((1-E6)/E6)))^-1*LN(((H7-G7)*(H7-E7))/(H7-F7)^2)*(B110-0.5)*LN(B110/(1-B110)))),IF(J7="b",(D7+H7*EXP(LN((F7-D7)/(H7-F7))+(1/2)*(LN((1-E6)/E6))^-1*LN(((G7-D7)/(H7-G7))/((E7-D7)/(H7-E7)))*LN(B110/(1-B110))+((1-2*E6)*(LN((1-E6)/E6)))^-1*LN((((G7-D7)/(H7-G7))*((E7-D7)/(H7-E7)))/((F7-D7)/(H7-F7))^2)*(B110-0.5)*LN(B110/(1-B110))))/(1+EXP(LN((F7-D7)/(H7-F7))+(1/2)*(LN((1-E6)/E6))^-1*LN(((G7-D7)/(H7-G7))/((E7-D7)/(H7-E7)))*LN(B110/(1-B110))+((1-2*E6)*(LN((1-E6)/E6)))^-1*LN((((G7-D7)/(H7-G7))*((E7-D7)/(H7-E7)))/((F7-D7)/(H7-F7))^2)*(B110-0.5)*LN(B110/(1-B110)))),NA())))))</f>
        <v>48.536695374736695</v>
      </c>
      <c r="D110" s="4">
        <f>IF(K6&lt;&gt;"",NA(),IF(J7="u",((1/2)*(LN((1-E6)/E6))^-1*(G7-E7)/(B110*(1-B110))+((1-2*E6)*(LN((1-E6)/E6)))^-1*(1-2*(F7-E7)/(G7-E7))*(G7-E7)*((B110-0.5)/(B110*(1-B110))+LN(B110/(1-B110))))^(-1),IF(J7="sl",((1/2)*(LN((1-E6)/E6))^-1*LN((G7-D7)/(E7-D7))/(B110*(1-B110))+((1-2*E6)*(LN((1-E6)/E6)))^-1*LN(((G7-D7)*(E7-D7))/(F7-D7)^2)*((B110-0.5)/(B110*(1-B110))+LN(B110/(1-B110))))^(-1)*EXP(-(LN(F7-D7)+(1/2)*(LN((1-E6)/E6))^-1*LN((G7-D7)/(E7-D7))*LN(B110/(1-B110))+((1-2*E6)*(LN((1-E6)/E6)))^-1*LN(((G7-D7)*(E7-D7))/(F7-D7)^2)*(B110-0.5)*LN(B110/(1-B110)))),IF(J7="su",(-(1/2)*(LN((1-E6)/E6))^-1*LN((H7-G7)/(H7-E7))/(B110*(1-B110))-((1-2*E6)*(LN((1-E6)/E6)))^-1*LN(((H7-G7)*(H7-E7))/(H7-F7)^2)*((B110-0.5)/(B110*(1-B110))+LN(B110/(1-B110))))^(-1)*EXP((-LN(H7-F7)-(1/2)*(LN((1-E6)/E6))^-1*LN((H7-G7)/(H7-E7))*LN(B110/(1-B110))-((1-2*E6)*(LN((1-E6)/E6)))^-1*LN(((H7-G7)*(H7-E7))/(H7-F7)^2)*(B110-0.5)*LN(B110/(1-B110)))),IF(J7="b",((1/2)*(LN((1-E6)/E6))^-1*LN(((G7-D7)/(H7-G7))/((E7-D7)/(H7-E7)))/(B110*(1-B110))+((1-2*E6)*(LN((1-E6)/E6)))^-1*LN((((G7-D7)/(H7-G7))*((E7-D7)/(H7-E7)))/((F7-D7)/(H7-F7))^2)*((B110-0.5)/(B110*(1-B110))+LN(B110/(1-B110))))^(-1)*(1+EXP(LN((F7-D7)/(H7-F7))+(1/2)*(LN((1-E6)/E6))^-1*LN(((G7-D7)/(H7-G7))/((E7-D7)/(H7-E7)))*LN(B110/(1-B110))+((1-2*E6)*(LN((1-E6)/E6)))^-1*LN((((G7-D7)/(H7-G7))*((E7-D7)/(H7-E7)))/((F7-D7)/(H7-F7))^2)*(B110-0.5)*LN(B110/(1-B110))))^2/((H7-D7)*EXP(LN((F7-D7)/(H7-F7))+(1/2)*(LN((1-E6)/E6))^-1*LN(((G7-D7)/(H7-G7))/((E7-D7)/(H7-E7)))*LN(B110/(1-B110))+((1-2*E6)*(LN((1-E6)/E6)))^-1*LN((((G7-D7)/(H7-G7))*((E7-D7)/(H7-E7)))/((F7-D7)/(H7-F7))^2)*(B110-0.5)*LN(B110/(1-B110)))),NA())))))</f>
        <v>1.4382827847822695E-2</v>
      </c>
    </row>
    <row r="111" spans="2:4" x14ac:dyDescent="0.35">
      <c r="B111" s="6">
        <f>IF(K6&lt;&gt;"",NA(),(ROW()-ROW(B32))/100)</f>
        <v>0.79</v>
      </c>
      <c r="C111" s="5">
        <f>IF(K6&lt;&gt;"",NA(),IF(J7="u",F7+(1/2)*(LN((1-E6)/E6))^-1*(G7-E7)*LN(B111/(1-B111))+((1-2*E6)*(LN((1-E6)/E6)))^-1*(1-2*(F7-E7)/(G7-E7))*(G7-E7)*(B111-0.5)*LN(B111/(1-B111)),IF(J7="sl",D7+EXP(LN(F7-D7)+(1/2)*(LN((1-E6)/E6))^-1*LN((G7-D7)/(E7-D7))*LN(B111/(1-B111))+((1-2*E6)*(LN((1-E6)/E6)))^-1*LN(((G7-D7)*(E7-D7))/(F7-D7)^2)*(B111-0.5)*LN(B111/(1-B111))),IF(J7="su",H7-EXP(-(-LN(H7-F7)-(1/2)*(LN((1-E6)/E6))^-1*LN((H7-G7)/(H7-E7))*LN(B111/(1-B111))-((1-2*E6)*(LN((1-E6)/E6)))^-1*LN(((H7-G7)*(H7-E7))/(H7-F7)^2)*(B111-0.5)*LN(B111/(1-B111)))),IF(J7="b",(D7+H7*EXP(LN((F7-D7)/(H7-F7))+(1/2)*(LN((1-E6)/E6))^-1*LN(((G7-D7)/(H7-G7))/((E7-D7)/(H7-E7)))*LN(B111/(1-B111))+((1-2*E6)*(LN((1-E6)/E6)))^-1*LN((((G7-D7)/(H7-G7))*((E7-D7)/(H7-E7)))/((F7-D7)/(H7-F7))^2)*(B111-0.5)*LN(B111/(1-B111))))/(1+EXP(LN((F7-D7)/(H7-F7))+(1/2)*(LN((1-E6)/E6))^-1*LN(((G7-D7)/(H7-G7))/((E7-D7)/(H7-E7)))*LN(B111/(1-B111))+((1-2*E6)*(LN((1-E6)/E6)))^-1*LN((((G7-D7)/(H7-G7))*((E7-D7)/(H7-E7)))/((F7-D7)/(H7-F7))^2)*(B111-0.5)*LN(B111/(1-B111)))),NA())))))</f>
        <v>49.245864189843253</v>
      </c>
      <c r="D111" s="4">
        <f>IF(K6&lt;&gt;"",NA(),IF(J7="u",((1/2)*(LN((1-E6)/E6))^-1*(G7-E7)/(B111*(1-B111))+((1-2*E6)*(LN((1-E6)/E6)))^-1*(1-2*(F7-E7)/(G7-E7))*(G7-E7)*((B111-0.5)/(B111*(1-B111))+LN(B111/(1-B111))))^(-1),IF(J7="sl",((1/2)*(LN((1-E6)/E6))^-1*LN((G7-D7)/(E7-D7))/(B111*(1-B111))+((1-2*E6)*(LN((1-E6)/E6)))^-1*LN(((G7-D7)*(E7-D7))/(F7-D7)^2)*((B111-0.5)/(B111*(1-B111))+LN(B111/(1-B111))))^(-1)*EXP(-(LN(F7-D7)+(1/2)*(LN((1-E6)/E6))^-1*LN((G7-D7)/(E7-D7))*LN(B111/(1-B111))+((1-2*E6)*(LN((1-E6)/E6)))^-1*LN(((G7-D7)*(E7-D7))/(F7-D7)^2)*(B111-0.5)*LN(B111/(1-B111)))),IF(J7="su",(-(1/2)*(LN((1-E6)/E6))^-1*LN((H7-G7)/(H7-E7))/(B111*(1-B111))-((1-2*E6)*(LN((1-E6)/E6)))^-1*LN(((H7-G7)*(H7-E7))/(H7-F7)^2)*((B111-0.5)/(B111*(1-B111))+LN(B111/(1-B111))))^(-1)*EXP((-LN(H7-F7)-(1/2)*(LN((1-E6)/E6))^-1*LN((H7-G7)/(H7-E7))*LN(B111/(1-B111))-((1-2*E6)*(LN((1-E6)/E6)))^-1*LN(((H7-G7)*(H7-E7))/(H7-F7)^2)*(B111-0.5)*LN(B111/(1-B111)))),IF(J7="b",((1/2)*(LN((1-E6)/E6))^-1*LN(((G7-D7)/(H7-G7))/((E7-D7)/(H7-E7)))/(B111*(1-B111))+((1-2*E6)*(LN((1-E6)/E6)))^-1*LN((((G7-D7)/(H7-G7))*((E7-D7)/(H7-E7)))/((F7-D7)/(H7-F7))^2)*((B111-0.5)/(B111*(1-B111))+LN(B111/(1-B111))))^(-1)*(1+EXP(LN((F7-D7)/(H7-F7))+(1/2)*(LN((1-E6)/E6))^-1*LN(((G7-D7)/(H7-G7))/((E7-D7)/(H7-E7)))*LN(B111/(1-B111))+((1-2*E6)*(LN((1-E6)/E6)))^-1*LN((((G7-D7)/(H7-G7))*((E7-D7)/(H7-E7)))/((F7-D7)/(H7-F7))^2)*(B111-0.5)*LN(B111/(1-B111))))^2/((H7-D7)*EXP(LN((F7-D7)/(H7-F7))+(1/2)*(LN((1-E6)/E6))^-1*LN(((G7-D7)/(H7-G7))/((E7-D7)/(H7-E7)))*LN(B111/(1-B111))+((1-2*E6)*(LN((1-E6)/E6)))^-1*LN((((G7-D7)/(H7-G7))*((E7-D7)/(H7-E7)))/((F7-D7)/(H7-F7))^2)*(B111-0.5)*LN(B111/(1-B111)))),NA())))))</f>
        <v>1.3821923279457093E-2</v>
      </c>
    </row>
    <row r="112" spans="2:4" x14ac:dyDescent="0.35">
      <c r="B112" s="6">
        <f>IF(K6&lt;&gt;"",NA(),(ROW()-ROW(B32))/100)</f>
        <v>0.8</v>
      </c>
      <c r="C112" s="5">
        <f>IF(K6&lt;&gt;"",NA(),IF(J7="u",F7+(1/2)*(LN((1-E6)/E6))^-1*(G7-E7)*LN(B112/(1-B112))+((1-2*E6)*(LN((1-E6)/E6)))^-1*(1-2*(F7-E7)/(G7-E7))*(G7-E7)*(B112-0.5)*LN(B112/(1-B112)),IF(J7="sl",D7+EXP(LN(F7-D7)+(1/2)*(LN((1-E6)/E6))^-1*LN((G7-D7)/(E7-D7))*LN(B112/(1-B112))+((1-2*E6)*(LN((1-E6)/E6)))^-1*LN(((G7-D7)*(E7-D7))/(F7-D7)^2)*(B112-0.5)*LN(B112/(1-B112))),IF(J7="su",H7-EXP(-(-LN(H7-F7)-(1/2)*(LN((1-E6)/E6))^-1*LN((H7-G7)/(H7-E7))*LN(B112/(1-B112))-((1-2*E6)*(LN((1-E6)/E6)))^-1*LN(((H7-G7)*(H7-E7))/(H7-F7)^2)*(B112-0.5)*LN(B112/(1-B112)))),IF(J7="b",(D7+H7*EXP(LN((F7-D7)/(H7-F7))+(1/2)*(LN((1-E6)/E6))^-1*LN(((G7-D7)/(H7-G7))/((E7-D7)/(H7-E7)))*LN(B112/(1-B112))+((1-2*E6)*(LN((1-E6)/E6)))^-1*LN((((G7-D7)/(H7-G7))*((E7-D7)/(H7-E7)))/((F7-D7)/(H7-F7))^2)*(B112-0.5)*LN(B112/(1-B112))))/(1+EXP(LN((F7-D7)/(H7-F7))+(1/2)*(LN((1-E6)/E6))^-1*LN(((G7-D7)/(H7-G7))/((E7-D7)/(H7-E7)))*LN(B112/(1-B112))+((1-2*E6)*(LN((1-E6)/E6)))^-1*LN((((G7-D7)/(H7-G7))*((E7-D7)/(H7-E7)))/((F7-D7)/(H7-F7))^2)*(B112-0.5)*LN(B112/(1-B112)))),NA())))))</f>
        <v>49.984581647322116</v>
      </c>
      <c r="D112" s="4">
        <f>IF(K6&lt;&gt;"",NA(),IF(J7="u",((1/2)*(LN((1-E6)/E6))^-1*(G7-E7)/(B112*(1-B112))+((1-2*E6)*(LN((1-E6)/E6)))^-1*(1-2*(F7-E7)/(G7-E7))*(G7-E7)*((B112-0.5)/(B112*(1-B112))+LN(B112/(1-B112))))^(-1),IF(J7="sl",((1/2)*(LN((1-E6)/E6))^-1*LN((G7-D7)/(E7-D7))/(B112*(1-B112))+((1-2*E6)*(LN((1-E6)/E6)))^-1*LN(((G7-D7)*(E7-D7))/(F7-D7)^2)*((B112-0.5)/(B112*(1-B112))+LN(B112/(1-B112))))^(-1)*EXP(-(LN(F7-D7)+(1/2)*(LN((1-E6)/E6))^-1*LN((G7-D7)/(E7-D7))*LN(B112/(1-B112))+((1-2*E6)*(LN((1-E6)/E6)))^-1*LN(((G7-D7)*(E7-D7))/(F7-D7)^2)*(B112-0.5)*LN(B112/(1-B112)))),IF(J7="su",(-(1/2)*(LN((1-E6)/E6))^-1*LN((H7-G7)/(H7-E7))/(B112*(1-B112))-((1-2*E6)*(LN((1-E6)/E6)))^-1*LN(((H7-G7)*(H7-E7))/(H7-F7)^2)*((B112-0.5)/(B112*(1-B112))+LN(B112/(1-B112))))^(-1)*EXP((-LN(H7-F7)-(1/2)*(LN((1-E6)/E6))^-1*LN((H7-G7)/(H7-E7))*LN(B112/(1-B112))-((1-2*E6)*(LN((1-E6)/E6)))^-1*LN(((H7-G7)*(H7-E7))/(H7-F7)^2)*(B112-0.5)*LN(B112/(1-B112)))),IF(J7="b",((1/2)*(LN((1-E6)/E6))^-1*LN(((G7-D7)/(H7-G7))/((E7-D7)/(H7-E7)))/(B112*(1-B112))+((1-2*E6)*(LN((1-E6)/E6)))^-1*LN((((G7-D7)/(H7-G7))*((E7-D7)/(H7-E7)))/((F7-D7)/(H7-F7))^2)*((B112-0.5)/(B112*(1-B112))+LN(B112/(1-B112))))^(-1)*(1+EXP(LN((F7-D7)/(H7-F7))+(1/2)*(LN((1-E6)/E6))^-1*LN(((G7-D7)/(H7-G7))/((E7-D7)/(H7-E7)))*LN(B112/(1-B112))+((1-2*E6)*(LN((1-E6)/E6)))^-1*LN((((G7-D7)/(H7-G7))*((E7-D7)/(H7-E7)))/((F7-D7)/(H7-F7))^2)*(B112-0.5)*LN(B112/(1-B112))))^2/((H7-D7)*EXP(LN((F7-D7)/(H7-F7))+(1/2)*(LN((1-E6)/E6))^-1*LN(((G7-D7)/(H7-G7))/((E7-D7)/(H7-E7)))*LN(B112/(1-B112))+((1-2*E6)*(LN((1-E6)/E6)))^-1*LN((((G7-D7)/(H7-G7))*((E7-D7)/(H7-E7)))/((F7-D7)/(H7-F7))^2)*(B112-0.5)*LN(B112/(1-B112)))),NA())))))</f>
        <v>1.3254963007400842E-2</v>
      </c>
    </row>
    <row r="113" spans="2:4" x14ac:dyDescent="0.35">
      <c r="B113" s="6">
        <f>IF(K6&lt;&gt;"",NA(),(ROW()-ROW(B32))/100)</f>
        <v>0.81</v>
      </c>
      <c r="C113" s="5">
        <f>IF(K6&lt;&gt;"",NA(),IF(J7="u",F7+(1/2)*(LN((1-E6)/E6))^-1*(G7-E7)*LN(B113/(1-B113))+((1-2*E6)*(LN((1-E6)/E6)))^-1*(1-2*(F7-E7)/(G7-E7))*(G7-E7)*(B113-0.5)*LN(B113/(1-B113)),IF(J7="sl",D7+EXP(LN(F7-D7)+(1/2)*(LN((1-E6)/E6))^-1*LN((G7-D7)/(E7-D7))*LN(B113/(1-B113))+((1-2*E6)*(LN((1-E6)/E6)))^-1*LN(((G7-D7)*(E7-D7))/(F7-D7)^2)*(B113-0.5)*LN(B113/(1-B113))),IF(J7="su",H7-EXP(-(-LN(H7-F7)-(1/2)*(LN((1-E6)/E6))^-1*LN((H7-G7)/(H7-E7))*LN(B113/(1-B113))-((1-2*E6)*(LN((1-E6)/E6)))^-1*LN(((H7-G7)*(H7-E7))/(H7-F7)^2)*(B113-0.5)*LN(B113/(1-B113)))),IF(J7="b",(D7+H7*EXP(LN((F7-D7)/(H7-F7))+(1/2)*(LN((1-E6)/E6))^-1*LN(((G7-D7)/(H7-G7))/((E7-D7)/(H7-E7)))*LN(B113/(1-B113))+((1-2*E6)*(LN((1-E6)/E6)))^-1*LN((((G7-D7)/(H7-G7))*((E7-D7)/(H7-E7)))/((F7-D7)/(H7-F7))^2)*(B113-0.5)*LN(B113/(1-B113))))/(1+EXP(LN((F7-D7)/(H7-F7))+(1/2)*(LN((1-E6)/E6))^-1*LN(((G7-D7)/(H7-G7))/((E7-D7)/(H7-E7)))*LN(B113/(1-B113))+((1-2*E6)*(LN((1-E6)/E6)))^-1*LN((((G7-D7)/(H7-G7))*((E7-D7)/(H7-E7)))/((F7-D7)/(H7-F7))^2)*(B113-0.5)*LN(B113/(1-B113)))),NA())))))</f>
        <v>50.755782680246398</v>
      </c>
      <c r="D113" s="4">
        <f>IF(K6&lt;&gt;"",NA(),IF(J7="u",((1/2)*(LN((1-E6)/E6))^-1*(G7-E7)/(B113*(1-B113))+((1-2*E6)*(LN((1-E6)/E6)))^-1*(1-2*(F7-E7)/(G7-E7))*(G7-E7)*((B113-0.5)/(B113*(1-B113))+LN(B113/(1-B113))))^(-1),IF(J7="sl",((1/2)*(LN((1-E6)/E6))^-1*LN((G7-D7)/(E7-D7))/(B113*(1-B113))+((1-2*E6)*(LN((1-E6)/E6)))^-1*LN(((G7-D7)*(E7-D7))/(F7-D7)^2)*((B113-0.5)/(B113*(1-B113))+LN(B113/(1-B113))))^(-1)*EXP(-(LN(F7-D7)+(1/2)*(LN((1-E6)/E6))^-1*LN((G7-D7)/(E7-D7))*LN(B113/(1-B113))+((1-2*E6)*(LN((1-E6)/E6)))^-1*LN(((G7-D7)*(E7-D7))/(F7-D7)^2)*(B113-0.5)*LN(B113/(1-B113)))),IF(J7="su",(-(1/2)*(LN((1-E6)/E6))^-1*LN((H7-G7)/(H7-E7))/(B113*(1-B113))-((1-2*E6)*(LN((1-E6)/E6)))^-1*LN(((H7-G7)*(H7-E7))/(H7-F7)^2)*((B113-0.5)/(B113*(1-B113))+LN(B113/(1-B113))))^(-1)*EXP((-LN(H7-F7)-(1/2)*(LN((1-E6)/E6))^-1*LN((H7-G7)/(H7-E7))*LN(B113/(1-B113))-((1-2*E6)*(LN((1-E6)/E6)))^-1*LN(((H7-G7)*(H7-E7))/(H7-F7)^2)*(B113-0.5)*LN(B113/(1-B113)))),IF(J7="b",((1/2)*(LN((1-E6)/E6))^-1*LN(((G7-D7)/(H7-G7))/((E7-D7)/(H7-E7)))/(B113*(1-B113))+((1-2*E6)*(LN((1-E6)/E6)))^-1*LN((((G7-D7)/(H7-G7))*((E7-D7)/(H7-E7)))/((F7-D7)/(H7-F7))^2)*((B113-0.5)/(B113*(1-B113))+LN(B113/(1-B113))))^(-1)*(1+EXP(LN((F7-D7)/(H7-F7))+(1/2)*(LN((1-E6)/E6))^-1*LN(((G7-D7)/(H7-G7))/((E7-D7)/(H7-E7)))*LN(B113/(1-B113))+((1-2*E6)*(LN((1-E6)/E6)))^-1*LN((((G7-D7)/(H7-G7))*((E7-D7)/(H7-E7)))/((F7-D7)/(H7-F7))^2)*(B113-0.5)*LN(B113/(1-B113))))^2/((H7-D7)*EXP(LN((F7-D7)/(H7-F7))+(1/2)*(LN((1-E6)/E6))^-1*LN(((G7-D7)/(H7-G7))/((E7-D7)/(H7-E7)))*LN(B113/(1-B113))+((1-2*E6)*(LN((1-E6)/E6)))^-1*LN((((G7-D7)/(H7-G7))*((E7-D7)/(H7-E7)))/((F7-D7)/(H7-F7))^2)*(B113-0.5)*LN(B113/(1-B113)))),NA())))))</f>
        <v>1.2681783150478781E-2</v>
      </c>
    </row>
    <row r="114" spans="2:4" x14ac:dyDescent="0.35">
      <c r="B114" s="6">
        <f>IF(K6&lt;&gt;"",NA(),(ROW()-ROW(B32))/100)</f>
        <v>0.82</v>
      </c>
      <c r="C114" s="5">
        <f>IF(K6&lt;&gt;"",NA(),IF(J7="u",F7+(1/2)*(LN((1-E6)/E6))^-1*(G7-E7)*LN(B114/(1-B114))+((1-2*E6)*(LN((1-E6)/E6)))^-1*(1-2*(F7-E7)/(G7-E7))*(G7-E7)*(B114-0.5)*LN(B114/(1-B114)),IF(J7="sl",D7+EXP(LN(F7-D7)+(1/2)*(LN((1-E6)/E6))^-1*LN((G7-D7)/(E7-D7))*LN(B114/(1-B114))+((1-2*E6)*(LN((1-E6)/E6)))^-1*LN(((G7-D7)*(E7-D7))/(F7-D7)^2)*(B114-0.5)*LN(B114/(1-B114))),IF(J7="su",H7-EXP(-(-LN(H7-F7)-(1/2)*(LN((1-E6)/E6))^-1*LN((H7-G7)/(H7-E7))*LN(B114/(1-B114))-((1-2*E6)*(LN((1-E6)/E6)))^-1*LN(((H7-G7)*(H7-E7))/(H7-F7)^2)*(B114-0.5)*LN(B114/(1-B114)))),IF(J7="b",(D7+H7*EXP(LN((F7-D7)/(H7-F7))+(1/2)*(LN((1-E6)/E6))^-1*LN(((G7-D7)/(H7-G7))/((E7-D7)/(H7-E7)))*LN(B114/(1-B114))+((1-2*E6)*(LN((1-E6)/E6)))^-1*LN((((G7-D7)/(H7-G7))*((E7-D7)/(H7-E7)))/((F7-D7)/(H7-F7))^2)*(B114-0.5)*LN(B114/(1-B114))))/(1+EXP(LN((F7-D7)/(H7-F7))+(1/2)*(LN((1-E6)/E6))^-1*LN(((G7-D7)/(H7-G7))/((E7-D7)/(H7-E7)))*LN(B114/(1-B114))+((1-2*E6)*(LN((1-E6)/E6)))^-1*LN((((G7-D7)/(H7-G7))*((E7-D7)/(H7-E7)))/((F7-D7)/(H7-F7))^2)*(B114-0.5)*LN(B114/(1-B114)))),NA())))))</f>
        <v>51.562867592239463</v>
      </c>
      <c r="D114" s="4">
        <f>IF(K6&lt;&gt;"",NA(),IF(J7="u",((1/2)*(LN((1-E6)/E6))^-1*(G7-E7)/(B114*(1-B114))+((1-2*E6)*(LN((1-E6)/E6)))^-1*(1-2*(F7-E7)/(G7-E7))*(G7-E7)*((B114-0.5)/(B114*(1-B114))+LN(B114/(1-B114))))^(-1),IF(J7="sl",((1/2)*(LN((1-E6)/E6))^-1*LN((G7-D7)/(E7-D7))/(B114*(1-B114))+((1-2*E6)*(LN((1-E6)/E6)))^-1*LN(((G7-D7)*(E7-D7))/(F7-D7)^2)*((B114-0.5)/(B114*(1-B114))+LN(B114/(1-B114))))^(-1)*EXP(-(LN(F7-D7)+(1/2)*(LN((1-E6)/E6))^-1*LN((G7-D7)/(E7-D7))*LN(B114/(1-B114))+((1-2*E6)*(LN((1-E6)/E6)))^-1*LN(((G7-D7)*(E7-D7))/(F7-D7)^2)*(B114-0.5)*LN(B114/(1-B114)))),IF(J7="su",(-(1/2)*(LN((1-E6)/E6))^-1*LN((H7-G7)/(H7-E7))/(B114*(1-B114))-((1-2*E6)*(LN((1-E6)/E6)))^-1*LN(((H7-G7)*(H7-E7))/(H7-F7)^2)*((B114-0.5)/(B114*(1-B114))+LN(B114/(1-B114))))^(-1)*EXP((-LN(H7-F7)-(1/2)*(LN((1-E6)/E6))^-1*LN((H7-G7)/(H7-E7))*LN(B114/(1-B114))-((1-2*E6)*(LN((1-E6)/E6)))^-1*LN(((H7-G7)*(H7-E7))/(H7-F7)^2)*(B114-0.5)*LN(B114/(1-B114)))),IF(J7="b",((1/2)*(LN((1-E6)/E6))^-1*LN(((G7-D7)/(H7-G7))/((E7-D7)/(H7-E7)))/(B114*(1-B114))+((1-2*E6)*(LN((1-E6)/E6)))^-1*LN((((G7-D7)/(H7-G7))*((E7-D7)/(H7-E7)))/((F7-D7)/(H7-F7))^2)*((B114-0.5)/(B114*(1-B114))+LN(B114/(1-B114))))^(-1)*(1+EXP(LN((F7-D7)/(H7-F7))+(1/2)*(LN((1-E6)/E6))^-1*LN(((G7-D7)/(H7-G7))/((E7-D7)/(H7-E7)))*LN(B114/(1-B114))+((1-2*E6)*(LN((1-E6)/E6)))^-1*LN((((G7-D7)/(H7-G7))*((E7-D7)/(H7-E7)))/((F7-D7)/(H7-F7))^2)*(B114-0.5)*LN(B114/(1-B114))))^2/((H7-D7)*EXP(LN((F7-D7)/(H7-F7))+(1/2)*(LN((1-E6)/E6))^-1*LN(((G7-D7)/(H7-G7))/((E7-D7)/(H7-E7)))*LN(B114/(1-B114))+((1-2*E6)*(LN((1-E6)/E6)))^-1*LN((((G7-D7)/(H7-G7))*((E7-D7)/(H7-E7)))/((F7-D7)/(H7-F7))^2)*(B114-0.5)*LN(B114/(1-B114)))),NA())))))</f>
        <v>1.210218855250726E-2</v>
      </c>
    </row>
    <row r="115" spans="2:4" x14ac:dyDescent="0.35">
      <c r="B115" s="6">
        <f>IF(K6&lt;&gt;"",NA(),(ROW()-ROW(B32))/100)</f>
        <v>0.83</v>
      </c>
      <c r="C115" s="5">
        <f>IF(K6&lt;&gt;"",NA(),IF(J7="u",F7+(1/2)*(LN((1-E6)/E6))^-1*(G7-E7)*LN(B115/(1-B115))+((1-2*E6)*(LN((1-E6)/E6)))^-1*(1-2*(F7-E7)/(G7-E7))*(G7-E7)*(B115-0.5)*LN(B115/(1-B115)),IF(J7="sl",D7+EXP(LN(F7-D7)+(1/2)*(LN((1-E6)/E6))^-1*LN((G7-D7)/(E7-D7))*LN(B115/(1-B115))+((1-2*E6)*(LN((1-E6)/E6)))^-1*LN(((G7-D7)*(E7-D7))/(F7-D7)^2)*(B115-0.5)*LN(B115/(1-B115))),IF(J7="su",H7-EXP(-(-LN(H7-F7)-(1/2)*(LN((1-E6)/E6))^-1*LN((H7-G7)/(H7-E7))*LN(B115/(1-B115))-((1-2*E6)*(LN((1-E6)/E6)))^-1*LN(((H7-G7)*(H7-E7))/(H7-F7)^2)*(B115-0.5)*LN(B115/(1-B115)))),IF(J7="b",(D7+H7*EXP(LN((F7-D7)/(H7-F7))+(1/2)*(LN((1-E6)/E6))^-1*LN(((G7-D7)/(H7-G7))/((E7-D7)/(H7-E7)))*LN(B115/(1-B115))+((1-2*E6)*(LN((1-E6)/E6)))^-1*LN((((G7-D7)/(H7-G7))*((E7-D7)/(H7-E7)))/((F7-D7)/(H7-F7))^2)*(B115-0.5)*LN(B115/(1-B115))))/(1+EXP(LN((F7-D7)/(H7-F7))+(1/2)*(LN((1-E6)/E6))^-1*LN(((G7-D7)/(H7-G7))/((E7-D7)/(H7-E7)))*LN(B115/(1-B115))+((1-2*E6)*(LN((1-E6)/E6)))^-1*LN((((G7-D7)/(H7-G7))*((E7-D7)/(H7-E7)))/((F7-D7)/(H7-F7))^2)*(B115-0.5)*LN(B115/(1-B115)))),NA())))))</f>
        <v>52.409807869577271</v>
      </c>
      <c r="D115" s="4">
        <f>IF(K6&lt;&gt;"",NA(),IF(J7="u",((1/2)*(LN((1-E6)/E6))^-1*(G7-E7)/(B115*(1-B115))+((1-2*E6)*(LN((1-E6)/E6)))^-1*(1-2*(F7-E7)/(G7-E7))*(G7-E7)*((B115-0.5)/(B115*(1-B115))+LN(B115/(1-B115))))^(-1),IF(J7="sl",((1/2)*(LN((1-E6)/E6))^-1*LN((G7-D7)/(E7-D7))/(B115*(1-B115))+((1-2*E6)*(LN((1-E6)/E6)))^-1*LN(((G7-D7)*(E7-D7))/(F7-D7)^2)*((B115-0.5)/(B115*(1-B115))+LN(B115/(1-B115))))^(-1)*EXP(-(LN(F7-D7)+(1/2)*(LN((1-E6)/E6))^-1*LN((G7-D7)/(E7-D7))*LN(B115/(1-B115))+((1-2*E6)*(LN((1-E6)/E6)))^-1*LN(((G7-D7)*(E7-D7))/(F7-D7)^2)*(B115-0.5)*LN(B115/(1-B115)))),IF(J7="su",(-(1/2)*(LN((1-E6)/E6))^-1*LN((H7-G7)/(H7-E7))/(B115*(1-B115))-((1-2*E6)*(LN((1-E6)/E6)))^-1*LN(((H7-G7)*(H7-E7))/(H7-F7)^2)*((B115-0.5)/(B115*(1-B115))+LN(B115/(1-B115))))^(-1)*EXP((-LN(H7-F7)-(1/2)*(LN((1-E6)/E6))^-1*LN((H7-G7)/(H7-E7))*LN(B115/(1-B115))-((1-2*E6)*(LN((1-E6)/E6)))^-1*LN(((H7-G7)*(H7-E7))/(H7-F7)^2)*(B115-0.5)*LN(B115/(1-B115)))),IF(J7="b",((1/2)*(LN((1-E6)/E6))^-1*LN(((G7-D7)/(H7-G7))/((E7-D7)/(H7-E7)))/(B115*(1-B115))+((1-2*E6)*(LN((1-E6)/E6)))^-1*LN((((G7-D7)/(H7-G7))*((E7-D7)/(H7-E7)))/((F7-D7)/(H7-F7))^2)*((B115-0.5)/(B115*(1-B115))+LN(B115/(1-B115))))^(-1)*(1+EXP(LN((F7-D7)/(H7-F7))+(1/2)*(LN((1-E6)/E6))^-1*LN(((G7-D7)/(H7-G7))/((E7-D7)/(H7-E7)))*LN(B115/(1-B115))+((1-2*E6)*(LN((1-E6)/E6)))^-1*LN((((G7-D7)/(H7-G7))*((E7-D7)/(H7-E7)))/((F7-D7)/(H7-F7))^2)*(B115-0.5)*LN(B115/(1-B115))))^2/((H7-D7)*EXP(LN((F7-D7)/(H7-F7))+(1/2)*(LN((1-E6)/E6))^-1*LN(((G7-D7)/(H7-G7))/((E7-D7)/(H7-E7)))*LN(B115/(1-B115))+((1-2*E6)*(LN((1-E6)/E6)))^-1*LN((((G7-D7)/(H7-G7))*((E7-D7)/(H7-E7)))/((F7-D7)/(H7-F7))^2)*(B115-0.5)*LN(B115/(1-B115)))),NA())))))</f>
        <v>1.151595042900075E-2</v>
      </c>
    </row>
    <row r="116" spans="2:4" x14ac:dyDescent="0.35">
      <c r="B116" s="6">
        <f>IF(K6&lt;&gt;"",NA(),(ROW()-ROW(B32))/100)</f>
        <v>0.84</v>
      </c>
      <c r="C116" s="5">
        <f>IF(K6&lt;&gt;"",NA(),IF(J7="u",F7+(1/2)*(LN((1-E6)/E6))^-1*(G7-E7)*LN(B116/(1-B116))+((1-2*E6)*(LN((1-E6)/E6)))^-1*(1-2*(F7-E7)/(G7-E7))*(G7-E7)*(B116-0.5)*LN(B116/(1-B116)),IF(J7="sl",D7+EXP(LN(F7-D7)+(1/2)*(LN((1-E6)/E6))^-1*LN((G7-D7)/(E7-D7))*LN(B116/(1-B116))+((1-2*E6)*(LN((1-E6)/E6)))^-1*LN(((G7-D7)*(E7-D7))/(F7-D7)^2)*(B116-0.5)*LN(B116/(1-B116))),IF(J7="su",H7-EXP(-(-LN(H7-F7)-(1/2)*(LN((1-E6)/E6))^-1*LN((H7-G7)/(H7-E7))*LN(B116/(1-B116))-((1-2*E6)*(LN((1-E6)/E6)))^-1*LN(((H7-G7)*(H7-E7))/(H7-F7)^2)*(B116-0.5)*LN(B116/(1-B116)))),IF(J7="b",(D7+H7*EXP(LN((F7-D7)/(H7-F7))+(1/2)*(LN((1-E6)/E6))^-1*LN(((G7-D7)/(H7-G7))/((E7-D7)/(H7-E7)))*LN(B116/(1-B116))+((1-2*E6)*(LN((1-E6)/E6)))^-1*LN((((G7-D7)/(H7-G7))*((E7-D7)/(H7-E7)))/((F7-D7)/(H7-F7))^2)*(B116-0.5)*LN(B116/(1-B116))))/(1+EXP(LN((F7-D7)/(H7-F7))+(1/2)*(LN((1-E6)/E6))^-1*LN(((G7-D7)/(H7-G7))/((E7-D7)/(H7-E7)))*LN(B116/(1-B116))+((1-2*E6)*(LN((1-E6)/E6)))^-1*LN((((G7-D7)/(H7-G7))*((E7-D7)/(H7-E7)))/((F7-D7)/(H7-F7))^2)*(B116-0.5)*LN(B116/(1-B116)))),NA())))))</f>
        <v>53.301283934474398</v>
      </c>
      <c r="D116" s="4">
        <f>IF(K6&lt;&gt;"",NA(),IF(J7="u",((1/2)*(LN((1-E6)/E6))^-1*(G7-E7)/(B116*(1-B116))+((1-2*E6)*(LN((1-E6)/E6)))^-1*(1-2*(F7-E7)/(G7-E7))*(G7-E7)*((B116-0.5)/(B116*(1-B116))+LN(B116/(1-B116))))^(-1),IF(J7="sl",((1/2)*(LN((1-E6)/E6))^-1*LN((G7-D7)/(E7-D7))/(B116*(1-B116))+((1-2*E6)*(LN((1-E6)/E6)))^-1*LN(((G7-D7)*(E7-D7))/(F7-D7)^2)*((B116-0.5)/(B116*(1-B116))+LN(B116/(1-B116))))^(-1)*EXP(-(LN(F7-D7)+(1/2)*(LN((1-E6)/E6))^-1*LN((G7-D7)/(E7-D7))*LN(B116/(1-B116))+((1-2*E6)*(LN((1-E6)/E6)))^-1*LN(((G7-D7)*(E7-D7))/(F7-D7)^2)*(B116-0.5)*LN(B116/(1-B116)))),IF(J7="su",(-(1/2)*(LN((1-E6)/E6))^-1*LN((H7-G7)/(H7-E7))/(B116*(1-B116))-((1-2*E6)*(LN((1-E6)/E6)))^-1*LN(((H7-G7)*(H7-E7))/(H7-F7)^2)*((B116-0.5)/(B116*(1-B116))+LN(B116/(1-B116))))^(-1)*EXP((-LN(H7-F7)-(1/2)*(LN((1-E6)/E6))^-1*LN((H7-G7)/(H7-E7))*LN(B116/(1-B116))-((1-2*E6)*(LN((1-E6)/E6)))^-1*LN(((H7-G7)*(H7-E7))/(H7-F7)^2)*(B116-0.5)*LN(B116/(1-B116)))),IF(J7="b",((1/2)*(LN((1-E6)/E6))^-1*LN(((G7-D7)/(H7-G7))/((E7-D7)/(H7-E7)))/(B116*(1-B116))+((1-2*E6)*(LN((1-E6)/E6)))^-1*LN((((G7-D7)/(H7-G7))*((E7-D7)/(H7-E7)))/((F7-D7)/(H7-F7))^2)*((B116-0.5)/(B116*(1-B116))+LN(B116/(1-B116))))^(-1)*(1+EXP(LN((F7-D7)/(H7-F7))+(1/2)*(LN((1-E6)/E6))^-1*LN(((G7-D7)/(H7-G7))/((E7-D7)/(H7-E7)))*LN(B116/(1-B116))+((1-2*E6)*(LN((1-E6)/E6)))^-1*LN((((G7-D7)/(H7-G7))*((E7-D7)/(H7-E7)))/((F7-D7)/(H7-F7))^2)*(B116-0.5)*LN(B116/(1-B116))))^2/((H7-D7)*EXP(LN((F7-D7)/(H7-F7))+(1/2)*(LN((1-E6)/E6))^-1*LN(((G7-D7)/(H7-G7))/((E7-D7)/(H7-E7)))*LN(B116/(1-B116))+((1-2*E6)*(LN((1-E6)/E6)))^-1*LN((((G7-D7)/(H7-G7))*((E7-D7)/(H7-E7)))/((F7-D7)/(H7-F7))^2)*(B116-0.5)*LN(B116/(1-B116)))),NA())))))</f>
        <v>1.0922803472687969E-2</v>
      </c>
    </row>
    <row r="117" spans="2:4" x14ac:dyDescent="0.35">
      <c r="B117" s="6">
        <f>IF(K6&lt;&gt;"",NA(),(ROW()-ROW(B32))/100)</f>
        <v>0.85</v>
      </c>
      <c r="C117" s="5">
        <f>IF(K6&lt;&gt;"",NA(),IF(J7="u",F7+(1/2)*(LN((1-E6)/E6))^-1*(G7-E7)*LN(B117/(1-B117))+((1-2*E6)*(LN((1-E6)/E6)))^-1*(1-2*(F7-E7)/(G7-E7))*(G7-E7)*(B117-0.5)*LN(B117/(1-B117)),IF(J7="sl",D7+EXP(LN(F7-D7)+(1/2)*(LN((1-E6)/E6))^-1*LN((G7-D7)/(E7-D7))*LN(B117/(1-B117))+((1-2*E6)*(LN((1-E6)/E6)))^-1*LN(((G7-D7)*(E7-D7))/(F7-D7)^2)*(B117-0.5)*LN(B117/(1-B117))),IF(J7="su",H7-EXP(-(-LN(H7-F7)-(1/2)*(LN((1-E6)/E6))^-1*LN((H7-G7)/(H7-E7))*LN(B117/(1-B117))-((1-2*E6)*(LN((1-E6)/E6)))^-1*LN(((H7-G7)*(H7-E7))/(H7-F7)^2)*(B117-0.5)*LN(B117/(1-B117)))),IF(J7="b",(D7+H7*EXP(LN((F7-D7)/(H7-F7))+(1/2)*(LN((1-E6)/E6))^-1*LN(((G7-D7)/(H7-G7))/((E7-D7)/(H7-E7)))*LN(B117/(1-B117))+((1-2*E6)*(LN((1-E6)/E6)))^-1*LN((((G7-D7)/(H7-G7))*((E7-D7)/(H7-E7)))/((F7-D7)/(H7-F7))^2)*(B117-0.5)*LN(B117/(1-B117))))/(1+EXP(LN((F7-D7)/(H7-F7))+(1/2)*(LN((1-E6)/E6))^-1*LN(((G7-D7)/(H7-G7))/((E7-D7)/(H7-E7)))*LN(B117/(1-B117))+((1-2*E6)*(LN((1-E6)/E6)))^-1*LN((((G7-D7)/(H7-G7))*((E7-D7)/(H7-E7)))/((F7-D7)/(H7-F7))^2)*(B117-0.5)*LN(B117/(1-B117)))),NA())))))</f>
        <v>54.242867188543769</v>
      </c>
      <c r="D117" s="4">
        <f>IF(K6&lt;&gt;"",NA(),IF(J7="u",((1/2)*(LN((1-E6)/E6))^-1*(G7-E7)/(B117*(1-B117))+((1-2*E6)*(LN((1-E6)/E6)))^-1*(1-2*(F7-E7)/(G7-E7))*(G7-E7)*((B117-0.5)/(B117*(1-B117))+LN(B117/(1-B117))))^(-1),IF(J7="sl",((1/2)*(LN((1-E6)/E6))^-1*LN((G7-D7)/(E7-D7))/(B117*(1-B117))+((1-2*E6)*(LN((1-E6)/E6)))^-1*LN(((G7-D7)*(E7-D7))/(F7-D7)^2)*((B117-0.5)/(B117*(1-B117))+LN(B117/(1-B117))))^(-1)*EXP(-(LN(F7-D7)+(1/2)*(LN((1-E6)/E6))^-1*LN((G7-D7)/(E7-D7))*LN(B117/(1-B117))+((1-2*E6)*(LN((1-E6)/E6)))^-1*LN(((G7-D7)*(E7-D7))/(F7-D7)^2)*(B117-0.5)*LN(B117/(1-B117)))),IF(J7="su",(-(1/2)*(LN((1-E6)/E6))^-1*LN((H7-G7)/(H7-E7))/(B117*(1-B117))-((1-2*E6)*(LN((1-E6)/E6)))^-1*LN(((H7-G7)*(H7-E7))/(H7-F7)^2)*((B117-0.5)/(B117*(1-B117))+LN(B117/(1-B117))))^(-1)*EXP((-LN(H7-F7)-(1/2)*(LN((1-E6)/E6))^-1*LN((H7-G7)/(H7-E7))*LN(B117/(1-B117))-((1-2*E6)*(LN((1-E6)/E6)))^-1*LN(((H7-G7)*(H7-E7))/(H7-F7)^2)*(B117-0.5)*LN(B117/(1-B117)))),IF(J7="b",((1/2)*(LN((1-E6)/E6))^-1*LN(((G7-D7)/(H7-G7))/((E7-D7)/(H7-E7)))/(B117*(1-B117))+((1-2*E6)*(LN((1-E6)/E6)))^-1*LN((((G7-D7)/(H7-G7))*((E7-D7)/(H7-E7)))/((F7-D7)/(H7-F7))^2)*((B117-0.5)/(B117*(1-B117))+LN(B117/(1-B117))))^(-1)*(1+EXP(LN((F7-D7)/(H7-F7))+(1/2)*(LN((1-E6)/E6))^-1*LN(((G7-D7)/(H7-G7))/((E7-D7)/(H7-E7)))*LN(B117/(1-B117))+((1-2*E6)*(LN((1-E6)/E6)))^-1*LN((((G7-D7)/(H7-G7))*((E7-D7)/(H7-E7)))/((F7-D7)/(H7-F7))^2)*(B117-0.5)*LN(B117/(1-B117))))^2/((H7-D7)*EXP(LN((F7-D7)/(H7-F7))+(1/2)*(LN((1-E6)/E6))^-1*LN(((G7-D7)/(H7-G7))/((E7-D7)/(H7-E7)))*LN(B117/(1-B117))+((1-2*E6)*(LN((1-E6)/E6)))^-1*LN((((G7-D7)/(H7-G7))*((E7-D7)/(H7-E7)))/((F7-D7)/(H7-F7))^2)*(B117-0.5)*LN(B117/(1-B117)))),NA())))))</f>
        <v>1.0322442296356642E-2</v>
      </c>
    </row>
    <row r="118" spans="2:4" x14ac:dyDescent="0.35">
      <c r="B118" s="6">
        <f>IF(K6&lt;&gt;"",NA(),(ROW()-ROW(B32))/100)</f>
        <v>0.86</v>
      </c>
      <c r="C118" s="5">
        <f>IF(K6&lt;&gt;"",NA(),IF(J7="u",F7+(1/2)*(LN((1-E6)/E6))^-1*(G7-E7)*LN(B118/(1-B118))+((1-2*E6)*(LN((1-E6)/E6)))^-1*(1-2*(F7-E7)/(G7-E7))*(G7-E7)*(B118-0.5)*LN(B118/(1-B118)),IF(J7="sl",D7+EXP(LN(F7-D7)+(1/2)*(LN((1-E6)/E6))^-1*LN((G7-D7)/(E7-D7))*LN(B118/(1-B118))+((1-2*E6)*(LN((1-E6)/E6)))^-1*LN(((G7-D7)*(E7-D7))/(F7-D7)^2)*(B118-0.5)*LN(B118/(1-B118))),IF(J7="su",H7-EXP(-(-LN(H7-F7)-(1/2)*(LN((1-E6)/E6))^-1*LN((H7-G7)/(H7-E7))*LN(B118/(1-B118))-((1-2*E6)*(LN((1-E6)/E6)))^-1*LN(((H7-G7)*(H7-E7))/(H7-F7)^2)*(B118-0.5)*LN(B118/(1-B118)))),IF(J7="b",(D7+H7*EXP(LN((F7-D7)/(H7-F7))+(1/2)*(LN((1-E6)/E6))^-1*LN(((G7-D7)/(H7-G7))/((E7-D7)/(H7-E7)))*LN(B118/(1-B118))+((1-2*E6)*(LN((1-E6)/E6)))^-1*LN((((G7-D7)/(H7-G7))*((E7-D7)/(H7-E7)))/((F7-D7)/(H7-F7))^2)*(B118-0.5)*LN(B118/(1-B118))))/(1+EXP(LN((F7-D7)/(H7-F7))+(1/2)*(LN((1-E6)/E6))^-1*LN(((G7-D7)/(H7-G7))/((E7-D7)/(H7-E7)))*LN(B118/(1-B118))+((1-2*E6)*(LN((1-E6)/E6)))^-1*LN((((G7-D7)/(H7-G7))*((E7-D7)/(H7-E7)))/((F7-D7)/(H7-F7))^2)*(B118-0.5)*LN(B118/(1-B118)))),NA())))))</f>
        <v>55.241264657869145</v>
      </c>
      <c r="D118" s="4">
        <f>IF(K6&lt;&gt;"",NA(),IF(J7="u",((1/2)*(LN((1-E6)/E6))^-1*(G7-E7)/(B118*(1-B118))+((1-2*E6)*(LN((1-E6)/E6)))^-1*(1-2*(F7-E7)/(G7-E7))*(G7-E7)*((B118-0.5)/(B118*(1-B118))+LN(B118/(1-B118))))^(-1),IF(J7="sl",((1/2)*(LN((1-E6)/E6))^-1*LN((G7-D7)/(E7-D7))/(B118*(1-B118))+((1-2*E6)*(LN((1-E6)/E6)))^-1*LN(((G7-D7)*(E7-D7))/(F7-D7)^2)*((B118-0.5)/(B118*(1-B118))+LN(B118/(1-B118))))^(-1)*EXP(-(LN(F7-D7)+(1/2)*(LN((1-E6)/E6))^-1*LN((G7-D7)/(E7-D7))*LN(B118/(1-B118))+((1-2*E6)*(LN((1-E6)/E6)))^-1*LN(((G7-D7)*(E7-D7))/(F7-D7)^2)*(B118-0.5)*LN(B118/(1-B118)))),IF(J7="su",(-(1/2)*(LN((1-E6)/E6))^-1*LN((H7-G7)/(H7-E7))/(B118*(1-B118))-((1-2*E6)*(LN((1-E6)/E6)))^-1*LN(((H7-G7)*(H7-E7))/(H7-F7)^2)*((B118-0.5)/(B118*(1-B118))+LN(B118/(1-B118))))^(-1)*EXP((-LN(H7-F7)-(1/2)*(LN((1-E6)/E6))^-1*LN((H7-G7)/(H7-E7))*LN(B118/(1-B118))-((1-2*E6)*(LN((1-E6)/E6)))^-1*LN(((H7-G7)*(H7-E7))/(H7-F7)^2)*(B118-0.5)*LN(B118/(1-B118)))),IF(J7="b",((1/2)*(LN((1-E6)/E6))^-1*LN(((G7-D7)/(H7-G7))/((E7-D7)/(H7-E7)))/(B118*(1-B118))+((1-2*E6)*(LN((1-E6)/E6)))^-1*LN((((G7-D7)/(H7-G7))*((E7-D7)/(H7-E7)))/((F7-D7)/(H7-F7))^2)*((B118-0.5)/(B118*(1-B118))+LN(B118/(1-B118))))^(-1)*(1+EXP(LN((F7-D7)/(H7-F7))+(1/2)*(LN((1-E6)/E6))^-1*LN(((G7-D7)/(H7-G7))/((E7-D7)/(H7-E7)))*LN(B118/(1-B118))+((1-2*E6)*(LN((1-E6)/E6)))^-1*LN((((G7-D7)/(H7-G7))*((E7-D7)/(H7-E7)))/((F7-D7)/(H7-F7))^2)*(B118-0.5)*LN(B118/(1-B118))))^2/((H7-D7)*EXP(LN((F7-D7)/(H7-F7))+(1/2)*(LN((1-E6)/E6))^-1*LN(((G7-D7)/(H7-G7))/((E7-D7)/(H7-E7)))*LN(B118/(1-B118))+((1-2*E6)*(LN((1-E6)/E6)))^-1*LN((((G7-D7)/(H7-G7))*((E7-D7)/(H7-E7)))/((F7-D7)/(H7-F7))^2)*(B118-0.5)*LN(B118/(1-B118)))),NA())))))</f>
        <v>9.714517052284849E-3</v>
      </c>
    </row>
    <row r="119" spans="2:4" x14ac:dyDescent="0.35">
      <c r="B119" s="6">
        <f>IF(K6&lt;&gt;"",NA(),(ROW()-ROW(B32))/100)</f>
        <v>0.87</v>
      </c>
      <c r="C119" s="5">
        <f>IF(K6&lt;&gt;"",NA(),IF(J7="u",F7+(1/2)*(LN((1-E6)/E6))^-1*(G7-E7)*LN(B119/(1-B119))+((1-2*E6)*(LN((1-E6)/E6)))^-1*(1-2*(F7-E7)/(G7-E7))*(G7-E7)*(B119-0.5)*LN(B119/(1-B119)),IF(J7="sl",D7+EXP(LN(F7-D7)+(1/2)*(LN((1-E6)/E6))^-1*LN((G7-D7)/(E7-D7))*LN(B119/(1-B119))+((1-2*E6)*(LN((1-E6)/E6)))^-1*LN(((G7-D7)*(E7-D7))/(F7-D7)^2)*(B119-0.5)*LN(B119/(1-B119))),IF(J7="su",H7-EXP(-(-LN(H7-F7)-(1/2)*(LN((1-E6)/E6))^-1*LN((H7-G7)/(H7-E7))*LN(B119/(1-B119))-((1-2*E6)*(LN((1-E6)/E6)))^-1*LN(((H7-G7)*(H7-E7))/(H7-F7)^2)*(B119-0.5)*LN(B119/(1-B119)))),IF(J7="b",(D7+H7*EXP(LN((F7-D7)/(H7-F7))+(1/2)*(LN((1-E6)/E6))^-1*LN(((G7-D7)/(H7-G7))/((E7-D7)/(H7-E7)))*LN(B119/(1-B119))+((1-2*E6)*(LN((1-E6)/E6)))^-1*LN((((G7-D7)/(H7-G7))*((E7-D7)/(H7-E7)))/((F7-D7)/(H7-F7))^2)*(B119-0.5)*LN(B119/(1-B119))))/(1+EXP(LN((F7-D7)/(H7-F7))+(1/2)*(LN((1-E6)/E6))^-1*LN(((G7-D7)/(H7-G7))/((E7-D7)/(H7-E7)))*LN(B119/(1-B119))+((1-2*E6)*(LN((1-E6)/E6)))^-1*LN((((G7-D7)/(H7-G7))*((E7-D7)/(H7-E7)))/((F7-D7)/(H7-F7))^2)*(B119-0.5)*LN(B119/(1-B119)))),NA())))))</f>
        <v>56.304654051853767</v>
      </c>
      <c r="D119" s="4">
        <f>IF(K6&lt;&gt;"",NA(),IF(J7="u",((1/2)*(LN((1-E6)/E6))^-1*(G7-E7)/(B119*(1-B119))+((1-2*E6)*(LN((1-E6)/E6)))^-1*(1-2*(F7-E7)/(G7-E7))*(G7-E7)*((B119-0.5)/(B119*(1-B119))+LN(B119/(1-B119))))^(-1),IF(J7="sl",((1/2)*(LN((1-E6)/E6))^-1*LN((G7-D7)/(E7-D7))/(B119*(1-B119))+((1-2*E6)*(LN((1-E6)/E6)))^-1*LN(((G7-D7)*(E7-D7))/(F7-D7)^2)*((B119-0.5)/(B119*(1-B119))+LN(B119/(1-B119))))^(-1)*EXP(-(LN(F7-D7)+(1/2)*(LN((1-E6)/E6))^-1*LN((G7-D7)/(E7-D7))*LN(B119/(1-B119))+((1-2*E6)*(LN((1-E6)/E6)))^-1*LN(((G7-D7)*(E7-D7))/(F7-D7)^2)*(B119-0.5)*LN(B119/(1-B119)))),IF(J7="su",(-(1/2)*(LN((1-E6)/E6))^-1*LN((H7-G7)/(H7-E7))/(B119*(1-B119))-((1-2*E6)*(LN((1-E6)/E6)))^-1*LN(((H7-G7)*(H7-E7))/(H7-F7)^2)*((B119-0.5)/(B119*(1-B119))+LN(B119/(1-B119))))^(-1)*EXP((-LN(H7-F7)-(1/2)*(LN((1-E6)/E6))^-1*LN((H7-G7)/(H7-E7))*LN(B119/(1-B119))-((1-2*E6)*(LN((1-E6)/E6)))^-1*LN(((H7-G7)*(H7-E7))/(H7-F7)^2)*(B119-0.5)*LN(B119/(1-B119)))),IF(J7="b",((1/2)*(LN((1-E6)/E6))^-1*LN(((G7-D7)/(H7-G7))/((E7-D7)/(H7-E7)))/(B119*(1-B119))+((1-2*E6)*(LN((1-E6)/E6)))^-1*LN((((G7-D7)/(H7-G7))*((E7-D7)/(H7-E7)))/((F7-D7)/(H7-F7))^2)*((B119-0.5)/(B119*(1-B119))+LN(B119/(1-B119))))^(-1)*(1+EXP(LN((F7-D7)/(H7-F7))+(1/2)*(LN((1-E6)/E6))^-1*LN(((G7-D7)/(H7-G7))/((E7-D7)/(H7-E7)))*LN(B119/(1-B119))+((1-2*E6)*(LN((1-E6)/E6)))^-1*LN((((G7-D7)/(H7-G7))*((E7-D7)/(H7-E7)))/((F7-D7)/(H7-F7))^2)*(B119-0.5)*LN(B119/(1-B119))))^2/((H7-D7)*EXP(LN((F7-D7)/(H7-F7))+(1/2)*(LN((1-E6)/E6))^-1*LN(((G7-D7)/(H7-G7))/((E7-D7)/(H7-E7)))*LN(B119/(1-B119))+((1-2*E6)*(LN((1-E6)/E6)))^-1*LN((((G7-D7)/(H7-G7))*((E7-D7)/(H7-E7)))/((F7-D7)/(H7-F7))^2)*(B119-0.5)*LN(B119/(1-B119)))),NA())))))</f>
        <v>9.0986280123499692E-3</v>
      </c>
    </row>
    <row r="120" spans="2:4" x14ac:dyDescent="0.35">
      <c r="B120" s="6">
        <f>IF(K6&lt;&gt;"",NA(),(ROW()-ROW(B32))/100)</f>
        <v>0.88</v>
      </c>
      <c r="C120" s="5">
        <f>IF(K6&lt;&gt;"",NA(),IF(J7="u",F7+(1/2)*(LN((1-E6)/E6))^-1*(G7-E7)*LN(B120/(1-B120))+((1-2*E6)*(LN((1-E6)/E6)))^-1*(1-2*(F7-E7)/(G7-E7))*(G7-E7)*(B120-0.5)*LN(B120/(1-B120)),IF(J7="sl",D7+EXP(LN(F7-D7)+(1/2)*(LN((1-E6)/E6))^-1*LN((G7-D7)/(E7-D7))*LN(B120/(1-B120))+((1-2*E6)*(LN((1-E6)/E6)))^-1*LN(((G7-D7)*(E7-D7))/(F7-D7)^2)*(B120-0.5)*LN(B120/(1-B120))),IF(J7="su",H7-EXP(-(-LN(H7-F7)-(1/2)*(LN((1-E6)/E6))^-1*LN((H7-G7)/(H7-E7))*LN(B120/(1-B120))-((1-2*E6)*(LN((1-E6)/E6)))^-1*LN(((H7-G7)*(H7-E7))/(H7-F7)^2)*(B120-0.5)*LN(B120/(1-B120)))),IF(J7="b",(D7+H7*EXP(LN((F7-D7)/(H7-F7))+(1/2)*(LN((1-E6)/E6))^-1*LN(((G7-D7)/(H7-G7))/((E7-D7)/(H7-E7)))*LN(B120/(1-B120))+((1-2*E6)*(LN((1-E6)/E6)))^-1*LN((((G7-D7)/(H7-G7))*((E7-D7)/(H7-E7)))/((F7-D7)/(H7-F7))^2)*(B120-0.5)*LN(B120/(1-B120))))/(1+EXP(LN((F7-D7)/(H7-F7))+(1/2)*(LN((1-E6)/E6))^-1*LN(((G7-D7)/(H7-G7))/((E7-D7)/(H7-E7)))*LN(B120/(1-B120))+((1-2*E6)*(LN((1-E6)/E6)))^-1*LN((((G7-D7)/(H7-G7))*((E7-D7)/(H7-E7)))/((F7-D7)/(H7-F7))^2)*(B120-0.5)*LN(B120/(1-B120)))),NA())))))</f>
        <v>57.443152641167998</v>
      </c>
      <c r="D120" s="4">
        <f>IF(K6&lt;&gt;"",NA(),IF(J7="u",((1/2)*(LN((1-E6)/E6))^-1*(G7-E7)/(B120*(1-B120))+((1-2*E6)*(LN((1-E6)/E6)))^-1*(1-2*(F7-E7)/(G7-E7))*(G7-E7)*((B120-0.5)/(B120*(1-B120))+LN(B120/(1-B120))))^(-1),IF(J7="sl",((1/2)*(LN((1-E6)/E6))^-1*LN((G7-D7)/(E7-D7))/(B120*(1-B120))+((1-2*E6)*(LN((1-E6)/E6)))^-1*LN(((G7-D7)*(E7-D7))/(F7-D7)^2)*((B120-0.5)/(B120*(1-B120))+LN(B120/(1-B120))))^(-1)*EXP(-(LN(F7-D7)+(1/2)*(LN((1-E6)/E6))^-1*LN((G7-D7)/(E7-D7))*LN(B120/(1-B120))+((1-2*E6)*(LN((1-E6)/E6)))^-1*LN(((G7-D7)*(E7-D7))/(F7-D7)^2)*(B120-0.5)*LN(B120/(1-B120)))),IF(J7="su",(-(1/2)*(LN((1-E6)/E6))^-1*LN((H7-G7)/(H7-E7))/(B120*(1-B120))-((1-2*E6)*(LN((1-E6)/E6)))^-1*LN(((H7-G7)*(H7-E7))/(H7-F7)^2)*((B120-0.5)/(B120*(1-B120))+LN(B120/(1-B120))))^(-1)*EXP((-LN(H7-F7)-(1/2)*(LN((1-E6)/E6))^-1*LN((H7-G7)/(H7-E7))*LN(B120/(1-B120))-((1-2*E6)*(LN((1-E6)/E6)))^-1*LN(((H7-G7)*(H7-E7))/(H7-F7)^2)*(B120-0.5)*LN(B120/(1-B120)))),IF(J7="b",((1/2)*(LN((1-E6)/E6))^-1*LN(((G7-D7)/(H7-G7))/((E7-D7)/(H7-E7)))/(B120*(1-B120))+((1-2*E6)*(LN((1-E6)/E6)))^-1*LN((((G7-D7)/(H7-G7))*((E7-D7)/(H7-E7)))/((F7-D7)/(H7-F7))^2)*((B120-0.5)/(B120*(1-B120))+LN(B120/(1-B120))))^(-1)*(1+EXP(LN((F7-D7)/(H7-F7))+(1/2)*(LN((1-E6)/E6))^-1*LN(((G7-D7)/(H7-G7))/((E7-D7)/(H7-E7)))*LN(B120/(1-B120))+((1-2*E6)*(LN((1-E6)/E6)))^-1*LN((((G7-D7)/(H7-G7))*((E7-D7)/(H7-E7)))/((F7-D7)/(H7-F7))^2)*(B120-0.5)*LN(B120/(1-B120))))^2/((H7-D7)*EXP(LN((F7-D7)/(H7-F7))+(1/2)*(LN((1-E6)/E6))^-1*LN(((G7-D7)/(H7-G7))/((E7-D7)/(H7-E7)))*LN(B120/(1-B120))+((1-2*E6)*(LN((1-E6)/E6)))^-1*LN((((G7-D7)/(H7-G7))*((E7-D7)/(H7-E7)))/((F7-D7)/(H7-F7))^2)*(B120-0.5)*LN(B120/(1-B120)))),NA())))))</f>
        <v>8.4743188137195238E-3</v>
      </c>
    </row>
    <row r="121" spans="2:4" x14ac:dyDescent="0.35">
      <c r="B121" s="6">
        <f>IF(K6&lt;&gt;"",NA(),(ROW()-ROW(B32))/100)</f>
        <v>0.89</v>
      </c>
      <c r="C121" s="5">
        <f>IF(K6&lt;&gt;"",NA(),IF(J7="u",F7+(1/2)*(LN((1-E6)/E6))^-1*(G7-E7)*LN(B121/(1-B121))+((1-2*E6)*(LN((1-E6)/E6)))^-1*(1-2*(F7-E7)/(G7-E7))*(G7-E7)*(B121-0.5)*LN(B121/(1-B121)),IF(J7="sl",D7+EXP(LN(F7-D7)+(1/2)*(LN((1-E6)/E6))^-1*LN((G7-D7)/(E7-D7))*LN(B121/(1-B121))+((1-2*E6)*(LN((1-E6)/E6)))^-1*LN(((G7-D7)*(E7-D7))/(F7-D7)^2)*(B121-0.5)*LN(B121/(1-B121))),IF(J7="su",H7-EXP(-(-LN(H7-F7)-(1/2)*(LN((1-E6)/E6))^-1*LN((H7-G7)/(H7-E7))*LN(B121/(1-B121))-((1-2*E6)*(LN((1-E6)/E6)))^-1*LN(((H7-G7)*(H7-E7))/(H7-F7)^2)*(B121-0.5)*LN(B121/(1-B121)))),IF(J7="b",(D7+H7*EXP(LN((F7-D7)/(H7-F7))+(1/2)*(LN((1-E6)/E6))^-1*LN(((G7-D7)/(H7-G7))/((E7-D7)/(H7-E7)))*LN(B121/(1-B121))+((1-2*E6)*(LN((1-E6)/E6)))^-1*LN((((G7-D7)/(H7-G7))*((E7-D7)/(H7-E7)))/((F7-D7)/(H7-F7))^2)*(B121-0.5)*LN(B121/(1-B121))))/(1+EXP(LN((F7-D7)/(H7-F7))+(1/2)*(LN((1-E6)/E6))^-1*LN(((G7-D7)/(H7-G7))/((E7-D7)/(H7-E7)))*LN(B121/(1-B121))+((1-2*E6)*(LN((1-E6)/E6)))^-1*LN((((G7-D7)/(H7-G7))*((E7-D7)/(H7-E7)))/((F7-D7)/(H7-F7))^2)*(B121-0.5)*LN(B121/(1-B121)))),NA())))))</f>
        <v>58.669489829427377</v>
      </c>
      <c r="D121" s="4">
        <f>IF(K6&lt;&gt;"",NA(),IF(J7="u",((1/2)*(LN((1-E6)/E6))^-1*(G7-E7)/(B121*(1-B121))+((1-2*E6)*(LN((1-E6)/E6)))^-1*(1-2*(F7-E7)/(G7-E7))*(G7-E7)*((B121-0.5)/(B121*(1-B121))+LN(B121/(1-B121))))^(-1),IF(J7="sl",((1/2)*(LN((1-E6)/E6))^-1*LN((G7-D7)/(E7-D7))/(B121*(1-B121))+((1-2*E6)*(LN((1-E6)/E6)))^-1*LN(((G7-D7)*(E7-D7))/(F7-D7)^2)*((B121-0.5)/(B121*(1-B121))+LN(B121/(1-B121))))^(-1)*EXP(-(LN(F7-D7)+(1/2)*(LN((1-E6)/E6))^-1*LN((G7-D7)/(E7-D7))*LN(B121/(1-B121))+((1-2*E6)*(LN((1-E6)/E6)))^-1*LN(((G7-D7)*(E7-D7))/(F7-D7)^2)*(B121-0.5)*LN(B121/(1-B121)))),IF(J7="su",(-(1/2)*(LN((1-E6)/E6))^-1*LN((H7-G7)/(H7-E7))/(B121*(1-B121))-((1-2*E6)*(LN((1-E6)/E6)))^-1*LN(((H7-G7)*(H7-E7))/(H7-F7)^2)*((B121-0.5)/(B121*(1-B121))+LN(B121/(1-B121))))^(-1)*EXP((-LN(H7-F7)-(1/2)*(LN((1-E6)/E6))^-1*LN((H7-G7)/(H7-E7))*LN(B121/(1-B121))-((1-2*E6)*(LN((1-E6)/E6)))^-1*LN(((H7-G7)*(H7-E7))/(H7-F7)^2)*(B121-0.5)*LN(B121/(1-B121)))),IF(J7="b",((1/2)*(LN((1-E6)/E6))^-1*LN(((G7-D7)/(H7-G7))/((E7-D7)/(H7-E7)))/(B121*(1-B121))+((1-2*E6)*(LN((1-E6)/E6)))^-1*LN((((G7-D7)/(H7-G7))*((E7-D7)/(H7-E7)))/((F7-D7)/(H7-F7))^2)*((B121-0.5)/(B121*(1-B121))+LN(B121/(1-B121))))^(-1)*(1+EXP(LN((F7-D7)/(H7-F7))+(1/2)*(LN((1-E6)/E6))^-1*LN(((G7-D7)/(H7-G7))/((E7-D7)/(H7-E7)))*LN(B121/(1-B121))+((1-2*E6)*(LN((1-E6)/E6)))^-1*LN((((G7-D7)/(H7-G7))*((E7-D7)/(H7-E7)))/((F7-D7)/(H7-F7))^2)*(B121-0.5)*LN(B121/(1-B121))))^2/((H7-D7)*EXP(LN((F7-D7)/(H7-F7))+(1/2)*(LN((1-E6)/E6))^-1*LN(((G7-D7)/(H7-G7))/((E7-D7)/(H7-E7)))*LN(B121/(1-B121))+((1-2*E6)*(LN((1-E6)/E6)))^-1*LN((((G7-D7)/(H7-G7))*((E7-D7)/(H7-E7)))/((F7-D7)/(H7-F7))^2)*(B121-0.5)*LN(B121/(1-B121)))),NA())))))</f>
        <v>7.8410679585753911E-3</v>
      </c>
    </row>
    <row r="122" spans="2:4" x14ac:dyDescent="0.35">
      <c r="B122" s="6">
        <f>IF(K6&lt;&gt;"",NA(),(ROW()-ROW(B32))/100)</f>
        <v>0.9</v>
      </c>
      <c r="C122" s="5">
        <f>IF(K6&lt;&gt;"",NA(),IF(J7="u",F7+(1/2)*(LN((1-E6)/E6))^-1*(G7-E7)*LN(B122/(1-B122))+((1-2*E6)*(LN((1-E6)/E6)))^-1*(1-2*(F7-E7)/(G7-E7))*(G7-E7)*(B122-0.5)*LN(B122/(1-B122)),IF(J7="sl",D7+EXP(LN(F7-D7)+(1/2)*(LN((1-E6)/E6))^-1*LN((G7-D7)/(E7-D7))*LN(B122/(1-B122))+((1-2*E6)*(LN((1-E6)/E6)))^-1*LN(((G7-D7)*(E7-D7))/(F7-D7)^2)*(B122-0.5)*LN(B122/(1-B122))),IF(J7="su",H7-EXP(-(-LN(H7-F7)-(1/2)*(LN((1-E6)/E6))^-1*LN((H7-G7)/(H7-E7))*LN(B122/(1-B122))-((1-2*E6)*(LN((1-E6)/E6)))^-1*LN(((H7-G7)*(H7-E7))/(H7-F7)^2)*(B122-0.5)*LN(B122/(1-B122)))),IF(J7="b",(D7+H7*EXP(LN((F7-D7)/(H7-F7))+(1/2)*(LN((1-E6)/E6))^-1*LN(((G7-D7)/(H7-G7))/((E7-D7)/(H7-E7)))*LN(B122/(1-B122))+((1-2*E6)*(LN((1-E6)/E6)))^-1*LN((((G7-D7)/(H7-G7))*((E7-D7)/(H7-E7)))/((F7-D7)/(H7-F7))^2)*(B122-0.5)*LN(B122/(1-B122))))/(1+EXP(LN((F7-D7)/(H7-F7))+(1/2)*(LN((1-E6)/E6))^-1*LN(((G7-D7)/(H7-G7))/((E7-D7)/(H7-E7)))*LN(B122/(1-B122))+((1-2*E6)*(LN((1-E6)/E6)))^-1*LN((((G7-D7)/(H7-G7))*((E7-D7)/(H7-E7)))/((F7-D7)/(H7-F7))^2)*(B122-0.5)*LN(B122/(1-B122)))),NA())))))</f>
        <v>60</v>
      </c>
      <c r="D122" s="4">
        <f>IF(K6&lt;&gt;"",NA(),IF(J7="u",((1/2)*(LN((1-E6)/E6))^-1*(G7-E7)/(B122*(1-B122))+((1-2*E6)*(LN((1-E6)/E6)))^-1*(1-2*(F7-E7)/(G7-E7))*(G7-E7)*((B122-0.5)/(B122*(1-B122))+LN(B122/(1-B122))))^(-1),IF(J7="sl",((1/2)*(LN((1-E6)/E6))^-1*LN((G7-D7)/(E7-D7))/(B122*(1-B122))+((1-2*E6)*(LN((1-E6)/E6)))^-1*LN(((G7-D7)*(E7-D7))/(F7-D7)^2)*((B122-0.5)/(B122*(1-B122))+LN(B122/(1-B122))))^(-1)*EXP(-(LN(F7-D7)+(1/2)*(LN((1-E6)/E6))^-1*LN((G7-D7)/(E7-D7))*LN(B122/(1-B122))+((1-2*E6)*(LN((1-E6)/E6)))^-1*LN(((G7-D7)*(E7-D7))/(F7-D7)^2)*(B122-0.5)*LN(B122/(1-B122)))),IF(J7="su",(-(1/2)*(LN((1-E6)/E6))^-1*LN((H7-G7)/(H7-E7))/(B122*(1-B122))-((1-2*E6)*(LN((1-E6)/E6)))^-1*LN(((H7-G7)*(H7-E7))/(H7-F7)^2)*((B122-0.5)/(B122*(1-B122))+LN(B122/(1-B122))))^(-1)*EXP((-LN(H7-F7)-(1/2)*(LN((1-E6)/E6))^-1*LN((H7-G7)/(H7-E7))*LN(B122/(1-B122))-((1-2*E6)*(LN((1-E6)/E6)))^-1*LN(((H7-G7)*(H7-E7))/(H7-F7)^2)*(B122-0.5)*LN(B122/(1-B122)))),IF(J7="b",((1/2)*(LN((1-E6)/E6))^-1*LN(((G7-D7)/(H7-G7))/((E7-D7)/(H7-E7)))/(B122*(1-B122))+((1-2*E6)*(LN((1-E6)/E6)))^-1*LN((((G7-D7)/(H7-G7))*((E7-D7)/(H7-E7)))/((F7-D7)/(H7-F7))^2)*((B122-0.5)/(B122*(1-B122))+LN(B122/(1-B122))))^(-1)*(1+EXP(LN((F7-D7)/(H7-F7))+(1/2)*(LN((1-E6)/E6))^-1*LN(((G7-D7)/(H7-G7))/((E7-D7)/(H7-E7)))*LN(B122/(1-B122))+((1-2*E6)*(LN((1-E6)/E6)))^-1*LN((((G7-D7)/(H7-G7))*((E7-D7)/(H7-E7)))/((F7-D7)/(H7-F7))^2)*(B122-0.5)*LN(B122/(1-B122))))^2/((H7-D7)*EXP(LN((F7-D7)/(H7-F7))+(1/2)*(LN((1-E6)/E6))^-1*LN(((G7-D7)/(H7-G7))/((E7-D7)/(H7-E7)))*LN(B122/(1-B122))+((1-2*E6)*(LN((1-E6)/E6)))^-1*LN((((G7-D7)/(H7-G7))*((E7-D7)/(H7-E7)))/((F7-D7)/(H7-F7))^2)*(B122-0.5)*LN(B122/(1-B122)))),NA())))))</f>
        <v>7.1982779802397499E-3</v>
      </c>
    </row>
    <row r="123" spans="2:4" x14ac:dyDescent="0.35">
      <c r="B123" s="6">
        <f>IF(K6&lt;&gt;"",NA(),(ROW()-ROW(B32))/100)</f>
        <v>0.91</v>
      </c>
      <c r="C123" s="5">
        <f>IF(K6&lt;&gt;"",NA(),IF(J7="u",F7+(1/2)*(LN((1-E6)/E6))^-1*(G7-E7)*LN(B123/(1-B123))+((1-2*E6)*(LN((1-E6)/E6)))^-1*(1-2*(F7-E7)/(G7-E7))*(G7-E7)*(B123-0.5)*LN(B123/(1-B123)),IF(J7="sl",D7+EXP(LN(F7-D7)+(1/2)*(LN((1-E6)/E6))^-1*LN((G7-D7)/(E7-D7))*LN(B123/(1-B123))+((1-2*E6)*(LN((1-E6)/E6)))^-1*LN(((G7-D7)*(E7-D7))/(F7-D7)^2)*(B123-0.5)*LN(B123/(1-B123))),IF(J7="su",H7-EXP(-(-LN(H7-F7)-(1/2)*(LN((1-E6)/E6))^-1*LN((H7-G7)/(H7-E7))*LN(B123/(1-B123))-((1-2*E6)*(LN((1-E6)/E6)))^-1*LN(((H7-G7)*(H7-E7))/(H7-F7)^2)*(B123-0.5)*LN(B123/(1-B123)))),IF(J7="b",(D7+H7*EXP(LN((F7-D7)/(H7-F7))+(1/2)*(LN((1-E6)/E6))^-1*LN(((G7-D7)/(H7-G7))/((E7-D7)/(H7-E7)))*LN(B123/(1-B123))+((1-2*E6)*(LN((1-E6)/E6)))^-1*LN((((G7-D7)/(H7-G7))*((E7-D7)/(H7-E7)))/((F7-D7)/(H7-F7))^2)*(B123-0.5)*LN(B123/(1-B123))))/(1+EXP(LN((F7-D7)/(H7-F7))+(1/2)*(LN((1-E6)/E6))^-1*LN(((G7-D7)/(H7-G7))/((E7-D7)/(H7-E7)))*LN(B123/(1-B123))+((1-2*E6)*(LN((1-E6)/E6)))^-1*LN((((G7-D7)/(H7-G7))*((E7-D7)/(H7-E7)))/((F7-D7)/(H7-F7))^2)*(B123-0.5)*LN(B123/(1-B123)))),NA())))))</f>
        <v>61.456138437217326</v>
      </c>
      <c r="D123" s="4">
        <f>IF(K6&lt;&gt;"",NA(),IF(J7="u",((1/2)*(LN((1-E6)/E6))^-1*(G7-E7)/(B123*(1-B123))+((1-2*E6)*(LN((1-E6)/E6)))^-1*(1-2*(F7-E7)/(G7-E7))*(G7-E7)*((B123-0.5)/(B123*(1-B123))+LN(B123/(1-B123))))^(-1),IF(J7="sl",((1/2)*(LN((1-E6)/E6))^-1*LN((G7-D7)/(E7-D7))/(B123*(1-B123))+((1-2*E6)*(LN((1-E6)/E6)))^-1*LN(((G7-D7)*(E7-D7))/(F7-D7)^2)*((B123-0.5)/(B123*(1-B123))+LN(B123/(1-B123))))^(-1)*EXP(-(LN(F7-D7)+(1/2)*(LN((1-E6)/E6))^-1*LN((G7-D7)/(E7-D7))*LN(B123/(1-B123))+((1-2*E6)*(LN((1-E6)/E6)))^-1*LN(((G7-D7)*(E7-D7))/(F7-D7)^2)*(B123-0.5)*LN(B123/(1-B123)))),IF(J7="su",(-(1/2)*(LN((1-E6)/E6))^-1*LN((H7-G7)/(H7-E7))/(B123*(1-B123))-((1-2*E6)*(LN((1-E6)/E6)))^-1*LN(((H7-G7)*(H7-E7))/(H7-F7)^2)*((B123-0.5)/(B123*(1-B123))+LN(B123/(1-B123))))^(-1)*EXP((-LN(H7-F7)-(1/2)*(LN((1-E6)/E6))^-1*LN((H7-G7)/(H7-E7))*LN(B123/(1-B123))-((1-2*E6)*(LN((1-E6)/E6)))^-1*LN(((H7-G7)*(H7-E7))/(H7-F7)^2)*(B123-0.5)*LN(B123/(1-B123)))),IF(J7="b",((1/2)*(LN((1-E6)/E6))^-1*LN(((G7-D7)/(H7-G7))/((E7-D7)/(H7-E7)))/(B123*(1-B123))+((1-2*E6)*(LN((1-E6)/E6)))^-1*LN((((G7-D7)/(H7-G7))*((E7-D7)/(H7-E7)))/((F7-D7)/(H7-F7))^2)*((B123-0.5)/(B123*(1-B123))+LN(B123/(1-B123))))^(-1)*(1+EXP(LN((F7-D7)/(H7-F7))+(1/2)*(LN((1-E6)/E6))^-1*LN(((G7-D7)/(H7-G7))/((E7-D7)/(H7-E7)))*LN(B123/(1-B123))+((1-2*E6)*(LN((1-E6)/E6)))^-1*LN((((G7-D7)/(H7-G7))*((E7-D7)/(H7-E7)))/((F7-D7)/(H7-F7))^2)*(B123-0.5)*LN(B123/(1-B123))))^2/((H7-D7)*EXP(LN((F7-D7)/(H7-F7))+(1/2)*(LN((1-E6)/E6))^-1*LN(((G7-D7)/(H7-G7))/((E7-D7)/(H7-E7)))*LN(B123/(1-B123))+((1-2*E6)*(LN((1-E6)/E6)))^-1*LN((((G7-D7)/(H7-G7))*((E7-D7)/(H7-E7)))/((F7-D7)/(H7-F7))^2)*(B123-0.5)*LN(B123/(1-B123)))),NA())))))</f>
        <v>6.545261413095119E-3</v>
      </c>
    </row>
    <row r="124" spans="2:4" x14ac:dyDescent="0.35">
      <c r="B124" s="6">
        <f>IF(K6&lt;&gt;"",NA(),(ROW()-ROW(B32))/100)</f>
        <v>0.92</v>
      </c>
      <c r="C124" s="5">
        <f>IF(K6&lt;&gt;"",NA(),IF(J7="u",F7+(1/2)*(LN((1-E6)/E6))^-1*(G7-E7)*LN(B124/(1-B124))+((1-2*E6)*(LN((1-E6)/E6)))^-1*(1-2*(F7-E7)/(G7-E7))*(G7-E7)*(B124-0.5)*LN(B124/(1-B124)),IF(J7="sl",D7+EXP(LN(F7-D7)+(1/2)*(LN((1-E6)/E6))^-1*LN((G7-D7)/(E7-D7))*LN(B124/(1-B124))+((1-2*E6)*(LN((1-E6)/E6)))^-1*LN(((G7-D7)*(E7-D7))/(F7-D7)^2)*(B124-0.5)*LN(B124/(1-B124))),IF(J7="su",H7-EXP(-(-LN(H7-F7)-(1/2)*(LN((1-E6)/E6))^-1*LN((H7-G7)/(H7-E7))*LN(B124/(1-B124))-((1-2*E6)*(LN((1-E6)/E6)))^-1*LN(((H7-G7)*(H7-E7))/(H7-F7)^2)*(B124-0.5)*LN(B124/(1-B124)))),IF(J7="b",(D7+H7*EXP(LN((F7-D7)/(H7-F7))+(1/2)*(LN((1-E6)/E6))^-1*LN(((G7-D7)/(H7-G7))/((E7-D7)/(H7-E7)))*LN(B124/(1-B124))+((1-2*E6)*(LN((1-E6)/E6)))^-1*LN((((G7-D7)/(H7-G7))*((E7-D7)/(H7-E7)))/((F7-D7)/(H7-F7))^2)*(B124-0.5)*LN(B124/(1-B124))))/(1+EXP(LN((F7-D7)/(H7-F7))+(1/2)*(LN((1-E6)/E6))^-1*LN(((G7-D7)/(H7-G7))/((E7-D7)/(H7-E7)))*LN(B124/(1-B124))+((1-2*E6)*(LN((1-E6)/E6)))^-1*LN((((G7-D7)/(H7-G7))*((E7-D7)/(H7-E7)))/((F7-D7)/(H7-F7))^2)*(B124-0.5)*LN(B124/(1-B124)))),NA())))))</f>
        <v>63.066890967438781</v>
      </c>
      <c r="D124" s="4">
        <f>IF(K6&lt;&gt;"",NA(),IF(J7="u",((1/2)*(LN((1-E6)/E6))^-1*(G7-E7)/(B124*(1-B124))+((1-2*E6)*(LN((1-E6)/E6)))^-1*(1-2*(F7-E7)/(G7-E7))*(G7-E7)*((B124-0.5)/(B124*(1-B124))+LN(B124/(1-B124))))^(-1),IF(J7="sl",((1/2)*(LN((1-E6)/E6))^-1*LN((G7-D7)/(E7-D7))/(B124*(1-B124))+((1-2*E6)*(LN((1-E6)/E6)))^-1*LN(((G7-D7)*(E7-D7))/(F7-D7)^2)*((B124-0.5)/(B124*(1-B124))+LN(B124/(1-B124))))^(-1)*EXP(-(LN(F7-D7)+(1/2)*(LN((1-E6)/E6))^-1*LN((G7-D7)/(E7-D7))*LN(B124/(1-B124))+((1-2*E6)*(LN((1-E6)/E6)))^-1*LN(((G7-D7)*(E7-D7))/(F7-D7)^2)*(B124-0.5)*LN(B124/(1-B124)))),IF(J7="su",(-(1/2)*(LN((1-E6)/E6))^-1*LN((H7-G7)/(H7-E7))/(B124*(1-B124))-((1-2*E6)*(LN((1-E6)/E6)))^-1*LN(((H7-G7)*(H7-E7))/(H7-F7)^2)*((B124-0.5)/(B124*(1-B124))+LN(B124/(1-B124))))^(-1)*EXP((-LN(H7-F7)-(1/2)*(LN((1-E6)/E6))^-1*LN((H7-G7)/(H7-E7))*LN(B124/(1-B124))-((1-2*E6)*(LN((1-E6)/E6)))^-1*LN(((H7-G7)*(H7-E7))/(H7-F7)^2)*(B124-0.5)*LN(B124/(1-B124)))),IF(J7="b",((1/2)*(LN((1-E6)/E6))^-1*LN(((G7-D7)/(H7-G7))/((E7-D7)/(H7-E7)))/(B124*(1-B124))+((1-2*E6)*(LN((1-E6)/E6)))^-1*LN((((G7-D7)/(H7-G7))*((E7-D7)/(H7-E7)))/((F7-D7)/(H7-F7))^2)*((B124-0.5)/(B124*(1-B124))+LN(B124/(1-B124))))^(-1)*(1+EXP(LN((F7-D7)/(H7-F7))+(1/2)*(LN((1-E6)/E6))^-1*LN(((G7-D7)/(H7-G7))/((E7-D7)/(H7-E7)))*LN(B124/(1-B124))+((1-2*E6)*(LN((1-E6)/E6)))^-1*LN((((G7-D7)/(H7-G7))*((E7-D7)/(H7-E7)))/((F7-D7)/(H7-F7))^2)*(B124-0.5)*LN(B124/(1-B124))))^2/((H7-D7)*EXP(LN((F7-D7)/(H7-F7))+(1/2)*(LN((1-E6)/E6))^-1*LN(((G7-D7)/(H7-G7))/((E7-D7)/(H7-E7)))*LN(B124/(1-B124))+((1-2*E6)*(LN((1-E6)/E6)))^-1*LN((((G7-D7)/(H7-G7))*((E7-D7)/(H7-E7)))/((F7-D7)/(H7-F7))^2)*(B124-0.5)*LN(B124/(1-B124)))),NA())))))</f>
        <v>5.8812222576714521E-3</v>
      </c>
    </row>
    <row r="125" spans="2:4" x14ac:dyDescent="0.35">
      <c r="B125" s="6">
        <f>IF(K6&lt;&gt;"",NA(),(ROW()-ROW(B32))/100)</f>
        <v>0.93</v>
      </c>
      <c r="C125" s="5">
        <f>IF(K6&lt;&gt;"",NA(),IF(J7="u",F7+(1/2)*(LN((1-E6)/E6))^-1*(G7-E7)*LN(B125/(1-B125))+((1-2*E6)*(LN((1-E6)/E6)))^-1*(1-2*(F7-E7)/(G7-E7))*(G7-E7)*(B125-0.5)*LN(B125/(1-B125)),IF(J7="sl",D7+EXP(LN(F7-D7)+(1/2)*(LN((1-E6)/E6))^-1*LN((G7-D7)/(E7-D7))*LN(B125/(1-B125))+((1-2*E6)*(LN((1-E6)/E6)))^-1*LN(((G7-D7)*(E7-D7))/(F7-D7)^2)*(B125-0.5)*LN(B125/(1-B125))),IF(J7="su",H7-EXP(-(-LN(H7-F7)-(1/2)*(LN((1-E6)/E6))^-1*LN((H7-G7)/(H7-E7))*LN(B125/(1-B125))-((1-2*E6)*(LN((1-E6)/E6)))^-1*LN(((H7-G7)*(H7-E7))/(H7-F7)^2)*(B125-0.5)*LN(B125/(1-B125)))),IF(J7="b",(D7+H7*EXP(LN((F7-D7)/(H7-F7))+(1/2)*(LN((1-E6)/E6))^-1*LN(((G7-D7)/(H7-G7))/((E7-D7)/(H7-E7)))*LN(B125/(1-B125))+((1-2*E6)*(LN((1-E6)/E6)))^-1*LN((((G7-D7)/(H7-G7))*((E7-D7)/(H7-E7)))/((F7-D7)/(H7-F7))^2)*(B125-0.5)*LN(B125/(1-B125))))/(1+EXP(LN((F7-D7)/(H7-F7))+(1/2)*(LN((1-E6)/E6))^-1*LN(((G7-D7)/(H7-G7))/((E7-D7)/(H7-E7)))*LN(B125/(1-B125))+((1-2*E6)*(LN((1-E6)/E6)))^-1*LN((((G7-D7)/(H7-G7))*((E7-D7)/(H7-E7)))/((F7-D7)/(H7-F7))^2)*(B125-0.5)*LN(B125/(1-B125)))),NA())))))</f>
        <v>64.87279624646284</v>
      </c>
      <c r="D125" s="4">
        <f>IF(K6&lt;&gt;"",NA(),IF(J7="u",((1/2)*(LN((1-E6)/E6))^-1*(G7-E7)/(B125*(1-B125))+((1-2*E6)*(LN((1-E6)/E6)))^-1*(1-2*(F7-E7)/(G7-E7))*(G7-E7)*((B125-0.5)/(B125*(1-B125))+LN(B125/(1-B125))))^(-1),IF(J7="sl",((1/2)*(LN((1-E6)/E6))^-1*LN((G7-D7)/(E7-D7))/(B125*(1-B125))+((1-2*E6)*(LN((1-E6)/E6)))^-1*LN(((G7-D7)*(E7-D7))/(F7-D7)^2)*((B125-0.5)/(B125*(1-B125))+LN(B125/(1-B125))))^(-1)*EXP(-(LN(F7-D7)+(1/2)*(LN((1-E6)/E6))^-1*LN((G7-D7)/(E7-D7))*LN(B125/(1-B125))+((1-2*E6)*(LN((1-E6)/E6)))^-1*LN(((G7-D7)*(E7-D7))/(F7-D7)^2)*(B125-0.5)*LN(B125/(1-B125)))),IF(J7="su",(-(1/2)*(LN((1-E6)/E6))^-1*LN((H7-G7)/(H7-E7))/(B125*(1-B125))-((1-2*E6)*(LN((1-E6)/E6)))^-1*LN(((H7-G7)*(H7-E7))/(H7-F7)^2)*((B125-0.5)/(B125*(1-B125))+LN(B125/(1-B125))))^(-1)*EXP((-LN(H7-F7)-(1/2)*(LN((1-E6)/E6))^-1*LN((H7-G7)/(H7-E7))*LN(B125/(1-B125))-((1-2*E6)*(LN((1-E6)/E6)))^-1*LN(((H7-G7)*(H7-E7))/(H7-F7)^2)*(B125-0.5)*LN(B125/(1-B125)))),IF(J7="b",((1/2)*(LN((1-E6)/E6))^-1*LN(((G7-D7)/(H7-G7))/((E7-D7)/(H7-E7)))/(B125*(1-B125))+((1-2*E6)*(LN((1-E6)/E6)))^-1*LN((((G7-D7)/(H7-G7))*((E7-D7)/(H7-E7)))/((F7-D7)/(H7-F7))^2)*((B125-0.5)/(B125*(1-B125))+LN(B125/(1-B125))))^(-1)*(1+EXP(LN((F7-D7)/(H7-F7))+(1/2)*(LN((1-E6)/E6))^-1*LN(((G7-D7)/(H7-G7))/((E7-D7)/(H7-E7)))*LN(B125/(1-B125))+((1-2*E6)*(LN((1-E6)/E6)))^-1*LN((((G7-D7)/(H7-G7))*((E7-D7)/(H7-E7)))/((F7-D7)/(H7-F7))^2)*(B125-0.5)*LN(B125/(1-B125))))^2/((H7-D7)*EXP(LN((F7-D7)/(H7-F7))+(1/2)*(LN((1-E6)/E6))^-1*LN(((G7-D7)/(H7-G7))/((E7-D7)/(H7-E7)))*LN(B125/(1-B125))+((1-2*E6)*(LN((1-E6)/E6)))^-1*LN((((G7-D7)/(H7-G7))*((E7-D7)/(H7-E7)))/((F7-D7)/(H7-F7))^2)*(B125-0.5)*LN(B125/(1-B125)))),NA())))))</f>
        <v>5.2052308752400141E-3</v>
      </c>
    </row>
    <row r="126" spans="2:4" x14ac:dyDescent="0.35">
      <c r="B126" s="6">
        <f>IF(K6&lt;&gt;"",NA(),(ROW()-ROW(B32))/100)</f>
        <v>0.94</v>
      </c>
      <c r="C126" s="5">
        <f>IF(K6&lt;&gt;"",NA(),IF(J7="u",F7+(1/2)*(LN((1-E6)/E6))^-1*(G7-E7)*LN(B126/(1-B126))+((1-2*E6)*(LN((1-E6)/E6)))^-1*(1-2*(F7-E7)/(G7-E7))*(G7-E7)*(B126-0.5)*LN(B126/(1-B126)),IF(J7="sl",D7+EXP(LN(F7-D7)+(1/2)*(LN((1-E6)/E6))^-1*LN((G7-D7)/(E7-D7))*LN(B126/(1-B126))+((1-2*E6)*(LN((1-E6)/E6)))^-1*LN(((G7-D7)*(E7-D7))/(F7-D7)^2)*(B126-0.5)*LN(B126/(1-B126))),IF(J7="su",H7-EXP(-(-LN(H7-F7)-(1/2)*(LN((1-E6)/E6))^-1*LN((H7-G7)/(H7-E7))*LN(B126/(1-B126))-((1-2*E6)*(LN((1-E6)/E6)))^-1*LN(((H7-G7)*(H7-E7))/(H7-F7)^2)*(B126-0.5)*LN(B126/(1-B126)))),IF(J7="b",(D7+H7*EXP(LN((F7-D7)/(H7-F7))+(1/2)*(LN((1-E6)/E6))^-1*LN(((G7-D7)/(H7-G7))/((E7-D7)/(H7-E7)))*LN(B126/(1-B126))+((1-2*E6)*(LN((1-E6)/E6)))^-1*LN((((G7-D7)/(H7-G7))*((E7-D7)/(H7-E7)))/((F7-D7)/(H7-F7))^2)*(B126-0.5)*LN(B126/(1-B126))))/(1+EXP(LN((F7-D7)/(H7-F7))+(1/2)*(LN((1-E6)/E6))^-1*LN(((G7-D7)/(H7-G7))/((E7-D7)/(H7-E7)))*LN(B126/(1-B126))+((1-2*E6)*(LN((1-E6)/E6)))^-1*LN((((G7-D7)/(H7-G7))*((E7-D7)/(H7-E7)))/((F7-D7)/(H7-F7))^2)*(B126-0.5)*LN(B126/(1-B126)))),NA())))))</f>
        <v>66.933081036091622</v>
      </c>
      <c r="D126" s="4">
        <f>IF(K6&lt;&gt;"",NA(),IF(J7="u",((1/2)*(LN((1-E6)/E6))^-1*(G7-E7)/(B126*(1-B126))+((1-2*E6)*(LN((1-E6)/E6)))^-1*(1-2*(F7-E7)/(G7-E7))*(G7-E7)*((B126-0.5)/(B126*(1-B126))+LN(B126/(1-B126))))^(-1),IF(J7="sl",((1/2)*(LN((1-E6)/E6))^-1*LN((G7-D7)/(E7-D7))/(B126*(1-B126))+((1-2*E6)*(LN((1-E6)/E6)))^-1*LN(((G7-D7)*(E7-D7))/(F7-D7)^2)*((B126-0.5)/(B126*(1-B126))+LN(B126/(1-B126))))^(-1)*EXP(-(LN(F7-D7)+(1/2)*(LN((1-E6)/E6))^-1*LN((G7-D7)/(E7-D7))*LN(B126/(1-B126))+((1-2*E6)*(LN((1-E6)/E6)))^-1*LN(((G7-D7)*(E7-D7))/(F7-D7)^2)*(B126-0.5)*LN(B126/(1-B126)))),IF(J7="su",(-(1/2)*(LN((1-E6)/E6))^-1*LN((H7-G7)/(H7-E7))/(B126*(1-B126))-((1-2*E6)*(LN((1-E6)/E6)))^-1*LN(((H7-G7)*(H7-E7))/(H7-F7)^2)*((B126-0.5)/(B126*(1-B126))+LN(B126/(1-B126))))^(-1)*EXP((-LN(H7-F7)-(1/2)*(LN((1-E6)/E6))^-1*LN((H7-G7)/(H7-E7))*LN(B126/(1-B126))-((1-2*E6)*(LN((1-E6)/E6)))^-1*LN(((H7-G7)*(H7-E7))/(H7-F7)^2)*(B126-0.5)*LN(B126/(1-B126)))),IF(J7="b",((1/2)*(LN((1-E6)/E6))^-1*LN(((G7-D7)/(H7-G7))/((E7-D7)/(H7-E7)))/(B126*(1-B126))+((1-2*E6)*(LN((1-E6)/E6)))^-1*LN((((G7-D7)/(H7-G7))*((E7-D7)/(H7-E7)))/((F7-D7)/(H7-F7))^2)*((B126-0.5)/(B126*(1-B126))+LN(B126/(1-B126))))^(-1)*(1+EXP(LN((F7-D7)/(H7-F7))+(1/2)*(LN((1-E6)/E6))^-1*LN(((G7-D7)/(H7-G7))/((E7-D7)/(H7-E7)))*LN(B126/(1-B126))+((1-2*E6)*(LN((1-E6)/E6)))^-1*LN((((G7-D7)/(H7-G7))*((E7-D7)/(H7-E7)))/((F7-D7)/(H7-F7))^2)*(B126-0.5)*LN(B126/(1-B126))))^2/((H7-D7)*EXP(LN((F7-D7)/(H7-F7))+(1/2)*(LN((1-E6)/E6))^-1*LN(((G7-D7)/(H7-G7))/((E7-D7)/(H7-E7)))*LN(B126/(1-B126))+((1-2*E6)*(LN((1-E6)/E6)))^-1*LN((((G7-D7)/(H7-G7))*((E7-D7)/(H7-E7)))/((F7-D7)/(H7-F7))^2)*(B126-0.5)*LN(B126/(1-B126)))),NA())))))</f>
        <v>4.5161888882822411E-3</v>
      </c>
    </row>
    <row r="127" spans="2:4" x14ac:dyDescent="0.35">
      <c r="B127" s="6">
        <f>IF(K6&lt;&gt;"",NA(),(ROW()-ROW(B32))/100)</f>
        <v>0.95</v>
      </c>
      <c r="C127" s="5">
        <f>IF(K6&lt;&gt;"",NA(),IF(J7="u",F7+(1/2)*(LN((1-E6)/E6))^-1*(G7-E7)*LN(B127/(1-B127))+((1-2*E6)*(LN((1-E6)/E6)))^-1*(1-2*(F7-E7)/(G7-E7))*(G7-E7)*(B127-0.5)*LN(B127/(1-B127)),IF(J7="sl",D7+EXP(LN(F7-D7)+(1/2)*(LN((1-E6)/E6))^-1*LN((G7-D7)/(E7-D7))*LN(B127/(1-B127))+((1-2*E6)*(LN((1-E6)/E6)))^-1*LN(((G7-D7)*(E7-D7))/(F7-D7)^2)*(B127-0.5)*LN(B127/(1-B127))),IF(J7="su",H7-EXP(-(-LN(H7-F7)-(1/2)*(LN((1-E6)/E6))^-1*LN((H7-G7)/(H7-E7))*LN(B127/(1-B127))-((1-2*E6)*(LN((1-E6)/E6)))^-1*LN(((H7-G7)*(H7-E7))/(H7-F7)^2)*(B127-0.5)*LN(B127/(1-B127)))),IF(J7="b",(D7+H7*EXP(LN((F7-D7)/(H7-F7))+(1/2)*(LN((1-E6)/E6))^-1*LN(((G7-D7)/(H7-G7))/((E7-D7)/(H7-E7)))*LN(B127/(1-B127))+((1-2*E6)*(LN((1-E6)/E6)))^-1*LN((((G7-D7)/(H7-G7))*((E7-D7)/(H7-E7)))/((F7-D7)/(H7-F7))^2)*(B127-0.5)*LN(B127/(1-B127))))/(1+EXP(LN((F7-D7)/(H7-F7))+(1/2)*(LN((1-E6)/E6))^-1*LN(((G7-D7)/(H7-G7))/((E7-D7)/(H7-E7)))*LN(B127/(1-B127))+((1-2*E6)*(LN((1-E6)/E6)))^-1*LN((((G7-D7)/(H7-G7))*((E7-D7)/(H7-E7)))/((F7-D7)/(H7-F7))^2)*(B127-0.5)*LN(B127/(1-B127)))),NA())))))</f>
        <v>69.339343196594172</v>
      </c>
      <c r="D127" s="4">
        <f>IF(K6&lt;&gt;"",NA(),IF(J7="u",((1/2)*(LN((1-E6)/E6))^-1*(G7-E7)/(B127*(1-B127))+((1-2*E6)*(LN((1-E6)/E6)))^-1*(1-2*(F7-E7)/(G7-E7))*(G7-E7)*((B127-0.5)/(B127*(1-B127))+LN(B127/(1-B127))))^(-1),IF(J7="sl",((1/2)*(LN((1-E6)/E6))^-1*LN((G7-D7)/(E7-D7))/(B127*(1-B127))+((1-2*E6)*(LN((1-E6)/E6)))^-1*LN(((G7-D7)*(E7-D7))/(F7-D7)^2)*((B127-0.5)/(B127*(1-B127))+LN(B127/(1-B127))))^(-1)*EXP(-(LN(F7-D7)+(1/2)*(LN((1-E6)/E6))^-1*LN((G7-D7)/(E7-D7))*LN(B127/(1-B127))+((1-2*E6)*(LN((1-E6)/E6)))^-1*LN(((G7-D7)*(E7-D7))/(F7-D7)^2)*(B127-0.5)*LN(B127/(1-B127)))),IF(J7="su",(-(1/2)*(LN((1-E6)/E6))^-1*LN((H7-G7)/(H7-E7))/(B127*(1-B127))-((1-2*E6)*(LN((1-E6)/E6)))^-1*LN(((H7-G7)*(H7-E7))/(H7-F7)^2)*((B127-0.5)/(B127*(1-B127))+LN(B127/(1-B127))))^(-1)*EXP((-LN(H7-F7)-(1/2)*(LN((1-E6)/E6))^-1*LN((H7-G7)/(H7-E7))*LN(B127/(1-B127))-((1-2*E6)*(LN((1-E6)/E6)))^-1*LN(((H7-G7)*(H7-E7))/(H7-F7)^2)*(B127-0.5)*LN(B127/(1-B127)))),IF(J7="b",((1/2)*(LN((1-E6)/E6))^-1*LN(((G7-D7)/(H7-G7))/((E7-D7)/(H7-E7)))/(B127*(1-B127))+((1-2*E6)*(LN((1-E6)/E6)))^-1*LN((((G7-D7)/(H7-G7))*((E7-D7)/(H7-E7)))/((F7-D7)/(H7-F7))^2)*((B127-0.5)/(B127*(1-B127))+LN(B127/(1-B127))))^(-1)*(1+EXP(LN((F7-D7)/(H7-F7))+(1/2)*(LN((1-E6)/E6))^-1*LN(((G7-D7)/(H7-G7))/((E7-D7)/(H7-E7)))*LN(B127/(1-B127))+((1-2*E6)*(LN((1-E6)/E6)))^-1*LN((((G7-D7)/(H7-G7))*((E7-D7)/(H7-E7)))/((F7-D7)/(H7-F7))^2)*(B127-0.5)*LN(B127/(1-B127))))^2/((H7-D7)*EXP(LN((F7-D7)/(H7-F7))+(1/2)*(LN((1-E6)/E6))^-1*LN(((G7-D7)/(H7-G7))/((E7-D7)/(H7-E7)))*LN(B127/(1-B127))+((1-2*E6)*(LN((1-E6)/E6)))^-1*LN((((G7-D7)/(H7-G7))*((E7-D7)/(H7-E7)))/((F7-D7)/(H7-F7))^2)*(B127-0.5)*LN(B127/(1-B127)))),NA())))))</f>
        <v>3.8127780530524576E-3</v>
      </c>
    </row>
    <row r="128" spans="2:4" x14ac:dyDescent="0.35">
      <c r="B128" s="6">
        <f>IF(K6&lt;&gt;"",NA(),(ROW()-ROW(B32))/100)</f>
        <v>0.96</v>
      </c>
      <c r="C128" s="5">
        <f>IF(K6&lt;&gt;"",NA(),IF(J7="u",F7+(1/2)*(LN((1-E6)/E6))^-1*(G7-E7)*LN(B128/(1-B128))+((1-2*E6)*(LN((1-E6)/E6)))^-1*(1-2*(F7-E7)/(G7-E7))*(G7-E7)*(B128-0.5)*LN(B128/(1-B128)),IF(J7="sl",D7+EXP(LN(F7-D7)+(1/2)*(LN((1-E6)/E6))^-1*LN((G7-D7)/(E7-D7))*LN(B128/(1-B128))+((1-2*E6)*(LN((1-E6)/E6)))^-1*LN(((G7-D7)*(E7-D7))/(F7-D7)^2)*(B128-0.5)*LN(B128/(1-B128))),IF(J7="su",H7-EXP(-(-LN(H7-F7)-(1/2)*(LN((1-E6)/E6))^-1*LN((H7-G7)/(H7-E7))*LN(B128/(1-B128))-((1-2*E6)*(LN((1-E6)/E6)))^-1*LN(((H7-G7)*(H7-E7))/(H7-F7)^2)*(B128-0.5)*LN(B128/(1-B128)))),IF(J7="b",(D7+H7*EXP(LN((F7-D7)/(H7-F7))+(1/2)*(LN((1-E6)/E6))^-1*LN(((G7-D7)/(H7-G7))/((E7-D7)/(H7-E7)))*LN(B128/(1-B128))+((1-2*E6)*(LN((1-E6)/E6)))^-1*LN((((G7-D7)/(H7-G7))*((E7-D7)/(H7-E7)))/((F7-D7)/(H7-F7))^2)*(B128-0.5)*LN(B128/(1-B128))))/(1+EXP(LN((F7-D7)/(H7-F7))+(1/2)*(LN((1-E6)/E6))^-1*LN(((G7-D7)/(H7-G7))/((E7-D7)/(H7-E7)))*LN(B128/(1-B128))+((1-2*E6)*(LN((1-E6)/E6)))^-1*LN((((G7-D7)/(H7-G7))*((E7-D7)/(H7-E7)))/((F7-D7)/(H7-F7))^2)*(B128-0.5)*LN(B128/(1-B128)))),NA())))))</f>
        <v>72.244661731697533</v>
      </c>
      <c r="D128" s="4">
        <f>IF(K6&lt;&gt;"",NA(),IF(J7="u",((1/2)*(LN((1-E6)/E6))^-1*(G7-E7)/(B128*(1-B128))+((1-2*E6)*(LN((1-E6)/E6)))^-1*(1-2*(F7-E7)/(G7-E7))*(G7-E7)*((B128-0.5)/(B128*(1-B128))+LN(B128/(1-B128))))^(-1),IF(J7="sl",((1/2)*(LN((1-E6)/E6))^-1*LN((G7-D7)/(E7-D7))/(B128*(1-B128))+((1-2*E6)*(LN((1-E6)/E6)))^-1*LN(((G7-D7)*(E7-D7))/(F7-D7)^2)*((B128-0.5)/(B128*(1-B128))+LN(B128/(1-B128))))^(-1)*EXP(-(LN(F7-D7)+(1/2)*(LN((1-E6)/E6))^-1*LN((G7-D7)/(E7-D7))*LN(B128/(1-B128))+((1-2*E6)*(LN((1-E6)/E6)))^-1*LN(((G7-D7)*(E7-D7))/(F7-D7)^2)*(B128-0.5)*LN(B128/(1-B128)))),IF(J7="su",(-(1/2)*(LN((1-E6)/E6))^-1*LN((H7-G7)/(H7-E7))/(B128*(1-B128))-((1-2*E6)*(LN((1-E6)/E6)))^-1*LN(((H7-G7)*(H7-E7))/(H7-F7)^2)*((B128-0.5)/(B128*(1-B128))+LN(B128/(1-B128))))^(-1)*EXP((-LN(H7-F7)-(1/2)*(LN((1-E6)/E6))^-1*LN((H7-G7)/(H7-E7))*LN(B128/(1-B128))-((1-2*E6)*(LN((1-E6)/E6)))^-1*LN(((H7-G7)*(H7-E7))/(H7-F7)^2)*(B128-0.5)*LN(B128/(1-B128)))),IF(J7="b",((1/2)*(LN((1-E6)/E6))^-1*LN(((G7-D7)/(H7-G7))/((E7-D7)/(H7-E7)))/(B128*(1-B128))+((1-2*E6)*(LN((1-E6)/E6)))^-1*LN((((G7-D7)/(H7-G7))*((E7-D7)/(H7-E7)))/((F7-D7)/(H7-F7))^2)*((B128-0.5)/(B128*(1-B128))+LN(B128/(1-B128))))^(-1)*(1+EXP(LN((F7-D7)/(H7-F7))+(1/2)*(LN((1-E6)/E6))^-1*LN(((G7-D7)/(H7-G7))/((E7-D7)/(H7-E7)))*LN(B128/(1-B128))+((1-2*E6)*(LN((1-E6)/E6)))^-1*LN((((G7-D7)/(H7-G7))*((E7-D7)/(H7-E7)))/((F7-D7)/(H7-F7))^2)*(B128-0.5)*LN(B128/(1-B128))))^2/((H7-D7)*EXP(LN((F7-D7)/(H7-F7))+(1/2)*(LN((1-E6)/E6))^-1*LN(((G7-D7)/(H7-G7))/((E7-D7)/(H7-E7)))*LN(B128/(1-B128))+((1-2*E6)*(LN((1-E6)/E6)))^-1*LN((((G7-D7)/(H7-G7))*((E7-D7)/(H7-E7)))/((F7-D7)/(H7-F7))^2)*(B128-0.5)*LN(B128/(1-B128)))),NA())))))</f>
        <v>3.0933815858209253E-3</v>
      </c>
    </row>
    <row r="129" spans="2:4" x14ac:dyDescent="0.35">
      <c r="B129" s="6">
        <f>IF(K6&lt;&gt;"",NA(),(ROW()-ROW(B32))/100)</f>
        <v>0.97</v>
      </c>
      <c r="C129" s="5">
        <f>IF(K6&lt;&gt;"",NA(),IF(J7="u",F7+(1/2)*(LN((1-E6)/E6))^-1*(G7-E7)*LN(B129/(1-B129))+((1-2*E6)*(LN((1-E6)/E6)))^-1*(1-2*(F7-E7)/(G7-E7))*(G7-E7)*(B129-0.5)*LN(B129/(1-B129)),IF(J7="sl",D7+EXP(LN(F7-D7)+(1/2)*(LN((1-E6)/E6))^-1*LN((G7-D7)/(E7-D7))*LN(B129/(1-B129))+((1-2*E6)*(LN((1-E6)/E6)))^-1*LN(((G7-D7)*(E7-D7))/(F7-D7)^2)*(B129-0.5)*LN(B129/(1-B129))),IF(J7="su",H7-EXP(-(-LN(H7-F7)-(1/2)*(LN((1-E6)/E6))^-1*LN((H7-G7)/(H7-E7))*LN(B129/(1-B129))-((1-2*E6)*(LN((1-E6)/E6)))^-1*LN(((H7-G7)*(H7-E7))/(H7-F7)^2)*(B129-0.5)*LN(B129/(1-B129)))),IF(J7="b",(D7+H7*EXP(LN((F7-D7)/(H7-F7))+(1/2)*(LN((1-E6)/E6))^-1*LN(((G7-D7)/(H7-G7))/((E7-D7)/(H7-E7)))*LN(B129/(1-B129))+((1-2*E6)*(LN((1-E6)/E6)))^-1*LN((((G7-D7)/(H7-G7))*((E7-D7)/(H7-E7)))/((F7-D7)/(H7-F7))^2)*(B129-0.5)*LN(B129/(1-B129))))/(1+EXP(LN((F7-D7)/(H7-F7))+(1/2)*(LN((1-E6)/E6))^-1*LN(((G7-D7)/(H7-G7))/((E7-D7)/(H7-E7)))*LN(B129/(1-B129))+((1-2*E6)*(LN((1-E6)/E6)))^-1*LN((((G7-D7)/(H7-G7))*((E7-D7)/(H7-E7)))/((F7-D7)/(H7-F7))^2)*(B129-0.5)*LN(B129/(1-B129)))),NA())))))</f>
        <v>75.935302894040234</v>
      </c>
      <c r="D129" s="4">
        <f>IF(K6&lt;&gt;"",NA(),IF(J7="u",((1/2)*(LN((1-E6)/E6))^-1*(G7-E7)/(B129*(1-B129))+((1-2*E6)*(LN((1-E6)/E6)))^-1*(1-2*(F7-E7)/(G7-E7))*(G7-E7)*((B129-0.5)/(B129*(1-B129))+LN(B129/(1-B129))))^(-1),IF(J7="sl",((1/2)*(LN((1-E6)/E6))^-1*LN((G7-D7)/(E7-D7))/(B129*(1-B129))+((1-2*E6)*(LN((1-E6)/E6)))^-1*LN(((G7-D7)*(E7-D7))/(F7-D7)^2)*((B129-0.5)/(B129*(1-B129))+LN(B129/(1-B129))))^(-1)*EXP(-(LN(F7-D7)+(1/2)*(LN((1-E6)/E6))^-1*LN((G7-D7)/(E7-D7))*LN(B129/(1-B129))+((1-2*E6)*(LN((1-E6)/E6)))^-1*LN(((G7-D7)*(E7-D7))/(F7-D7)^2)*(B129-0.5)*LN(B129/(1-B129)))),IF(J7="su",(-(1/2)*(LN((1-E6)/E6))^-1*LN((H7-G7)/(H7-E7))/(B129*(1-B129))-((1-2*E6)*(LN((1-E6)/E6)))^-1*LN(((H7-G7)*(H7-E7))/(H7-F7)^2)*((B129-0.5)/(B129*(1-B129))+LN(B129/(1-B129))))^(-1)*EXP((-LN(H7-F7)-(1/2)*(LN((1-E6)/E6))^-1*LN((H7-G7)/(H7-E7))*LN(B129/(1-B129))-((1-2*E6)*(LN((1-E6)/E6)))^-1*LN(((H7-G7)*(H7-E7))/(H7-F7)^2)*(B129-0.5)*LN(B129/(1-B129)))),IF(J7="b",((1/2)*(LN((1-E6)/E6))^-1*LN(((G7-D7)/(H7-G7))/((E7-D7)/(H7-E7)))/(B129*(1-B129))+((1-2*E6)*(LN((1-E6)/E6)))^-1*LN((((G7-D7)/(H7-G7))*((E7-D7)/(H7-E7)))/((F7-D7)/(H7-F7))^2)*((B129-0.5)/(B129*(1-B129))+LN(B129/(1-B129))))^(-1)*(1+EXP(LN((F7-D7)/(H7-F7))+(1/2)*(LN((1-E6)/E6))^-1*LN(((G7-D7)/(H7-G7))/((E7-D7)/(H7-E7)))*LN(B129/(1-B129))+((1-2*E6)*(LN((1-E6)/E6)))^-1*LN((((G7-D7)/(H7-G7))*((E7-D7)/(H7-E7)))/((F7-D7)/(H7-F7))^2)*(B129-0.5)*LN(B129/(1-B129))))^2/((H7-D7)*EXP(LN((F7-D7)/(H7-F7))+(1/2)*(LN((1-E6)/E6))^-1*LN(((G7-D7)/(H7-G7))/((E7-D7)/(H7-E7)))*LN(B129/(1-B129))+((1-2*E6)*(LN((1-E6)/E6)))^-1*LN((((G7-D7)/(H7-G7))*((E7-D7)/(H7-E7)))/((F7-D7)/(H7-F7))^2)*(B129-0.5)*LN(B129/(1-B129)))),NA())))))</f>
        <v>2.3559534258394705E-3</v>
      </c>
    </row>
    <row r="130" spans="2:4" x14ac:dyDescent="0.35">
      <c r="B130" s="6">
        <f>IF(K6&lt;&gt;"",NA(),(ROW()-ROW(B32))/100)</f>
        <v>0.98</v>
      </c>
      <c r="C130" s="5">
        <f>IF(K6&lt;&gt;"",NA(),IF(J7="u",F7+(1/2)*(LN((1-E6)/E6))^-1*(G7-E7)*LN(B130/(1-B130))+((1-2*E6)*(LN((1-E6)/E6)))^-1*(1-2*(F7-E7)/(G7-E7))*(G7-E7)*(B130-0.5)*LN(B130/(1-B130)),IF(J7="sl",D7+EXP(LN(F7-D7)+(1/2)*(LN((1-E6)/E6))^-1*LN((G7-D7)/(E7-D7))*LN(B130/(1-B130))+((1-2*E6)*(LN((1-E6)/E6)))^-1*LN(((G7-D7)*(E7-D7))/(F7-D7)^2)*(B130-0.5)*LN(B130/(1-B130))),IF(J7="su",H7-EXP(-(-LN(H7-F7)-(1/2)*(LN((1-E6)/E6))^-1*LN((H7-G7)/(H7-E7))*LN(B130/(1-B130))-((1-2*E6)*(LN((1-E6)/E6)))^-1*LN(((H7-G7)*(H7-E7))/(H7-F7)^2)*(B130-0.5)*LN(B130/(1-B130)))),IF(J7="b",(D7+H7*EXP(LN((F7-D7)/(H7-F7))+(1/2)*(LN((1-E6)/E6))^-1*LN(((G7-D7)/(H7-G7))/((E7-D7)/(H7-E7)))*LN(B130/(1-B130))+((1-2*E6)*(LN((1-E6)/E6)))^-1*LN((((G7-D7)/(H7-G7))*((E7-D7)/(H7-E7)))/((F7-D7)/(H7-F7))^2)*(B130-0.5)*LN(B130/(1-B130))))/(1+EXP(LN((F7-D7)/(H7-F7))+(1/2)*(LN((1-E6)/E6))^-1*LN(((G7-D7)/(H7-G7))/((E7-D7)/(H7-E7)))*LN(B130/(1-B130))+((1-2*E6)*(LN((1-E6)/E6)))^-1*LN((((G7-D7)/(H7-G7))*((E7-D7)/(H7-E7)))/((F7-D7)/(H7-F7))^2)*(B130-0.5)*LN(B130/(1-B130)))),NA())))))</f>
        <v>81.052337478196947</v>
      </c>
      <c r="D130" s="4">
        <f>IF(K6&lt;&gt;"",NA(),IF(J7="u",((1/2)*(LN((1-E6)/E6))^-1*(G7-E7)/(B130*(1-B130))+((1-2*E6)*(LN((1-E6)/E6)))^-1*(1-2*(F7-E7)/(G7-E7))*(G7-E7)*((B130-0.5)/(B130*(1-B130))+LN(B130/(1-B130))))^(-1),IF(J7="sl",((1/2)*(LN((1-E6)/E6))^-1*LN((G7-D7)/(E7-D7))/(B130*(1-B130))+((1-2*E6)*(LN((1-E6)/E6)))^-1*LN(((G7-D7)*(E7-D7))/(F7-D7)^2)*((B130-0.5)/(B130*(1-B130))+LN(B130/(1-B130))))^(-1)*EXP(-(LN(F7-D7)+(1/2)*(LN((1-E6)/E6))^-1*LN((G7-D7)/(E7-D7))*LN(B130/(1-B130))+((1-2*E6)*(LN((1-E6)/E6)))^-1*LN(((G7-D7)*(E7-D7))/(F7-D7)^2)*(B130-0.5)*LN(B130/(1-B130)))),IF(J7="su",(-(1/2)*(LN((1-E6)/E6))^-1*LN((H7-G7)/(H7-E7))/(B130*(1-B130))-((1-2*E6)*(LN((1-E6)/E6)))^-1*LN(((H7-G7)*(H7-E7))/(H7-F7)^2)*((B130-0.5)/(B130*(1-B130))+LN(B130/(1-B130))))^(-1)*EXP((-LN(H7-F7)-(1/2)*(LN((1-E6)/E6))^-1*LN((H7-G7)/(H7-E7))*LN(B130/(1-B130))-((1-2*E6)*(LN((1-E6)/E6)))^-1*LN(((H7-G7)*(H7-E7))/(H7-F7)^2)*(B130-0.5)*LN(B130/(1-B130)))),IF(J7="b",((1/2)*(LN((1-E6)/E6))^-1*LN(((G7-D7)/(H7-G7))/((E7-D7)/(H7-E7)))/(B130*(1-B130))+((1-2*E6)*(LN((1-E6)/E6)))^-1*LN((((G7-D7)/(H7-G7))*((E7-D7)/(H7-E7)))/((F7-D7)/(H7-F7))^2)*((B130-0.5)/(B130*(1-B130))+LN(B130/(1-B130))))^(-1)*(1+EXP(LN((F7-D7)/(H7-F7))+(1/2)*(LN((1-E6)/E6))^-1*LN(((G7-D7)/(H7-G7))/((E7-D7)/(H7-E7)))*LN(B130/(1-B130))+((1-2*E6)*(LN((1-E6)/E6)))^-1*LN((((G7-D7)/(H7-G7))*((E7-D7)/(H7-E7)))/((F7-D7)/(H7-F7))^2)*(B130-0.5)*LN(B130/(1-B130))))^2/((H7-D7)*EXP(LN((F7-D7)/(H7-F7))+(1/2)*(LN((1-E6)/E6))^-1*LN(((G7-D7)/(H7-G7))/((E7-D7)/(H7-E7)))*LN(B130/(1-B130))+((1-2*E6)*(LN((1-E6)/E6)))^-1*LN((((G7-D7)/(H7-G7))*((E7-D7)/(H7-E7)))/((F7-D7)/(H7-F7))^2)*(B130-0.5)*LN(B130/(1-B130)))),NA())))))</f>
        <v>1.5977742463860927E-3</v>
      </c>
    </row>
    <row r="131" spans="2:4" x14ac:dyDescent="0.35">
      <c r="B131" s="6">
        <f>IF(K6&lt;&gt;"",NA(),(ROW()-ROW(B32))/100)</f>
        <v>0.99</v>
      </c>
      <c r="C131" s="5">
        <f>IF(K6&lt;&gt;"",NA(),IF(J7="u",F7+(1/2)*(LN((1-E6)/E6))^-1*(G7-E7)*LN(B131/(1-B131))+((1-2*E6)*(LN((1-E6)/E6)))^-1*(1-2*(F7-E7)/(G7-E7))*(G7-E7)*(B131-0.5)*LN(B131/(1-B131)),IF(J7="sl",D7+EXP(LN(F7-D7)+(1/2)*(LN((1-E6)/E6))^-1*LN((G7-D7)/(E7-D7))*LN(B131/(1-B131))+((1-2*E6)*(LN((1-E6)/E6)))^-1*LN(((G7-D7)*(E7-D7))/(F7-D7)^2)*(B131-0.5)*LN(B131/(1-B131))),IF(J7="su",H7-EXP(-(-LN(H7-F7)-(1/2)*(LN((1-E6)/E6))^-1*LN((H7-G7)/(H7-E7))*LN(B131/(1-B131))-((1-2*E6)*(LN((1-E6)/E6)))^-1*LN(((H7-G7)*(H7-E7))/(H7-F7)^2)*(B131-0.5)*LN(B131/(1-B131)))),IF(J7="b",(D7+H7*EXP(LN((F7-D7)/(H7-F7))+(1/2)*(LN((1-E6)/E6))^-1*LN(((G7-D7)/(H7-G7))/((E7-D7)/(H7-E7)))*LN(B131/(1-B131))+((1-2*E6)*(LN((1-E6)/E6)))^-1*LN((((G7-D7)/(H7-G7))*((E7-D7)/(H7-E7)))/((F7-D7)/(H7-F7))^2)*(B131-0.5)*LN(B131/(1-B131))))/(1+EXP(LN((F7-D7)/(H7-F7))+(1/2)*(LN((1-E6)/E6))^-1*LN(((G7-D7)/(H7-G7))/((E7-D7)/(H7-E7)))*LN(B131/(1-B131))+((1-2*E6)*(LN((1-E6)/E6)))^-1*LN((((G7-D7)/(H7-G7))*((E7-D7)/(H7-E7)))/((F7-D7)/(H7-F7))^2)*(B131-0.5)*LN(B131/(1-B131)))),NA())))))</f>
        <v>89.635974548539039</v>
      </c>
      <c r="D131" s="4">
        <f>IF(K6&lt;&gt;"",NA(),IF(J7="u",((1/2)*(LN((1-E6)/E6))^-1*(G7-E7)/(B131*(1-B131))+((1-2*E6)*(LN((1-E6)/E6)))^-1*(1-2*(F7-E7)/(G7-E7))*(G7-E7)*((B131-0.5)/(B131*(1-B131))+LN(B131/(1-B131))))^(-1),IF(J7="sl",((1/2)*(LN((1-E6)/E6))^-1*LN((G7-D7)/(E7-D7))/(B131*(1-B131))+((1-2*E6)*(LN((1-E6)/E6)))^-1*LN(((G7-D7)*(E7-D7))/(F7-D7)^2)*((B131-0.5)/(B131*(1-B131))+LN(B131/(1-B131))))^(-1)*EXP(-(LN(F7-D7)+(1/2)*(LN((1-E6)/E6))^-1*LN((G7-D7)/(E7-D7))*LN(B131/(1-B131))+((1-2*E6)*(LN((1-E6)/E6)))^-1*LN(((G7-D7)*(E7-D7))/(F7-D7)^2)*(B131-0.5)*LN(B131/(1-B131)))),IF(J7="su",(-(1/2)*(LN((1-E6)/E6))^-1*LN((H7-G7)/(H7-E7))/(B131*(1-B131))-((1-2*E6)*(LN((1-E6)/E6)))^-1*LN(((H7-G7)*(H7-E7))/(H7-F7)^2)*((B131-0.5)/(B131*(1-B131))+LN(B131/(1-B131))))^(-1)*EXP((-LN(H7-F7)-(1/2)*(LN((1-E6)/E6))^-1*LN((H7-G7)/(H7-E7))*LN(B131/(1-B131))-((1-2*E6)*(LN((1-E6)/E6)))^-1*LN(((H7-G7)*(H7-E7))/(H7-F7)^2)*(B131-0.5)*LN(B131/(1-B131)))),IF(J7="b",((1/2)*(LN((1-E6)/E6))^-1*LN(((G7-D7)/(H7-G7))/((E7-D7)/(H7-E7)))/(B131*(1-B131))+((1-2*E6)*(LN((1-E6)/E6)))^-1*LN((((G7-D7)/(H7-G7))*((E7-D7)/(H7-E7)))/((F7-D7)/(H7-F7))^2)*((B131-0.5)/(B131*(1-B131))+LN(B131/(1-B131))))^(-1)*(1+EXP(LN((F7-D7)/(H7-F7))+(1/2)*(LN((1-E6)/E6))^-1*LN(((G7-D7)/(H7-G7))/((E7-D7)/(H7-E7)))*LN(B131/(1-B131))+((1-2*E6)*(LN((1-E6)/E6)))^-1*LN((((G7-D7)/(H7-G7))*((E7-D7)/(H7-E7)))/((F7-D7)/(H7-F7))^2)*(B131-0.5)*LN(B131/(1-B131))))^2/((H7-D7)*EXP(LN((F7-D7)/(H7-F7))+(1/2)*(LN((1-E6)/E6))^-1*LN(((G7-D7)/(H7-G7))/((E7-D7)/(H7-E7)))*LN(B131/(1-B131))+((1-2*E6)*(LN((1-E6)/E6)))^-1*LN((((G7-D7)/(H7-G7))*((E7-D7)/(H7-E7)))/((F7-D7)/(H7-F7))^2)*(B131-0.5)*LN(B131/(1-B131)))),NA())))))</f>
        <v>8.1489517202902877E-4</v>
      </c>
    </row>
    <row r="132" spans="2:4" x14ac:dyDescent="0.35">
      <c r="B132" s="6">
        <f>IF(K6&lt;&gt;"",NA(),0.994)</f>
        <v>0.99399999999999999</v>
      </c>
      <c r="C132" s="5">
        <f>IF(K6&lt;&gt;"",NA(),IF(J7="u",F7+(1/2)*(LN((1-E6)/E6))^-1*(G7-E7)*LN(B132/(1-B132))+((1-2*E6)*(LN((1-E6)/E6)))^-1*(1-2*(F7-E7)/(G7-E7))*(G7-E7)*(B132-0.5)*LN(B132/(1-B132)),IF(J7="sl",D7+EXP(LN(F7-D7)+(1/2)*(LN((1-E6)/E6))^-1*LN((G7-D7)/(E7-D7))*LN(B132/(1-B132))+((1-2*E6)*(LN((1-E6)/E6)))^-1*LN(((G7-D7)*(E7-D7))/(F7-D7)^2)*(B132-0.5)*LN(B132/(1-B132))),IF(J7="su",H7-EXP(-(-LN(H7-F7)-(1/2)*(LN((1-E6)/E6))^-1*LN((H7-G7)/(H7-E7))*LN(B132/(1-B132))-((1-2*E6)*(LN((1-E6)/E6)))^-1*LN(((H7-G7)*(H7-E7))/(H7-F7)^2)*(B132-0.5)*LN(B132/(1-B132)))),IF(J7="b",(D7+H7*EXP(LN((F7-D7)/(H7-F7))+(1/2)*(LN((1-E6)/E6))^-1*LN(((G7-D7)/(H7-G7))/((E7-D7)/(H7-E7)))*LN(B132/(1-B132))+((1-2*E6)*(LN((1-E6)/E6)))^-1*LN((((G7-D7)/(H7-G7))*((E7-D7)/(H7-E7)))/((F7-D7)/(H7-F7))^2)*(B132-0.5)*LN(B132/(1-B132))))/(1+EXP(LN((F7-D7)/(H7-F7))+(1/2)*(LN((1-E6)/E6))^-1*LN(((G7-D7)/(H7-G7))/((E7-D7)/(H7-E7)))*LN(B132/(1-B132))+((1-2*E6)*(LN((1-E6)/E6)))^-1*LN((((G7-D7)/(H7-G7))*((E7-D7)/(H7-E7)))/((F7-D7)/(H7-F7))^2)*(B132-0.5)*LN(B132/(1-B132)))),NA())))))</f>
        <v>95.873917330447028</v>
      </c>
      <c r="D132" s="4">
        <f>IF(K6&lt;&gt;"",NA(),IF(J7="u",((1/2)*(LN((1-E6)/E6))^-1*(G7-E7)/(B132*(1-B132))+((1-2*E6)*(LN((1-E6)/E6)))^-1*(1-2*(F7-E7)/(G7-E7))*(G7-E7)*((B132-0.5)/(B132*(1-B132))+LN(B132/(1-B132))))^(-1),IF(J7="sl",((1/2)*(LN((1-E6)/E6))^-1*LN((G7-D7)/(E7-D7))/(B132*(1-B132))+((1-2*E6)*(LN((1-E6)/E6)))^-1*LN(((G7-D7)*(E7-D7))/(F7-D7)^2)*((B132-0.5)/(B132*(1-B132))+LN(B132/(1-B132))))^(-1)*EXP(-(LN(F7-D7)+(1/2)*(LN((1-E6)/E6))^-1*LN((G7-D7)/(E7-D7))*LN(B132/(1-B132))+((1-2*E6)*(LN((1-E6)/E6)))^-1*LN(((G7-D7)*(E7-D7))/(F7-D7)^2)*(B132-0.5)*LN(B132/(1-B132)))),IF(J7="su",(-(1/2)*(LN((1-E6)/E6))^-1*LN((H7-G7)/(H7-E7))/(B132*(1-B132))-((1-2*E6)*(LN((1-E6)/E6)))^-1*LN(((H7-G7)*(H7-E7))/(H7-F7)^2)*((B132-0.5)/(B132*(1-B132))+LN(B132/(1-B132))))^(-1)*EXP((-LN(H7-F7)-(1/2)*(LN((1-E6)/E6))^-1*LN((H7-G7)/(H7-E7))*LN(B132/(1-B132))-((1-2*E6)*(LN((1-E6)/E6)))^-1*LN(((H7-G7)*(H7-E7))/(H7-F7)^2)*(B132-0.5)*LN(B132/(1-B132)))),IF(J7="b",((1/2)*(LN((1-E6)/E6))^-1*LN(((G7-D7)/(H7-G7))/((E7-D7)/(H7-E7)))/(B132*(1-B132))+((1-2*E6)*(LN((1-E6)/E6)))^-1*LN((((G7-D7)/(H7-G7))*((E7-D7)/(H7-E7)))/((F7-D7)/(H7-F7))^2)*((B132-0.5)/(B132*(1-B132))+LN(B132/(1-B132))))^(-1)*(1+EXP(LN((F7-D7)/(H7-F7))+(1/2)*(LN((1-E6)/E6))^-1*LN(((G7-D7)/(H7-G7))/((E7-D7)/(H7-E7)))*LN(B132/(1-B132))+((1-2*E6)*(LN((1-E6)/E6)))^-1*LN((((G7-D7)/(H7-G7))*((E7-D7)/(H7-E7)))/((F7-D7)/(H7-F7))^2)*(B132-0.5)*LN(B132/(1-B132))))^2/((H7-D7)*EXP(LN((F7-D7)/(H7-F7))+(1/2)*(LN((1-E6)/E6))^-1*LN(((G7-D7)/(H7-G7))/((E7-D7)/(H7-E7)))*LN(B132/(1-B132))+((1-2*E6)*(LN((1-E6)/E6)))^-1*LN((((G7-D7)/(H7-G7))*((E7-D7)/(H7-E7)))/((F7-D7)/(H7-F7))^2)*(B132-0.5)*LN(B132/(1-B132)))),NA())))))</f>
        <v>4.9345807442339931E-4</v>
      </c>
    </row>
    <row r="133" spans="2:4" x14ac:dyDescent="0.35">
      <c r="B133" s="6">
        <f>IF(K6&lt;&gt;"",NA(),0.997)</f>
        <v>0.997</v>
      </c>
      <c r="C133" s="5">
        <f>IF(K6&lt;&gt;"",NA(),IF(J7="u",F7+(1/2)*(LN((1-E6)/E6))^-1*(G7-E7)*LN(B133/(1-B133))+((1-2*E6)*(LN((1-E6)/E6)))^-1*(1-2*(F7-E7)/(G7-E7))*(G7-E7)*(B133-0.5)*LN(B133/(1-B133)),IF(J7="sl",D7+EXP(LN(F7-D7)+(1/2)*(LN((1-E6)/E6))^-1*LN((G7-D7)/(E7-D7))*LN(B133/(1-B133))+((1-2*E6)*(LN((1-E6)/E6)))^-1*LN(((G7-D7)*(E7-D7))/(F7-D7)^2)*(B133-0.5)*LN(B133/(1-B133))),IF(J7="su",H7-EXP(-(-LN(H7-F7)-(1/2)*(LN((1-E6)/E6))^-1*LN((H7-G7)/(H7-E7))*LN(B133/(1-B133))-((1-2*E6)*(LN((1-E6)/E6)))^-1*LN(((H7-G7)*(H7-E7))/(H7-F7)^2)*(B133-0.5)*LN(B133/(1-B133)))),IF(J7="b",(D7+H7*EXP(LN((F7-D7)/(H7-F7))+(1/2)*(LN((1-E6)/E6))^-1*LN(((G7-D7)/(H7-G7))/((E7-D7)/(H7-E7)))*LN(B133/(1-B133))+((1-2*E6)*(LN((1-E6)/E6)))^-1*LN((((G7-D7)/(H7-G7))*((E7-D7)/(H7-E7)))/((F7-D7)/(H7-F7))^2)*(B133-0.5)*LN(B133/(1-B133))))/(1+EXP(LN((F7-D7)/(H7-F7))+(1/2)*(LN((1-E6)/E6))^-1*LN(((G7-D7)/(H7-G7))/((E7-D7)/(H7-E7)))*LN(B133/(1-B133))+((1-2*E6)*(LN((1-E6)/E6)))^-1*LN((((G7-D7)/(H7-G7))*((E7-D7)/(H7-E7)))/((F7-D7)/(H7-F7))^2)*(B133-0.5)*LN(B133/(1-B133)))),NA())))))</f>
        <v>104.26620360556032</v>
      </c>
      <c r="D133" s="4">
        <f>IF(K6&lt;&gt;"",NA(),IF(J7="u",((1/2)*(LN((1-E6)/E6))^-1*(G7-E7)/(B133*(1-B133))+((1-2*E6)*(LN((1-E6)/E6)))^-1*(1-2*(F7-E7)/(G7-E7))*(G7-E7)*((B133-0.5)/(B133*(1-B133))+LN(B133/(1-B133))))^(-1),IF(J7="sl",((1/2)*(LN((1-E6)/E6))^-1*LN((G7-D7)/(E7-D7))/(B133*(1-B133))+((1-2*E6)*(LN((1-E6)/E6)))^-1*LN(((G7-D7)*(E7-D7))/(F7-D7)^2)*((B133-0.5)/(B133*(1-B133))+LN(B133/(1-B133))))^(-1)*EXP(-(LN(F7-D7)+(1/2)*(LN((1-E6)/E6))^-1*LN((G7-D7)/(E7-D7))*LN(B133/(1-B133))+((1-2*E6)*(LN((1-E6)/E6)))^-1*LN(((G7-D7)*(E7-D7))/(F7-D7)^2)*(B133-0.5)*LN(B133/(1-B133)))),IF(J7="su",(-(1/2)*(LN((1-E6)/E6))^-1*LN((H7-G7)/(H7-E7))/(B133*(1-B133))-((1-2*E6)*(LN((1-E6)/E6)))^-1*LN(((H7-G7)*(H7-E7))/(H7-F7)^2)*((B133-0.5)/(B133*(1-B133))+LN(B133/(1-B133))))^(-1)*EXP((-LN(H7-F7)-(1/2)*(LN((1-E6)/E6))^-1*LN((H7-G7)/(H7-E7))*LN(B133/(1-B133))-((1-2*E6)*(LN((1-E6)/E6)))^-1*LN(((H7-G7)*(H7-E7))/(H7-F7)^2)*(B133-0.5)*LN(B133/(1-B133)))),IF(J7="b",((1/2)*(LN((1-E6)/E6))^-1*LN(((G7-D7)/(H7-G7))/((E7-D7)/(H7-E7)))/(B133*(1-B133))+((1-2*E6)*(LN((1-E6)/E6)))^-1*LN((((G7-D7)/(H7-G7))*((E7-D7)/(H7-E7)))/((F7-D7)/(H7-F7))^2)*((B133-0.5)/(B133*(1-B133))+LN(B133/(1-B133))))^(-1)*(1+EXP(LN((F7-D7)/(H7-F7))+(1/2)*(LN((1-E6)/E6))^-1*LN(((G7-D7)/(H7-G7))/((E7-D7)/(H7-E7)))*LN(B133/(1-B133))+((1-2*E6)*(LN((1-E6)/E6)))^-1*LN((((G7-D7)/(H7-G7))*((E7-D7)/(H7-E7)))/((F7-D7)/(H7-F7))^2)*(B133-0.5)*LN(B133/(1-B133))))^2/((H7-D7)*EXP(LN((F7-D7)/(H7-F7))+(1/2)*(LN((1-E6)/E6))^-1*LN(((G7-D7)/(H7-G7))/((E7-D7)/(H7-E7)))*LN(B133/(1-B133))+((1-2*E6)*(LN((1-E6)/E6)))^-1*LN((((G7-D7)/(H7-G7))*((E7-D7)/(H7-E7)))/((F7-D7)/(H7-F7))^2)*(B133-0.5)*LN(B133/(1-B133)))),NA())))))</f>
        <v>2.4865697662125331E-4</v>
      </c>
    </row>
    <row r="134" spans="2:4" x14ac:dyDescent="0.35">
      <c r="B134" s="6">
        <f>IF(K6&lt;&gt;"",NA(),0.999)</f>
        <v>0.999</v>
      </c>
      <c r="C134" s="5">
        <f>IF(K6&lt;&gt;"",NA(),IF(J7="u",F7+(1/2)*(LN((1-E6)/E6))^-1*(G7-E7)*LN(B134/(1-B134))+((1-2*E6)*(LN((1-E6)/E6)))^-1*(1-2*(F7-E7)/(G7-E7))*(G7-E7)*(B134-0.5)*LN(B134/(1-B134)),IF(J7="sl",D7+EXP(LN(F7-D7)+(1/2)*(LN((1-E6)/E6))^-1*LN((G7-D7)/(E7-D7))*LN(B134/(1-B134))+((1-2*E6)*(LN((1-E6)/E6)))^-1*LN(((G7-D7)*(E7-D7))/(F7-D7)^2)*(B134-0.5)*LN(B134/(1-B134))),IF(J7="su",H7-EXP(-(-LN(H7-F7)-(1/2)*(LN((1-E6)/E6))^-1*LN((H7-G7)/(H7-E7))*LN(B134/(1-B134))-((1-2*E6)*(LN((1-E6)/E6)))^-1*LN(((H7-G7)*(H7-E7))/(H7-F7)^2)*(B134-0.5)*LN(B134/(1-B134)))),IF(J7="b",(D7+H7*EXP(LN((F7-D7)/(H7-F7))+(1/2)*(LN((1-E6)/E6))^-1*LN(((G7-D7)/(H7-G7))/((E7-D7)/(H7-E7)))*LN(B134/(1-B134))+((1-2*E6)*(LN((1-E6)/E6)))^-1*LN((((G7-D7)/(H7-G7))*((E7-D7)/(H7-E7)))/((F7-D7)/(H7-F7))^2)*(B134-0.5)*LN(B134/(1-B134))))/(1+EXP(LN((F7-D7)/(H7-F7))+(1/2)*(LN((1-E6)/E6))^-1*LN(((G7-D7)/(H7-G7))/((E7-D7)/(H7-E7)))*LN(B134/(1-B134))+((1-2*E6)*(LN((1-E6)/E6)))^-1*LN((((G7-D7)/(H7-G7))*((E7-D7)/(H7-E7)))/((F7-D7)/(H7-F7))^2)*(B134-0.5)*LN(B134/(1-B134)))),NA())))))</f>
        <v>117.47494606331345</v>
      </c>
      <c r="D134" s="4">
        <f>IF(K6&lt;&gt;"",NA(),IF(J7="u",((1/2)*(LN((1-E6)/E6))^-1*(G7-E7)/(B134*(1-B134))+((1-2*E6)*(LN((1-E6)/E6)))^-1*(1-2*(F7-E7)/(G7-E7))*(G7-E7)*((B134-0.5)/(B134*(1-B134))+LN(B134/(1-B134))))^(-1),IF(J7="sl",((1/2)*(LN((1-E6)/E6))^-1*LN((G7-D7)/(E7-D7))/(B134*(1-B134))+((1-2*E6)*(LN((1-E6)/E6)))^-1*LN(((G7-D7)*(E7-D7))/(F7-D7)^2)*((B134-0.5)/(B134*(1-B134))+LN(B134/(1-B134))))^(-1)*EXP(-(LN(F7-D7)+(1/2)*(LN((1-E6)/E6))^-1*LN((G7-D7)/(E7-D7))*LN(B134/(1-B134))+((1-2*E6)*(LN((1-E6)/E6)))^-1*LN(((G7-D7)*(E7-D7))/(F7-D7)^2)*(B134-0.5)*LN(B134/(1-B134)))),IF(J7="su",(-(1/2)*(LN((1-E6)/E6))^-1*LN((H7-G7)/(H7-E7))/(B134*(1-B134))-((1-2*E6)*(LN((1-E6)/E6)))^-1*LN(((H7-G7)*(H7-E7))/(H7-F7)^2)*((B134-0.5)/(B134*(1-B134))+LN(B134/(1-B134))))^(-1)*EXP((-LN(H7-F7)-(1/2)*(LN((1-E6)/E6))^-1*LN((H7-G7)/(H7-E7))*LN(B134/(1-B134))-((1-2*E6)*(LN((1-E6)/E6)))^-1*LN(((H7-G7)*(H7-E7))/(H7-F7)^2)*(B134-0.5)*LN(B134/(1-B134)))),IF(J7="b",((1/2)*(LN((1-E6)/E6))^-1*LN(((G7-D7)/(H7-G7))/((E7-D7)/(H7-E7)))/(B134*(1-B134))+((1-2*E6)*(LN((1-E6)/E6)))^-1*LN((((G7-D7)/(H7-G7))*((E7-D7)/(H7-E7)))/((F7-D7)/(H7-F7))^2)*((B134-0.5)/(B134*(1-B134))+LN(B134/(1-B134))))^(-1)*(1+EXP(LN((F7-D7)/(H7-F7))+(1/2)*(LN((1-E6)/E6))^-1*LN(((G7-D7)/(H7-G7))/((E7-D7)/(H7-E7)))*LN(B134/(1-B134))+((1-2*E6)*(LN((1-E6)/E6)))^-1*LN((((G7-D7)/(H7-G7))*((E7-D7)/(H7-E7)))/((F7-D7)/(H7-F7))^2)*(B134-0.5)*LN(B134/(1-B134))))^2/((H7-D7)*EXP(LN((F7-D7)/(H7-F7))+(1/2)*(LN((1-E6)/E6))^-1*LN(((G7-D7)/(H7-G7))/((E7-D7)/(H7-E7)))*LN(B134/(1-B134))+((1-2*E6)*(LN((1-E6)/E6)))^-1*LN((((G7-D7)/(H7-G7))*((E7-D7)/(H7-E7)))/((F7-D7)/(H7-F7))^2)*(B134-0.5)*LN(B134/(1-B134)))),NA())))))</f>
        <v>8.3385821213431433E-5</v>
      </c>
    </row>
    <row r="135" spans="2:4" x14ac:dyDescent="0.35">
      <c r="B135" s="3" t="e">
        <f>IF(AND(OR(J7="su",J7="b"),K6=""),1,NA())</f>
        <v>#N/A</v>
      </c>
      <c r="C135" s="2" t="e">
        <f>IF(AND(OR(J7="su",J7="b"),K6=""),H7,NA())</f>
        <v>#N/A</v>
      </c>
      <c r="D135" s="1" t="e">
        <f>IF(AND(OR(J7="su",J7="b"),K6=""),0,NA())</f>
        <v>#N/A</v>
      </c>
    </row>
  </sheetData>
  <mergeCells count="1">
    <mergeCell ref="K6:L7"/>
  </mergeCells>
  <conditionalFormatting sqref="B29:D135">
    <cfRule type="expression" dxfId="4" priority="5">
      <formula>ISNUMBER(B29)=FALSE</formula>
    </cfRule>
  </conditionalFormatting>
  <conditionalFormatting sqref="K6">
    <cfRule type="expression" dxfId="3" priority="4">
      <formula>K6&lt;&gt;""</formula>
    </cfRule>
  </conditionalFormatting>
  <conditionalFormatting sqref="B23:D27">
    <cfRule type="expression" dxfId="2" priority="3">
      <formula>ISNUMBER(B23)=FALSE</formula>
    </cfRule>
  </conditionalFormatting>
  <conditionalFormatting sqref="H7">
    <cfRule type="expression" dxfId="1" priority="45">
      <formula>AND( J7 &lt;&gt; "su", J7 &lt;&gt; "b" )</formula>
    </cfRule>
  </conditionalFormatting>
  <conditionalFormatting sqref="D7">
    <cfRule type="expression" dxfId="0" priority="47">
      <formula>AND( J7 &lt;&gt; "sl", J7 &lt;&gt; "b" )</formula>
    </cfRule>
  </conditionalFormatting>
  <dataValidations count="1">
    <dataValidation type="list" allowBlank="1" showInputMessage="1" showErrorMessage="1" sqref="J7">
      <formula1>"u, sl, su, b"</formula1>
    </dataValidation>
  </dataValidations>
  <hyperlinks>
    <hyperlink ref="L4" r:id="rId1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vertical layout</vt:lpstr>
      <vt:lpstr>horizontal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 Empey</cp:lastModifiedBy>
  <cp:lastPrinted>2017-04-12T16:33:04Z</cp:lastPrinted>
  <dcterms:created xsi:type="dcterms:W3CDTF">2017-03-22T00:13:45Z</dcterms:created>
  <dcterms:modified xsi:type="dcterms:W3CDTF">2018-01-13T00:43:56Z</dcterms:modified>
</cp:coreProperties>
</file>