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1" l="1"/>
  <c r="J47" i="1"/>
  <c r="B98" i="1"/>
  <c r="B97" i="1"/>
  <c r="B81" i="1"/>
  <c r="F95" i="1"/>
  <c r="F94" i="1"/>
  <c r="F92" i="1"/>
  <c r="F91" i="1"/>
  <c r="B72" i="1"/>
  <c r="B67" i="1"/>
  <c r="B82" i="1"/>
  <c r="B73" i="1"/>
  <c r="B68" i="1"/>
  <c r="B19" i="1"/>
  <c r="D14" i="1"/>
  <c r="C49" i="1"/>
  <c r="E40" i="1"/>
  <c r="C21" i="1"/>
  <c r="D18" i="1"/>
  <c r="D13" i="1" l="1"/>
</calcChain>
</file>

<file path=xl/sharedStrings.xml><?xml version="1.0" encoding="utf-8"?>
<sst xmlns="http://schemas.openxmlformats.org/spreadsheetml/2006/main" count="97" uniqueCount="74">
  <si>
    <t>№1</t>
  </si>
  <si>
    <t>//Для проверки, существенно ли превышает среднее значение отклонений номинальное значение 40 микрон, необходимо использовать статистический тест.</t>
  </si>
  <si>
    <t>H1</t>
  </si>
  <si>
    <t>Альтернативная гипотеза</t>
  </si>
  <si>
    <t>H0</t>
  </si>
  <si>
    <t>Альтернативная гипотеза        :</t>
  </si>
  <si>
    <t>Нулевая гипотеза                       :</t>
  </si>
  <si>
    <t>Среднее значение отклонений равно или меньше 40 микрон.</t>
  </si>
  <si>
    <t>Среднее значение отклонений существенно превышает 40 микрон.</t>
  </si>
  <si>
    <t>a =</t>
  </si>
  <si>
    <t>//Зададим уровень значимости который определяет, насколько готовность отклонения нулевой гипотезы, допустив ошибку</t>
  </si>
  <si>
    <t>Выборочное среднее              =</t>
  </si>
  <si>
    <t>Стандартное отклонение       =</t>
  </si>
  <si>
    <t>n =</t>
  </si>
  <si>
    <t>//Кол-во элементов выборки</t>
  </si>
  <si>
    <t>//Т.к n&lt;30, выборка считается малой, поэтому рационально использовать t-статистику</t>
  </si>
  <si>
    <t>Гипотетическое среднее         =</t>
  </si>
  <si>
    <t>t =</t>
  </si>
  <si>
    <t>Степени свободы  =</t>
  </si>
  <si>
    <t>tкрит =</t>
  </si>
  <si>
    <t>±2,145</t>
  </si>
  <si>
    <t>//Для a/2 = 0.05/2 = 0.025 и df = 14</t>
  </si>
  <si>
    <t>t &gt; tкрит</t>
  </si>
  <si>
    <t>t попадает в критическую область</t>
  </si>
  <si>
    <t>Выборочное среднее отклонений является статистически значимо большим, чем гипотетическое среднее на уровне значимости 0,05</t>
  </si>
  <si>
    <t>№2</t>
  </si>
  <si>
    <t>Завод</t>
  </si>
  <si>
    <t>A</t>
  </si>
  <si>
    <t>B</t>
  </si>
  <si>
    <t>n</t>
  </si>
  <si>
    <t>s*s</t>
  </si>
  <si>
    <t>//Для проверки гипотезы о том, что заводы А и В выпускают лампы одинакового качества, возможно использовать двухвыборочный t-тест. </t>
  </si>
  <si>
    <t>Пулованная оценка дисперсии                =</t>
  </si>
  <si>
    <t>xср</t>
  </si>
  <si>
    <t>Средние значения продолжительности работы ламп заводов А и В различаются (x1 ≠ x2)</t>
  </si>
  <si>
    <t xml:space="preserve">Средние значения продолжительности работы ламп заводов А и В одинаковы (x1 = x2)              </t>
  </si>
  <si>
    <t xml:space="preserve">Нулевая гипотеза                   </t>
  </si>
  <si>
    <t>//Используя формулы для двухвыборочного t-теста для независимых выборок, вычислим статистику t:</t>
  </si>
  <si>
    <t>t = (xср1 - xср2) / √[(s1*s1 / n1) + (s2*s2/ n2)]</t>
  </si>
  <si>
    <t>df =</t>
  </si>
  <si>
    <t>df = n1 + n2 - 2</t>
  </si>
  <si>
    <t>±1.984</t>
  </si>
  <si>
    <t>t&gt;tкрит</t>
  </si>
  <si>
    <t>Отклонить нулевую гипотезу и заключить, что есть статистически значимые различия в качестве ламп, выпускаемых заводами А и В.</t>
  </si>
  <si>
    <t>t &lt; tкрит</t>
  </si>
  <si>
    <t>№3</t>
  </si>
  <si>
    <t>t не попадает в критическую область</t>
  </si>
  <si>
    <t>Следовательно, есть возможность отклонить основную гипотезу и принять альтернативную гипотезу.</t>
  </si>
  <si>
    <t>Марка 3</t>
  </si>
  <si>
    <t>Марка 1</t>
  </si>
  <si>
    <t>Прочность на сжатие</t>
  </si>
  <si>
    <t>x̄2 =</t>
  </si>
  <si>
    <t>x̄1 =</t>
  </si>
  <si>
    <t>//Для марки 1</t>
  </si>
  <si>
    <t>//Для марки 3</t>
  </si>
  <si>
    <t>Выборочное стандартное отклонение для каждой марки:</t>
  </si>
  <si>
    <t xml:space="preserve"> s1 =</t>
  </si>
  <si>
    <t>s2 =</t>
  </si>
  <si>
    <t>Задаем уровень значимости:</t>
  </si>
  <si>
    <t>Предполагается равенство дисперсий. Тогда:</t>
  </si>
  <si>
    <t>Отклонить альтернативную гипотезу и принять нулевую гипотезу</t>
  </si>
  <si>
    <t>Предполагается неравенство дисперсий. Тогда:</t>
  </si>
  <si>
    <t>Две марки строительного бетона имеют различное рассеивание прочности на сжатие</t>
  </si>
  <si>
    <t>Две марки строительного бетона имеют одинаковое рассеивание прочности на сжатие</t>
  </si>
  <si>
    <t>Нулевая гипотеза                  ю</t>
  </si>
  <si>
    <t>=</t>
  </si>
  <si>
    <t>Сумма квадратов отклонений марки 1</t>
  </si>
  <si>
    <t>Сумма квадратов отклонений марки 3</t>
  </si>
  <si>
    <t>;</t>
  </si>
  <si>
    <t>Выборочная дисперсия марки 3</t>
  </si>
  <si>
    <t>Выборочная дисперсия марки 1</t>
  </si>
  <si>
    <t>df ~</t>
  </si>
  <si>
    <t>Fрасч =</t>
  </si>
  <si>
    <t>Fтабл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</si>
</sst>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sz val="11"/>
      <color rgb="FF00B050"/>
      <name val="Segoe UI"/>
      <family val="2"/>
      <charset val="204"/>
    </font>
    <font>
      <sz val="11"/>
      <color rgb="FF00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1" fillId="7" borderId="0" xfId="0" applyFont="1" applyFill="1"/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0" borderId="0" xfId="0" applyFont="1"/>
    <xf numFmtId="0" fontId="0" fillId="8" borderId="1" xfId="0" applyFill="1" applyBorder="1"/>
    <xf numFmtId="0" fontId="0" fillId="4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1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0" borderId="0" xfId="0" applyFont="1"/>
    <xf numFmtId="0" fontId="3" fillId="8" borderId="1" xfId="0" applyFont="1" applyFill="1" applyBorder="1"/>
    <xf numFmtId="0" fontId="0" fillId="2" borderId="1" xfId="0" applyFill="1" applyBorder="1"/>
    <xf numFmtId="0" fontId="0" fillId="12" borderId="1" xfId="0" applyFill="1" applyBorder="1"/>
    <xf numFmtId="0" fontId="5" fillId="0" borderId="0" xfId="0" applyFont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13" borderId="1" xfId="0" applyFont="1" applyFill="1" applyBorder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190500</xdr:colOff>
      <xdr:row>40</xdr:row>
      <xdr:rowOff>60960</xdr:rowOff>
    </xdr:from>
    <xdr:to>
      <xdr:col>18</xdr:col>
      <xdr:colOff>209893</xdr:colOff>
      <xdr:row>43</xdr:row>
      <xdr:rowOff>101051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4900" y="7406640"/>
          <a:ext cx="2457793" cy="619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topLeftCell="A34" zoomScaleNormal="100" workbookViewId="0">
      <selection activeCell="C38" sqref="C38"/>
    </sheetView>
  </sheetViews>
  <sheetFormatPr defaultRowHeight="14.4" x14ac:dyDescent="0.3"/>
  <sheetData>
    <row r="1" spans="1:15" x14ac:dyDescent="0.3">
      <c r="A1" s="4" t="s">
        <v>0</v>
      </c>
    </row>
    <row r="2" spans="1:15" x14ac:dyDescent="0.3">
      <c r="A2" s="6">
        <v>42</v>
      </c>
      <c r="B2" s="6">
        <v>40</v>
      </c>
      <c r="C2" s="6">
        <v>42</v>
      </c>
      <c r="D2" s="6">
        <v>46</v>
      </c>
      <c r="E2" s="6">
        <v>43</v>
      </c>
      <c r="F2" s="6">
        <v>42</v>
      </c>
      <c r="G2" s="6">
        <v>41</v>
      </c>
      <c r="H2" s="6">
        <v>39</v>
      </c>
      <c r="I2" s="6">
        <v>41</v>
      </c>
      <c r="J2" s="6">
        <v>40</v>
      </c>
      <c r="K2" s="6">
        <v>39</v>
      </c>
      <c r="L2" s="6">
        <v>41</v>
      </c>
      <c r="M2" s="6">
        <v>43</v>
      </c>
      <c r="N2" s="6">
        <v>44</v>
      </c>
      <c r="O2" s="6">
        <v>38</v>
      </c>
    </row>
    <row r="4" spans="1:15" x14ac:dyDescent="0.3">
      <c r="A4" s="7" t="s">
        <v>1</v>
      </c>
    </row>
    <row r="6" spans="1:15" x14ac:dyDescent="0.3">
      <c r="A6" s="10" t="s">
        <v>4</v>
      </c>
      <c r="B6" s="10" t="s">
        <v>6</v>
      </c>
      <c r="C6" s="10"/>
      <c r="D6" s="10"/>
      <c r="E6" s="10" t="s">
        <v>7</v>
      </c>
      <c r="F6" s="10"/>
      <c r="G6" s="10"/>
      <c r="H6" s="10"/>
      <c r="I6" s="10"/>
      <c r="J6" s="10"/>
      <c r="K6" s="10"/>
    </row>
    <row r="7" spans="1:15" x14ac:dyDescent="0.3">
      <c r="A7" s="12" t="s">
        <v>2</v>
      </c>
      <c r="B7" s="12" t="s">
        <v>5</v>
      </c>
      <c r="C7" s="12"/>
      <c r="D7" s="12"/>
      <c r="E7" s="12" t="s">
        <v>8</v>
      </c>
      <c r="F7" s="12"/>
      <c r="G7" s="12"/>
      <c r="H7" s="12"/>
      <c r="I7" s="12"/>
      <c r="J7" s="12"/>
      <c r="K7" s="12"/>
    </row>
    <row r="9" spans="1:15" x14ac:dyDescent="0.3">
      <c r="A9" s="7" t="s">
        <v>10</v>
      </c>
    </row>
    <row r="11" spans="1:15" x14ac:dyDescent="0.3">
      <c r="A11" s="13" t="s">
        <v>9</v>
      </c>
      <c r="B11" s="14">
        <v>0.05</v>
      </c>
      <c r="C11" s="13" t="s">
        <v>13</v>
      </c>
      <c r="D11" s="14">
        <v>15</v>
      </c>
      <c r="E11" s="7" t="s">
        <v>14</v>
      </c>
    </row>
    <row r="13" spans="1:15" x14ac:dyDescent="0.3">
      <c r="A13" s="14" t="s">
        <v>11</v>
      </c>
      <c r="D13" s="14">
        <f>(42 + 40 + 42 + 46 + 43 + 42 + 41 + 39 + 41 + 40 + 39 + 41 + 43 + 44 + 38) / 15</f>
        <v>41.4</v>
      </c>
    </row>
    <row r="14" spans="1:15" x14ac:dyDescent="0.3">
      <c r="A14" t="s">
        <v>12</v>
      </c>
      <c r="D14" s="14">
        <f>SQRT((( (42-41.2) * (42-41.2)  + (40-41.2) * (40-41.2) + (42-41.2) * (42-41.2) + (46-41.2) * (46-41.2) + (43-41.2) * (43-41.2) + (42-41.2) * (42-41.2) + (41-41.2) * (41-41.2) + (39-41.2) * (39-41.2) + (41-41.2) * (41-41.2)+ (40-41.2) * (40-41.2) + (39-41.2) * (39-41.2) + (41-41.2) * (41-41.2) + (43-41.2) * (43-41.2) + (44-41.2) * (44-41.2) + (38-41.2) * (38-41.2) ) / (15 - 1) ))</f>
        <v>2.1078086115340597</v>
      </c>
    </row>
    <row r="16" spans="1:15" x14ac:dyDescent="0.3">
      <c r="A16" s="7" t="s">
        <v>15</v>
      </c>
    </row>
    <row r="18" spans="1:13" x14ac:dyDescent="0.3">
      <c r="A18" t="s">
        <v>16</v>
      </c>
      <c r="D18" s="14">
        <f>40</f>
        <v>40</v>
      </c>
    </row>
    <row r="19" spans="1:13" x14ac:dyDescent="0.3">
      <c r="A19" s="13" t="s">
        <v>17</v>
      </c>
      <c r="B19">
        <f xml:space="preserve"> (D13-D18) / (D14 / SQRT(15))</f>
        <v>2.5724236323069798</v>
      </c>
    </row>
    <row r="21" spans="1:13" x14ac:dyDescent="0.3">
      <c r="A21" t="s">
        <v>18</v>
      </c>
      <c r="C21" s="14">
        <f>D11 - 1</f>
        <v>14</v>
      </c>
    </row>
    <row r="22" spans="1:13" x14ac:dyDescent="0.3">
      <c r="A22" s="13" t="s">
        <v>19</v>
      </c>
      <c r="B22" t="s">
        <v>20</v>
      </c>
      <c r="C22" s="7" t="s">
        <v>21</v>
      </c>
    </row>
    <row r="24" spans="1:13" x14ac:dyDescent="0.3">
      <c r="A24" s="3" t="s">
        <v>22</v>
      </c>
    </row>
    <row r="25" spans="1:13" x14ac:dyDescent="0.3">
      <c r="A25" s="3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 t="s">
        <v>47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30" spans="1:13" x14ac:dyDescent="0.3">
      <c r="A30" s="4" t="s">
        <v>25</v>
      </c>
    </row>
    <row r="32" spans="1:13" x14ac:dyDescent="0.3">
      <c r="A32" s="5" t="s">
        <v>26</v>
      </c>
      <c r="B32" s="15" t="s">
        <v>33</v>
      </c>
      <c r="C32" s="15" t="s">
        <v>30</v>
      </c>
      <c r="D32" s="15" t="s">
        <v>29</v>
      </c>
    </row>
    <row r="33" spans="1:14" x14ac:dyDescent="0.3">
      <c r="A33" s="16" t="s">
        <v>27</v>
      </c>
      <c r="B33" s="2">
        <v>1282</v>
      </c>
      <c r="C33" s="2">
        <v>6400</v>
      </c>
      <c r="D33" s="2">
        <v>50</v>
      </c>
    </row>
    <row r="34" spans="1:14" x14ac:dyDescent="0.3">
      <c r="A34" s="16" t="s">
        <v>28</v>
      </c>
      <c r="B34" s="2">
        <v>1208</v>
      </c>
      <c r="C34" s="2">
        <v>8836</v>
      </c>
      <c r="D34" s="2">
        <v>50</v>
      </c>
    </row>
    <row r="36" spans="1:14" ht="16.8" x14ac:dyDescent="0.4">
      <c r="A36" s="17" t="s">
        <v>31</v>
      </c>
    </row>
    <row r="38" spans="1:14" x14ac:dyDescent="0.3">
      <c r="B38" s="13" t="s">
        <v>9</v>
      </c>
      <c r="C38" s="14">
        <v>0.05</v>
      </c>
    </row>
    <row r="40" spans="1:14" x14ac:dyDescent="0.3">
      <c r="A40" t="s">
        <v>32</v>
      </c>
      <c r="E40">
        <f>7618.4</f>
        <v>7618.4</v>
      </c>
    </row>
    <row r="42" spans="1:14" x14ac:dyDescent="0.3">
      <c r="A42" s="9" t="s">
        <v>4</v>
      </c>
      <c r="B42" s="9" t="s">
        <v>36</v>
      </c>
      <c r="C42" s="9"/>
      <c r="D42" s="9"/>
      <c r="E42" s="9" t="s">
        <v>35</v>
      </c>
      <c r="F42" s="9"/>
      <c r="G42" s="9"/>
      <c r="H42" s="9"/>
      <c r="I42" s="9"/>
      <c r="J42" s="9"/>
      <c r="K42" s="9"/>
      <c r="L42" s="9"/>
      <c r="M42" s="9"/>
      <c r="N42" s="9"/>
    </row>
    <row r="43" spans="1:14" ht="16.8" x14ac:dyDescent="0.4">
      <c r="A43" s="8" t="s">
        <v>2</v>
      </c>
      <c r="B43" s="8" t="s">
        <v>3</v>
      </c>
      <c r="C43" s="8"/>
      <c r="D43" s="8"/>
      <c r="E43" s="18" t="s">
        <v>34</v>
      </c>
      <c r="F43" s="8"/>
      <c r="G43" s="8"/>
      <c r="H43" s="8"/>
      <c r="I43" s="8"/>
      <c r="J43" s="8"/>
      <c r="K43" s="8"/>
      <c r="L43" s="8"/>
      <c r="M43" s="8"/>
      <c r="N43" s="8"/>
    </row>
    <row r="45" spans="1:14" x14ac:dyDescent="0.3">
      <c r="A45" s="7" t="s">
        <v>37</v>
      </c>
    </row>
    <row r="47" spans="1:14" x14ac:dyDescent="0.3">
      <c r="A47" s="14" t="s">
        <v>38</v>
      </c>
      <c r="I47" s="13" t="s">
        <v>72</v>
      </c>
      <c r="J47">
        <f>C34/C33</f>
        <v>1.380625</v>
      </c>
    </row>
    <row r="48" spans="1:14" x14ac:dyDescent="0.3">
      <c r="A48" s="13"/>
      <c r="I48" s="13" t="s">
        <v>73</v>
      </c>
    </row>
    <row r="49" spans="1:13" x14ac:dyDescent="0.3">
      <c r="B49" s="13" t="s">
        <v>17</v>
      </c>
      <c r="C49">
        <f xml:space="preserve"> (B33-B34) / SQRT(((C33/D33) + (C34/D34)))</f>
        <v>4.2391739710637113</v>
      </c>
    </row>
    <row r="51" spans="1:13" x14ac:dyDescent="0.3">
      <c r="A51" t="s">
        <v>40</v>
      </c>
    </row>
    <row r="52" spans="1:13" x14ac:dyDescent="0.3">
      <c r="B52" s="13" t="s">
        <v>39</v>
      </c>
      <c r="C52" s="14">
        <f xml:space="preserve"> D33 + D34 - 2</f>
        <v>98</v>
      </c>
    </row>
    <row r="54" spans="1:13" x14ac:dyDescent="0.3">
      <c r="B54" s="13" t="s">
        <v>19</v>
      </c>
      <c r="C54" t="s">
        <v>41</v>
      </c>
    </row>
    <row r="55" spans="1:13" x14ac:dyDescent="0.3">
      <c r="A55" s="3" t="s">
        <v>42</v>
      </c>
    </row>
    <row r="56" spans="1:13" x14ac:dyDescent="0.3">
      <c r="A56" s="3" t="s">
        <v>23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3">
      <c r="A57" s="3" t="s">
        <v>43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60" spans="1:13" x14ac:dyDescent="0.3">
      <c r="A60" s="4" t="s">
        <v>45</v>
      </c>
    </row>
    <row r="63" spans="1:13" x14ac:dyDescent="0.3">
      <c r="A63" s="19"/>
      <c r="B63" s="20" t="s">
        <v>50</v>
      </c>
      <c r="C63" s="20"/>
      <c r="D63" s="20"/>
      <c r="E63" s="20"/>
      <c r="F63" s="20"/>
    </row>
    <row r="64" spans="1:13" x14ac:dyDescent="0.3">
      <c r="A64" s="11" t="s">
        <v>49</v>
      </c>
      <c r="B64" s="19">
        <v>195</v>
      </c>
      <c r="C64" s="19">
        <v>200</v>
      </c>
      <c r="D64" s="19">
        <v>204</v>
      </c>
      <c r="E64" s="19">
        <v>205</v>
      </c>
      <c r="F64" s="19">
        <v>201</v>
      </c>
    </row>
    <row r="65" spans="1:20" x14ac:dyDescent="0.3">
      <c r="A65" s="11" t="s">
        <v>48</v>
      </c>
      <c r="B65" s="19">
        <v>201</v>
      </c>
      <c r="C65" s="19">
        <v>204</v>
      </c>
      <c r="D65" s="19">
        <v>221</v>
      </c>
      <c r="E65" s="19">
        <v>210</v>
      </c>
      <c r="F65" s="19">
        <v>199</v>
      </c>
    </row>
    <row r="67" spans="1:20" x14ac:dyDescent="0.3">
      <c r="A67" s="13" t="s">
        <v>52</v>
      </c>
      <c r="B67">
        <f xml:space="preserve"> (B64+C64+D64+E64+F64) / 5</f>
        <v>201</v>
      </c>
      <c r="D67" s="7" t="s">
        <v>53</v>
      </c>
      <c r="H67" s="10" t="s">
        <v>4</v>
      </c>
      <c r="I67" s="10" t="s">
        <v>64</v>
      </c>
      <c r="J67" s="10"/>
      <c r="K67" s="10"/>
      <c r="L67" s="10" t="s">
        <v>63</v>
      </c>
      <c r="M67" s="10"/>
      <c r="N67" s="10"/>
      <c r="O67" s="10"/>
      <c r="P67" s="10"/>
      <c r="Q67" s="10"/>
      <c r="R67" s="10"/>
      <c r="S67" s="10"/>
      <c r="T67" s="10"/>
    </row>
    <row r="68" spans="1:20" x14ac:dyDescent="0.3">
      <c r="A68" s="21" t="s">
        <v>51</v>
      </c>
      <c r="B68">
        <f xml:space="preserve"> (B65 + C65 + D65 + E65 + F65) / 5</f>
        <v>207</v>
      </c>
      <c r="D68" s="7" t="s">
        <v>54</v>
      </c>
      <c r="H68" s="25" t="s">
        <v>2</v>
      </c>
      <c r="I68" s="25" t="s">
        <v>3</v>
      </c>
      <c r="J68" s="25"/>
      <c r="K68" s="25"/>
      <c r="L68" s="25" t="s">
        <v>62</v>
      </c>
      <c r="M68" s="25"/>
      <c r="N68" s="25"/>
      <c r="O68" s="25"/>
      <c r="P68" s="25"/>
      <c r="Q68" s="25"/>
      <c r="R68" s="25"/>
      <c r="S68" s="25"/>
      <c r="T68" s="25"/>
    </row>
    <row r="70" spans="1:20" x14ac:dyDescent="0.3">
      <c r="A70" t="s">
        <v>55</v>
      </c>
    </row>
    <row r="72" spans="1:20" x14ac:dyDescent="0.3">
      <c r="A72" s="13" t="s">
        <v>56</v>
      </c>
      <c r="B72">
        <f>SQRT((195-201)*(195-201)+(200-201)*(200-201)+(204-201)*(204-201)+(205-201)*(205-201)+(201-201)*(201-201))/(5-1)</f>
        <v>1.9685019685029528</v>
      </c>
    </row>
    <row r="73" spans="1:20" x14ac:dyDescent="0.3">
      <c r="A73" s="13" t="s">
        <v>57</v>
      </c>
      <c r="B73">
        <f>SQRT((195-207)*(195-207)+(200-207)*(200-207)+(204-207)*(204-207)+(205-207)*(205-207)+(201-207)*(201-207))/(5-1)</f>
        <v>3.8890872965260113</v>
      </c>
    </row>
    <row r="75" spans="1:20" x14ac:dyDescent="0.3">
      <c r="A75" t="s">
        <v>58</v>
      </c>
    </row>
    <row r="77" spans="1:20" x14ac:dyDescent="0.3">
      <c r="A77" s="13" t="s">
        <v>9</v>
      </c>
      <c r="B77" s="14">
        <v>0.05</v>
      </c>
    </row>
    <row r="79" spans="1:20" x14ac:dyDescent="0.3">
      <c r="A79" t="s">
        <v>59</v>
      </c>
    </row>
    <row r="81" spans="1:7" x14ac:dyDescent="0.3">
      <c r="A81" s="13" t="s">
        <v>17</v>
      </c>
      <c r="B81">
        <f>(B67-B68) / SQRT((B72 * B72  / 5) + (B73 * B73 / 5))</f>
        <v>-3.0779350562554626</v>
      </c>
    </row>
    <row r="82" spans="1:7" x14ac:dyDescent="0.3">
      <c r="A82" s="13" t="s">
        <v>39</v>
      </c>
      <c r="B82">
        <f xml:space="preserve"> 5 + 5 - 2</f>
        <v>8</v>
      </c>
    </row>
    <row r="83" spans="1:7" x14ac:dyDescent="0.3">
      <c r="A83" s="13" t="s">
        <v>19</v>
      </c>
      <c r="B83">
        <v>2.306</v>
      </c>
    </row>
    <row r="85" spans="1:7" x14ac:dyDescent="0.3">
      <c r="A85" s="24" t="s">
        <v>44</v>
      </c>
    </row>
    <row r="86" spans="1:7" x14ac:dyDescent="0.3">
      <c r="A86" s="22" t="s">
        <v>46</v>
      </c>
      <c r="B86" s="23"/>
      <c r="C86" s="23"/>
      <c r="D86" s="23"/>
      <c r="E86" s="23"/>
      <c r="F86" s="23"/>
      <c r="G86" s="23"/>
    </row>
    <row r="87" spans="1:7" x14ac:dyDescent="0.3">
      <c r="A87" s="22" t="s">
        <v>60</v>
      </c>
      <c r="B87" s="23"/>
      <c r="C87" s="23"/>
      <c r="D87" s="23"/>
      <c r="E87" s="23"/>
      <c r="F87" s="23"/>
      <c r="G87" s="23"/>
    </row>
    <row r="89" spans="1:7" x14ac:dyDescent="0.3">
      <c r="A89" t="s">
        <v>61</v>
      </c>
    </row>
    <row r="91" spans="1:7" x14ac:dyDescent="0.3">
      <c r="A91" t="s">
        <v>66</v>
      </c>
      <c r="E91" s="1" t="s">
        <v>65</v>
      </c>
      <c r="F91">
        <f>((B64-B67) * (B64 - B67)) + ((C64-B67) * (C64 - B67)) + ((D64-B67) * (D64 - B67)) + ((E64-B67) * (E64 - B67)) +  ((F64-B67) * (F64 - B67))</f>
        <v>62</v>
      </c>
      <c r="G91" t="s">
        <v>68</v>
      </c>
    </row>
    <row r="92" spans="1:7" x14ac:dyDescent="0.3">
      <c r="A92" t="s">
        <v>67</v>
      </c>
      <c r="E92" s="1" t="s">
        <v>65</v>
      </c>
      <c r="F92">
        <f>((B65-B68) * (B65 - B68)) + ((C65-B68) * (C65 - B68)) + ((D65-B68) * (D65 - B68)) + ((E65-B68) * (E65 - B68)) +  ((F65-B68) * (F65 - B68))</f>
        <v>314</v>
      </c>
      <c r="G92" t="s">
        <v>68</v>
      </c>
    </row>
    <row r="94" spans="1:7" x14ac:dyDescent="0.3">
      <c r="A94" t="s">
        <v>70</v>
      </c>
      <c r="E94" s="1" t="s">
        <v>65</v>
      </c>
      <c r="F94">
        <f>F91 / (5-1)</f>
        <v>15.5</v>
      </c>
    </row>
    <row r="95" spans="1:7" x14ac:dyDescent="0.3">
      <c r="A95" t="s">
        <v>69</v>
      </c>
      <c r="E95" s="1" t="s">
        <v>65</v>
      </c>
      <c r="F95">
        <f xml:space="preserve"> F92 / (5-1)</f>
        <v>78.5</v>
      </c>
    </row>
    <row r="97" spans="1:7" x14ac:dyDescent="0.3">
      <c r="A97" s="13" t="s">
        <v>17</v>
      </c>
      <c r="B97">
        <f>(B67-B68) / SQRT((B72 * B72  / 5) + (B73 * B73 / 5))</f>
        <v>-3.0779350562554626</v>
      </c>
    </row>
    <row r="98" spans="1:7" x14ac:dyDescent="0.3">
      <c r="A98" s="13" t="s">
        <v>39</v>
      </c>
      <c r="B98">
        <f>((B72*B72/5+B73*B73/5)*(B72*B72/5+B73*B73/5)/((B72*B72/5)*(B72*B72/5)/(5-1)+((B73*B73)/5)*((B73*B73)/5)/(5-1)))</f>
        <v>5.9233431611331886</v>
      </c>
    </row>
    <row r="99" spans="1:7" x14ac:dyDescent="0.3">
      <c r="A99" s="13" t="s">
        <v>71</v>
      </c>
      <c r="B99" s="14">
        <v>6</v>
      </c>
    </row>
    <row r="100" spans="1:7" x14ac:dyDescent="0.3">
      <c r="A100" s="13" t="s">
        <v>19</v>
      </c>
      <c r="B100" s="14">
        <v>2.4470000000000001</v>
      </c>
    </row>
    <row r="102" spans="1:7" x14ac:dyDescent="0.3">
      <c r="A102" s="26" t="s">
        <v>44</v>
      </c>
    </row>
    <row r="103" spans="1:7" x14ac:dyDescent="0.3">
      <c r="A103" s="27" t="s">
        <v>46</v>
      </c>
      <c r="B103" s="3"/>
      <c r="C103" s="3"/>
      <c r="D103" s="3"/>
      <c r="E103" s="3"/>
      <c r="F103" s="3"/>
      <c r="G103" s="3"/>
    </row>
    <row r="104" spans="1:7" x14ac:dyDescent="0.3">
      <c r="A104" s="27" t="s">
        <v>60</v>
      </c>
      <c r="B104" s="3"/>
      <c r="C104" s="3"/>
      <c r="D104" s="3"/>
      <c r="E104" s="3"/>
      <c r="F104" s="3"/>
      <c r="G104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2023-12-30T11:22:59Z</dcterms:modified>
</cp:coreProperties>
</file>