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x_b\OneDrive\שולחן העבודה\New folder (10)\Discussion\False positive error type\"/>
    </mc:Choice>
  </mc:AlternateContent>
  <xr:revisionPtr revIDLastSave="0" documentId="13_ncr:1_{EE91095F-9876-4AD3-BC87-51C3871EA32D}" xr6:coauthVersionLast="47" xr6:coauthVersionMax="47" xr10:uidLastSave="{00000000-0000-0000-0000-000000000000}"/>
  <bookViews>
    <workbookView xWindow="-57720" yWindow="-975" windowWidth="29040" windowHeight="15720" tabRatio="825" firstSheet="2" activeTab="8" xr2:uid="{00000000-000D-0000-FFFF-FFFF00000000}"/>
  </bookViews>
  <sheets>
    <sheet name="Error types" sheetId="1" r:id="rId1"/>
    <sheet name="Camperplus" sheetId="2" r:id="rId2"/>
    <sheet name="Grocery" sheetId="3" r:id="rId3"/>
    <sheet name="FishChips" sheetId="4" r:id="rId4"/>
    <sheet name="Tickets" sheetId="5" r:id="rId5"/>
    <sheet name="Supermarket" sheetId="6" r:id="rId6"/>
    <sheet name="Planningpoker" sheetId="7" r:id="rId7"/>
    <sheet name="School" sheetId="8" r:id="rId8"/>
    <sheet name="Recycling" sheetId="9" r:id="rId9"/>
    <sheet name="Sports" sheetId="10" r:id="rId10"/>
    <sheet name="Overall" sheetId="11" r:id="rId11"/>
    <sheet name="Stats-by-treatment" sheetId="13" r:id="rId12"/>
    <sheet name="Stats-by-dataset" sheetId="14" r:id="rId13"/>
  </sheets>
  <definedNames>
    <definedName name="_xlnm._FilterDatabase" localSheetId="10" hidden="1">Overall!$A$1:$J$46</definedName>
  </definedNames>
  <calcPr calcId="191029"/>
  <pivotCaches>
    <pivotCache cacheId="5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1" l="1"/>
  <c r="H1" i="11"/>
  <c r="G1" i="11"/>
  <c r="F1" i="11"/>
  <c r="E1" i="11"/>
  <c r="D1" i="11"/>
  <c r="C1" i="11"/>
  <c r="K50" i="10"/>
  <c r="L50" i="10" s="1"/>
  <c r="I50" i="10"/>
  <c r="J50" i="10" s="1"/>
  <c r="G50" i="10"/>
  <c r="H50" i="10" s="1"/>
  <c r="A50" i="10"/>
  <c r="E50" i="10" s="1"/>
  <c r="F50" i="10" s="1"/>
  <c r="A49" i="10"/>
  <c r="K49" i="10" s="1"/>
  <c r="L49" i="10" s="1"/>
  <c r="L48" i="10"/>
  <c r="K48" i="10"/>
  <c r="I48" i="10"/>
  <c r="J48" i="10" s="1"/>
  <c r="A48" i="10"/>
  <c r="C48" i="10" s="1"/>
  <c r="D48" i="10" s="1"/>
  <c r="K47" i="10"/>
  <c r="L47" i="10" s="1"/>
  <c r="I47" i="10"/>
  <c r="J47" i="10" s="1"/>
  <c r="E47" i="10"/>
  <c r="F47" i="10" s="1"/>
  <c r="C47" i="10"/>
  <c r="D47" i="10" s="1"/>
  <c r="A47" i="10"/>
  <c r="G47" i="10" s="1"/>
  <c r="A46" i="10"/>
  <c r="K45" i="10"/>
  <c r="L45" i="10" s="1"/>
  <c r="G45" i="10"/>
  <c r="H45" i="10" s="1"/>
  <c r="A45" i="10"/>
  <c r="I45" i="10" s="1"/>
  <c r="J45" i="10" s="1"/>
  <c r="G44" i="10"/>
  <c r="H44" i="10" s="1"/>
  <c r="A44" i="10"/>
  <c r="J34" i="10"/>
  <c r="H34" i="10"/>
  <c r="F34" i="10"/>
  <c r="J33" i="10"/>
  <c r="H33" i="10"/>
  <c r="F33" i="10"/>
  <c r="D33" i="10"/>
  <c r="B33" i="10"/>
  <c r="J32" i="10"/>
  <c r="H32" i="10"/>
  <c r="F32" i="10"/>
  <c r="D32" i="10"/>
  <c r="B32" i="10"/>
  <c r="J31" i="10"/>
  <c r="J35" i="10" s="1"/>
  <c r="H31" i="10"/>
  <c r="H35" i="10" s="1"/>
  <c r="F31" i="10"/>
  <c r="F35" i="10" s="1"/>
  <c r="D31" i="10"/>
  <c r="D35" i="10" s="1"/>
  <c r="B31" i="10"/>
  <c r="B35" i="10" s="1"/>
  <c r="K50" i="9"/>
  <c r="L50" i="9" s="1"/>
  <c r="A50" i="9"/>
  <c r="K49" i="9"/>
  <c r="I49" i="9"/>
  <c r="E49" i="9"/>
  <c r="F49" i="9" s="1"/>
  <c r="A49" i="9"/>
  <c r="G49" i="9" s="1"/>
  <c r="A48" i="9"/>
  <c r="K48" i="9" s="1"/>
  <c r="L48" i="9" s="1"/>
  <c r="L47" i="9"/>
  <c r="K47" i="9"/>
  <c r="G47" i="9"/>
  <c r="H47" i="9" s="1"/>
  <c r="E47" i="9"/>
  <c r="F47" i="9" s="1"/>
  <c r="C47" i="9"/>
  <c r="D47" i="9" s="1"/>
  <c r="A47" i="9"/>
  <c r="I47" i="9" s="1"/>
  <c r="A46" i="9"/>
  <c r="K45" i="9"/>
  <c r="I45" i="9"/>
  <c r="G45" i="9"/>
  <c r="E45" i="9"/>
  <c r="F45" i="9" s="1"/>
  <c r="D45" i="9"/>
  <c r="C45" i="9"/>
  <c r="A45" i="9"/>
  <c r="I44" i="9"/>
  <c r="J44" i="9" s="1"/>
  <c r="H44" i="9"/>
  <c r="G44" i="9"/>
  <c r="F44" i="9"/>
  <c r="E44" i="9"/>
  <c r="A44" i="9"/>
  <c r="K44" i="9" s="1"/>
  <c r="J35" i="9"/>
  <c r="H35" i="9"/>
  <c r="B35" i="9"/>
  <c r="J33" i="9"/>
  <c r="H33" i="9"/>
  <c r="F33" i="9"/>
  <c r="F35" i="9" s="1"/>
  <c r="D33" i="9"/>
  <c r="D35" i="9" s="1"/>
  <c r="B33" i="9"/>
  <c r="J32" i="9"/>
  <c r="J34" i="9" s="1"/>
  <c r="H32" i="9"/>
  <c r="H34" i="9" s="1"/>
  <c r="F32" i="9"/>
  <c r="F34" i="9" s="1"/>
  <c r="D32" i="9"/>
  <c r="B32" i="9"/>
  <c r="J31" i="9"/>
  <c r="H31" i="9"/>
  <c r="F31" i="9"/>
  <c r="D31" i="9"/>
  <c r="D34" i="9" s="1"/>
  <c r="B31" i="9"/>
  <c r="B34" i="9" s="1"/>
  <c r="M90" i="8"/>
  <c r="M89" i="8"/>
  <c r="M91" i="8" s="1"/>
  <c r="M88" i="8"/>
  <c r="M87" i="8"/>
  <c r="H78" i="8"/>
  <c r="H77" i="8"/>
  <c r="H76" i="8"/>
  <c r="B74" i="8"/>
  <c r="B73" i="8"/>
  <c r="B72" i="8"/>
  <c r="B76" i="8" s="1"/>
  <c r="L50" i="8"/>
  <c r="K50" i="8"/>
  <c r="I50" i="8"/>
  <c r="J50" i="8" s="1"/>
  <c r="G50" i="8"/>
  <c r="H50" i="8" s="1"/>
  <c r="E50" i="8"/>
  <c r="F50" i="8" s="1"/>
  <c r="A50" i="8"/>
  <c r="C50" i="8" s="1"/>
  <c r="A49" i="8"/>
  <c r="C49" i="8" s="1"/>
  <c r="D49" i="8" s="1"/>
  <c r="K48" i="8"/>
  <c r="L48" i="8" s="1"/>
  <c r="A48" i="8"/>
  <c r="K47" i="8"/>
  <c r="L47" i="8" s="1"/>
  <c r="E47" i="8"/>
  <c r="F47" i="8" s="1"/>
  <c r="C47" i="8"/>
  <c r="D47" i="8" s="1"/>
  <c r="A47" i="8"/>
  <c r="G47" i="8" s="1"/>
  <c r="K46" i="8"/>
  <c r="L46" i="8" s="1"/>
  <c r="I46" i="8"/>
  <c r="J46" i="8" s="1"/>
  <c r="C46" i="8"/>
  <c r="D46" i="8" s="1"/>
  <c r="A46" i="8"/>
  <c r="G45" i="8"/>
  <c r="H45" i="8" s="1"/>
  <c r="F45" i="8"/>
  <c r="E45" i="8"/>
  <c r="A45" i="8"/>
  <c r="C45" i="8" s="1"/>
  <c r="D45" i="8" s="1"/>
  <c r="K44" i="8"/>
  <c r="L44" i="8" s="1"/>
  <c r="E44" i="8"/>
  <c r="F44" i="8" s="1"/>
  <c r="A44" i="8"/>
  <c r="J41" i="8"/>
  <c r="F41" i="8"/>
  <c r="B41" i="8"/>
  <c r="H40" i="8"/>
  <c r="F40" i="8"/>
  <c r="D40" i="8"/>
  <c r="B40" i="8"/>
  <c r="J39" i="8"/>
  <c r="H39" i="8"/>
  <c r="F39" i="8"/>
  <c r="D39" i="8"/>
  <c r="B39" i="8"/>
  <c r="J38" i="8"/>
  <c r="H38" i="8"/>
  <c r="F38" i="8"/>
  <c r="H47" i="8" s="1"/>
  <c r="D38" i="8"/>
  <c r="B38" i="8"/>
  <c r="J37" i="8"/>
  <c r="H37" i="8"/>
  <c r="H41" i="8" s="1"/>
  <c r="F37" i="8"/>
  <c r="D37" i="8"/>
  <c r="D41" i="8" s="1"/>
  <c r="B37" i="8"/>
  <c r="K50" i="7"/>
  <c r="L50" i="7" s="1"/>
  <c r="I50" i="7"/>
  <c r="J50" i="7" s="1"/>
  <c r="G50" i="7"/>
  <c r="H50" i="7" s="1"/>
  <c r="A50" i="7"/>
  <c r="K49" i="7"/>
  <c r="L49" i="7" s="1"/>
  <c r="H49" i="7"/>
  <c r="E49" i="7"/>
  <c r="F49" i="7" s="1"/>
  <c r="C49" i="7"/>
  <c r="D49" i="7" s="1"/>
  <c r="A49" i="7"/>
  <c r="G49" i="7" s="1"/>
  <c r="C48" i="7"/>
  <c r="D48" i="7" s="1"/>
  <c r="A48" i="7"/>
  <c r="K47" i="7"/>
  <c r="L47" i="7" s="1"/>
  <c r="J47" i="7"/>
  <c r="G47" i="7"/>
  <c r="H47" i="7" s="1"/>
  <c r="F47" i="7"/>
  <c r="E47" i="7"/>
  <c r="A47" i="7"/>
  <c r="I47" i="7" s="1"/>
  <c r="K46" i="7"/>
  <c r="L46" i="7" s="1"/>
  <c r="E46" i="7"/>
  <c r="F46" i="7" s="1"/>
  <c r="A46" i="7"/>
  <c r="G45" i="7"/>
  <c r="H45" i="7" s="1"/>
  <c r="E45" i="7"/>
  <c r="F45" i="7" s="1"/>
  <c r="A45" i="7"/>
  <c r="I44" i="7"/>
  <c r="J44" i="7" s="1"/>
  <c r="G44" i="7"/>
  <c r="H44" i="7" s="1"/>
  <c r="E44" i="7"/>
  <c r="F44" i="7" s="1"/>
  <c r="C44" i="7"/>
  <c r="D44" i="7" s="1"/>
  <c r="A44" i="7"/>
  <c r="K44" i="7" s="1"/>
  <c r="J35" i="7"/>
  <c r="H35" i="7"/>
  <c r="F35" i="7"/>
  <c r="J34" i="7"/>
  <c r="H34" i="7"/>
  <c r="F34" i="7"/>
  <c r="D34" i="7"/>
  <c r="J33" i="7"/>
  <c r="H33" i="7"/>
  <c r="F33" i="7"/>
  <c r="D33" i="7"/>
  <c r="D35" i="7" s="1"/>
  <c r="B33" i="7"/>
  <c r="B35" i="7" s="1"/>
  <c r="J32" i="7"/>
  <c r="H32" i="7"/>
  <c r="F32" i="7"/>
  <c r="D32" i="7"/>
  <c r="B32" i="7"/>
  <c r="J31" i="7"/>
  <c r="H31" i="7"/>
  <c r="F31" i="7"/>
  <c r="D31" i="7"/>
  <c r="B31" i="7"/>
  <c r="B34" i="7" s="1"/>
  <c r="K50" i="6"/>
  <c r="L50" i="6" s="1"/>
  <c r="I50" i="6"/>
  <c r="J50" i="6" s="1"/>
  <c r="A50" i="6"/>
  <c r="K49" i="6"/>
  <c r="L49" i="6" s="1"/>
  <c r="J49" i="6"/>
  <c r="H49" i="6"/>
  <c r="G49" i="6"/>
  <c r="E49" i="6"/>
  <c r="F49" i="6" s="1"/>
  <c r="A49" i="6"/>
  <c r="I49" i="6" s="1"/>
  <c r="A48" i="6"/>
  <c r="L47" i="6"/>
  <c r="I47" i="6"/>
  <c r="J47" i="6" s="1"/>
  <c r="G47" i="6"/>
  <c r="H47" i="6" s="1"/>
  <c r="E47" i="6"/>
  <c r="F47" i="6" s="1"/>
  <c r="C47" i="6"/>
  <c r="D47" i="6" s="1"/>
  <c r="A47" i="6"/>
  <c r="K47" i="6" s="1"/>
  <c r="I46" i="6"/>
  <c r="J46" i="6" s="1"/>
  <c r="G46" i="6"/>
  <c r="H46" i="6" s="1"/>
  <c r="E46" i="6"/>
  <c r="F46" i="6" s="1"/>
  <c r="C46" i="6"/>
  <c r="D46" i="6" s="1"/>
  <c r="A46" i="6"/>
  <c r="K46" i="6" s="1"/>
  <c r="K45" i="6"/>
  <c r="L45" i="6" s="1"/>
  <c r="I45" i="6"/>
  <c r="J45" i="6" s="1"/>
  <c r="G45" i="6"/>
  <c r="H45" i="6" s="1"/>
  <c r="E45" i="6"/>
  <c r="F45" i="6" s="1"/>
  <c r="D45" i="6"/>
  <c r="C45" i="6"/>
  <c r="A45" i="6"/>
  <c r="I44" i="6"/>
  <c r="J44" i="6" s="1"/>
  <c r="A44" i="6"/>
  <c r="J35" i="6"/>
  <c r="H34" i="6"/>
  <c r="F34" i="6"/>
  <c r="J33" i="6"/>
  <c r="H33" i="6"/>
  <c r="H35" i="6" s="1"/>
  <c r="F33" i="6"/>
  <c r="F35" i="6" s="1"/>
  <c r="D33" i="6"/>
  <c r="D35" i="6" s="1"/>
  <c r="B33" i="6"/>
  <c r="J32" i="6"/>
  <c r="J34" i="6" s="1"/>
  <c r="H32" i="6"/>
  <c r="F32" i="6"/>
  <c r="D32" i="6"/>
  <c r="B32" i="6"/>
  <c r="J31" i="6"/>
  <c r="H31" i="6"/>
  <c r="F31" i="6"/>
  <c r="D31" i="6"/>
  <c r="D34" i="6" s="1"/>
  <c r="B31" i="6"/>
  <c r="A50" i="5"/>
  <c r="J49" i="5"/>
  <c r="I49" i="5"/>
  <c r="E49" i="5"/>
  <c r="C49" i="5"/>
  <c r="D49" i="5" s="1"/>
  <c r="A49" i="5"/>
  <c r="L48" i="5"/>
  <c r="K48" i="5"/>
  <c r="I48" i="5"/>
  <c r="G48" i="5"/>
  <c r="H48" i="5" s="1"/>
  <c r="E48" i="5"/>
  <c r="C48" i="5"/>
  <c r="D48" i="5" s="1"/>
  <c r="A48" i="5"/>
  <c r="K47" i="5"/>
  <c r="L47" i="5" s="1"/>
  <c r="I47" i="5"/>
  <c r="G47" i="5"/>
  <c r="E47" i="5"/>
  <c r="F47" i="5" s="1"/>
  <c r="C47" i="5"/>
  <c r="D47" i="5" s="1"/>
  <c r="A47" i="5"/>
  <c r="G46" i="5"/>
  <c r="E46" i="5"/>
  <c r="F46" i="5" s="1"/>
  <c r="A46" i="5"/>
  <c r="K46" i="5" s="1"/>
  <c r="L46" i="5" s="1"/>
  <c r="A45" i="5"/>
  <c r="K45" i="5" s="1"/>
  <c r="L45" i="5" s="1"/>
  <c r="L44" i="5"/>
  <c r="K44" i="5"/>
  <c r="I44" i="5"/>
  <c r="J44" i="5" s="1"/>
  <c r="A44" i="5"/>
  <c r="G44" i="5" s="1"/>
  <c r="H44" i="5" s="1"/>
  <c r="J35" i="5"/>
  <c r="H35" i="5"/>
  <c r="J33" i="5"/>
  <c r="H33" i="5"/>
  <c r="F33" i="5"/>
  <c r="D33" i="5"/>
  <c r="B33" i="5"/>
  <c r="J32" i="5"/>
  <c r="H32" i="5"/>
  <c r="J47" i="5" s="1"/>
  <c r="F32" i="5"/>
  <c r="D32" i="5"/>
  <c r="F48" i="5" s="1"/>
  <c r="B32" i="5"/>
  <c r="J31" i="5"/>
  <c r="J34" i="5" s="1"/>
  <c r="H31" i="5"/>
  <c r="F31" i="5"/>
  <c r="F35" i="5" s="1"/>
  <c r="D31" i="5"/>
  <c r="B31" i="5"/>
  <c r="L50" i="4"/>
  <c r="K50" i="4"/>
  <c r="I50" i="4"/>
  <c r="G50" i="4"/>
  <c r="H50" i="4" s="1"/>
  <c r="E50" i="4"/>
  <c r="F50" i="4" s="1"/>
  <c r="C50" i="4"/>
  <c r="D50" i="4" s="1"/>
  <c r="A50" i="4"/>
  <c r="K49" i="4"/>
  <c r="L49" i="4" s="1"/>
  <c r="I49" i="4"/>
  <c r="J49" i="4" s="1"/>
  <c r="G49" i="4"/>
  <c r="H49" i="4" s="1"/>
  <c r="E49" i="4"/>
  <c r="F49" i="4" s="1"/>
  <c r="C49" i="4"/>
  <c r="D49" i="4" s="1"/>
  <c r="A49" i="4"/>
  <c r="K48" i="4"/>
  <c r="L48" i="4" s="1"/>
  <c r="A48" i="4"/>
  <c r="K47" i="4"/>
  <c r="L47" i="4" s="1"/>
  <c r="I47" i="4"/>
  <c r="J47" i="4" s="1"/>
  <c r="H47" i="4"/>
  <c r="G47" i="4"/>
  <c r="F47" i="4"/>
  <c r="E47" i="4"/>
  <c r="D47" i="4"/>
  <c r="A47" i="4"/>
  <c r="C47" i="4" s="1"/>
  <c r="K46" i="4"/>
  <c r="L46" i="4" s="1"/>
  <c r="G46" i="4"/>
  <c r="H46" i="4" s="1"/>
  <c r="E46" i="4"/>
  <c r="F46" i="4" s="1"/>
  <c r="D46" i="4"/>
  <c r="C46" i="4"/>
  <c r="A46" i="4"/>
  <c r="I46" i="4" s="1"/>
  <c r="J46" i="4" s="1"/>
  <c r="I45" i="4"/>
  <c r="J45" i="4" s="1"/>
  <c r="A45" i="4"/>
  <c r="L44" i="4"/>
  <c r="K44" i="4"/>
  <c r="A44" i="4"/>
  <c r="C44" i="4" s="1"/>
  <c r="D44" i="4" s="1"/>
  <c r="D35" i="4"/>
  <c r="B35" i="4"/>
  <c r="H34" i="4"/>
  <c r="F34" i="4"/>
  <c r="D34" i="4"/>
  <c r="B34" i="4"/>
  <c r="J33" i="4"/>
  <c r="H33" i="4"/>
  <c r="F33" i="4"/>
  <c r="D33" i="4"/>
  <c r="B33" i="4"/>
  <c r="J32" i="4"/>
  <c r="H32" i="4"/>
  <c r="F32" i="4"/>
  <c r="D32" i="4"/>
  <c r="B32" i="4"/>
  <c r="J31" i="4"/>
  <c r="J34" i="4" s="1"/>
  <c r="H31" i="4"/>
  <c r="H35" i="4" s="1"/>
  <c r="F31" i="4"/>
  <c r="D31" i="4"/>
  <c r="B31" i="4"/>
  <c r="K50" i="3"/>
  <c r="I50" i="3"/>
  <c r="J50" i="3" s="1"/>
  <c r="H50" i="3"/>
  <c r="G50" i="3"/>
  <c r="E50" i="3"/>
  <c r="F50" i="3" s="1"/>
  <c r="C50" i="3"/>
  <c r="D50" i="3" s="1"/>
  <c r="A50" i="3"/>
  <c r="A49" i="3"/>
  <c r="K48" i="3"/>
  <c r="I48" i="3"/>
  <c r="H48" i="3"/>
  <c r="G48" i="3"/>
  <c r="E48" i="3"/>
  <c r="F48" i="3" s="1"/>
  <c r="C48" i="3"/>
  <c r="D48" i="3" s="1"/>
  <c r="A48" i="3"/>
  <c r="I47" i="3"/>
  <c r="J47" i="3" s="1"/>
  <c r="G47" i="3"/>
  <c r="H47" i="3" s="1"/>
  <c r="A47" i="3"/>
  <c r="L46" i="3"/>
  <c r="K46" i="3"/>
  <c r="I46" i="3"/>
  <c r="G46" i="3"/>
  <c r="H46" i="3" s="1"/>
  <c r="E46" i="3"/>
  <c r="F46" i="3" s="1"/>
  <c r="C46" i="3"/>
  <c r="D46" i="3" s="1"/>
  <c r="A46" i="3"/>
  <c r="I45" i="3"/>
  <c r="E45" i="3"/>
  <c r="F45" i="3" s="1"/>
  <c r="A45" i="3"/>
  <c r="K44" i="3"/>
  <c r="I44" i="3"/>
  <c r="G44" i="3"/>
  <c r="H44" i="3" s="1"/>
  <c r="E44" i="3"/>
  <c r="F44" i="3" s="1"/>
  <c r="C44" i="3"/>
  <c r="D44" i="3" s="1"/>
  <c r="A44" i="3"/>
  <c r="H35" i="3"/>
  <c r="F35" i="3"/>
  <c r="H34" i="3"/>
  <c r="F34" i="3"/>
  <c r="D34" i="3"/>
  <c r="J33" i="3"/>
  <c r="J35" i="3" s="1"/>
  <c r="H33" i="3"/>
  <c r="F33" i="3"/>
  <c r="D33" i="3"/>
  <c r="B33" i="3"/>
  <c r="J32" i="3"/>
  <c r="L48" i="3" s="1"/>
  <c r="H32" i="3"/>
  <c r="J46" i="3" s="1"/>
  <c r="F32" i="3"/>
  <c r="D32" i="3"/>
  <c r="B32" i="3"/>
  <c r="J31" i="3"/>
  <c r="H31" i="3"/>
  <c r="F31" i="3"/>
  <c r="D31" i="3"/>
  <c r="D35" i="3" s="1"/>
  <c r="B31" i="3"/>
  <c r="B35" i="3" s="1"/>
  <c r="I50" i="2"/>
  <c r="J50" i="2" s="1"/>
  <c r="A50" i="2"/>
  <c r="A49" i="2"/>
  <c r="C49" i="2" s="1"/>
  <c r="D49" i="2" s="1"/>
  <c r="I48" i="2"/>
  <c r="J48" i="2" s="1"/>
  <c r="G48" i="2"/>
  <c r="H48" i="2" s="1"/>
  <c r="E48" i="2"/>
  <c r="F48" i="2" s="1"/>
  <c r="A48" i="2"/>
  <c r="C48" i="2" s="1"/>
  <c r="D48" i="2" s="1"/>
  <c r="I47" i="2"/>
  <c r="J47" i="2" s="1"/>
  <c r="A47" i="2"/>
  <c r="C46" i="2"/>
  <c r="D46" i="2" s="1"/>
  <c r="A46" i="2"/>
  <c r="L46" i="2" s="1"/>
  <c r="M46" i="2" s="1"/>
  <c r="A45" i="2"/>
  <c r="A44" i="2"/>
  <c r="I44" i="2" s="1"/>
  <c r="J44" i="2" s="1"/>
  <c r="L42" i="2"/>
  <c r="L40" i="2"/>
  <c r="H40" i="2"/>
  <c r="F40" i="2"/>
  <c r="D40" i="2"/>
  <c r="B40" i="2"/>
  <c r="L39" i="2"/>
  <c r="H39" i="2"/>
  <c r="H41" i="2" s="1"/>
  <c r="F39" i="2"/>
  <c r="D39" i="2"/>
  <c r="B39" i="2"/>
  <c r="L38" i="2"/>
  <c r="H38" i="2"/>
  <c r="H42" i="2" s="1"/>
  <c r="F38" i="2"/>
  <c r="F41" i="2" s="1"/>
  <c r="D38" i="2"/>
  <c r="D42" i="2" s="1"/>
  <c r="B38" i="2"/>
  <c r="B41" i="2" s="1"/>
  <c r="D38" i="11"/>
  <c r="D32" i="11"/>
  <c r="H29" i="11"/>
  <c r="H23" i="11"/>
  <c r="D21" i="11"/>
  <c r="H13" i="11"/>
  <c r="H2" i="11"/>
  <c r="G45" i="11"/>
  <c r="C38" i="11"/>
  <c r="C27" i="11"/>
  <c r="C21" i="11"/>
  <c r="G18" i="11"/>
  <c r="C16" i="11"/>
  <c r="G7" i="11"/>
  <c r="C5" i="11"/>
  <c r="G2" i="11"/>
  <c r="F45" i="11"/>
  <c r="F29" i="11"/>
  <c r="F23" i="11"/>
  <c r="F18" i="11"/>
  <c r="F13" i="11"/>
  <c r="E35" i="11"/>
  <c r="I31" i="11"/>
  <c r="I26" i="11"/>
  <c r="E23" i="11"/>
  <c r="E18" i="11"/>
  <c r="E13" i="11"/>
  <c r="I10" i="11"/>
  <c r="E7" i="11"/>
  <c r="E2" i="11"/>
  <c r="F39" i="11"/>
  <c r="F33" i="11"/>
  <c r="F28" i="11"/>
  <c r="F22" i="11"/>
  <c r="F17" i="11"/>
  <c r="F12" i="11"/>
  <c r="I46" i="11"/>
  <c r="I41" i="11"/>
  <c r="I36" i="11"/>
  <c r="I30" i="11"/>
  <c r="E28" i="11"/>
  <c r="I25" i="11"/>
  <c r="E22" i="11"/>
  <c r="I14" i="11"/>
  <c r="E12" i="11"/>
  <c r="I8" i="11"/>
  <c r="E6" i="11"/>
  <c r="D46" i="11"/>
  <c r="C29" i="11"/>
  <c r="E21" i="11"/>
  <c r="G17" i="11"/>
  <c r="E10" i="11"/>
  <c r="I5" i="11"/>
  <c r="C44" i="11"/>
  <c r="E25" i="11"/>
  <c r="I13" i="11"/>
  <c r="G5" i="11"/>
  <c r="F32" i="11"/>
  <c r="F20" i="11"/>
  <c r="D44" i="11"/>
  <c r="D37" i="11"/>
  <c r="H32" i="11"/>
  <c r="F25" i="11"/>
  <c r="H20" i="11"/>
  <c r="H28" i="11"/>
  <c r="D25" i="11"/>
  <c r="F5" i="11"/>
  <c r="I43" i="11"/>
  <c r="C30" i="11"/>
  <c r="C25" i="11"/>
  <c r="G19" i="11"/>
  <c r="E15" i="11"/>
  <c r="E11" i="11"/>
  <c r="C39" i="11"/>
  <c r="I33" i="11"/>
  <c r="I29" i="11"/>
  <c r="G4" i="11"/>
  <c r="D23" i="11"/>
  <c r="F10" i="11"/>
  <c r="D15" i="11"/>
  <c r="F43" i="11"/>
  <c r="D29" i="11"/>
  <c r="H14" i="11"/>
  <c r="C19" i="11"/>
  <c r="G8" i="11"/>
  <c r="F42" i="11"/>
  <c r="F38" i="11"/>
  <c r="D8" i="11"/>
  <c r="H46" i="11"/>
  <c r="E32" i="11"/>
  <c r="C8" i="11"/>
  <c r="G3" i="11"/>
  <c r="G46" i="11"/>
  <c r="H31" i="11"/>
  <c r="H27" i="11"/>
  <c r="D22" i="11"/>
  <c r="I35" i="11"/>
  <c r="G11" i="11"/>
  <c r="F26" i="11"/>
  <c r="H17" i="11"/>
  <c r="G41" i="11"/>
  <c r="D33" i="11"/>
  <c r="F41" i="11"/>
  <c r="D26" i="11"/>
  <c r="H16" i="11"/>
  <c r="E8" i="11"/>
  <c r="G16" i="11"/>
  <c r="I7" i="11"/>
  <c r="F31" i="11"/>
  <c r="H25" i="11"/>
  <c r="F16" i="11"/>
  <c r="C40" i="11"/>
  <c r="E31" i="11"/>
  <c r="C7" i="11"/>
  <c r="I16" i="11"/>
  <c r="C33" i="11"/>
  <c r="E16" i="11"/>
  <c r="C36" i="11"/>
  <c r="H15" i="11"/>
  <c r="F46" i="11"/>
  <c r="D45" i="11"/>
  <c r="F37" i="11"/>
  <c r="F21" i="11"/>
  <c r="H12" i="11"/>
  <c r="D28" i="11"/>
  <c r="F15" i="11"/>
  <c r="H38" i="11"/>
  <c r="F14" i="11"/>
  <c r="F30" i="11"/>
  <c r="E14" i="11"/>
  <c r="I45" i="11"/>
  <c r="G21" i="11"/>
  <c r="I12" i="11"/>
  <c r="G36" i="11"/>
  <c r="F36" i="11"/>
  <c r="C28" i="11"/>
  <c r="G42" i="11"/>
  <c r="I44" i="11"/>
  <c r="E36" i="11"/>
  <c r="G27" i="11"/>
  <c r="C20" i="11"/>
  <c r="C12" i="11"/>
  <c r="H26" i="11"/>
  <c r="L48" i="2" l="1"/>
  <c r="M48" i="2" s="1"/>
  <c r="I45" i="2"/>
  <c r="J45" i="2" s="1"/>
  <c r="E45" i="2"/>
  <c r="F45" i="2" s="1"/>
  <c r="L45" i="2"/>
  <c r="M45" i="2" s="1"/>
  <c r="G45" i="2"/>
  <c r="H45" i="2" s="1"/>
  <c r="E45" i="5"/>
  <c r="F45" i="5" s="1"/>
  <c r="C48" i="9"/>
  <c r="D48" i="9" s="1"/>
  <c r="I49" i="10"/>
  <c r="J49" i="10" s="1"/>
  <c r="J44" i="3"/>
  <c r="I45" i="5"/>
  <c r="J45" i="5" s="1"/>
  <c r="C45" i="2"/>
  <c r="D45" i="2" s="1"/>
  <c r="E46" i="2"/>
  <c r="F46" i="2" s="1"/>
  <c r="J49" i="9"/>
  <c r="I46" i="10"/>
  <c r="J46" i="10" s="1"/>
  <c r="G46" i="10"/>
  <c r="H46" i="10" s="1"/>
  <c r="K46" i="10"/>
  <c r="L46" i="10" s="1"/>
  <c r="I48" i="6"/>
  <c r="J48" i="6" s="1"/>
  <c r="G48" i="6"/>
  <c r="H48" i="6" s="1"/>
  <c r="E48" i="6"/>
  <c r="F48" i="6" s="1"/>
  <c r="C48" i="6"/>
  <c r="D48" i="6" s="1"/>
  <c r="G46" i="2"/>
  <c r="H46" i="2" s="1"/>
  <c r="B75" i="8"/>
  <c r="B42" i="2"/>
  <c r="G50" i="2"/>
  <c r="H50" i="2" s="1"/>
  <c r="E50" i="2"/>
  <c r="F50" i="2" s="1"/>
  <c r="C50" i="2"/>
  <c r="D50" i="2" s="1"/>
  <c r="H46" i="5"/>
  <c r="K48" i="6"/>
  <c r="L48" i="6" s="1"/>
  <c r="E48" i="8"/>
  <c r="F48" i="8" s="1"/>
  <c r="C48" i="8"/>
  <c r="D48" i="8" s="1"/>
  <c r="I48" i="8"/>
  <c r="J48" i="8" s="1"/>
  <c r="G48" i="8"/>
  <c r="H48" i="8" s="1"/>
  <c r="J45" i="9"/>
  <c r="G50" i="9"/>
  <c r="H50" i="9" s="1"/>
  <c r="E50" i="9"/>
  <c r="F50" i="9" s="1"/>
  <c r="E46" i="10"/>
  <c r="F46" i="10" s="1"/>
  <c r="I46" i="2"/>
  <c r="J46" i="2" s="1"/>
  <c r="B34" i="3"/>
  <c r="F35" i="4"/>
  <c r="J35" i="4"/>
  <c r="G48" i="7"/>
  <c r="H48" i="7" s="1"/>
  <c r="E48" i="7"/>
  <c r="F48" i="7" s="1"/>
  <c r="K48" i="7"/>
  <c r="L48" i="7" s="1"/>
  <c r="I48" i="7"/>
  <c r="J48" i="7" s="1"/>
  <c r="H80" i="8"/>
  <c r="H79" i="8"/>
  <c r="L45" i="9"/>
  <c r="C50" i="9"/>
  <c r="D50" i="9" s="1"/>
  <c r="B34" i="6"/>
  <c r="B35" i="6"/>
  <c r="E49" i="10"/>
  <c r="F49" i="10" s="1"/>
  <c r="C49" i="10"/>
  <c r="D49" i="10" s="1"/>
  <c r="G49" i="10"/>
  <c r="H49" i="10" s="1"/>
  <c r="E49" i="2"/>
  <c r="F49" i="2" s="1"/>
  <c r="G49" i="2"/>
  <c r="H49" i="2" s="1"/>
  <c r="I49" i="2"/>
  <c r="J49" i="2" s="1"/>
  <c r="H45" i="9"/>
  <c r="C46" i="10"/>
  <c r="D46" i="10" s="1"/>
  <c r="L49" i="9"/>
  <c r="F42" i="2"/>
  <c r="J45" i="3"/>
  <c r="F49" i="5"/>
  <c r="K45" i="7"/>
  <c r="L45" i="7" s="1"/>
  <c r="I45" i="7"/>
  <c r="J45" i="7" s="1"/>
  <c r="B34" i="10"/>
  <c r="J48" i="3"/>
  <c r="L46" i="6"/>
  <c r="C45" i="7"/>
  <c r="D45" i="7" s="1"/>
  <c r="I50" i="9"/>
  <c r="J50" i="9" s="1"/>
  <c r="D34" i="10"/>
  <c r="E45" i="4"/>
  <c r="F45" i="4" s="1"/>
  <c r="K45" i="4"/>
  <c r="L45" i="4" s="1"/>
  <c r="C45" i="4"/>
  <c r="D45" i="4" s="1"/>
  <c r="I50" i="5"/>
  <c r="J50" i="5" s="1"/>
  <c r="G50" i="5"/>
  <c r="H50" i="5" s="1"/>
  <c r="K50" i="5"/>
  <c r="L50" i="5" s="1"/>
  <c r="C50" i="5"/>
  <c r="D50" i="5" s="1"/>
  <c r="G50" i="6"/>
  <c r="H50" i="6" s="1"/>
  <c r="E50" i="6"/>
  <c r="F50" i="6" s="1"/>
  <c r="C45" i="5"/>
  <c r="D45" i="5" s="1"/>
  <c r="G45" i="5"/>
  <c r="H45" i="5" s="1"/>
  <c r="I48" i="9"/>
  <c r="J48" i="9" s="1"/>
  <c r="G48" i="9"/>
  <c r="H48" i="9" s="1"/>
  <c r="E48" i="9"/>
  <c r="F48" i="9" s="1"/>
  <c r="L44" i="3"/>
  <c r="E49" i="8"/>
  <c r="F49" i="8" s="1"/>
  <c r="I49" i="8"/>
  <c r="J49" i="8" s="1"/>
  <c r="G49" i="8"/>
  <c r="H49" i="8" s="1"/>
  <c r="C44" i="2"/>
  <c r="D44" i="2" s="1"/>
  <c r="J34" i="3"/>
  <c r="D41" i="2"/>
  <c r="C49" i="3"/>
  <c r="D49" i="3" s="1"/>
  <c r="K49" i="3"/>
  <c r="L49" i="3" s="1"/>
  <c r="G49" i="3"/>
  <c r="H49" i="3" s="1"/>
  <c r="E49" i="3"/>
  <c r="F49" i="3" s="1"/>
  <c r="H47" i="5"/>
  <c r="E44" i="2"/>
  <c r="F44" i="2" s="1"/>
  <c r="I49" i="3"/>
  <c r="J49" i="3" s="1"/>
  <c r="L41" i="2"/>
  <c r="L50" i="2" s="1"/>
  <c r="M50" i="2" s="1"/>
  <c r="L47" i="2"/>
  <c r="M47" i="2" s="1"/>
  <c r="G44" i="2"/>
  <c r="H44" i="2" s="1"/>
  <c r="G45" i="4"/>
  <c r="H45" i="4" s="1"/>
  <c r="I48" i="4"/>
  <c r="J48" i="4" s="1"/>
  <c r="E48" i="4"/>
  <c r="F48" i="4" s="1"/>
  <c r="C48" i="4"/>
  <c r="D48" i="4" s="1"/>
  <c r="B35" i="5"/>
  <c r="E50" i="5"/>
  <c r="F50" i="5" s="1"/>
  <c r="C50" i="6"/>
  <c r="D50" i="6" s="1"/>
  <c r="K49" i="8"/>
  <c r="L49" i="8" s="1"/>
  <c r="L44" i="2"/>
  <c r="M44" i="2" s="1"/>
  <c r="G48" i="4"/>
  <c r="H48" i="4" s="1"/>
  <c r="D35" i="5"/>
  <c r="E50" i="7"/>
  <c r="F50" i="7" s="1"/>
  <c r="C50" i="7"/>
  <c r="D50" i="7" s="1"/>
  <c r="L50" i="3"/>
  <c r="I44" i="8"/>
  <c r="J44" i="8" s="1"/>
  <c r="G44" i="8"/>
  <c r="H44" i="8" s="1"/>
  <c r="G47" i="2"/>
  <c r="H47" i="2" s="1"/>
  <c r="E47" i="2"/>
  <c r="F47" i="2" s="1"/>
  <c r="C44" i="8"/>
  <c r="D44" i="8" s="1"/>
  <c r="C47" i="2"/>
  <c r="D47" i="2" s="1"/>
  <c r="C46" i="5"/>
  <c r="D46" i="5" s="1"/>
  <c r="J40" i="8"/>
  <c r="B34" i="5"/>
  <c r="D50" i="8"/>
  <c r="E47" i="3"/>
  <c r="F47" i="3" s="1"/>
  <c r="K47" i="3"/>
  <c r="L47" i="3" s="1"/>
  <c r="I49" i="7"/>
  <c r="J49" i="7" s="1"/>
  <c r="I47" i="8"/>
  <c r="J47" i="8" s="1"/>
  <c r="E45" i="10"/>
  <c r="F45" i="10" s="1"/>
  <c r="I44" i="4"/>
  <c r="J44" i="4" s="1"/>
  <c r="G44" i="4"/>
  <c r="H44" i="4" s="1"/>
  <c r="K46" i="9"/>
  <c r="L46" i="9" s="1"/>
  <c r="I46" i="9"/>
  <c r="J46" i="9" s="1"/>
  <c r="G46" i="9"/>
  <c r="H46" i="9" s="1"/>
  <c r="E46" i="9"/>
  <c r="F46" i="9" s="1"/>
  <c r="D34" i="5"/>
  <c r="C44" i="5"/>
  <c r="D44" i="5" s="1"/>
  <c r="J48" i="5"/>
  <c r="C46" i="9"/>
  <c r="D46" i="9" s="1"/>
  <c r="C45" i="10"/>
  <c r="D45" i="10" s="1"/>
  <c r="C47" i="3"/>
  <c r="D47" i="3" s="1"/>
  <c r="F34" i="5"/>
  <c r="I46" i="5"/>
  <c r="J46" i="5" s="1"/>
  <c r="K44" i="6"/>
  <c r="L44" i="6" s="1"/>
  <c r="G44" i="6"/>
  <c r="H44" i="6" s="1"/>
  <c r="I45" i="8"/>
  <c r="J45" i="8" s="1"/>
  <c r="K45" i="8"/>
  <c r="L45" i="8" s="1"/>
  <c r="G48" i="10"/>
  <c r="H48" i="10" s="1"/>
  <c r="E48" i="10"/>
  <c r="F48" i="10" s="1"/>
  <c r="G45" i="3"/>
  <c r="H45" i="3" s="1"/>
  <c r="K45" i="3"/>
  <c r="L45" i="3" s="1"/>
  <c r="E44" i="4"/>
  <c r="F44" i="4" s="1"/>
  <c r="H34" i="5"/>
  <c r="E44" i="5"/>
  <c r="F44" i="5" s="1"/>
  <c r="C44" i="6"/>
  <c r="D44" i="6" s="1"/>
  <c r="C45" i="3"/>
  <c r="D45" i="3" s="1"/>
  <c r="K49" i="5"/>
  <c r="L49" i="5" s="1"/>
  <c r="G49" i="5"/>
  <c r="H49" i="5" s="1"/>
  <c r="E44" i="6"/>
  <c r="F44" i="6" s="1"/>
  <c r="C47" i="7"/>
  <c r="D47" i="7" s="1"/>
  <c r="J47" i="9"/>
  <c r="L44" i="9"/>
  <c r="K44" i="10"/>
  <c r="L44" i="10" s="1"/>
  <c r="I44" i="10"/>
  <c r="J44" i="10" s="1"/>
  <c r="I46" i="7"/>
  <c r="J46" i="7" s="1"/>
  <c r="G46" i="7"/>
  <c r="H46" i="7" s="1"/>
  <c r="H49" i="9"/>
  <c r="C44" i="10"/>
  <c r="D44" i="10" s="1"/>
  <c r="C46" i="7"/>
  <c r="D46" i="7" s="1"/>
  <c r="C49" i="9"/>
  <c r="D49" i="9" s="1"/>
  <c r="J50" i="4"/>
  <c r="C49" i="6"/>
  <c r="D49" i="6" s="1"/>
  <c r="L44" i="7"/>
  <c r="G46" i="8"/>
  <c r="H46" i="8" s="1"/>
  <c r="E46" i="8"/>
  <c r="F46" i="8" s="1"/>
  <c r="E44" i="10"/>
  <c r="F44" i="10" s="1"/>
  <c r="H47" i="10"/>
  <c r="C44" i="9"/>
  <c r="D44" i="9" s="1"/>
  <c r="C50" i="10"/>
  <c r="D50" i="10" s="1"/>
  <c r="D5" i="11"/>
  <c r="G28" i="11"/>
  <c r="D10" i="11"/>
  <c r="D19" i="11"/>
  <c r="C4" i="11"/>
  <c r="F2" i="11"/>
  <c r="D42" i="11"/>
  <c r="F27" i="11"/>
  <c r="F40" i="11"/>
  <c r="I4" i="11"/>
  <c r="D31" i="11"/>
  <c r="C41" i="11"/>
  <c r="D4" i="11"/>
  <c r="G38" i="11"/>
  <c r="E20" i="11"/>
  <c r="I2" i="11"/>
  <c r="G12" i="11"/>
  <c r="C45" i="11"/>
  <c r="G37" i="11"/>
  <c r="F8" i="11"/>
  <c r="E30" i="11"/>
  <c r="H45" i="11"/>
  <c r="E26" i="11"/>
  <c r="H35" i="11"/>
  <c r="F11" i="11"/>
  <c r="E29" i="11"/>
  <c r="C10" i="11"/>
  <c r="G14" i="11"/>
  <c r="D40" i="11"/>
  <c r="H44" i="11"/>
  <c r="H7" i="11"/>
  <c r="D11" i="11"/>
  <c r="E45" i="11"/>
  <c r="D12" i="11"/>
  <c r="I28" i="11"/>
  <c r="C13" i="11"/>
  <c r="I38" i="11"/>
  <c r="H4" i="11"/>
  <c r="E40" i="11"/>
  <c r="E43" i="11"/>
  <c r="I19" i="11"/>
  <c r="I11" i="11"/>
  <c r="E39" i="11"/>
  <c r="G25" i="11"/>
  <c r="I21" i="11"/>
  <c r="E38" i="11"/>
  <c r="E33" i="11"/>
  <c r="C3" i="11"/>
  <c r="D7" i="11"/>
  <c r="G23" i="11"/>
  <c r="H10" i="11"/>
  <c r="C17" i="11"/>
  <c r="F44" i="11"/>
  <c r="H41" i="11"/>
  <c r="I23" i="11"/>
  <c r="F3" i="11"/>
  <c r="C37" i="11"/>
  <c r="E4" i="11"/>
  <c r="D17" i="11"/>
  <c r="C32" i="11"/>
  <c r="C23" i="11"/>
  <c r="D3" i="11"/>
  <c r="G31" i="11"/>
  <c r="H18" i="11"/>
  <c r="G40" i="11"/>
  <c r="D14" i="11"/>
  <c r="E17" i="11"/>
  <c r="F7" i="11"/>
  <c r="D6" i="11"/>
  <c r="G30" i="11"/>
  <c r="G39" i="11"/>
  <c r="G15" i="11"/>
  <c r="I3" i="11"/>
  <c r="D30" i="11"/>
  <c r="G13" i="11"/>
  <c r="C46" i="11"/>
  <c r="D18" i="11"/>
  <c r="C11" i="11"/>
  <c r="I32" i="11"/>
  <c r="C26" i="11"/>
  <c r="E19" i="11"/>
  <c r="D41" i="11"/>
  <c r="G10" i="11"/>
  <c r="H33" i="11"/>
  <c r="G26" i="11"/>
  <c r="I37" i="11"/>
  <c r="I18" i="11"/>
  <c r="D35" i="11"/>
  <c r="G33" i="11"/>
  <c r="D27" i="11"/>
  <c r="I22" i="11"/>
  <c r="H30" i="11"/>
  <c r="D36" i="11"/>
  <c r="H39" i="11"/>
  <c r="D20" i="11"/>
  <c r="G32" i="11"/>
  <c r="I40" i="11"/>
  <c r="C2" i="11"/>
  <c r="H36" i="11"/>
  <c r="F35" i="11"/>
  <c r="G44" i="11"/>
  <c r="C42" i="11"/>
  <c r="D2" i="11"/>
  <c r="G35" i="11"/>
  <c r="H43" i="11"/>
  <c r="C6" i="11"/>
  <c r="D43" i="11"/>
  <c r="G43" i="11"/>
  <c r="E27" i="11"/>
  <c r="E3" i="11"/>
  <c r="H42" i="11"/>
  <c r="D13" i="11"/>
  <c r="C15" i="11"/>
  <c r="H37" i="11"/>
  <c r="H40" i="11"/>
  <c r="D16" i="11"/>
  <c r="C14" i="11"/>
  <c r="I15" i="11"/>
  <c r="I39" i="11"/>
  <c r="H3" i="11"/>
  <c r="H11" i="11"/>
  <c r="E41" i="11"/>
  <c r="H22" i="11"/>
  <c r="E44" i="11"/>
  <c r="I20" i="11"/>
  <c r="I27" i="11"/>
  <c r="C31" i="11"/>
  <c r="E46" i="11"/>
  <c r="H5" i="11"/>
  <c r="H8" i="11"/>
  <c r="C18" i="11"/>
  <c r="E5" i="11"/>
  <c r="F19" i="11"/>
  <c r="C35" i="11"/>
  <c r="C22" i="11"/>
  <c r="D39" i="11"/>
  <c r="I17" i="11"/>
  <c r="C43" i="11"/>
  <c r="E42" i="11"/>
  <c r="F4" i="11"/>
  <c r="H21" i="11"/>
  <c r="G22" i="11"/>
  <c r="I6" i="11"/>
  <c r="G20" i="11"/>
  <c r="H19" i="11"/>
  <c r="G6" i="11"/>
  <c r="G29" i="11"/>
  <c r="F6" i="11"/>
  <c r="E37" i="11"/>
  <c r="I42" i="11"/>
  <c r="J21" i="11" l="1"/>
  <c r="J43" i="11"/>
  <c r="J39" i="11"/>
  <c r="J22" i="11"/>
  <c r="J35" i="11"/>
  <c r="J18" i="11"/>
  <c r="J31" i="11"/>
  <c r="J44" i="11"/>
  <c r="J14" i="11"/>
  <c r="J16" i="11"/>
  <c r="J15" i="11"/>
  <c r="J42" i="11"/>
  <c r="J2" i="11"/>
  <c r="J20" i="11"/>
  <c r="J36" i="11"/>
  <c r="J27" i="11"/>
  <c r="J26" i="11"/>
  <c r="J11" i="11"/>
  <c r="J46" i="11"/>
  <c r="J30" i="11"/>
  <c r="J23" i="11"/>
  <c r="J32" i="11"/>
  <c r="J37" i="11"/>
  <c r="J17" i="11"/>
  <c r="J7" i="11"/>
  <c r="J3" i="11"/>
  <c r="J33" i="11"/>
  <c r="J38" i="11"/>
  <c r="J25" i="11"/>
  <c r="J13" i="11"/>
  <c r="J12" i="11"/>
  <c r="J40" i="11"/>
  <c r="J10" i="11"/>
  <c r="J29" i="11"/>
  <c r="J8" i="11"/>
  <c r="J45" i="11"/>
  <c r="J41" i="11"/>
  <c r="J4" i="11"/>
  <c r="J19" i="11"/>
  <c r="J28" i="11"/>
  <c r="J5" i="11"/>
  <c r="L49" i="2"/>
  <c r="M49" i="2" s="1"/>
  <c r="H6" i="11"/>
  <c r="J6" i="11" l="1"/>
</calcChain>
</file>

<file path=xl/sharedStrings.xml><?xml version="1.0" encoding="utf-8"?>
<sst xmlns="http://schemas.openxmlformats.org/spreadsheetml/2006/main" count="1672" uniqueCount="489">
  <si>
    <t>FP</t>
  </si>
  <si>
    <t>Redundant or derived</t>
  </si>
  <si>
    <t>Irrelevant for domain</t>
  </si>
  <si>
    <t>Vague (too generic)</t>
  </si>
  <si>
    <t>Attribute</t>
  </si>
  <si>
    <t>Operation (method)</t>
  </si>
  <si>
    <t>Role</t>
  </si>
  <si>
    <t>Implementation construct</t>
  </si>
  <si>
    <t>Essential (identified by all three taggers)</t>
  </si>
  <si>
    <t>FN</t>
  </si>
  <si>
    <t>TP</t>
  </si>
  <si>
    <t>gs</t>
  </si>
  <si>
    <t>VN</t>
  </si>
  <si>
    <t>VN-P</t>
  </si>
  <si>
    <t>VN-R</t>
  </si>
  <si>
    <t>ML</t>
  </si>
  <si>
    <t>ML-P</t>
  </si>
  <si>
    <t>ML-R</t>
  </si>
  <si>
    <t>chatgpt</t>
  </si>
  <si>
    <t>ChatGPT</t>
  </si>
  <si>
    <t>Precision</t>
  </si>
  <si>
    <t>Error type</t>
  </si>
  <si>
    <t>Recall</t>
  </si>
  <si>
    <t>payments</t>
  </si>
  <si>
    <t>rules</t>
  </si>
  <si>
    <t xml:space="preserve"> Rules</t>
  </si>
  <si>
    <t>camp worker</t>
  </si>
  <si>
    <t>attendance</t>
  </si>
  <si>
    <t>facilities</t>
  </si>
  <si>
    <t xml:space="preserve"> Camp Facilities - gpt</t>
  </si>
  <si>
    <t>photos</t>
  </si>
  <si>
    <t>feedback</t>
  </si>
  <si>
    <t>camper</t>
  </si>
  <si>
    <t>guardians</t>
  </si>
  <si>
    <t>guardian</t>
  </si>
  <si>
    <t>parent</t>
  </si>
  <si>
    <t>vn - Parent</t>
  </si>
  <si>
    <t>schedules</t>
  </si>
  <si>
    <t>activities</t>
  </si>
  <si>
    <t>camp</t>
  </si>
  <si>
    <t>forms</t>
  </si>
  <si>
    <t xml:space="preserve"> Consent Forms</t>
  </si>
  <si>
    <t>groups</t>
  </si>
  <si>
    <t>counselor</t>
  </si>
  <si>
    <t>supplies</t>
  </si>
  <si>
    <t>positions</t>
  </si>
  <si>
    <t>Camp Administrator</t>
  </si>
  <si>
    <t>information</t>
  </si>
  <si>
    <t>Administrator</t>
  </si>
  <si>
    <t>change</t>
  </si>
  <si>
    <t>Worker</t>
  </si>
  <si>
    <t>Track</t>
  </si>
  <si>
    <t xml:space="preserve"> Camper Records</t>
  </si>
  <si>
    <t>Record</t>
  </si>
  <si>
    <t>avenue</t>
  </si>
  <si>
    <t xml:space="preserve"> Nametags</t>
  </si>
  <si>
    <t>Camper Record</t>
  </si>
  <si>
    <t>members</t>
  </si>
  <si>
    <t xml:space="preserve"> Emergency Information</t>
  </si>
  <si>
    <t>Consent Form</t>
  </si>
  <si>
    <t>place</t>
  </si>
  <si>
    <t xml:space="preserve"> Registration Form</t>
  </si>
  <si>
    <t>Consent</t>
  </si>
  <si>
    <t>usage</t>
  </si>
  <si>
    <t xml:space="preserve"> Medical Forms</t>
  </si>
  <si>
    <t>Nametag</t>
  </si>
  <si>
    <t>parents</t>
  </si>
  <si>
    <t xml:space="preserve"> Events.</t>
  </si>
  <si>
    <t>charge</t>
  </si>
  <si>
    <t>database</t>
  </si>
  <si>
    <t>Information</t>
  </si>
  <si>
    <t>tasks</t>
  </si>
  <si>
    <t>Camp Group</t>
  </si>
  <si>
    <t>consent</t>
  </si>
  <si>
    <t>Task</t>
  </si>
  <si>
    <t>staff</t>
  </si>
  <si>
    <t>Event</t>
  </si>
  <si>
    <t>Camper Activity</t>
  </si>
  <si>
    <t>Kid</t>
  </si>
  <si>
    <t>Camper Counselor</t>
  </si>
  <si>
    <t>Camp Counselor</t>
  </si>
  <si>
    <t>precision</t>
  </si>
  <si>
    <t>recall</t>
  </si>
  <si>
    <t>Total errors FP</t>
  </si>
  <si>
    <t>Percentage</t>
  </si>
  <si>
    <t>GPT</t>
  </si>
  <si>
    <t>employee</t>
  </si>
  <si>
    <t>Employee</t>
  </si>
  <si>
    <t>Payment</t>
  </si>
  <si>
    <t>schedule</t>
  </si>
  <si>
    <t>Schedule</t>
  </si>
  <si>
    <t>scheduling</t>
  </si>
  <si>
    <t xml:space="preserve"> Schedule</t>
  </si>
  <si>
    <t>message</t>
  </si>
  <si>
    <t>messaging</t>
  </si>
  <si>
    <t>contracts</t>
  </si>
  <si>
    <t>Contract</t>
  </si>
  <si>
    <t xml:space="preserve"> Contract</t>
  </si>
  <si>
    <t>certificates</t>
  </si>
  <si>
    <t>complaint</t>
  </si>
  <si>
    <t>Complaint</t>
  </si>
  <si>
    <t xml:space="preserve"> Complaint</t>
  </si>
  <si>
    <t>salary statement</t>
  </si>
  <si>
    <t>Statement</t>
  </si>
  <si>
    <t xml:space="preserve"> Salary Statement</t>
  </si>
  <si>
    <t>working hours</t>
  </si>
  <si>
    <t>Overview</t>
  </si>
  <si>
    <t>manager</t>
  </si>
  <si>
    <t xml:space="preserve"> Manager</t>
  </si>
  <si>
    <t>Manager</t>
  </si>
  <si>
    <t>Payment System</t>
  </si>
  <si>
    <t>system</t>
  </si>
  <si>
    <t xml:space="preserve"> Notification</t>
  </si>
  <si>
    <t>System</t>
  </si>
  <si>
    <t>working</t>
  </si>
  <si>
    <t xml:space="preserve"> Payment System</t>
  </si>
  <si>
    <t>Complaint System</t>
  </si>
  <si>
    <t>office</t>
  </si>
  <si>
    <t xml:space="preserve"> Applicant</t>
  </si>
  <si>
    <t>Notification</t>
  </si>
  <si>
    <t>office employee</t>
  </si>
  <si>
    <t xml:space="preserve"> Messaging System</t>
  </si>
  <si>
    <t>Date</t>
  </si>
  <si>
    <t>problems</t>
  </si>
  <si>
    <t xml:space="preserve"> Application</t>
  </si>
  <si>
    <t>Hour</t>
  </si>
  <si>
    <t>notification</t>
  </si>
  <si>
    <t xml:space="preserve"> Personal Information.</t>
  </si>
  <si>
    <t>Office Employee</t>
  </si>
  <si>
    <t>adjustments</t>
  </si>
  <si>
    <t>Office</t>
  </si>
  <si>
    <t>workplace</t>
  </si>
  <si>
    <t>salary</t>
  </si>
  <si>
    <t>Email</t>
  </si>
  <si>
    <t>applicant</t>
  </si>
  <si>
    <t>Account</t>
  </si>
  <si>
    <t>time</t>
  </si>
  <si>
    <t>Process</t>
  </si>
  <si>
    <t>orders</t>
  </si>
  <si>
    <t>coupons</t>
  </si>
  <si>
    <t xml:space="preserve"> Coupon. </t>
  </si>
  <si>
    <t>payment</t>
  </si>
  <si>
    <t>products</t>
  </si>
  <si>
    <t>cash</t>
  </si>
  <si>
    <t>requests</t>
  </si>
  <si>
    <t>customer</t>
  </si>
  <si>
    <t>Customer</t>
  </si>
  <si>
    <t xml:space="preserve"> Customer</t>
  </si>
  <si>
    <t>cashier</t>
  </si>
  <si>
    <t>Cashier</t>
  </si>
  <si>
    <t>delivery person</t>
  </si>
  <si>
    <t>Ticket Master</t>
  </si>
  <si>
    <t>Kitchen Employee</t>
  </si>
  <si>
    <t>process</t>
  </si>
  <si>
    <t xml:space="preserve"> Status</t>
  </si>
  <si>
    <t>Master</t>
  </si>
  <si>
    <t>Ticket</t>
  </si>
  <si>
    <t>Kitchen</t>
  </si>
  <si>
    <t xml:space="preserve"> Physical Ticket</t>
  </si>
  <si>
    <t>price</t>
  </si>
  <si>
    <t xml:space="preserve"> Order Details</t>
  </si>
  <si>
    <t>Order Number</t>
  </si>
  <si>
    <t xml:space="preserve"> Digital Ticket</t>
  </si>
  <si>
    <t>Owner</t>
  </si>
  <si>
    <t>Number</t>
  </si>
  <si>
    <t>changes</t>
  </si>
  <si>
    <t xml:space="preserve"> Employee</t>
  </si>
  <si>
    <t>delivery</t>
  </si>
  <si>
    <t>Restaurant Owner</t>
  </si>
  <si>
    <t>Restaurant</t>
  </si>
  <si>
    <t>Person</t>
  </si>
  <si>
    <t>Delivery</t>
  </si>
  <si>
    <t>user</t>
  </si>
  <si>
    <t>User</t>
  </si>
  <si>
    <t>event types</t>
  </si>
  <si>
    <t>events</t>
  </si>
  <si>
    <t>event</t>
  </si>
  <si>
    <t xml:space="preserve"> Events</t>
  </si>
  <si>
    <t>artists</t>
  </si>
  <si>
    <t>Artist</t>
  </si>
  <si>
    <t xml:space="preserve"> Artists</t>
  </si>
  <si>
    <t>ticket</t>
  </si>
  <si>
    <t xml:space="preserve"> Tickets</t>
  </si>
  <si>
    <t xml:space="preserve"> Payment Methods</t>
  </si>
  <si>
    <t>reseller</t>
  </si>
  <si>
    <t>Reseller</t>
  </si>
  <si>
    <t>venue</t>
  </si>
  <si>
    <t xml:space="preserve"> Venue</t>
  </si>
  <si>
    <t>order</t>
  </si>
  <si>
    <t xml:space="preserve"> Ticket Orders</t>
  </si>
  <si>
    <t>genre</t>
  </si>
  <si>
    <t xml:space="preserve"> Genre</t>
  </si>
  <si>
    <t>page</t>
  </si>
  <si>
    <t xml:space="preserve"> Shopping Cart</t>
  </si>
  <si>
    <t>Visitor</t>
  </si>
  <si>
    <t>Account Information</t>
  </si>
  <si>
    <t>platform</t>
  </si>
  <si>
    <t xml:space="preserve"> Company</t>
  </si>
  <si>
    <t>Company</t>
  </si>
  <si>
    <t>It</t>
  </si>
  <si>
    <t>visitor</t>
  </si>
  <si>
    <t xml:space="preserve"> Search Results</t>
  </si>
  <si>
    <t>List</t>
  </si>
  <si>
    <t xml:space="preserve"> Service Fee</t>
  </si>
  <si>
    <t xml:space="preserve"> Digital Tickets</t>
  </si>
  <si>
    <t>Guest</t>
  </si>
  <si>
    <t>link</t>
  </si>
  <si>
    <t xml:space="preserve"> Calendar</t>
  </si>
  <si>
    <t>Seat</t>
  </si>
  <si>
    <t>profile</t>
  </si>
  <si>
    <t xml:space="preserve"> Artist Information</t>
  </si>
  <si>
    <t>Search Result</t>
  </si>
  <si>
    <t>purchase</t>
  </si>
  <si>
    <t xml:space="preserve"> Social Media</t>
  </si>
  <si>
    <t>Result</t>
  </si>
  <si>
    <t xml:space="preserve"> Music Platforms.</t>
  </si>
  <si>
    <t>Search</t>
  </si>
  <si>
    <t>Price</t>
  </si>
  <si>
    <t>Description</t>
  </si>
  <si>
    <t>Link</t>
  </si>
  <si>
    <t>recipes</t>
  </si>
  <si>
    <t>Recipe</t>
  </si>
  <si>
    <t>newsletter</t>
  </si>
  <si>
    <t>Newsletter</t>
  </si>
  <si>
    <t xml:space="preserve"> Newsletter</t>
  </si>
  <si>
    <t>Order</t>
  </si>
  <si>
    <t>store</t>
  </si>
  <si>
    <t>Store</t>
  </si>
  <si>
    <t xml:space="preserve"> Store</t>
  </si>
  <si>
    <t>personal discount</t>
  </si>
  <si>
    <t xml:space="preserve"> Personal Discount</t>
  </si>
  <si>
    <t>loyalty card</t>
  </si>
  <si>
    <t>wishlist</t>
  </si>
  <si>
    <t>shopping list</t>
  </si>
  <si>
    <t>list</t>
  </si>
  <si>
    <t>Customer Service</t>
  </si>
  <si>
    <t>Push Notification</t>
  </si>
  <si>
    <t>application</t>
  </si>
  <si>
    <t xml:space="preserve"> Personal Account</t>
  </si>
  <si>
    <t>Time</t>
  </si>
  <si>
    <t>background</t>
  </si>
  <si>
    <t xml:space="preserve"> Push Notifications</t>
  </si>
  <si>
    <t>Push</t>
  </si>
  <si>
    <t>barcode</t>
  </si>
  <si>
    <t xml:space="preserve"> Password</t>
  </si>
  <si>
    <t>Service</t>
  </si>
  <si>
    <t>contrast</t>
  </si>
  <si>
    <t xml:space="preserve"> Subscription-based Delivery Service</t>
  </si>
  <si>
    <t>Delivery Service</t>
  </si>
  <si>
    <t>history</t>
  </si>
  <si>
    <t xml:space="preserve"> Customer Service</t>
  </si>
  <si>
    <t>Stock</t>
  </si>
  <si>
    <t>ideas</t>
  </si>
  <si>
    <t xml:space="preserve"> Dietary Restrictions</t>
  </si>
  <si>
    <t xml:space="preserve"> Discount</t>
  </si>
  <si>
    <t>overview</t>
  </si>
  <si>
    <t xml:space="preserve"> Price</t>
  </si>
  <si>
    <t>popularity</t>
  </si>
  <si>
    <t xml:space="preserve"> Popularity</t>
  </si>
  <si>
    <t>Delivery Time</t>
  </si>
  <si>
    <t xml:space="preserve"> Sale</t>
  </si>
  <si>
    <t>quantity</t>
  </si>
  <si>
    <t xml:space="preserve"> Barcode</t>
  </si>
  <si>
    <t>recommendation</t>
  </si>
  <si>
    <t xml:space="preserve"> Product Information</t>
  </si>
  <si>
    <t>restrictions</t>
  </si>
  <si>
    <t xml:space="preserve"> Quantity</t>
  </si>
  <si>
    <t>sale</t>
  </si>
  <si>
    <t>size</t>
  </si>
  <si>
    <t xml:space="preserve"> Delivery Time</t>
  </si>
  <si>
    <t>subscription</t>
  </si>
  <si>
    <t xml:space="preserve"> Employee.</t>
  </si>
  <si>
    <t>suggestions</t>
  </si>
  <si>
    <t xml:space="preserve"> Stock</t>
  </si>
  <si>
    <t>groceries</t>
  </si>
  <si>
    <t>estimators</t>
  </si>
  <si>
    <t>Estimator</t>
  </si>
  <si>
    <t xml:space="preserve"> Estimator</t>
  </si>
  <si>
    <t>round</t>
  </si>
  <si>
    <t xml:space="preserve"> Round</t>
  </si>
  <si>
    <t>game</t>
  </si>
  <si>
    <t>Game</t>
  </si>
  <si>
    <t xml:space="preserve"> Game</t>
  </si>
  <si>
    <t>item</t>
  </si>
  <si>
    <t>Item</t>
  </si>
  <si>
    <t xml:space="preserve"> Item</t>
  </si>
  <si>
    <t>card</t>
  </si>
  <si>
    <t>estimate</t>
  </si>
  <si>
    <t>Estimate</t>
  </si>
  <si>
    <t>estimates</t>
  </si>
  <si>
    <t xml:space="preserve"> Estimate</t>
  </si>
  <si>
    <t>Moderator</t>
  </si>
  <si>
    <t>Transcript</t>
  </si>
  <si>
    <t xml:space="preserve"> Account</t>
  </si>
  <si>
    <t>moderator</t>
  </si>
  <si>
    <t xml:space="preserve"> Team</t>
  </si>
  <si>
    <t>Application</t>
  </si>
  <si>
    <t>name</t>
  </si>
  <si>
    <t xml:space="preserve"> Participant</t>
  </si>
  <si>
    <t>Participant</t>
  </si>
  <si>
    <t xml:space="preserve"> Timer</t>
  </si>
  <si>
    <t>Developer</t>
  </si>
  <si>
    <t>password</t>
  </si>
  <si>
    <t xml:space="preserve"> Thumbnail Photo</t>
  </si>
  <si>
    <t>Site</t>
  </si>
  <si>
    <t>use</t>
  </si>
  <si>
    <t xml:space="preserve"> Developer</t>
  </si>
  <si>
    <t>participant</t>
  </si>
  <si>
    <t xml:space="preserve"> Site</t>
  </si>
  <si>
    <t>account</t>
  </si>
  <si>
    <t xml:space="preserve"> User</t>
  </si>
  <si>
    <t>developer</t>
  </si>
  <si>
    <t xml:space="preserve"> Researcher</t>
  </si>
  <si>
    <t>items estimates</t>
  </si>
  <si>
    <t xml:space="preserve"> Spreadsheet</t>
  </si>
  <si>
    <t>transcript</t>
  </si>
  <si>
    <t xml:space="preserve"> Transcript</t>
  </si>
  <si>
    <t>URL</t>
  </si>
  <si>
    <t xml:space="preserve"> HTML file</t>
  </si>
  <si>
    <t>team</t>
  </si>
  <si>
    <t xml:space="preserve"> CSV file.</t>
  </si>
  <si>
    <t>submission</t>
  </si>
  <si>
    <t>Submission</t>
  </si>
  <si>
    <t xml:space="preserve"> Submission</t>
  </si>
  <si>
    <t>assignment</t>
  </si>
  <si>
    <t xml:space="preserve"> Assignment</t>
  </si>
  <si>
    <t>behavior</t>
  </si>
  <si>
    <t>Behavior</t>
  </si>
  <si>
    <t xml:space="preserve"> Behavior</t>
  </si>
  <si>
    <t>disciplinary actions</t>
  </si>
  <si>
    <t xml:space="preserve"> Disciplinary Actions</t>
  </si>
  <si>
    <t>mentor</t>
  </si>
  <si>
    <t>administrator</t>
  </si>
  <si>
    <t>digital learning modules</t>
  </si>
  <si>
    <t>DLM</t>
  </si>
  <si>
    <t xml:space="preserve"> Digital Learning Module (DLM)</t>
  </si>
  <si>
    <t>Guardian</t>
  </si>
  <si>
    <t>Message</t>
  </si>
  <si>
    <t xml:space="preserve"> Message</t>
  </si>
  <si>
    <t>question</t>
  </si>
  <si>
    <t>answer</t>
  </si>
  <si>
    <t>Answer</t>
  </si>
  <si>
    <t>material</t>
  </si>
  <si>
    <t>Material</t>
  </si>
  <si>
    <t>student</t>
  </si>
  <si>
    <t>Student</t>
  </si>
  <si>
    <t xml:space="preserve"> Student</t>
  </si>
  <si>
    <t>grades</t>
  </si>
  <si>
    <t>Grade</t>
  </si>
  <si>
    <t xml:space="preserve"> Grades</t>
  </si>
  <si>
    <t>teacher</t>
  </si>
  <si>
    <t>Teacher</t>
  </si>
  <si>
    <t xml:space="preserve"> Teacher</t>
  </si>
  <si>
    <t>class</t>
  </si>
  <si>
    <t>Class</t>
  </si>
  <si>
    <t xml:space="preserve"> Class</t>
  </si>
  <si>
    <t>timetable</t>
  </si>
  <si>
    <t xml:space="preserve"> Timetable</t>
  </si>
  <si>
    <t>They</t>
  </si>
  <si>
    <t>date</t>
  </si>
  <si>
    <t xml:space="preserve"> Absence</t>
  </si>
  <si>
    <t>Insight</t>
  </si>
  <si>
    <t>Absence</t>
  </si>
  <si>
    <t>Page</t>
  </si>
  <si>
    <t xml:space="preserve"> Performance</t>
  </si>
  <si>
    <t>view</t>
  </si>
  <si>
    <t xml:space="preserve"> Files</t>
  </si>
  <si>
    <t>homework</t>
  </si>
  <si>
    <t xml:space="preserve"> Learning Management System (LMS)</t>
  </si>
  <si>
    <t>File</t>
  </si>
  <si>
    <t xml:space="preserve"> Homework</t>
  </si>
  <si>
    <t>Work</t>
  </si>
  <si>
    <t>period</t>
  </si>
  <si>
    <t>Access</t>
  </si>
  <si>
    <t xml:space="preserve"> Contact Information</t>
  </si>
  <si>
    <t>access</t>
  </si>
  <si>
    <t xml:space="preserve"> Attendance</t>
  </si>
  <si>
    <t>Change</t>
  </si>
  <si>
    <t xml:space="preserve"> Average Grade</t>
  </si>
  <si>
    <t xml:space="preserve"> Progress</t>
  </si>
  <si>
    <t xml:space="preserve"> Schedules</t>
  </si>
  <si>
    <t>DLM Submission</t>
  </si>
  <si>
    <t xml:space="preserve"> Personal Data.</t>
  </si>
  <si>
    <t>Attendance</t>
  </si>
  <si>
    <t>Attendance Grade</t>
  </si>
  <si>
    <t>9. Student - Class</t>
  </si>
  <si>
    <t>11. Student - Timetable</t>
  </si>
  <si>
    <t>19. Teacher - Disciplinary Actions</t>
  </si>
  <si>
    <t>4. Guardian - Behavior</t>
  </si>
  <si>
    <t>15. Student - Submission</t>
  </si>
  <si>
    <t>24. Administrator - Message</t>
  </si>
  <si>
    <t>1. Guardian - Message</t>
  </si>
  <si>
    <t>7. Student - Digital Learning Module (DLM)</t>
  </si>
  <si>
    <t>12. Student - Assignment</t>
  </si>
  <si>
    <t>17. Teacher - Digital Learning Module (DLM)</t>
  </si>
  <si>
    <t>18. Teacher - Class</t>
  </si>
  <si>
    <t>20. Teacher - Grades</t>
  </si>
  <si>
    <t xml:space="preserve"> </t>
  </si>
  <si>
    <t>questions</t>
  </si>
  <si>
    <t>Feedback</t>
  </si>
  <si>
    <t xml:space="preserve"> Feedback</t>
  </si>
  <si>
    <t>complaints</t>
  </si>
  <si>
    <t>safe disposal events</t>
  </si>
  <si>
    <t>employees</t>
  </si>
  <si>
    <t>recycling facility</t>
  </si>
  <si>
    <t>waste type</t>
  </si>
  <si>
    <t>types</t>
  </si>
  <si>
    <t>waste</t>
  </si>
  <si>
    <t xml:space="preserve"> Recyclable Waste</t>
  </si>
  <si>
    <t>recycling</t>
  </si>
  <si>
    <t xml:space="preserve"> Address</t>
  </si>
  <si>
    <t>Center</t>
  </si>
  <si>
    <t xml:space="preserve"> Profile</t>
  </si>
  <si>
    <t>Website</t>
  </si>
  <si>
    <t>sites</t>
  </si>
  <si>
    <t xml:space="preserve"> Transaction History</t>
  </si>
  <si>
    <t>Admin</t>
  </si>
  <si>
    <t>company</t>
  </si>
  <si>
    <t xml:space="preserve"> Security</t>
  </si>
  <si>
    <t>Dashboard</t>
  </si>
  <si>
    <t>stats</t>
  </si>
  <si>
    <t xml:space="preserve"> Map Display.</t>
  </si>
  <si>
    <t>Center Information</t>
  </si>
  <si>
    <t>Superuser</t>
  </si>
  <si>
    <t>admin</t>
  </si>
  <si>
    <t>Recyclingfacility Representative</t>
  </si>
  <si>
    <t>centers</t>
  </si>
  <si>
    <t>Representative</t>
  </si>
  <si>
    <t>work</t>
  </si>
  <si>
    <t>Maps</t>
  </si>
  <si>
    <t>Display</t>
  </si>
  <si>
    <t>rooms</t>
  </si>
  <si>
    <t xml:space="preserve"> Room</t>
  </si>
  <si>
    <t>Subscription</t>
  </si>
  <si>
    <t xml:space="preserve"> Subscription</t>
  </si>
  <si>
    <t>lessons</t>
  </si>
  <si>
    <t>Lesson</t>
  </si>
  <si>
    <t xml:space="preserve"> Lesson</t>
  </si>
  <si>
    <t>trainer</t>
  </si>
  <si>
    <t>Trainer</t>
  </si>
  <si>
    <t xml:space="preserve"> Trainer</t>
  </si>
  <si>
    <t>training sessions</t>
  </si>
  <si>
    <t>Payment information</t>
  </si>
  <si>
    <t xml:space="preserve"> Payment Information</t>
  </si>
  <si>
    <t>membership</t>
  </si>
  <si>
    <t xml:space="preserve"> Membership Type</t>
  </si>
  <si>
    <t>gym</t>
  </si>
  <si>
    <t>Gym</t>
  </si>
  <si>
    <t xml:space="preserve"> Gym</t>
  </si>
  <si>
    <t>spot</t>
  </si>
  <si>
    <t>booking</t>
  </si>
  <si>
    <t>person</t>
  </si>
  <si>
    <t xml:space="preserve"> Person</t>
  </si>
  <si>
    <t xml:space="preserve"> Personal Information</t>
  </si>
  <si>
    <t>fine</t>
  </si>
  <si>
    <t xml:space="preserve"> Banking Details</t>
  </si>
  <si>
    <t>method</t>
  </si>
  <si>
    <t xml:space="preserve"> Personal Details</t>
  </si>
  <si>
    <t>number</t>
  </si>
  <si>
    <t xml:space="preserve"> Family Membership</t>
  </si>
  <si>
    <t xml:space="preserve"> Admin</t>
  </si>
  <si>
    <t>people</t>
  </si>
  <si>
    <t>Session</t>
  </si>
  <si>
    <t>Daily</t>
  </si>
  <si>
    <t xml:space="preserve"> Session</t>
  </si>
  <si>
    <t>Daily Sports</t>
  </si>
  <si>
    <t xml:space="preserve"> Email</t>
  </si>
  <si>
    <t>sessions</t>
  </si>
  <si>
    <t xml:space="preserve"> Push Notification</t>
  </si>
  <si>
    <t>Dataset</t>
  </si>
  <si>
    <t>Treatment</t>
  </si>
  <si>
    <t>Sum</t>
  </si>
  <si>
    <t>Camperplus</t>
  </si>
  <si>
    <t>Grocery</t>
  </si>
  <si>
    <t>FishChips</t>
  </si>
  <si>
    <t>Tickets</t>
  </si>
  <si>
    <t>Supermarket</t>
  </si>
  <si>
    <t>Planningpoker</t>
  </si>
  <si>
    <t>School</t>
  </si>
  <si>
    <t>Recycling</t>
  </si>
  <si>
    <t>Sports</t>
  </si>
  <si>
    <t>AVERAGE of Redundant or derived</t>
  </si>
  <si>
    <t>AVERAGE of Irrelevant for domain</t>
  </si>
  <si>
    <t>AVERAGE of Vague (too generic)</t>
  </si>
  <si>
    <t>AVERAGE of Attribute</t>
  </si>
  <si>
    <t>AVERAGE of Role</t>
  </si>
  <si>
    <t>AVERAGE of Implementation construct</t>
  </si>
  <si>
    <t>Grand 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</si>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</sst>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8"/>
      <color rgb="FF333333"/>
      <name val="Arial"/>
    </font>
    <font>
      <sz val="11"/>
      <color rgb="FF000000"/>
      <name val="&quot;Aptos Narrow&quot;"/>
    </font>
    <font>
      <sz val="9"/>
      <color rgb="FF1F1F1F"/>
      <name val="&quot;Google Sans&quot;"/>
    </font>
    <font>
      <sz val="11"/>
      <color rgb="FF000000"/>
      <name val="Arial"/>
    </font>
    <font>
      <sz val="10"/>
      <color theme="1"/>
      <name val="Arial"/>
    </font>
    <font>
      <sz val="9"/>
      <color rgb="FF000000"/>
      <name val="&quot;Google Sans Mono&quot;"/>
    </font>
    <font>
      <sz val="11"/>
      <color rgb="FF000000"/>
      <name val="Calibri"/>
    </font>
    <font>
      <b/>
      <sz val="11"/>
      <color theme="1"/>
      <name val="&quot;Aptos Narrow&quot;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9C5700"/>
      <name val="Calibri"/>
    </font>
    <font>
      <sz val="8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70AD47"/>
        <bgColor rgb="FF70AD47"/>
      </patternFill>
    </fill>
    <fill>
      <patternFill patternType="solid">
        <fgColor rgb="FFFCE5CD"/>
        <bgColor rgb="FFFCE5CD"/>
      </patternFill>
    </fill>
    <fill>
      <patternFill patternType="solid">
        <fgColor rgb="FFD9E2F3"/>
        <bgColor rgb="FFD9E2F3"/>
      </patternFill>
    </fill>
  </fills>
  <borders count="20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thin">
        <color rgb="FF8EAADB"/>
      </left>
      <right/>
      <top/>
      <bottom style="medium">
        <color rgb="FFDDDDDD"/>
      </bottom>
      <diagonal/>
    </border>
    <border>
      <left/>
      <right style="thin">
        <color rgb="FF8EAADB"/>
      </right>
      <top/>
      <bottom style="medium">
        <color rgb="FFDDDDDD"/>
      </bottom>
      <diagonal/>
    </border>
    <border>
      <left style="thin">
        <color rgb="FF8EAADB"/>
      </left>
      <right/>
      <top/>
      <bottom style="thin">
        <color rgb="FF8EAADB"/>
      </bottom>
      <diagonal/>
    </border>
    <border>
      <left/>
      <right/>
      <top/>
      <bottom style="thin">
        <color rgb="FF8EAADB"/>
      </bottom>
      <diagonal/>
    </border>
    <border>
      <left/>
      <right style="thin">
        <color rgb="FF8EAADB"/>
      </right>
      <top/>
      <bottom style="thin">
        <color rgb="FF8EAADB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2" fillId="2" borderId="0" xfId="0" applyFont="1" applyFill="1"/>
    <xf numFmtId="0" fontId="4" fillId="0" borderId="0" xfId="0" applyFont="1"/>
    <xf numFmtId="0" fontId="2" fillId="3" borderId="0" xfId="0" applyFont="1" applyFill="1"/>
    <xf numFmtId="0" fontId="5" fillId="4" borderId="0" xfId="0" applyFont="1" applyFill="1"/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0" applyFont="1"/>
    <xf numFmtId="0" fontId="7" fillId="0" borderId="0" xfId="0" applyFont="1"/>
    <xf numFmtId="0" fontId="8" fillId="4" borderId="0" xfId="0" applyFont="1" applyFill="1"/>
    <xf numFmtId="0" fontId="2" fillId="5" borderId="0" xfId="0" applyFont="1" applyFill="1"/>
    <xf numFmtId="0" fontId="9" fillId="5" borderId="0" xfId="0" applyFont="1" applyFill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0" fillId="0" borderId="0" xfId="0" applyFont="1"/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9" fillId="4" borderId="0" xfId="0" applyFont="1" applyFill="1"/>
    <xf numFmtId="0" fontId="9" fillId="4" borderId="8" xfId="0" applyFont="1" applyFill="1" applyBorder="1"/>
    <xf numFmtId="0" fontId="11" fillId="4" borderId="9" xfId="0" applyFont="1" applyFill="1" applyBorder="1"/>
    <xf numFmtId="0" fontId="9" fillId="0" borderId="0" xfId="0" applyFont="1"/>
    <xf numFmtId="0" fontId="12" fillId="0" borderId="0" xfId="0" applyFont="1"/>
    <xf numFmtId="0" fontId="2" fillId="6" borderId="0" xfId="0" applyFont="1" applyFill="1"/>
    <xf numFmtId="0" fontId="13" fillId="0" borderId="0" xfId="0" applyFont="1"/>
    <xf numFmtId="0" fontId="4" fillId="7" borderId="0" xfId="0" applyFont="1" applyFill="1"/>
    <xf numFmtId="0" fontId="3" fillId="8" borderId="0" xfId="0" applyFont="1" applyFill="1" applyAlignment="1">
      <alignment vertical="top" wrapText="1"/>
    </xf>
    <xf numFmtId="0" fontId="3" fillId="8" borderId="2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12" fillId="6" borderId="0" xfId="0" applyFont="1" applyFill="1"/>
    <xf numFmtId="0" fontId="7" fillId="3" borderId="0" xfId="0" applyFont="1" applyFill="1"/>
    <xf numFmtId="0" fontId="14" fillId="0" borderId="2" xfId="0" applyFont="1" applyBorder="1" applyAlignment="1">
      <alignment vertical="top" wrapText="1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/>
    <xf numFmtId="0" fontId="0" fillId="0" borderId="10" xfId="0" applyBorder="1"/>
    <xf numFmtId="0" fontId="0" fillId="0" borderId="10" xfId="0" pivotButton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Border="1"/>
    <xf numFmtId="0" fontId="0" fillId="0" borderId="15" xfId="0" applyNumberFormat="1" applyBorder="1"/>
    <xf numFmtId="0" fontId="0" fillId="0" borderId="0" xfId="0" applyNumberFormat="1"/>
    <xf numFmtId="0" fontId="0" fillId="0" borderId="16" xfId="0" applyNumberFormat="1" applyBorder="1"/>
    <xf numFmtId="0" fontId="0" fillId="0" borderId="17" xfId="0" applyBorder="1"/>
    <xf numFmtId="0" fontId="0" fillId="0" borderId="17" xfId="0" applyNumberFormat="1" applyBorder="1"/>
    <xf numFmtId="0" fontId="0" fillId="0" borderId="18" xfId="0" applyNumberFormat="1" applyBorder="1"/>
    <xf numFmtId="0" fontId="0" fillId="0" borderId="1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מקס ב" refreshedDate="45320.732680671295" refreshedVersion="8" recordCount="45" xr:uid="{00000000-000A-0000-FFFF-FFFF00000000}">
  <cacheSource type="worksheet">
    <worksheetSource ref="A1:I46" sheet="Overall"/>
  </cacheSource>
  <cacheFields count="9">
    <cacheField name="Dataset" numFmtId="0">
      <sharedItems count="9">
        <s v="Camperplus"/>
        <s v="Grocery"/>
        <s v="FishChips"/>
        <s v="Tickets"/>
        <s v="Supermarket"/>
        <s v="Planningpoker"/>
        <s v="School"/>
        <s v="Recycling"/>
        <s v="Sports"/>
      </sharedItems>
    </cacheField>
    <cacheField name="Treatment" numFmtId="0">
      <sharedItems count="5">
        <s v="VN-P"/>
        <s v="VN-R"/>
        <s v="ML-P"/>
        <s v="ML-R"/>
        <s v="GPT"/>
      </sharedItems>
    </cacheField>
    <cacheField name="Redundant or derived" numFmtId="0">
      <sharedItems containsString="0" containsBlank="1" containsNumber="1" minValue="0" maxValue="0.61538461538461542"/>
    </cacheField>
    <cacheField name="Irrelevant for domain" numFmtId="0">
      <sharedItems containsString="0" containsBlank="1" containsNumber="1" minValue="0" maxValue="0.5"/>
    </cacheField>
    <cacheField name="Vague (too generic)" numFmtId="0">
      <sharedItems containsString="0" containsBlank="1" containsNumber="1" minValue="0" maxValue="1"/>
    </cacheField>
    <cacheField name="Attribute" numFmtId="0">
      <sharedItems containsString="0" containsBlank="1" containsNumber="1" minValue="0" maxValue="0.625"/>
    </cacheField>
    <cacheField name="Operation (method)" numFmtId="0">
      <sharedItems containsString="0" containsBlank="1" containsNumber="1" containsInteger="1" minValue="0" maxValue="0"/>
    </cacheField>
    <cacheField name="Role" numFmtId="0">
      <sharedItems containsString="0" containsBlank="1" containsNumber="1" minValue="0" maxValue="1"/>
    </cacheField>
    <cacheField name="Implementation construct" numFmtId="0">
      <sharedItems containsString="0" containsBlank="1" containsNumber="1" minValue="0" maxValue="0.666666666666666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x v="0"/>
    <n v="0"/>
    <n v="0"/>
    <n v="0"/>
    <n v="0"/>
    <n v="0"/>
    <n v="1"/>
    <n v="0"/>
  </r>
  <r>
    <x v="0"/>
    <x v="1"/>
    <n v="0.52941176470588236"/>
    <n v="5.8823529411764705E-2"/>
    <n v="5.8823529411764705E-2"/>
    <n v="5.8823529411764705E-2"/>
    <n v="0"/>
    <n v="0.17647058823529413"/>
    <n v="0.11764705882352941"/>
  </r>
  <r>
    <x v="0"/>
    <x v="2"/>
    <n v="0"/>
    <n v="0"/>
    <n v="1"/>
    <n v="0"/>
    <n v="0"/>
    <n v="0"/>
    <n v="0"/>
  </r>
  <r>
    <x v="0"/>
    <x v="3"/>
    <n v="0.58333333333333337"/>
    <n v="0.16666666666666666"/>
    <n v="0.16666666666666666"/>
    <n v="0"/>
    <n v="0"/>
    <n v="0"/>
    <n v="8.3333333333333329E-2"/>
  </r>
  <r>
    <x v="0"/>
    <x v="4"/>
    <n v="0.42857142857142855"/>
    <n v="0"/>
    <n v="0"/>
    <n v="0.2857142857142857"/>
    <n v="0"/>
    <n v="0.14285714285714285"/>
    <n v="0.14285714285714285"/>
  </r>
  <r>
    <x v="1"/>
    <x v="0"/>
    <n v="0"/>
    <n v="0.25"/>
    <n v="0"/>
    <n v="0"/>
    <n v="0"/>
    <n v="0.25"/>
    <n v="0.5"/>
  </r>
  <r>
    <x v="1"/>
    <x v="1"/>
    <n v="7.1428571428571425E-2"/>
    <n v="0.21428571428571427"/>
    <n v="0.14285714285714285"/>
    <n v="0.14285714285714285"/>
    <n v="0"/>
    <n v="7.1428571428571425E-2"/>
    <n v="0.35714285714285715"/>
  </r>
  <r>
    <x v="1"/>
    <x v="2"/>
    <m/>
    <m/>
    <m/>
    <m/>
    <m/>
    <m/>
    <m/>
  </r>
  <r>
    <x v="1"/>
    <x v="3"/>
    <n v="0.16666666666666666"/>
    <n v="0.16666666666666666"/>
    <n v="8.3333333333333329E-2"/>
    <n v="0.25"/>
    <n v="0"/>
    <n v="0.16666666666666666"/>
    <n v="0.16666666666666666"/>
  </r>
  <r>
    <x v="1"/>
    <x v="4"/>
    <n v="0"/>
    <n v="0"/>
    <n v="0"/>
    <n v="0.14285714285714285"/>
    <n v="0"/>
    <n v="0.2857142857142857"/>
    <n v="0.5714285714285714"/>
  </r>
  <r>
    <x v="2"/>
    <x v="0"/>
    <n v="0.16666666666666666"/>
    <n v="0.16666666666666666"/>
    <n v="0"/>
    <n v="0"/>
    <n v="0"/>
    <n v="0.66666666666666663"/>
    <n v="0"/>
  </r>
  <r>
    <x v="2"/>
    <x v="1"/>
    <n v="0.21428571428571427"/>
    <n v="0.14285714285714285"/>
    <n v="0"/>
    <n v="0.14285714285714285"/>
    <n v="0"/>
    <n v="0.5"/>
    <n v="0"/>
  </r>
  <r>
    <x v="2"/>
    <x v="2"/>
    <n v="0.33333333333333331"/>
    <n v="0.33333333333333331"/>
    <n v="0.33333333333333331"/>
    <n v="0"/>
    <n v="0"/>
    <n v="0"/>
    <n v="0"/>
  </r>
  <r>
    <x v="2"/>
    <x v="3"/>
    <n v="0.25"/>
    <n v="0.125"/>
    <n v="0.25"/>
    <n v="0.125"/>
    <n v="0"/>
    <n v="0.25"/>
    <n v="0"/>
  </r>
  <r>
    <x v="2"/>
    <x v="4"/>
    <n v="0.33333333333333331"/>
    <n v="0"/>
    <n v="0"/>
    <n v="0.33333333333333331"/>
    <n v="0"/>
    <n v="0.16666666666666666"/>
    <n v="0.16666666666666666"/>
  </r>
  <r>
    <x v="3"/>
    <x v="0"/>
    <n v="0"/>
    <n v="0"/>
    <n v="0.33333333333333331"/>
    <n v="0"/>
    <n v="0"/>
    <n v="0.66666666666666663"/>
    <n v="0"/>
  </r>
  <r>
    <x v="3"/>
    <x v="1"/>
    <n v="0"/>
    <n v="0.13333333333333333"/>
    <n v="6.6666666666666666E-2"/>
    <n v="0.33333333333333331"/>
    <n v="0"/>
    <n v="0.2"/>
    <n v="0.26666666666666666"/>
  </r>
  <r>
    <x v="3"/>
    <x v="2"/>
    <n v="0"/>
    <n v="0"/>
    <n v="0"/>
    <n v="0"/>
    <n v="0"/>
    <n v="0.33333333333333331"/>
    <n v="0.66666666666666663"/>
  </r>
  <r>
    <x v="3"/>
    <x v="3"/>
    <n v="0.125"/>
    <n v="0"/>
    <n v="0.25"/>
    <n v="0"/>
    <n v="0"/>
    <n v="0.125"/>
    <n v="0.5"/>
  </r>
  <r>
    <x v="3"/>
    <x v="4"/>
    <n v="0.1111111111111111"/>
    <n v="0"/>
    <n v="0"/>
    <n v="0.22222222222222221"/>
    <n v="0"/>
    <n v="0.1111111111111111"/>
    <n v="0.55555555555555558"/>
  </r>
  <r>
    <x v="4"/>
    <x v="0"/>
    <n v="0"/>
    <n v="0"/>
    <n v="0.14285714285714285"/>
    <n v="0.42857142857142855"/>
    <n v="0"/>
    <n v="0.2857142857142857"/>
    <n v="0.14285714285714285"/>
  </r>
  <r>
    <x v="4"/>
    <x v="1"/>
    <n v="0"/>
    <n v="9.0909090909090912E-2"/>
    <n v="9.0909090909090912E-2"/>
    <n v="0.36363636363636365"/>
    <n v="0"/>
    <n v="0.18181818181818182"/>
    <n v="0.27272727272727271"/>
  </r>
  <r>
    <x v="4"/>
    <x v="2"/>
    <m/>
    <m/>
    <m/>
    <m/>
    <m/>
    <m/>
    <m/>
  </r>
  <r>
    <x v="4"/>
    <x v="3"/>
    <n v="0.17647058823529413"/>
    <n v="0.35294117647058826"/>
    <n v="0.11764705882352941"/>
    <n v="0.29411764705882354"/>
    <n v="0"/>
    <n v="0"/>
    <n v="5.8823529411764705E-2"/>
  </r>
  <r>
    <x v="4"/>
    <x v="4"/>
    <n v="6.25E-2"/>
    <n v="6.25E-2"/>
    <n v="0"/>
    <n v="0.625"/>
    <n v="0"/>
    <n v="0.125"/>
    <n v="0.125"/>
  </r>
  <r>
    <x v="5"/>
    <x v="0"/>
    <n v="0.125"/>
    <n v="0.25"/>
    <n v="0"/>
    <n v="0"/>
    <n v="0"/>
    <n v="0.375"/>
    <n v="0.25"/>
  </r>
  <r>
    <x v="5"/>
    <x v="1"/>
    <n v="0.125"/>
    <n v="0.25"/>
    <n v="0"/>
    <n v="0"/>
    <n v="0"/>
    <n v="0.375"/>
    <n v="0.25"/>
  </r>
  <r>
    <x v="5"/>
    <x v="2"/>
    <n v="0"/>
    <n v="0.25"/>
    <n v="0"/>
    <n v="0.25"/>
    <n v="0"/>
    <n v="0.5"/>
    <n v="0"/>
  </r>
  <r>
    <x v="5"/>
    <x v="3"/>
    <n v="0.21428571428571427"/>
    <n v="0.21428571428571427"/>
    <n v="0"/>
    <n v="0.21428571428571427"/>
    <n v="0"/>
    <n v="0.21428571428571427"/>
    <n v="0.14285714285714285"/>
  </r>
  <r>
    <x v="5"/>
    <x v="4"/>
    <n v="0.14285714285714285"/>
    <n v="0.14285714285714285"/>
    <n v="0"/>
    <n v="7.1428571428571425E-2"/>
    <n v="0"/>
    <n v="0.2857142857142857"/>
    <n v="0.35714285714285715"/>
  </r>
  <r>
    <x v="6"/>
    <x v="0"/>
    <n v="0"/>
    <n v="0.33333333333333331"/>
    <n v="0"/>
    <n v="0"/>
    <n v="0"/>
    <n v="0"/>
    <n v="0.66666666666666663"/>
  </r>
  <r>
    <x v="6"/>
    <x v="1"/>
    <n v="0.3125"/>
    <n v="0.1875"/>
    <n v="0.125"/>
    <n v="6.25E-2"/>
    <n v="0"/>
    <n v="6.25E-2"/>
    <n v="0.25"/>
  </r>
  <r>
    <x v="6"/>
    <x v="2"/>
    <m/>
    <m/>
    <m/>
    <m/>
    <m/>
    <m/>
    <m/>
  </r>
  <r>
    <x v="6"/>
    <x v="3"/>
    <n v="0.18181818181818182"/>
    <n v="0.18181818181818182"/>
    <n v="0"/>
    <n v="0.36363636363636365"/>
    <n v="0"/>
    <n v="0"/>
    <n v="0.27272727272727271"/>
  </r>
  <r>
    <x v="6"/>
    <x v="4"/>
    <n v="0.61538461538461542"/>
    <n v="0"/>
    <n v="0"/>
    <n v="0.15384615384615385"/>
    <n v="0"/>
    <n v="0"/>
    <n v="0.23076923076923078"/>
  </r>
  <r>
    <x v="7"/>
    <x v="0"/>
    <n v="0.125"/>
    <n v="0.125"/>
    <n v="0.125"/>
    <n v="0.125"/>
    <n v="0"/>
    <n v="0.375"/>
    <n v="0.125"/>
  </r>
  <r>
    <x v="7"/>
    <x v="1"/>
    <n v="7.6923076923076927E-2"/>
    <n v="0.15384615384615385"/>
    <n v="0.15384615384615385"/>
    <n v="7.6923076923076927E-2"/>
    <n v="0"/>
    <n v="0.38461538461538464"/>
    <n v="0.15384615384615385"/>
  </r>
  <r>
    <x v="7"/>
    <x v="2"/>
    <n v="0.4"/>
    <n v="0.2"/>
    <n v="0.2"/>
    <n v="0"/>
    <n v="0"/>
    <n v="0.2"/>
    <n v="0"/>
  </r>
  <r>
    <x v="7"/>
    <x v="3"/>
    <n v="0.33333333333333331"/>
    <n v="0.16666666666666666"/>
    <n v="8.3333333333333329E-2"/>
    <n v="0"/>
    <n v="0"/>
    <n v="0.16666666666666666"/>
    <n v="0.25"/>
  </r>
  <r>
    <x v="7"/>
    <x v="4"/>
    <n v="0.16666666666666666"/>
    <n v="0.16666666666666666"/>
    <n v="0"/>
    <n v="0.16666666666666666"/>
    <n v="0"/>
    <n v="0.16666666666666666"/>
    <n v="0.33333333333333331"/>
  </r>
  <r>
    <x v="8"/>
    <x v="0"/>
    <n v="0"/>
    <n v="0"/>
    <n v="0"/>
    <n v="0"/>
    <n v="0"/>
    <n v="0.5"/>
    <n v="0.5"/>
  </r>
  <r>
    <x v="8"/>
    <x v="1"/>
    <n v="0.14285714285714285"/>
    <n v="0.14285714285714285"/>
    <n v="0.14285714285714285"/>
    <n v="0.14285714285714285"/>
    <n v="0"/>
    <n v="0.14285714285714285"/>
    <n v="0.2857142857142857"/>
  </r>
  <r>
    <x v="8"/>
    <x v="2"/>
    <n v="0"/>
    <n v="0.5"/>
    <n v="0"/>
    <n v="0.33333333333333331"/>
    <n v="0"/>
    <n v="0"/>
    <n v="0.16666666666666666"/>
  </r>
  <r>
    <x v="8"/>
    <x v="3"/>
    <n v="0.22222222222222221"/>
    <n v="0.44444444444444442"/>
    <n v="0"/>
    <n v="0.22222222222222221"/>
    <n v="0"/>
    <n v="0"/>
    <n v="0.1111111111111111"/>
  </r>
  <r>
    <x v="8"/>
    <x v="4"/>
    <n v="0.22222222222222221"/>
    <n v="0"/>
    <n v="0"/>
    <n v="0.44444444444444442"/>
    <n v="0"/>
    <n v="0.1111111111111111"/>
    <n v="0.222222222222222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Stats-by-treatment" cacheId="5" applyNumberFormats="0" applyBorderFormats="0" applyFontFormats="0" applyPatternFormats="0" applyAlignmentFormats="0" applyWidthHeightFormats="0" dataCaption="" updatedVersion="8" compact="0" compactData="0">
  <location ref="A1:G8" firstHeaderRow="1" firstDataRow="2" firstDataCol="1"/>
  <pivotFields count="9">
    <pivotField name="Dataset" compact="0" outline="0" multipleItemSelectionAllowed="1" showAll="0"/>
    <pivotField name="Treatment" axis="axisRow" compact="0" outline="0" multipleItemSelectionAllowed="1" showAll="0" sortType="ascending">
      <items count="6">
        <item x="4"/>
        <item x="2"/>
        <item x="3"/>
        <item x="0"/>
        <item x="1"/>
        <item t="default"/>
      </items>
    </pivotField>
    <pivotField name="Redundant or derived" dataField="1" compact="0" outline="0" multipleItemSelectionAllowed="1" showAll="0"/>
    <pivotField name="Irrelevant for domain" dataField="1" compact="0" outline="0" multipleItemSelectionAllowed="1" showAll="0"/>
    <pivotField name="Vague (too generic)" dataField="1" compact="0" outline="0" multipleItemSelectionAllowed="1" showAll="0"/>
    <pivotField name="Attribute" dataField="1" compact="0" outline="0" multipleItemSelectionAllowed="1" showAll="0"/>
    <pivotField name="Operation (method)" compact="0" outline="0" multipleItemSelectionAllowed="1" showAll="0"/>
    <pivotField name="Role" dataField="1" compact="0" outline="0" multipleItemSelectionAllowed="1" showAll="0"/>
    <pivotField name="Implementation construct" dataField="1" compact="0" outline="0" multipleItemSelectionAllowe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Redundant or derived" fld="2" subtotal="average" baseField="0"/>
    <dataField name="AVERAGE of Irrelevant for domain" fld="3" subtotal="average" baseField="0"/>
    <dataField name="AVERAGE of Vague (too generic)" fld="4" subtotal="average" baseField="0"/>
    <dataField name="AVERAGE of Attribute" fld="5" subtotal="average" baseField="0"/>
    <dataField name="AVERAGE of Role" fld="7" subtotal="average" baseField="0"/>
    <dataField name="AVERAGE of Implementation construct" fld="8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Stats-by-dataset" cacheId="5" applyNumberFormats="0" applyBorderFormats="0" applyFontFormats="0" applyPatternFormats="0" applyAlignmentFormats="0" applyWidthHeightFormats="0" dataCaption="" updatedVersion="8" compact="0" compactData="0">
  <location ref="A1:G12" firstHeaderRow="1" firstDataRow="2" firstDataCol="1"/>
  <pivotFields count="9">
    <pivotField name="Dataset" axis="axisRow" compact="0" outline="0" multipleItemSelectionAllowed="1" showAll="0" sortType="ascending">
      <items count="10">
        <item x="0"/>
        <item x="2"/>
        <item x="1"/>
        <item x="5"/>
        <item x="7"/>
        <item x="6"/>
        <item x="8"/>
        <item x="4"/>
        <item x="3"/>
        <item t="default"/>
      </items>
    </pivotField>
    <pivotField name="Treatment" compact="0" outline="0" multipleItemSelectionAllowed="1" showAll="0"/>
    <pivotField name="Redundant or derived" dataField="1" compact="0" outline="0" multipleItemSelectionAllowed="1" showAll="0"/>
    <pivotField name="Irrelevant for domain" dataField="1" compact="0" outline="0" multipleItemSelectionAllowed="1" showAll="0"/>
    <pivotField name="Vague (too generic)" dataField="1" compact="0" outline="0" multipleItemSelectionAllowed="1" showAll="0"/>
    <pivotField name="Attribute" dataField="1" compact="0" outline="0" multipleItemSelectionAllowed="1" showAll="0"/>
    <pivotField name="Operation (method)" compact="0" outline="0" multipleItemSelectionAllowed="1" showAll="0"/>
    <pivotField name="Role" dataField="1" compact="0" outline="0" multipleItemSelectionAllowed="1" showAll="0"/>
    <pivotField name="Implementation construct" dataField="1" compact="0" outline="0" multipleItemSelectionAllowe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Redundant or derived" fld="2" subtotal="average" baseField="0"/>
    <dataField name="AVERAGE of Irrelevant for domain" fld="3" subtotal="average" baseField="0"/>
    <dataField name="AVERAGE of Vague (too generic)" fld="4" subtotal="average" baseField="0"/>
    <dataField name="AVERAGE of Attribute" fld="5" subtotal="average" baseField="0"/>
    <dataField name="AVERAGE of Role" fld="7" subtotal="average" baseField="0"/>
    <dataField name="AVERAGE of Implementation construct" fld="8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workbookViewId="0">
      <selection activeCell="B28" sqref="B28"/>
    </sheetView>
  </sheetViews>
  <sheetFormatPr defaultColWidth="12.6328125" defaultRowHeight="15.75" customHeight="1"/>
  <cols>
    <col min="2" max="2" width="30.6328125" customWidth="1"/>
  </cols>
  <sheetData>
    <row r="1" spans="1:3" ht="15.75" customHeight="1">
      <c r="A1" s="1"/>
      <c r="B1" s="1"/>
      <c r="C1" s="1"/>
    </row>
    <row r="2" spans="1:3" ht="15.75" customHeight="1">
      <c r="A2" s="1" t="s">
        <v>0</v>
      </c>
      <c r="B2" s="1" t="s">
        <v>1</v>
      </c>
      <c r="C2" s="1"/>
    </row>
    <row r="3" spans="1:3" ht="15.75" customHeight="1">
      <c r="B3" s="1" t="s">
        <v>2</v>
      </c>
      <c r="C3" s="1"/>
    </row>
    <row r="4" spans="1:3" ht="15.75" customHeight="1">
      <c r="B4" s="1" t="s">
        <v>3</v>
      </c>
      <c r="C4" s="1"/>
    </row>
    <row r="5" spans="1:3" ht="15.75" customHeight="1">
      <c r="B5" s="1" t="s">
        <v>4</v>
      </c>
      <c r="C5" s="1"/>
    </row>
    <row r="6" spans="1:3" ht="15.75" customHeight="1">
      <c r="B6" s="1" t="s">
        <v>5</v>
      </c>
      <c r="C6" s="1"/>
    </row>
    <row r="7" spans="1:3" ht="15.75" customHeight="1">
      <c r="B7" s="1" t="s">
        <v>6</v>
      </c>
      <c r="C7" s="1"/>
    </row>
    <row r="8" spans="1:3" ht="15.75" customHeight="1">
      <c r="B8" s="1" t="s">
        <v>7</v>
      </c>
      <c r="C8" s="1"/>
    </row>
    <row r="9" spans="1:3" ht="15.75" customHeight="1">
      <c r="B9" s="1" t="s">
        <v>8</v>
      </c>
      <c r="C9" s="1"/>
    </row>
    <row r="10" spans="1:3" ht="15.75" customHeight="1">
      <c r="A10" s="1"/>
      <c r="B10" s="1"/>
      <c r="C10" s="1"/>
    </row>
    <row r="11" spans="1:3" ht="15.75" customHeight="1">
      <c r="B11" s="1"/>
      <c r="C11" s="1"/>
    </row>
    <row r="12" spans="1:3" ht="15.75" customHeight="1">
      <c r="A12" s="1"/>
      <c r="B12" s="1"/>
      <c r="C12" s="1"/>
    </row>
    <row r="13" spans="1:3" ht="15.75" customHeight="1">
      <c r="B13" s="1"/>
      <c r="C13" s="1"/>
    </row>
    <row r="14" spans="1:3" ht="15.75" customHeight="1">
      <c r="B14" s="1"/>
      <c r="C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50"/>
  <sheetViews>
    <sheetView topLeftCell="A21" workbookViewId="0">
      <selection sqref="A1:A2"/>
    </sheetView>
  </sheetViews>
  <sheetFormatPr defaultColWidth="12.6328125" defaultRowHeight="15.75" customHeight="1"/>
  <cols>
    <col min="7" max="7" width="18.26953125" customWidth="1"/>
    <col min="8" max="8" width="11.6328125" customWidth="1"/>
  </cols>
  <sheetData>
    <row r="1" spans="1:13" ht="15.75" customHeight="1">
      <c r="A1" s="36" t="s">
        <v>11</v>
      </c>
      <c r="B1" s="1" t="s">
        <v>12</v>
      </c>
      <c r="C1" s="1" t="s">
        <v>13</v>
      </c>
      <c r="E1" s="1" t="s">
        <v>14</v>
      </c>
      <c r="F1" s="1" t="s">
        <v>15</v>
      </c>
      <c r="G1" s="1" t="s">
        <v>16</v>
      </c>
      <c r="I1" s="1" t="s">
        <v>17</v>
      </c>
      <c r="J1" s="1" t="s">
        <v>18</v>
      </c>
      <c r="L1" s="1" t="s">
        <v>19</v>
      </c>
      <c r="M1" s="1"/>
    </row>
    <row r="2" spans="1:13" ht="15.75" customHeight="1">
      <c r="A2" s="37"/>
      <c r="B2" s="1" t="s">
        <v>20</v>
      </c>
      <c r="C2" s="1" t="s">
        <v>21</v>
      </c>
      <c r="D2" s="1" t="s">
        <v>22</v>
      </c>
      <c r="E2" s="1" t="s">
        <v>21</v>
      </c>
      <c r="F2" s="1" t="s">
        <v>20</v>
      </c>
      <c r="G2" s="1" t="s">
        <v>21</v>
      </c>
      <c r="H2" s="1" t="s">
        <v>22</v>
      </c>
      <c r="I2" s="1" t="s">
        <v>21</v>
      </c>
      <c r="L2" s="1" t="s">
        <v>21</v>
      </c>
      <c r="M2" s="1"/>
    </row>
    <row r="3" spans="1:13" ht="15.75" customHeight="1">
      <c r="A3" s="2" t="s">
        <v>23</v>
      </c>
    </row>
    <row r="4" spans="1:13" ht="15.75" customHeight="1">
      <c r="A4" s="2" t="s">
        <v>24</v>
      </c>
      <c r="J4" s="2" t="s">
        <v>25</v>
      </c>
      <c r="K4" s="3"/>
    </row>
    <row r="5" spans="1:13" ht="15.75" customHeight="1">
      <c r="A5" s="2" t="s">
        <v>26</v>
      </c>
      <c r="B5" s="2" t="s">
        <v>26</v>
      </c>
      <c r="D5" s="2" t="s">
        <v>26</v>
      </c>
      <c r="F5" s="2" t="s">
        <v>26</v>
      </c>
      <c r="H5" s="2" t="s">
        <v>26</v>
      </c>
      <c r="J5" s="2" t="s">
        <v>26</v>
      </c>
      <c r="K5" s="4"/>
    </row>
    <row r="6" spans="1:13" ht="15.75" customHeight="1">
      <c r="A6" s="2" t="s">
        <v>27</v>
      </c>
      <c r="D6" s="2" t="s">
        <v>27</v>
      </c>
      <c r="F6" s="2" t="s">
        <v>27</v>
      </c>
      <c r="H6" s="2" t="s">
        <v>27</v>
      </c>
      <c r="J6" s="2" t="s">
        <v>27</v>
      </c>
      <c r="K6" s="4"/>
    </row>
    <row r="7" spans="1:13" ht="15.75" customHeight="1">
      <c r="A7" s="2" t="s">
        <v>28</v>
      </c>
      <c r="D7" s="5"/>
      <c r="H7" s="2" t="s">
        <v>28</v>
      </c>
      <c r="J7" s="2" t="s">
        <v>28</v>
      </c>
      <c r="K7" s="2" t="s">
        <v>29</v>
      </c>
    </row>
    <row r="8" spans="1:13" ht="15.75" customHeight="1">
      <c r="A8" s="2" t="s">
        <v>30</v>
      </c>
      <c r="K8" s="6"/>
    </row>
    <row r="9" spans="1:13" ht="15.75" customHeight="1">
      <c r="A9" s="2" t="s">
        <v>31</v>
      </c>
      <c r="D9" s="2" t="s">
        <v>31</v>
      </c>
      <c r="H9" s="2" t="s">
        <v>31</v>
      </c>
      <c r="J9" s="2" t="s">
        <v>31</v>
      </c>
      <c r="K9" s="2"/>
    </row>
    <row r="10" spans="1:13" ht="15.75" customHeight="1">
      <c r="A10" s="2" t="s">
        <v>32</v>
      </c>
      <c r="B10" s="2" t="s">
        <v>32</v>
      </c>
      <c r="D10" s="2" t="s">
        <v>32</v>
      </c>
      <c r="F10" s="2" t="s">
        <v>32</v>
      </c>
      <c r="H10" s="2" t="s">
        <v>32</v>
      </c>
      <c r="J10" s="2" t="s">
        <v>32</v>
      </c>
      <c r="K10" s="2"/>
    </row>
    <row r="11" spans="1:13" ht="15.75" customHeight="1">
      <c r="A11" s="7" t="s">
        <v>33</v>
      </c>
      <c r="B11" s="7" t="s">
        <v>33</v>
      </c>
      <c r="D11" s="7" t="s">
        <v>33</v>
      </c>
      <c r="H11" s="5" t="s">
        <v>34</v>
      </c>
      <c r="J11" s="1" t="s">
        <v>35</v>
      </c>
      <c r="K11" s="2" t="s">
        <v>36</v>
      </c>
    </row>
    <row r="12" spans="1:13" ht="15.75" customHeight="1">
      <c r="A12" s="2" t="s">
        <v>37</v>
      </c>
      <c r="D12" s="2" t="s">
        <v>37</v>
      </c>
      <c r="H12" s="2" t="s">
        <v>37</v>
      </c>
      <c r="K12" s="8"/>
    </row>
    <row r="13" spans="1:13" ht="15.75" customHeight="1">
      <c r="A13" s="2" t="s">
        <v>38</v>
      </c>
      <c r="D13" s="2" t="s">
        <v>38</v>
      </c>
      <c r="H13" s="2" t="s">
        <v>38</v>
      </c>
      <c r="J13" s="2" t="s">
        <v>38</v>
      </c>
    </row>
    <row r="14" spans="1:13" ht="15.75" customHeight="1">
      <c r="A14" s="6" t="s">
        <v>39</v>
      </c>
      <c r="B14" s="2" t="s">
        <v>39</v>
      </c>
      <c r="D14" s="2" t="s">
        <v>39</v>
      </c>
      <c r="F14" s="2" t="s">
        <v>39</v>
      </c>
      <c r="H14" s="2" t="s">
        <v>39</v>
      </c>
      <c r="K14" s="8"/>
    </row>
    <row r="15" spans="1:13" ht="15.75" customHeight="1">
      <c r="A15" s="6" t="s">
        <v>40</v>
      </c>
      <c r="D15" s="2" t="s">
        <v>40</v>
      </c>
      <c r="H15" s="5" t="s">
        <v>40</v>
      </c>
      <c r="J15" s="2" t="s">
        <v>41</v>
      </c>
      <c r="K15" s="8"/>
    </row>
    <row r="16" spans="1:13" ht="15.75" customHeight="1">
      <c r="A16" s="6" t="s">
        <v>42</v>
      </c>
      <c r="D16" s="2" t="s">
        <v>42</v>
      </c>
      <c r="F16" s="2" t="s">
        <v>42</v>
      </c>
      <c r="H16" s="2" t="s">
        <v>42</v>
      </c>
      <c r="J16" s="2" t="s">
        <v>42</v>
      </c>
      <c r="K16" s="8"/>
    </row>
    <row r="17" spans="1:12" ht="15.75" customHeight="1">
      <c r="A17" s="6" t="s">
        <v>43</v>
      </c>
      <c r="D17" s="2" t="s">
        <v>43</v>
      </c>
      <c r="H17" s="2" t="s">
        <v>43</v>
      </c>
      <c r="K17" s="8"/>
    </row>
    <row r="18" spans="1:12" ht="15.75" customHeight="1">
      <c r="A18" s="6" t="s">
        <v>44</v>
      </c>
      <c r="K18" s="8"/>
    </row>
    <row r="19" spans="1:12" ht="15.75" customHeight="1">
      <c r="A19" s="6" t="s">
        <v>45</v>
      </c>
      <c r="D19" s="5"/>
      <c r="H19" s="5" t="s">
        <v>45</v>
      </c>
      <c r="K19" s="8"/>
    </row>
    <row r="20" spans="1:12" ht="15.75" customHeight="1">
      <c r="B20" s="3" t="s">
        <v>46</v>
      </c>
      <c r="C20" s="1" t="s">
        <v>6</v>
      </c>
      <c r="D20" s="3" t="s">
        <v>46</v>
      </c>
      <c r="E20" s="1" t="s">
        <v>6</v>
      </c>
      <c r="F20" s="5" t="s">
        <v>47</v>
      </c>
      <c r="G20" s="1" t="s">
        <v>3</v>
      </c>
      <c r="J20" s="2" t="s">
        <v>46</v>
      </c>
      <c r="K20" s="8"/>
      <c r="L20" s="1" t="s">
        <v>6</v>
      </c>
    </row>
    <row r="21" spans="1:12" ht="15.75" customHeight="1">
      <c r="B21" s="8" t="s">
        <v>48</v>
      </c>
      <c r="C21" s="1" t="s">
        <v>6</v>
      </c>
      <c r="D21" s="8" t="s">
        <v>48</v>
      </c>
      <c r="E21" s="1" t="s">
        <v>6</v>
      </c>
      <c r="F21" s="5"/>
      <c r="G21" s="5"/>
      <c r="H21" s="5" t="s">
        <v>49</v>
      </c>
      <c r="I21" s="1" t="s">
        <v>3</v>
      </c>
      <c r="J21" s="2"/>
      <c r="K21" s="9"/>
    </row>
    <row r="22" spans="1:12" ht="15.75" customHeight="1">
      <c r="B22" s="8" t="s">
        <v>50</v>
      </c>
      <c r="C22" s="1" t="s">
        <v>6</v>
      </c>
      <c r="D22" s="8" t="s">
        <v>51</v>
      </c>
      <c r="E22" s="1" t="s">
        <v>2</v>
      </c>
      <c r="F22" s="5"/>
      <c r="G22" s="5"/>
      <c r="H22" s="5" t="s">
        <v>47</v>
      </c>
      <c r="I22" s="1" t="s">
        <v>3</v>
      </c>
      <c r="J22" s="2" t="s">
        <v>52</v>
      </c>
      <c r="L22" s="1" t="s">
        <v>7</v>
      </c>
    </row>
    <row r="23" spans="1:12" ht="15.75" customHeight="1">
      <c r="C23" s="9"/>
      <c r="D23" s="8" t="s">
        <v>53</v>
      </c>
      <c r="E23" s="1" t="s">
        <v>7</v>
      </c>
      <c r="F23" s="5"/>
      <c r="G23" s="5"/>
      <c r="H23" s="5" t="s">
        <v>54</v>
      </c>
      <c r="I23" s="1" t="s">
        <v>2</v>
      </c>
      <c r="J23" s="2" t="s">
        <v>55</v>
      </c>
      <c r="L23" s="1" t="s">
        <v>4</v>
      </c>
    </row>
    <row r="24" spans="1:12" ht="15.75" customHeight="1">
      <c r="C24" s="9"/>
      <c r="D24" s="8" t="s">
        <v>56</v>
      </c>
      <c r="E24" s="1" t="s">
        <v>7</v>
      </c>
      <c r="F24" s="5"/>
      <c r="G24" s="5"/>
      <c r="H24" s="5" t="s">
        <v>57</v>
      </c>
      <c r="I24" s="1" t="s">
        <v>1</v>
      </c>
      <c r="J24" s="2" t="s">
        <v>58</v>
      </c>
      <c r="L24" s="1" t="s">
        <v>4</v>
      </c>
    </row>
    <row r="25" spans="1:12" ht="15.75" customHeight="1">
      <c r="C25" s="9"/>
      <c r="D25" s="8" t="s">
        <v>59</v>
      </c>
      <c r="E25" s="1" t="s">
        <v>1</v>
      </c>
      <c r="F25" s="5"/>
      <c r="G25" s="5"/>
      <c r="H25" s="5" t="s">
        <v>60</v>
      </c>
      <c r="I25" s="1" t="s">
        <v>2</v>
      </c>
      <c r="J25" s="2" t="s">
        <v>61</v>
      </c>
      <c r="L25" s="1" t="s">
        <v>1</v>
      </c>
    </row>
    <row r="26" spans="1:12" ht="15.75" customHeight="1">
      <c r="C26" s="9"/>
      <c r="D26" s="8" t="s">
        <v>62</v>
      </c>
      <c r="E26" s="1" t="s">
        <v>1</v>
      </c>
      <c r="F26" s="5"/>
      <c r="G26" s="5"/>
      <c r="H26" s="5" t="s">
        <v>63</v>
      </c>
      <c r="I26" s="1" t="s">
        <v>1</v>
      </c>
      <c r="J26" s="2" t="s">
        <v>64</v>
      </c>
      <c r="L26" s="1" t="s">
        <v>1</v>
      </c>
    </row>
    <row r="27" spans="1:12" ht="15.75" customHeight="1">
      <c r="C27" s="9"/>
      <c r="D27" s="8" t="s">
        <v>65</v>
      </c>
      <c r="E27" s="1" t="s">
        <v>4</v>
      </c>
      <c r="F27" s="5"/>
      <c r="G27" s="5"/>
      <c r="H27" s="5" t="s">
        <v>66</v>
      </c>
      <c r="I27" s="1" t="s">
        <v>1</v>
      </c>
      <c r="J27" s="2" t="s">
        <v>67</v>
      </c>
      <c r="L27" s="1" t="s">
        <v>1</v>
      </c>
    </row>
    <row r="28" spans="1:12">
      <c r="C28" s="9"/>
      <c r="D28" s="8" t="s">
        <v>50</v>
      </c>
      <c r="E28" s="1" t="s">
        <v>6</v>
      </c>
      <c r="F28" s="5"/>
      <c r="G28" s="5"/>
      <c r="H28" s="5" t="s">
        <v>68</v>
      </c>
      <c r="I28" s="1" t="s">
        <v>1</v>
      </c>
    </row>
    <row r="29" spans="1:12">
      <c r="G29" s="5"/>
      <c r="H29" s="5" t="s">
        <v>69</v>
      </c>
      <c r="I29" s="1" t="s">
        <v>7</v>
      </c>
    </row>
    <row r="30" spans="1:12">
      <c r="C30" s="9"/>
      <c r="D30" s="8" t="s">
        <v>70</v>
      </c>
      <c r="E30" s="1" t="s">
        <v>3</v>
      </c>
      <c r="G30" s="5"/>
      <c r="H30" s="5" t="s">
        <v>71</v>
      </c>
      <c r="I30" s="1" t="s">
        <v>1</v>
      </c>
    </row>
    <row r="31" spans="1:12">
      <c r="C31" s="9"/>
      <c r="D31" s="8" t="s">
        <v>72</v>
      </c>
      <c r="E31" s="1" t="s">
        <v>1</v>
      </c>
      <c r="G31" s="5"/>
      <c r="H31" s="5" t="s">
        <v>73</v>
      </c>
      <c r="I31" s="1" t="s">
        <v>1</v>
      </c>
    </row>
    <row r="32" spans="1:12">
      <c r="C32" s="9"/>
      <c r="D32" s="8" t="s">
        <v>74</v>
      </c>
      <c r="E32" s="1" t="s">
        <v>1</v>
      </c>
      <c r="G32" s="5"/>
      <c r="H32" s="5" t="s">
        <v>75</v>
      </c>
      <c r="I32" s="1" t="s">
        <v>1</v>
      </c>
    </row>
    <row r="33" spans="1:13" ht="15.75" customHeight="1">
      <c r="C33" s="9"/>
      <c r="D33" s="8" t="s">
        <v>76</v>
      </c>
      <c r="E33" s="1" t="s">
        <v>1</v>
      </c>
    </row>
    <row r="34" spans="1:13" ht="15.75" customHeight="1">
      <c r="C34" s="9"/>
      <c r="D34" s="8" t="s">
        <v>77</v>
      </c>
      <c r="E34" s="1" t="s">
        <v>1</v>
      </c>
    </row>
    <row r="35" spans="1:13" ht="15.75" customHeight="1">
      <c r="C35" s="9"/>
      <c r="D35" s="8" t="s">
        <v>78</v>
      </c>
      <c r="E35" s="1" t="s">
        <v>1</v>
      </c>
    </row>
    <row r="36" spans="1:13" ht="15.75" customHeight="1">
      <c r="C36" s="9"/>
      <c r="D36" s="8" t="s">
        <v>79</v>
      </c>
      <c r="E36" s="1" t="s">
        <v>1</v>
      </c>
    </row>
    <row r="37" spans="1:13" ht="12.5">
      <c r="C37" s="9"/>
      <c r="D37" s="9" t="s">
        <v>80</v>
      </c>
      <c r="E37" s="1" t="s">
        <v>1</v>
      </c>
    </row>
    <row r="38" spans="1:13" ht="12.5">
      <c r="A38" s="1" t="s">
        <v>10</v>
      </c>
      <c r="B38" s="1">
        <f>COUNTA(B3:B19)</f>
        <v>4</v>
      </c>
      <c r="D38" s="1">
        <f>COUNTA(D3:D19)</f>
        <v>11</v>
      </c>
      <c r="F38" s="1">
        <f>COUNTA(F3:F19)</f>
        <v>5</v>
      </c>
      <c r="H38" s="1">
        <f>COUNTA(H3:H19)</f>
        <v>13</v>
      </c>
      <c r="L38" s="1">
        <f>COUNTA(J3:J19)</f>
        <v>10</v>
      </c>
    </row>
    <row r="39" spans="1:13" ht="12.5">
      <c r="A39" s="1" t="s">
        <v>0</v>
      </c>
      <c r="B39" s="1">
        <f>COUNTA(B20:B37)</f>
        <v>3</v>
      </c>
      <c r="D39" s="1">
        <f>COUNTA(D20:D37)</f>
        <v>17</v>
      </c>
      <c r="F39" s="1">
        <f>COUNTA(F20:F37)</f>
        <v>1</v>
      </c>
      <c r="H39" s="1">
        <f>COUNTA(H20:H37)</f>
        <v>12</v>
      </c>
      <c r="L39" s="1">
        <f>COUNTA(J20:J37)</f>
        <v>7</v>
      </c>
    </row>
    <row r="40" spans="1:13" ht="12.5">
      <c r="A40" s="1" t="s">
        <v>9</v>
      </c>
      <c r="B40" s="1">
        <f>COUNTBLANK(B3:B19)</f>
        <v>13</v>
      </c>
      <c r="D40" s="1">
        <f>COUNTBLANK(D3:D19)</f>
        <v>6</v>
      </c>
      <c r="F40" s="1">
        <f>COUNTBLANK(F3:F19)</f>
        <v>12</v>
      </c>
      <c r="H40" s="1">
        <f>COUNTBLANK(H3:H19)</f>
        <v>4</v>
      </c>
      <c r="L40" s="1">
        <f>COUNTBLANK(J3:J19)</f>
        <v>7</v>
      </c>
    </row>
    <row r="41" spans="1:13" ht="12.5">
      <c r="A41" s="1" t="s">
        <v>81</v>
      </c>
      <c r="B41" s="1">
        <f>B38/(B38+B39)</f>
        <v>0.5714285714285714</v>
      </c>
      <c r="D41" s="1">
        <f>D38/(D38+D39)</f>
        <v>0.39285714285714285</v>
      </c>
      <c r="F41" s="1">
        <f>F38/(F38+F39)</f>
        <v>0.83333333333333337</v>
      </c>
      <c r="H41" s="1">
        <f>H38/(H38+H39)</f>
        <v>0.52</v>
      </c>
      <c r="L41" s="1">
        <f>L38/(L38+L39)</f>
        <v>0.58823529411764708</v>
      </c>
    </row>
    <row r="42" spans="1:13" ht="12.5">
      <c r="A42" s="1" t="s">
        <v>82</v>
      </c>
      <c r="B42" s="1">
        <f>B38/(B38+B40)</f>
        <v>0.23529411764705882</v>
      </c>
      <c r="D42" s="1">
        <f>D38/(D38+D40)</f>
        <v>0.6470588235294118</v>
      </c>
      <c r="F42" s="1">
        <f>F38/(F38+F40)</f>
        <v>0.29411764705882354</v>
      </c>
      <c r="H42" s="1">
        <f>H38/(H38+H40)</f>
        <v>0.76470588235294112</v>
      </c>
      <c r="L42" s="1">
        <f>L38/(L38+L40)</f>
        <v>0.58823529411764708</v>
      </c>
    </row>
    <row r="43" spans="1:13" ht="12.5">
      <c r="C43" s="1" t="s">
        <v>83</v>
      </c>
      <c r="D43" s="1" t="s">
        <v>84</v>
      </c>
      <c r="E43" s="1" t="s">
        <v>83</v>
      </c>
      <c r="F43" s="1" t="s">
        <v>84</v>
      </c>
      <c r="G43" s="1" t="s">
        <v>83</v>
      </c>
      <c r="H43" s="1" t="s">
        <v>84</v>
      </c>
      <c r="I43" s="1" t="s">
        <v>83</v>
      </c>
      <c r="J43" s="1" t="s">
        <v>84</v>
      </c>
      <c r="L43" s="1" t="s">
        <v>83</v>
      </c>
      <c r="M43" s="1" t="s">
        <v>84</v>
      </c>
    </row>
    <row r="44" spans="1:13" ht="12.5">
      <c r="A44" s="1" t="str">
        <f>'Error types'!B2</f>
        <v>Redundant or derived</v>
      </c>
      <c r="C44" s="1">
        <f t="shared" ref="C44:C50" si="0">COUNTIF(C3:C37, "=" &amp; $A44)</f>
        <v>0</v>
      </c>
      <c r="D44" s="1">
        <f t="shared" ref="D44:D50" si="1">C44/$B$39</f>
        <v>0</v>
      </c>
      <c r="E44" s="1">
        <f t="shared" ref="E44:E50" si="2">COUNTIF(E3:E37, "=" &amp; $A44)</f>
        <v>9</v>
      </c>
      <c r="F44" s="1">
        <f t="shared" ref="F44:F50" si="3">E44/$D$39</f>
        <v>0.52941176470588236</v>
      </c>
      <c r="G44" s="1">
        <f t="shared" ref="G44:G50" si="4">COUNTIF(G3:G37, "=" &amp; $A44)</f>
        <v>0</v>
      </c>
      <c r="H44" s="1">
        <f t="shared" ref="H44:H50" si="5">G44/$F$39</f>
        <v>0</v>
      </c>
      <c r="I44" s="1">
        <f t="shared" ref="I44:I50" si="6">COUNTIF(I3:I37, "=" &amp; $A44)</f>
        <v>7</v>
      </c>
      <c r="J44" s="1">
        <f t="shared" ref="J44:J50" si="7">I44/$H$39</f>
        <v>0.58333333333333337</v>
      </c>
      <c r="L44" s="1">
        <f t="shared" ref="L44:L50" si="8">COUNTIF(L3:L37, "=" &amp; $A44)</f>
        <v>3</v>
      </c>
      <c r="M44" s="1">
        <f t="shared" ref="M44:M50" si="9">L44/$L$39</f>
        <v>0.42857142857142855</v>
      </c>
    </row>
    <row r="45" spans="1:13" ht="12.5">
      <c r="A45" s="1" t="str">
        <f>'Error types'!B3</f>
        <v>Irrelevant for domain</v>
      </c>
      <c r="C45" s="1">
        <f t="shared" si="0"/>
        <v>0</v>
      </c>
      <c r="D45" s="1">
        <f t="shared" si="1"/>
        <v>0</v>
      </c>
      <c r="E45" s="1">
        <f t="shared" si="2"/>
        <v>1</v>
      </c>
      <c r="F45" s="1">
        <f t="shared" si="3"/>
        <v>5.8823529411764705E-2</v>
      </c>
      <c r="G45" s="1">
        <f t="shared" si="4"/>
        <v>0</v>
      </c>
      <c r="H45" s="1">
        <f t="shared" si="5"/>
        <v>0</v>
      </c>
      <c r="I45" s="1">
        <f t="shared" si="6"/>
        <v>2</v>
      </c>
      <c r="J45" s="1">
        <f t="shared" si="7"/>
        <v>0.16666666666666666</v>
      </c>
      <c r="L45" s="1">
        <f t="shared" si="8"/>
        <v>0</v>
      </c>
      <c r="M45" s="1">
        <f t="shared" si="9"/>
        <v>0</v>
      </c>
    </row>
    <row r="46" spans="1:13" ht="12.5">
      <c r="A46" s="1" t="str">
        <f>'Error types'!B4</f>
        <v>Vague (too generic)</v>
      </c>
      <c r="C46" s="1">
        <f t="shared" si="0"/>
        <v>0</v>
      </c>
      <c r="D46" s="1">
        <f t="shared" si="1"/>
        <v>0</v>
      </c>
      <c r="E46" s="1">
        <f t="shared" si="2"/>
        <v>1</v>
      </c>
      <c r="F46" s="1">
        <f t="shared" si="3"/>
        <v>5.8823529411764705E-2</v>
      </c>
      <c r="G46" s="1">
        <f t="shared" si="4"/>
        <v>1</v>
      </c>
      <c r="H46" s="1">
        <f t="shared" si="5"/>
        <v>1</v>
      </c>
      <c r="I46" s="1">
        <f t="shared" si="6"/>
        <v>2</v>
      </c>
      <c r="J46" s="1">
        <f t="shared" si="7"/>
        <v>0.16666666666666666</v>
      </c>
      <c r="L46" s="1">
        <f t="shared" si="8"/>
        <v>0</v>
      </c>
      <c r="M46" s="1">
        <f t="shared" si="9"/>
        <v>0</v>
      </c>
    </row>
    <row r="47" spans="1:13" ht="12.5">
      <c r="A47" s="1" t="str">
        <f>'Error types'!B5</f>
        <v>Attribute</v>
      </c>
      <c r="C47" s="1">
        <f t="shared" si="0"/>
        <v>0</v>
      </c>
      <c r="D47" s="1">
        <f t="shared" si="1"/>
        <v>0</v>
      </c>
      <c r="E47" s="1">
        <f t="shared" si="2"/>
        <v>1</v>
      </c>
      <c r="F47" s="1">
        <f t="shared" si="3"/>
        <v>5.8823529411764705E-2</v>
      </c>
      <c r="G47" s="1">
        <f t="shared" si="4"/>
        <v>0</v>
      </c>
      <c r="H47" s="1">
        <f t="shared" si="5"/>
        <v>0</v>
      </c>
      <c r="I47" s="1">
        <f t="shared" si="6"/>
        <v>0</v>
      </c>
      <c r="J47" s="1">
        <f t="shared" si="7"/>
        <v>0</v>
      </c>
      <c r="L47" s="1">
        <f t="shared" si="8"/>
        <v>2</v>
      </c>
      <c r="M47" s="1">
        <f t="shared" si="9"/>
        <v>0.2857142857142857</v>
      </c>
    </row>
    <row r="48" spans="1:13" ht="12.5">
      <c r="A48" s="1" t="str">
        <f>'Error types'!B6</f>
        <v>Operation (method)</v>
      </c>
      <c r="C48" s="1">
        <f t="shared" si="0"/>
        <v>0</v>
      </c>
      <c r="D48" s="1">
        <f t="shared" si="1"/>
        <v>0</v>
      </c>
      <c r="E48" s="1">
        <f t="shared" si="2"/>
        <v>0</v>
      </c>
      <c r="F48" s="1">
        <f t="shared" si="3"/>
        <v>0</v>
      </c>
      <c r="G48" s="1">
        <f t="shared" si="4"/>
        <v>0</v>
      </c>
      <c r="H48" s="1">
        <f t="shared" si="5"/>
        <v>0</v>
      </c>
      <c r="I48" s="1">
        <f t="shared" si="6"/>
        <v>0</v>
      </c>
      <c r="J48" s="1">
        <f t="shared" si="7"/>
        <v>0</v>
      </c>
      <c r="L48" s="1">
        <f t="shared" si="8"/>
        <v>0</v>
      </c>
      <c r="M48" s="1">
        <f t="shared" si="9"/>
        <v>0</v>
      </c>
    </row>
    <row r="49" spans="1:13" ht="12.5">
      <c r="A49" s="1" t="str">
        <f>'Error types'!B7</f>
        <v>Role</v>
      </c>
      <c r="C49" s="1">
        <f t="shared" si="0"/>
        <v>3</v>
      </c>
      <c r="D49" s="1">
        <f t="shared" si="1"/>
        <v>1</v>
      </c>
      <c r="E49" s="1">
        <f t="shared" si="2"/>
        <v>3</v>
      </c>
      <c r="F49" s="1">
        <f t="shared" si="3"/>
        <v>0.17647058823529413</v>
      </c>
      <c r="G49" s="1">
        <f t="shared" si="4"/>
        <v>0</v>
      </c>
      <c r="H49" s="1">
        <f t="shared" si="5"/>
        <v>0</v>
      </c>
      <c r="I49" s="1">
        <f t="shared" si="6"/>
        <v>0</v>
      </c>
      <c r="J49" s="1">
        <f t="shared" si="7"/>
        <v>0</v>
      </c>
      <c r="L49" s="1">
        <f t="shared" si="8"/>
        <v>1</v>
      </c>
      <c r="M49" s="1">
        <f t="shared" si="9"/>
        <v>0.14285714285714285</v>
      </c>
    </row>
    <row r="50" spans="1:13" ht="12.5">
      <c r="A50" s="1" t="str">
        <f>'Error types'!B8</f>
        <v>Implementation construct</v>
      </c>
      <c r="C50" s="1">
        <f t="shared" si="0"/>
        <v>0</v>
      </c>
      <c r="D50" s="1">
        <f t="shared" si="1"/>
        <v>0</v>
      </c>
      <c r="E50" s="1">
        <f t="shared" si="2"/>
        <v>2</v>
      </c>
      <c r="F50" s="1">
        <f t="shared" si="3"/>
        <v>0.11764705882352941</v>
      </c>
      <c r="G50" s="1">
        <f t="shared" si="4"/>
        <v>0</v>
      </c>
      <c r="H50" s="1">
        <f t="shared" si="5"/>
        <v>0</v>
      </c>
      <c r="I50" s="1">
        <f t="shared" si="6"/>
        <v>1</v>
      </c>
      <c r="J50" s="1">
        <f t="shared" si="7"/>
        <v>8.3333333333333329E-2</v>
      </c>
      <c r="L50" s="1">
        <f t="shared" si="8"/>
        <v>1</v>
      </c>
      <c r="M50" s="1">
        <f t="shared" si="9"/>
        <v>0.14285714285714285</v>
      </c>
    </row>
  </sheetData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'Error types'!$B$1:$B$8</xm:f>
          </x14:formula1>
          <xm:sqref>G20 L20 C20:C22 L22:L27 E20:E28 I21:I32 E30:E37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50"/>
  <sheetViews>
    <sheetView topLeftCell="A21" workbookViewId="0">
      <selection sqref="A1:A2"/>
    </sheetView>
  </sheetViews>
  <sheetFormatPr defaultColWidth="12.6328125" defaultRowHeight="15.75" customHeight="1"/>
  <cols>
    <col min="5" max="7" width="14.453125" customWidth="1"/>
  </cols>
  <sheetData>
    <row r="1" spans="1:15" ht="15.75" customHeight="1">
      <c r="A1" s="36" t="s">
        <v>11</v>
      </c>
      <c r="B1" s="1" t="s">
        <v>12</v>
      </c>
      <c r="C1" s="1" t="s">
        <v>13</v>
      </c>
      <c r="E1" s="1" t="s">
        <v>14</v>
      </c>
      <c r="F1" s="1" t="s">
        <v>15</v>
      </c>
      <c r="G1" s="1" t="s">
        <v>16</v>
      </c>
      <c r="I1" s="1" t="s">
        <v>17</v>
      </c>
      <c r="J1" s="1" t="s">
        <v>18</v>
      </c>
      <c r="K1" s="1" t="s">
        <v>85</v>
      </c>
    </row>
    <row r="2" spans="1:15" ht="15.75" customHeight="1">
      <c r="A2" s="37"/>
      <c r="B2" s="1" t="s">
        <v>20</v>
      </c>
      <c r="C2" s="1" t="s">
        <v>21</v>
      </c>
      <c r="D2" s="1" t="s">
        <v>22</v>
      </c>
      <c r="E2" s="1" t="s">
        <v>21</v>
      </c>
      <c r="F2" s="1" t="s">
        <v>20</v>
      </c>
      <c r="G2" s="1" t="s">
        <v>21</v>
      </c>
      <c r="H2" s="1" t="s">
        <v>22</v>
      </c>
      <c r="I2" s="1" t="s">
        <v>21</v>
      </c>
      <c r="K2" s="1" t="s">
        <v>21</v>
      </c>
    </row>
    <row r="3" spans="1:15" ht="15.75" customHeight="1">
      <c r="A3" s="6" t="s">
        <v>86</v>
      </c>
      <c r="B3" s="3" t="s">
        <v>87</v>
      </c>
      <c r="D3" s="3" t="s">
        <v>87</v>
      </c>
      <c r="F3" s="5" t="s">
        <v>86</v>
      </c>
      <c r="H3" s="5" t="s">
        <v>86</v>
      </c>
      <c r="J3" s="2" t="s">
        <v>87</v>
      </c>
    </row>
    <row r="4" spans="1:15" ht="15.75" customHeight="1">
      <c r="A4" s="6" t="s">
        <v>23</v>
      </c>
      <c r="D4" s="8" t="s">
        <v>88</v>
      </c>
      <c r="F4" s="5" t="s">
        <v>23</v>
      </c>
      <c r="H4" s="5" t="s">
        <v>23</v>
      </c>
    </row>
    <row r="5" spans="1:15" ht="15.75" customHeight="1">
      <c r="A5" s="6" t="s">
        <v>89</v>
      </c>
      <c r="B5" s="8" t="s">
        <v>90</v>
      </c>
      <c r="D5" s="8" t="s">
        <v>90</v>
      </c>
      <c r="F5" s="5" t="s">
        <v>91</v>
      </c>
      <c r="H5" s="5" t="s">
        <v>91</v>
      </c>
      <c r="J5" s="2" t="s">
        <v>92</v>
      </c>
    </row>
    <row r="6" spans="1:15" ht="15.75" customHeight="1">
      <c r="A6" s="6" t="s">
        <v>93</v>
      </c>
      <c r="F6" s="5" t="s">
        <v>94</v>
      </c>
      <c r="H6" s="5" t="s">
        <v>94</v>
      </c>
    </row>
    <row r="7" spans="1:15" ht="15.75" customHeight="1">
      <c r="A7" s="6" t="s">
        <v>95</v>
      </c>
      <c r="D7" s="8" t="s">
        <v>96</v>
      </c>
      <c r="H7" s="5" t="s">
        <v>95</v>
      </c>
      <c r="J7" s="2" t="s">
        <v>97</v>
      </c>
    </row>
    <row r="8" spans="1:15" ht="15.75" customHeight="1">
      <c r="A8" s="6" t="s">
        <v>98</v>
      </c>
    </row>
    <row r="9" spans="1:15" ht="15.75" customHeight="1">
      <c r="A9" s="6" t="s">
        <v>99</v>
      </c>
      <c r="B9" s="8" t="s">
        <v>100</v>
      </c>
      <c r="D9" s="8" t="s">
        <v>100</v>
      </c>
      <c r="F9" s="5" t="s">
        <v>99</v>
      </c>
      <c r="H9" s="5" t="s">
        <v>99</v>
      </c>
      <c r="J9" s="2" t="s">
        <v>101</v>
      </c>
    </row>
    <row r="10" spans="1:15" ht="15.75" customHeight="1">
      <c r="A10" s="6" t="s">
        <v>102</v>
      </c>
      <c r="D10" s="8" t="s">
        <v>103</v>
      </c>
      <c r="F10" s="5" t="s">
        <v>102</v>
      </c>
      <c r="H10" s="5" t="s">
        <v>102</v>
      </c>
      <c r="J10" s="2" t="s">
        <v>104</v>
      </c>
    </row>
    <row r="11" spans="1:15" ht="15.75" customHeight="1">
      <c r="A11" s="2" t="s">
        <v>105</v>
      </c>
      <c r="F11" s="10"/>
      <c r="H11" s="5" t="s">
        <v>105</v>
      </c>
    </row>
    <row r="12" spans="1:15" ht="15.75" customHeight="1">
      <c r="B12" s="8" t="s">
        <v>106</v>
      </c>
      <c r="C12" s="1" t="s">
        <v>2</v>
      </c>
      <c r="D12" s="8" t="s">
        <v>106</v>
      </c>
      <c r="E12" s="1" t="s">
        <v>2</v>
      </c>
      <c r="H12" s="5" t="s">
        <v>107</v>
      </c>
      <c r="I12" s="1" t="s">
        <v>6</v>
      </c>
      <c r="J12" s="2" t="s">
        <v>108</v>
      </c>
      <c r="K12" s="1" t="s">
        <v>6</v>
      </c>
      <c r="L12" s="11"/>
      <c r="O12" s="12"/>
    </row>
    <row r="13" spans="1:15" ht="15.75" customHeight="1">
      <c r="B13" s="8" t="s">
        <v>109</v>
      </c>
      <c r="C13" s="1" t="s">
        <v>6</v>
      </c>
      <c r="D13" s="8" t="s">
        <v>110</v>
      </c>
      <c r="E13" s="1" t="s">
        <v>7</v>
      </c>
      <c r="H13" s="5" t="s">
        <v>111</v>
      </c>
      <c r="I13" s="1" t="s">
        <v>7</v>
      </c>
      <c r="J13" s="2" t="s">
        <v>112</v>
      </c>
      <c r="K13" s="1" t="s">
        <v>7</v>
      </c>
      <c r="L13" s="11"/>
      <c r="O13" s="12"/>
    </row>
    <row r="14" spans="1:15" ht="15.75" customHeight="1">
      <c r="B14" s="8" t="s">
        <v>113</v>
      </c>
      <c r="C14" s="1" t="s">
        <v>7</v>
      </c>
      <c r="D14" s="8" t="s">
        <v>113</v>
      </c>
      <c r="E14" s="1" t="s">
        <v>7</v>
      </c>
      <c r="H14" s="5" t="s">
        <v>114</v>
      </c>
      <c r="I14" s="1" t="s">
        <v>2</v>
      </c>
      <c r="J14" s="2" t="s">
        <v>115</v>
      </c>
      <c r="K14" s="1" t="s">
        <v>7</v>
      </c>
      <c r="L14" s="11"/>
      <c r="O14" s="12"/>
    </row>
    <row r="15" spans="1:15" ht="15.75" customHeight="1">
      <c r="B15" s="8" t="s">
        <v>116</v>
      </c>
      <c r="C15" s="1" t="s">
        <v>7</v>
      </c>
      <c r="D15" s="8" t="s">
        <v>109</v>
      </c>
      <c r="E15" s="1" t="s">
        <v>6</v>
      </c>
      <c r="H15" s="5" t="s">
        <v>117</v>
      </c>
      <c r="I15" s="1" t="s">
        <v>2</v>
      </c>
      <c r="J15" s="2" t="s">
        <v>118</v>
      </c>
      <c r="K15" s="1" t="s">
        <v>6</v>
      </c>
      <c r="L15" s="11"/>
      <c r="O15" s="12"/>
    </row>
    <row r="16" spans="1:15" ht="15.75" customHeight="1">
      <c r="D16" s="8" t="s">
        <v>119</v>
      </c>
      <c r="E16" s="1" t="s">
        <v>7</v>
      </c>
      <c r="H16" s="5" t="s">
        <v>120</v>
      </c>
      <c r="I16" s="1" t="s">
        <v>1</v>
      </c>
      <c r="J16" s="2" t="s">
        <v>121</v>
      </c>
      <c r="K16" s="1" t="s">
        <v>7</v>
      </c>
      <c r="L16" s="11"/>
      <c r="O16" s="12"/>
    </row>
    <row r="17" spans="1:20" ht="15.75" customHeight="1">
      <c r="D17" s="8" t="s">
        <v>122</v>
      </c>
      <c r="E17" s="1" t="s">
        <v>2</v>
      </c>
      <c r="H17" s="5" t="s">
        <v>123</v>
      </c>
      <c r="I17" s="1" t="s">
        <v>1</v>
      </c>
      <c r="J17" s="2" t="s">
        <v>124</v>
      </c>
      <c r="K17" s="1" t="s">
        <v>7</v>
      </c>
      <c r="L17" s="13"/>
      <c r="O17" s="12"/>
    </row>
    <row r="18" spans="1:20" ht="15.75" customHeight="1">
      <c r="D18" s="8" t="s">
        <v>125</v>
      </c>
      <c r="E18" s="1" t="s">
        <v>4</v>
      </c>
      <c r="H18" s="5" t="s">
        <v>126</v>
      </c>
      <c r="I18" s="1" t="s">
        <v>7</v>
      </c>
      <c r="J18" s="2" t="s">
        <v>127</v>
      </c>
      <c r="K18" s="1" t="s">
        <v>4</v>
      </c>
      <c r="L18" s="14"/>
      <c r="O18" s="12"/>
    </row>
    <row r="19" spans="1:20">
      <c r="D19" s="8" t="s">
        <v>128</v>
      </c>
      <c r="E19" s="1" t="s">
        <v>1</v>
      </c>
      <c r="H19" s="5" t="s">
        <v>129</v>
      </c>
      <c r="I19" s="1" t="s">
        <v>3</v>
      </c>
    </row>
    <row r="20" spans="1:20">
      <c r="D20" s="8" t="s">
        <v>130</v>
      </c>
      <c r="E20" s="1" t="s">
        <v>2</v>
      </c>
      <c r="H20" s="5" t="s">
        <v>131</v>
      </c>
      <c r="I20" s="1" t="s">
        <v>4</v>
      </c>
    </row>
    <row r="21" spans="1:20">
      <c r="D21" s="8" t="s">
        <v>116</v>
      </c>
      <c r="E21" s="1" t="s">
        <v>7</v>
      </c>
      <c r="H21" s="5" t="s">
        <v>132</v>
      </c>
      <c r="I21" s="1" t="s">
        <v>4</v>
      </c>
    </row>
    <row r="22" spans="1:20" ht="15.75" customHeight="1">
      <c r="D22" s="8" t="s">
        <v>133</v>
      </c>
      <c r="E22" s="1" t="s">
        <v>4</v>
      </c>
      <c r="H22" s="5" t="s">
        <v>134</v>
      </c>
      <c r="I22" s="1" t="s">
        <v>6</v>
      </c>
      <c r="J22" s="5"/>
      <c r="M22" s="8"/>
      <c r="N22" s="8"/>
      <c r="O22" s="8"/>
      <c r="R22" s="2"/>
      <c r="S22" s="2"/>
      <c r="T22" s="2"/>
    </row>
    <row r="23" spans="1:20" ht="15.75" customHeight="1">
      <c r="C23" s="9"/>
      <c r="D23" s="8" t="s">
        <v>135</v>
      </c>
      <c r="E23" s="1" t="s">
        <v>7</v>
      </c>
      <c r="H23" s="5" t="s">
        <v>136</v>
      </c>
      <c r="I23" s="1" t="s">
        <v>4</v>
      </c>
      <c r="M23" s="8"/>
      <c r="O23" s="8"/>
      <c r="R23" s="2"/>
      <c r="T23" s="2"/>
    </row>
    <row r="24" spans="1:20" ht="15.75" customHeight="1">
      <c r="C24" s="9"/>
      <c r="D24" s="8" t="s">
        <v>70</v>
      </c>
      <c r="E24" s="1" t="s">
        <v>3</v>
      </c>
      <c r="M24" s="8"/>
      <c r="O24" s="8"/>
      <c r="R24" s="2"/>
      <c r="T24" s="2"/>
    </row>
    <row r="25" spans="1:20" ht="15.75" customHeight="1">
      <c r="D25" s="8" t="s">
        <v>137</v>
      </c>
      <c r="E25" s="1" t="s">
        <v>3</v>
      </c>
      <c r="M25" s="8"/>
      <c r="O25" s="8"/>
    </row>
    <row r="26" spans="1:20" ht="15.75" customHeight="1">
      <c r="C26" s="9"/>
      <c r="O26" s="8"/>
    </row>
    <row r="27" spans="1:20" ht="15.75" customHeight="1">
      <c r="C27" s="9"/>
      <c r="O27" s="8"/>
    </row>
    <row r="28" spans="1:20" ht="15.75" customHeight="1">
      <c r="O28" s="8"/>
    </row>
    <row r="29" spans="1:20" ht="15.75" customHeight="1">
      <c r="O29" s="8"/>
    </row>
    <row r="30" spans="1:20" ht="15.75" customHeight="1">
      <c r="O30" s="8"/>
    </row>
    <row r="31" spans="1:20" ht="15.75" customHeight="1">
      <c r="A31" s="1" t="s">
        <v>10</v>
      </c>
      <c r="B31" s="1">
        <f>COUNTA(B3:B11)</f>
        <v>3</v>
      </c>
      <c r="D31" s="1">
        <f>COUNTA(D3:D11)</f>
        <v>6</v>
      </c>
      <c r="F31" s="1">
        <f>COUNTA(F3:F11)</f>
        <v>6</v>
      </c>
      <c r="H31" s="1">
        <f>COUNTA(H3:H11)</f>
        <v>8</v>
      </c>
      <c r="J31" s="1">
        <f>COUNTA(J3:J11)</f>
        <v>5</v>
      </c>
      <c r="O31" s="8"/>
    </row>
    <row r="32" spans="1:20" ht="15.75" customHeight="1">
      <c r="A32" s="1" t="s">
        <v>0</v>
      </c>
      <c r="B32" s="1">
        <f>COUNTA(B12:B30)</f>
        <v>4</v>
      </c>
      <c r="D32" s="1">
        <f>COUNTA(D12:D30)</f>
        <v>14</v>
      </c>
      <c r="F32" s="1">
        <f>COUNTA(F12:F30)</f>
        <v>0</v>
      </c>
      <c r="H32" s="1">
        <f>COUNTA(H12:H30)</f>
        <v>12</v>
      </c>
      <c r="J32" s="1">
        <f>COUNTA(J12:J30)</f>
        <v>7</v>
      </c>
      <c r="O32" s="8"/>
    </row>
    <row r="33" spans="1:19" ht="15.75" customHeight="1">
      <c r="A33" s="1" t="s">
        <v>9</v>
      </c>
      <c r="B33" s="1">
        <f>COUNTBLANK(B3:B11)</f>
        <v>6</v>
      </c>
      <c r="D33" s="1">
        <f>COUNTBLANK(D3:D11)</f>
        <v>3</v>
      </c>
      <c r="F33" s="1">
        <f>COUNTBLANK(F3:F11)</f>
        <v>3</v>
      </c>
      <c r="H33" s="1">
        <f>COUNTBLANK(H3:H11)</f>
        <v>1</v>
      </c>
      <c r="J33" s="1">
        <f>COUNTBLANK(J3:J11)</f>
        <v>4</v>
      </c>
      <c r="O33" s="8"/>
    </row>
    <row r="34" spans="1:19" ht="15.75" customHeight="1">
      <c r="A34" s="1" t="s">
        <v>81</v>
      </c>
      <c r="B34" s="1">
        <f>B31/(B31+B32)</f>
        <v>0.42857142857142855</v>
      </c>
      <c r="D34" s="1">
        <f>D31/(D31+D32)</f>
        <v>0.3</v>
      </c>
      <c r="F34" s="1">
        <f>F31/(F31+F32)</f>
        <v>1</v>
      </c>
      <c r="H34" s="1">
        <f>H31/(H31+H32)</f>
        <v>0.4</v>
      </c>
      <c r="J34" s="1">
        <f>J31/(J31+J32)</f>
        <v>0.41666666666666669</v>
      </c>
      <c r="O34" s="8"/>
    </row>
    <row r="35" spans="1:19" ht="15.75" customHeight="1">
      <c r="A35" s="1" t="s">
        <v>82</v>
      </c>
      <c r="B35" s="1">
        <f>B31/(B31+B33)</f>
        <v>0.33333333333333331</v>
      </c>
      <c r="D35" s="1">
        <f>D31/(D31+D33)</f>
        <v>0.66666666666666663</v>
      </c>
      <c r="F35" s="1">
        <f>F31/(F31+F33)</f>
        <v>0.66666666666666663</v>
      </c>
      <c r="H35" s="1">
        <f>H31/(H31+H33)</f>
        <v>0.88888888888888884</v>
      </c>
      <c r="J35" s="1">
        <f>J31/(J31+J33)</f>
        <v>0.55555555555555558</v>
      </c>
    </row>
    <row r="39" spans="1:19" ht="14">
      <c r="H39" s="15"/>
      <c r="I39" s="8"/>
      <c r="J39" s="16"/>
      <c r="S39" s="17"/>
    </row>
    <row r="40" spans="1:19" ht="14">
      <c r="H40" s="15"/>
      <c r="I40" s="8"/>
      <c r="J40" s="16"/>
      <c r="S40" s="17"/>
    </row>
    <row r="41" spans="1:19" ht="12.5">
      <c r="H41" s="18"/>
      <c r="I41" s="19"/>
      <c r="J41" s="20"/>
    </row>
    <row r="43" spans="1:19" ht="12.5">
      <c r="C43" s="1" t="s">
        <v>83</v>
      </c>
      <c r="D43" s="1" t="s">
        <v>84</v>
      </c>
      <c r="E43" s="1" t="s">
        <v>83</v>
      </c>
      <c r="F43" s="1" t="s">
        <v>84</v>
      </c>
      <c r="G43" s="1" t="s">
        <v>83</v>
      </c>
      <c r="H43" s="1" t="s">
        <v>84</v>
      </c>
      <c r="I43" s="1" t="s">
        <v>83</v>
      </c>
      <c r="J43" s="1" t="s">
        <v>84</v>
      </c>
      <c r="K43" s="1" t="s">
        <v>83</v>
      </c>
      <c r="L43" s="1" t="s">
        <v>84</v>
      </c>
    </row>
    <row r="44" spans="1:19" ht="12.5">
      <c r="A44" s="1" t="str">
        <f>'Error types'!B2</f>
        <v>Redundant or derived</v>
      </c>
      <c r="C44" s="1">
        <f t="shared" ref="C44:C50" si="0">COUNTIF(C3:C37, "=" &amp; $A44)</f>
        <v>0</v>
      </c>
      <c r="D44" s="1">
        <f t="shared" ref="D44:D50" si="1">C44/$B$32</f>
        <v>0</v>
      </c>
      <c r="E44" s="1">
        <f t="shared" ref="E44:E50" si="2">COUNTIF(E3:E37, "=" &amp; $A44)</f>
        <v>1</v>
      </c>
      <c r="F44" s="1">
        <f t="shared" ref="F44:F50" si="3">E44/$D$32</f>
        <v>7.1428571428571425E-2</v>
      </c>
      <c r="G44" s="1">
        <f t="shared" ref="G44:G50" si="4">COUNTIF(G3:G37, "=" &amp; $A44)</f>
        <v>0</v>
      </c>
      <c r="H44" s="1" t="e">
        <f t="shared" ref="H44:H50" si="5">G44/$F$32</f>
        <v>#DIV/0!</v>
      </c>
      <c r="I44" s="1">
        <f t="shared" ref="I44:I50" si="6">COUNTIF(I3:I37, "=" &amp; $A44)</f>
        <v>2</v>
      </c>
      <c r="J44" s="1">
        <f t="shared" ref="J44:J50" si="7">I44/$H$32</f>
        <v>0.16666666666666666</v>
      </c>
      <c r="K44" s="1">
        <f t="shared" ref="K44:K50" si="8">COUNTIF(K2:K37, "=" &amp; $A44)</f>
        <v>0</v>
      </c>
      <c r="L44" s="1">
        <f t="shared" ref="L44:L50" si="9">K44/$J$32</f>
        <v>0</v>
      </c>
    </row>
    <row r="45" spans="1:19" ht="12.5">
      <c r="A45" s="1" t="str">
        <f>'Error types'!B3</f>
        <v>Irrelevant for domain</v>
      </c>
      <c r="C45" s="1">
        <f t="shared" si="0"/>
        <v>1</v>
      </c>
      <c r="D45" s="1">
        <f t="shared" si="1"/>
        <v>0.25</v>
      </c>
      <c r="E45" s="1">
        <f t="shared" si="2"/>
        <v>3</v>
      </c>
      <c r="F45" s="1">
        <f t="shared" si="3"/>
        <v>0.21428571428571427</v>
      </c>
      <c r="G45" s="1">
        <f t="shared" si="4"/>
        <v>0</v>
      </c>
      <c r="H45" s="1" t="e">
        <f t="shared" si="5"/>
        <v>#DIV/0!</v>
      </c>
      <c r="I45" s="1">
        <f t="shared" si="6"/>
        <v>2</v>
      </c>
      <c r="J45" s="1">
        <f t="shared" si="7"/>
        <v>0.16666666666666666</v>
      </c>
      <c r="K45" s="1">
        <f t="shared" si="8"/>
        <v>0</v>
      </c>
      <c r="L45" s="1">
        <f t="shared" si="9"/>
        <v>0</v>
      </c>
    </row>
    <row r="46" spans="1:19" ht="12.5">
      <c r="A46" s="1" t="str">
        <f>'Error types'!B4</f>
        <v>Vague (too generic)</v>
      </c>
      <c r="C46" s="1">
        <f t="shared" si="0"/>
        <v>0</v>
      </c>
      <c r="D46" s="1">
        <f t="shared" si="1"/>
        <v>0</v>
      </c>
      <c r="E46" s="1">
        <f t="shared" si="2"/>
        <v>2</v>
      </c>
      <c r="F46" s="1">
        <f t="shared" si="3"/>
        <v>0.14285714285714285</v>
      </c>
      <c r="G46" s="1">
        <f t="shared" si="4"/>
        <v>0</v>
      </c>
      <c r="H46" s="1" t="e">
        <f t="shared" si="5"/>
        <v>#DIV/0!</v>
      </c>
      <c r="I46" s="1">
        <f t="shared" si="6"/>
        <v>1</v>
      </c>
      <c r="J46" s="1">
        <f t="shared" si="7"/>
        <v>8.3333333333333329E-2</v>
      </c>
      <c r="K46" s="1">
        <f t="shared" si="8"/>
        <v>0</v>
      </c>
      <c r="L46" s="1">
        <f t="shared" si="9"/>
        <v>0</v>
      </c>
    </row>
    <row r="47" spans="1:19" ht="12.5">
      <c r="A47" s="1" t="str">
        <f>'Error types'!B5</f>
        <v>Attribute</v>
      </c>
      <c r="C47" s="1">
        <f t="shared" si="0"/>
        <v>0</v>
      </c>
      <c r="D47" s="1">
        <f t="shared" si="1"/>
        <v>0</v>
      </c>
      <c r="E47" s="1">
        <f t="shared" si="2"/>
        <v>2</v>
      </c>
      <c r="F47" s="1">
        <f t="shared" si="3"/>
        <v>0.14285714285714285</v>
      </c>
      <c r="G47" s="1">
        <f t="shared" si="4"/>
        <v>0</v>
      </c>
      <c r="H47" s="1" t="e">
        <f t="shared" si="5"/>
        <v>#DIV/0!</v>
      </c>
      <c r="I47" s="1">
        <f t="shared" si="6"/>
        <v>3</v>
      </c>
      <c r="J47" s="1">
        <f t="shared" si="7"/>
        <v>0.25</v>
      </c>
      <c r="K47" s="1">
        <f t="shared" si="8"/>
        <v>1</v>
      </c>
      <c r="L47" s="1">
        <f t="shared" si="9"/>
        <v>0.14285714285714285</v>
      </c>
    </row>
    <row r="48" spans="1:19" ht="12.5">
      <c r="A48" s="1" t="str">
        <f>'Error types'!B6</f>
        <v>Operation (method)</v>
      </c>
      <c r="C48" s="1">
        <f t="shared" si="0"/>
        <v>0</v>
      </c>
      <c r="D48" s="1">
        <f t="shared" si="1"/>
        <v>0</v>
      </c>
      <c r="E48" s="1">
        <f t="shared" si="2"/>
        <v>0</v>
      </c>
      <c r="F48" s="1">
        <f t="shared" si="3"/>
        <v>0</v>
      </c>
      <c r="G48" s="1">
        <f t="shared" si="4"/>
        <v>0</v>
      </c>
      <c r="H48" s="1" t="e">
        <f t="shared" si="5"/>
        <v>#DIV/0!</v>
      </c>
      <c r="I48" s="1">
        <f t="shared" si="6"/>
        <v>0</v>
      </c>
      <c r="J48" s="1">
        <f t="shared" si="7"/>
        <v>0</v>
      </c>
      <c r="K48" s="1">
        <f t="shared" si="8"/>
        <v>0</v>
      </c>
      <c r="L48" s="1">
        <f t="shared" si="9"/>
        <v>0</v>
      </c>
    </row>
    <row r="49" spans="1:12" ht="12.5">
      <c r="A49" s="1" t="str">
        <f>'Error types'!B7</f>
        <v>Role</v>
      </c>
      <c r="C49" s="1">
        <f t="shared" si="0"/>
        <v>1</v>
      </c>
      <c r="D49" s="1">
        <f t="shared" si="1"/>
        <v>0.25</v>
      </c>
      <c r="E49" s="1">
        <f t="shared" si="2"/>
        <v>1</v>
      </c>
      <c r="F49" s="1">
        <f t="shared" si="3"/>
        <v>7.1428571428571425E-2</v>
      </c>
      <c r="G49" s="1">
        <f t="shared" si="4"/>
        <v>0</v>
      </c>
      <c r="H49" s="1" t="e">
        <f t="shared" si="5"/>
        <v>#DIV/0!</v>
      </c>
      <c r="I49" s="1">
        <f t="shared" si="6"/>
        <v>2</v>
      </c>
      <c r="J49" s="1">
        <f t="shared" si="7"/>
        <v>0.16666666666666666</v>
      </c>
      <c r="K49" s="1">
        <f t="shared" si="8"/>
        <v>2</v>
      </c>
      <c r="L49" s="1">
        <f t="shared" si="9"/>
        <v>0.2857142857142857</v>
      </c>
    </row>
    <row r="50" spans="1:12" ht="12.5">
      <c r="A50" s="1" t="str">
        <f>'Error types'!B8</f>
        <v>Implementation construct</v>
      </c>
      <c r="C50" s="1">
        <f t="shared" si="0"/>
        <v>2</v>
      </c>
      <c r="D50" s="1">
        <f t="shared" si="1"/>
        <v>0.5</v>
      </c>
      <c r="E50" s="1">
        <f t="shared" si="2"/>
        <v>5</v>
      </c>
      <c r="F50" s="1">
        <f t="shared" si="3"/>
        <v>0.35714285714285715</v>
      </c>
      <c r="G50" s="1">
        <f t="shared" si="4"/>
        <v>0</v>
      </c>
      <c r="H50" s="1" t="e">
        <f t="shared" si="5"/>
        <v>#DIV/0!</v>
      </c>
      <c r="I50" s="1">
        <f t="shared" si="6"/>
        <v>2</v>
      </c>
      <c r="J50" s="1">
        <f t="shared" si="7"/>
        <v>0.16666666666666666</v>
      </c>
      <c r="K50" s="1">
        <f t="shared" si="8"/>
        <v>4</v>
      </c>
      <c r="L50" s="1">
        <f t="shared" si="9"/>
        <v>0.5714285714285714</v>
      </c>
    </row>
  </sheetData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200-000000000000}">
          <x14:formula1>
            <xm:f>'Error types'!$B$1:$B$8</xm:f>
          </x14:formula1>
          <xm:sqref>C12:C15 K12:K18 I12:I23 E12:E25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50"/>
  <sheetViews>
    <sheetView topLeftCell="A29" workbookViewId="0">
      <selection sqref="A1:A2"/>
    </sheetView>
  </sheetViews>
  <sheetFormatPr defaultColWidth="12.6328125" defaultRowHeight="15.75" customHeight="1"/>
  <cols>
    <col min="5" max="6" width="13.36328125" customWidth="1"/>
  </cols>
  <sheetData>
    <row r="1" spans="1:11" ht="15.75" customHeight="1">
      <c r="A1" s="36" t="s">
        <v>11</v>
      </c>
      <c r="B1" s="1" t="s">
        <v>12</v>
      </c>
      <c r="C1" s="1" t="s">
        <v>13</v>
      </c>
      <c r="E1" s="1" t="s">
        <v>14</v>
      </c>
      <c r="F1" s="1" t="s">
        <v>15</v>
      </c>
      <c r="G1" s="1" t="s">
        <v>16</v>
      </c>
      <c r="I1" s="1" t="s">
        <v>17</v>
      </c>
      <c r="J1" s="1" t="s">
        <v>18</v>
      </c>
      <c r="K1" s="1" t="s">
        <v>85</v>
      </c>
    </row>
    <row r="2" spans="1:11" ht="15.75" customHeight="1">
      <c r="A2" s="37"/>
      <c r="B2" s="1" t="s">
        <v>20</v>
      </c>
      <c r="C2" s="1" t="s">
        <v>21</v>
      </c>
      <c r="D2" s="1" t="s">
        <v>22</v>
      </c>
      <c r="E2" s="1" t="s">
        <v>21</v>
      </c>
      <c r="F2" s="1" t="s">
        <v>20</v>
      </c>
      <c r="G2" s="1" t="s">
        <v>21</v>
      </c>
      <c r="H2" s="1" t="s">
        <v>22</v>
      </c>
      <c r="I2" s="1" t="s">
        <v>21</v>
      </c>
      <c r="K2" s="1" t="s">
        <v>21</v>
      </c>
    </row>
    <row r="3" spans="1:11" ht="15.75" customHeight="1">
      <c r="A3" s="21" t="s">
        <v>138</v>
      </c>
      <c r="B3" s="21" t="s">
        <v>138</v>
      </c>
      <c r="D3" s="21" t="s">
        <v>138</v>
      </c>
      <c r="F3" s="5" t="s">
        <v>138</v>
      </c>
      <c r="H3" s="5" t="s">
        <v>138</v>
      </c>
      <c r="J3" s="21" t="s">
        <v>138</v>
      </c>
    </row>
    <row r="4" spans="1:11" ht="15.75" customHeight="1">
      <c r="A4" s="21" t="s">
        <v>139</v>
      </c>
      <c r="J4" s="2" t="s">
        <v>140</v>
      </c>
    </row>
    <row r="5" spans="1:11" ht="15.75" customHeight="1">
      <c r="A5" s="21" t="s">
        <v>141</v>
      </c>
      <c r="F5" s="5" t="s">
        <v>141</v>
      </c>
      <c r="H5" s="5" t="s">
        <v>141</v>
      </c>
    </row>
    <row r="6" spans="1:11" ht="15.75" customHeight="1">
      <c r="A6" s="21" t="s">
        <v>142</v>
      </c>
      <c r="B6" s="21" t="s">
        <v>142</v>
      </c>
      <c r="D6" s="21" t="s">
        <v>142</v>
      </c>
      <c r="F6" s="5" t="s">
        <v>142</v>
      </c>
      <c r="H6" s="5" t="s">
        <v>142</v>
      </c>
      <c r="J6" s="21" t="s">
        <v>142</v>
      </c>
    </row>
    <row r="7" spans="1:11" ht="15.75" customHeight="1">
      <c r="A7" s="22" t="s">
        <v>143</v>
      </c>
    </row>
    <row r="8" spans="1:11" ht="15.75" customHeight="1">
      <c r="A8" s="23" t="s">
        <v>144</v>
      </c>
      <c r="F8" s="5" t="s">
        <v>144</v>
      </c>
      <c r="H8" s="5" t="s">
        <v>144</v>
      </c>
      <c r="J8" s="23" t="s">
        <v>144</v>
      </c>
    </row>
    <row r="9" spans="1:11" ht="15.75" customHeight="1">
      <c r="A9" s="21" t="s">
        <v>145</v>
      </c>
      <c r="D9" s="8" t="s">
        <v>146</v>
      </c>
      <c r="F9" s="5" t="s">
        <v>145</v>
      </c>
      <c r="H9" s="5" t="s">
        <v>145</v>
      </c>
      <c r="J9" s="2" t="s">
        <v>147</v>
      </c>
    </row>
    <row r="10" spans="1:11" ht="15.75" customHeight="1">
      <c r="A10" s="21" t="s">
        <v>148</v>
      </c>
      <c r="B10" s="8" t="s">
        <v>149</v>
      </c>
      <c r="D10" s="8" t="s">
        <v>149</v>
      </c>
      <c r="F10" s="5" t="s">
        <v>149</v>
      </c>
      <c r="H10" s="5" t="s">
        <v>149</v>
      </c>
    </row>
    <row r="11" spans="1:11" ht="15.75" customHeight="1">
      <c r="A11" s="21" t="s">
        <v>150</v>
      </c>
      <c r="D11" s="21" t="s">
        <v>150</v>
      </c>
      <c r="F11" s="21" t="s">
        <v>150</v>
      </c>
      <c r="H11" s="21" t="s">
        <v>150</v>
      </c>
    </row>
    <row r="12" spans="1:11" ht="15.75" customHeight="1">
      <c r="B12" s="3" t="s">
        <v>151</v>
      </c>
      <c r="C12" s="1" t="s">
        <v>6</v>
      </c>
      <c r="D12" s="3" t="s">
        <v>152</v>
      </c>
      <c r="E12" s="1" t="s">
        <v>6</v>
      </c>
      <c r="F12" s="5" t="s">
        <v>153</v>
      </c>
      <c r="G12" s="1" t="s">
        <v>3</v>
      </c>
      <c r="H12" s="5" t="s">
        <v>153</v>
      </c>
      <c r="I12" s="1" t="s">
        <v>3</v>
      </c>
      <c r="J12" s="2" t="s">
        <v>154</v>
      </c>
      <c r="K12" s="1" t="s">
        <v>4</v>
      </c>
    </row>
    <row r="13" spans="1:11" ht="15.75" customHeight="1">
      <c r="B13" s="8" t="s">
        <v>155</v>
      </c>
      <c r="C13" s="1" t="s">
        <v>6</v>
      </c>
      <c r="D13" s="8" t="s">
        <v>87</v>
      </c>
      <c r="E13" s="1" t="s">
        <v>6</v>
      </c>
      <c r="F13" s="5" t="s">
        <v>156</v>
      </c>
      <c r="G13" s="1" t="s">
        <v>1</v>
      </c>
      <c r="H13" s="5" t="s">
        <v>156</v>
      </c>
      <c r="I13" s="1" t="s">
        <v>1</v>
      </c>
      <c r="J13" s="2" t="s">
        <v>112</v>
      </c>
      <c r="K13" s="1" t="s">
        <v>7</v>
      </c>
    </row>
    <row r="14" spans="1:11" ht="15.75" customHeight="1">
      <c r="B14" s="8" t="s">
        <v>156</v>
      </c>
      <c r="C14" s="1" t="s">
        <v>1</v>
      </c>
      <c r="D14" s="8" t="s">
        <v>157</v>
      </c>
      <c r="E14" s="1" t="s">
        <v>2</v>
      </c>
      <c r="F14" s="5" t="s">
        <v>157</v>
      </c>
      <c r="G14" s="1" t="s">
        <v>2</v>
      </c>
      <c r="H14" s="5" t="s">
        <v>157</v>
      </c>
      <c r="I14" s="1" t="s">
        <v>2</v>
      </c>
      <c r="J14" s="2" t="s">
        <v>158</v>
      </c>
      <c r="K14" s="1" t="s">
        <v>1</v>
      </c>
    </row>
    <row r="15" spans="1:11" ht="15.75" customHeight="1">
      <c r="B15" s="8" t="s">
        <v>106</v>
      </c>
      <c r="C15" s="1" t="s">
        <v>2</v>
      </c>
      <c r="D15" s="8" t="s">
        <v>106</v>
      </c>
      <c r="E15" s="1" t="s">
        <v>2</v>
      </c>
      <c r="H15" s="5" t="s">
        <v>159</v>
      </c>
      <c r="I15" s="1" t="s">
        <v>4</v>
      </c>
      <c r="J15" s="2" t="s">
        <v>160</v>
      </c>
      <c r="K15" s="1" t="s">
        <v>4</v>
      </c>
    </row>
    <row r="16" spans="1:11" ht="15.75" customHeight="1">
      <c r="B16" s="8" t="s">
        <v>87</v>
      </c>
      <c r="C16" s="1" t="s">
        <v>6</v>
      </c>
      <c r="D16" s="8" t="s">
        <v>161</v>
      </c>
      <c r="E16" s="1" t="s">
        <v>4</v>
      </c>
      <c r="H16" s="5" t="s">
        <v>155</v>
      </c>
      <c r="I16" s="1" t="s">
        <v>6</v>
      </c>
      <c r="J16" s="2" t="s">
        <v>162</v>
      </c>
      <c r="K16" s="1" t="s">
        <v>1</v>
      </c>
    </row>
    <row r="17" spans="1:11" ht="15.75" customHeight="1">
      <c r="B17" s="8" t="s">
        <v>163</v>
      </c>
      <c r="C17" s="1" t="s">
        <v>6</v>
      </c>
      <c r="D17" s="8" t="s">
        <v>164</v>
      </c>
      <c r="E17" s="1" t="s">
        <v>4</v>
      </c>
      <c r="H17" s="5" t="s">
        <v>165</v>
      </c>
      <c r="I17" s="1" t="s">
        <v>3</v>
      </c>
      <c r="J17" s="2" t="s">
        <v>166</v>
      </c>
      <c r="K17" s="1" t="s">
        <v>6</v>
      </c>
    </row>
    <row r="18" spans="1:11">
      <c r="C18" s="9"/>
      <c r="D18" s="8" t="s">
        <v>151</v>
      </c>
      <c r="E18" s="1" t="s">
        <v>6</v>
      </c>
      <c r="G18" s="5"/>
      <c r="H18" s="5" t="s">
        <v>163</v>
      </c>
      <c r="I18" s="1" t="s">
        <v>6</v>
      </c>
    </row>
    <row r="19" spans="1:11">
      <c r="C19" s="9"/>
      <c r="D19" s="8" t="s">
        <v>155</v>
      </c>
      <c r="E19" s="1" t="s">
        <v>6</v>
      </c>
      <c r="G19" s="5"/>
      <c r="H19" s="5" t="s">
        <v>167</v>
      </c>
      <c r="I19" s="1" t="s">
        <v>1</v>
      </c>
    </row>
    <row r="20" spans="1:11" ht="15.75" customHeight="1">
      <c r="C20" s="9"/>
      <c r="D20" s="8" t="s">
        <v>156</v>
      </c>
      <c r="E20" s="1" t="s">
        <v>1</v>
      </c>
    </row>
    <row r="21" spans="1:11">
      <c r="C21" s="9"/>
      <c r="D21" s="8" t="s">
        <v>168</v>
      </c>
      <c r="E21" s="1" t="s">
        <v>6</v>
      </c>
      <c r="G21" s="5"/>
      <c r="H21" s="5"/>
    </row>
    <row r="22" spans="1:11" ht="15.75" customHeight="1">
      <c r="C22" s="9"/>
      <c r="D22" s="8" t="s">
        <v>163</v>
      </c>
      <c r="E22" s="1" t="s">
        <v>6</v>
      </c>
    </row>
    <row r="23" spans="1:11" ht="15.75" customHeight="1">
      <c r="C23" s="9"/>
      <c r="D23" s="8" t="s">
        <v>169</v>
      </c>
      <c r="E23" s="1" t="s">
        <v>1</v>
      </c>
    </row>
    <row r="24" spans="1:11" ht="15.75" customHeight="1">
      <c r="C24" s="9"/>
      <c r="D24" s="8" t="s">
        <v>170</v>
      </c>
      <c r="E24" s="1" t="s">
        <v>6</v>
      </c>
    </row>
    <row r="25" spans="1:11" ht="15.75" customHeight="1">
      <c r="C25" s="9"/>
      <c r="D25" s="9" t="s">
        <v>171</v>
      </c>
      <c r="E25" s="1" t="s">
        <v>1</v>
      </c>
    </row>
    <row r="31" spans="1:11" ht="15.75" customHeight="1">
      <c r="A31" s="1" t="s">
        <v>10</v>
      </c>
      <c r="B31" s="1">
        <f>COUNTA(B3:B11)</f>
        <v>3</v>
      </c>
      <c r="D31" s="1">
        <f>COUNTA(D3:D11)</f>
        <v>5</v>
      </c>
      <c r="F31" s="1">
        <f>COUNTA(F3:F11)</f>
        <v>7</v>
      </c>
      <c r="H31" s="1">
        <f>COUNTA(H3:H11)</f>
        <v>7</v>
      </c>
      <c r="J31" s="1">
        <f>COUNTA(J3:J11)</f>
        <v>5</v>
      </c>
    </row>
    <row r="32" spans="1:11" ht="15.75" customHeight="1">
      <c r="A32" s="1" t="s">
        <v>0</v>
      </c>
      <c r="B32" s="1">
        <f>COUNTA(B12:B30)</f>
        <v>6</v>
      </c>
      <c r="D32" s="1">
        <f>COUNTA(D12:D30)</f>
        <v>14</v>
      </c>
      <c r="F32" s="1">
        <f>COUNTA(F12:F30)</f>
        <v>3</v>
      </c>
      <c r="H32" s="1">
        <f>COUNTA(H12:H19)</f>
        <v>8</v>
      </c>
      <c r="J32" s="1">
        <f>COUNTA(J12:J30)</f>
        <v>6</v>
      </c>
    </row>
    <row r="33" spans="1:12" ht="15.75" customHeight="1">
      <c r="A33" s="1" t="s">
        <v>9</v>
      </c>
      <c r="B33" s="1">
        <f>COUNTBLANK(B3:B11)</f>
        <v>6</v>
      </c>
      <c r="D33" s="1">
        <f>COUNTBLANK(D3:D11)</f>
        <v>4</v>
      </c>
      <c r="F33" s="1">
        <f>COUNTBLANK(F3:F11)</f>
        <v>2</v>
      </c>
      <c r="H33" s="1">
        <f>COUNTBLANK(H3:H11)</f>
        <v>2</v>
      </c>
      <c r="J33" s="1">
        <f>COUNTBLANK(J3:J11)</f>
        <v>4</v>
      </c>
    </row>
    <row r="34" spans="1:12" ht="15.75" customHeight="1">
      <c r="A34" s="1" t="s">
        <v>81</v>
      </c>
      <c r="B34" s="1">
        <f>B31/(B31+B32)</f>
        <v>0.33333333333333331</v>
      </c>
      <c r="D34" s="1">
        <f>D31/(D31+D32)</f>
        <v>0.26315789473684209</v>
      </c>
      <c r="F34" s="1">
        <f>F31/(F31+F32)</f>
        <v>0.7</v>
      </c>
      <c r="H34" s="1">
        <f>H31/(H31+H32)</f>
        <v>0.46666666666666667</v>
      </c>
      <c r="J34" s="1">
        <f>J31/(J31+J32)</f>
        <v>0.45454545454545453</v>
      </c>
    </row>
    <row r="35" spans="1:12" ht="15.75" customHeight="1">
      <c r="A35" s="1" t="s">
        <v>82</v>
      </c>
      <c r="B35" s="1">
        <f>B31/(B31+B33)</f>
        <v>0.33333333333333331</v>
      </c>
      <c r="D35" s="1">
        <f>D31/(D31+D33)</f>
        <v>0.55555555555555558</v>
      </c>
      <c r="F35" s="1">
        <f>F31/(F31+F33)</f>
        <v>0.77777777777777779</v>
      </c>
      <c r="H35" s="1">
        <f>H31/(H31+H33)</f>
        <v>0.77777777777777779</v>
      </c>
      <c r="J35" s="1">
        <f>J31/(J31+J33)</f>
        <v>0.55555555555555558</v>
      </c>
    </row>
    <row r="43" spans="1:12" ht="12.5">
      <c r="C43" s="1" t="s">
        <v>83</v>
      </c>
      <c r="D43" s="1" t="s">
        <v>84</v>
      </c>
      <c r="E43" s="1" t="s">
        <v>83</v>
      </c>
      <c r="F43" s="1" t="s">
        <v>84</v>
      </c>
      <c r="G43" s="1" t="s">
        <v>83</v>
      </c>
      <c r="H43" s="1" t="s">
        <v>84</v>
      </c>
      <c r="I43" s="1" t="s">
        <v>83</v>
      </c>
      <c r="J43" s="1" t="s">
        <v>84</v>
      </c>
      <c r="K43" s="1" t="s">
        <v>83</v>
      </c>
      <c r="L43" s="1" t="s">
        <v>84</v>
      </c>
    </row>
    <row r="44" spans="1:12" ht="12.5">
      <c r="A44" s="1" t="str">
        <f>'Error types'!B2</f>
        <v>Redundant or derived</v>
      </c>
      <c r="C44" s="1">
        <f t="shared" ref="C44:C50" si="0">COUNTIF(C3:C37, "=" &amp; $A44)</f>
        <v>1</v>
      </c>
      <c r="D44" s="1">
        <f t="shared" ref="D44:D50" si="1">C44/$B$32</f>
        <v>0.16666666666666666</v>
      </c>
      <c r="E44" s="1">
        <f t="shared" ref="E44:E50" si="2">COUNTIF(E3:E37, "=" &amp; $A44)</f>
        <v>3</v>
      </c>
      <c r="F44" s="1">
        <f t="shared" ref="F44:F50" si="3">E44/$D$32</f>
        <v>0.21428571428571427</v>
      </c>
      <c r="G44" s="1">
        <f t="shared" ref="G44:G50" si="4">COUNTIF(G3:G37, "=" &amp; $A44)</f>
        <v>1</v>
      </c>
      <c r="H44" s="1">
        <f t="shared" ref="H44:H50" si="5">G44/$F$32</f>
        <v>0.33333333333333331</v>
      </c>
      <c r="I44" s="1">
        <f t="shared" ref="I44:I50" si="6">COUNTIF(I3:I37, "=" &amp; $A44)</f>
        <v>2</v>
      </c>
      <c r="J44" s="1">
        <f t="shared" ref="J44:J50" si="7">I44/$H$32</f>
        <v>0.25</v>
      </c>
      <c r="K44" s="1">
        <f t="shared" ref="K44:K50" si="8">COUNTIF(K2:K37, "=" &amp; $A44)</f>
        <v>2</v>
      </c>
      <c r="L44" s="1">
        <f t="shared" ref="L44:L50" si="9">K44/$J$32</f>
        <v>0.33333333333333331</v>
      </c>
    </row>
    <row r="45" spans="1:12" ht="12.5">
      <c r="A45" s="1" t="str">
        <f>'Error types'!B3</f>
        <v>Irrelevant for domain</v>
      </c>
      <c r="C45" s="1">
        <f t="shared" si="0"/>
        <v>1</v>
      </c>
      <c r="D45" s="1">
        <f t="shared" si="1"/>
        <v>0.16666666666666666</v>
      </c>
      <c r="E45" s="1">
        <f t="shared" si="2"/>
        <v>2</v>
      </c>
      <c r="F45" s="1">
        <f t="shared" si="3"/>
        <v>0.14285714285714285</v>
      </c>
      <c r="G45" s="1">
        <f t="shared" si="4"/>
        <v>1</v>
      </c>
      <c r="H45" s="1">
        <f t="shared" si="5"/>
        <v>0.33333333333333331</v>
      </c>
      <c r="I45" s="1">
        <f t="shared" si="6"/>
        <v>1</v>
      </c>
      <c r="J45" s="1">
        <f t="shared" si="7"/>
        <v>0.125</v>
      </c>
      <c r="K45" s="1">
        <f t="shared" si="8"/>
        <v>0</v>
      </c>
      <c r="L45" s="1">
        <f t="shared" si="9"/>
        <v>0</v>
      </c>
    </row>
    <row r="46" spans="1:12" ht="12.5">
      <c r="A46" s="1" t="str">
        <f>'Error types'!B4</f>
        <v>Vague (too generic)</v>
      </c>
      <c r="C46" s="1">
        <f t="shared" si="0"/>
        <v>0</v>
      </c>
      <c r="D46" s="1">
        <f t="shared" si="1"/>
        <v>0</v>
      </c>
      <c r="E46" s="1">
        <f t="shared" si="2"/>
        <v>0</v>
      </c>
      <c r="F46" s="1">
        <f t="shared" si="3"/>
        <v>0</v>
      </c>
      <c r="G46" s="1">
        <f t="shared" si="4"/>
        <v>1</v>
      </c>
      <c r="H46" s="1">
        <f t="shared" si="5"/>
        <v>0.33333333333333331</v>
      </c>
      <c r="I46" s="1">
        <f t="shared" si="6"/>
        <v>2</v>
      </c>
      <c r="J46" s="1">
        <f t="shared" si="7"/>
        <v>0.25</v>
      </c>
      <c r="K46" s="1">
        <f t="shared" si="8"/>
        <v>0</v>
      </c>
      <c r="L46" s="1">
        <f t="shared" si="9"/>
        <v>0</v>
      </c>
    </row>
    <row r="47" spans="1:12" ht="12.5">
      <c r="A47" s="1" t="str">
        <f>'Error types'!B5</f>
        <v>Attribute</v>
      </c>
      <c r="C47" s="1">
        <f t="shared" si="0"/>
        <v>0</v>
      </c>
      <c r="D47" s="1">
        <f t="shared" si="1"/>
        <v>0</v>
      </c>
      <c r="E47" s="1">
        <f t="shared" si="2"/>
        <v>2</v>
      </c>
      <c r="F47" s="1">
        <f t="shared" si="3"/>
        <v>0.14285714285714285</v>
      </c>
      <c r="G47" s="1">
        <f t="shared" si="4"/>
        <v>0</v>
      </c>
      <c r="H47" s="1">
        <f t="shared" si="5"/>
        <v>0</v>
      </c>
      <c r="I47" s="1">
        <f t="shared" si="6"/>
        <v>1</v>
      </c>
      <c r="J47" s="1">
        <f t="shared" si="7"/>
        <v>0.125</v>
      </c>
      <c r="K47" s="1">
        <f t="shared" si="8"/>
        <v>2</v>
      </c>
      <c r="L47" s="1">
        <f t="shared" si="9"/>
        <v>0.33333333333333331</v>
      </c>
    </row>
    <row r="48" spans="1:12" ht="12.5">
      <c r="A48" s="1" t="str">
        <f>'Error types'!B6</f>
        <v>Operation (method)</v>
      </c>
      <c r="C48" s="1">
        <f t="shared" si="0"/>
        <v>0</v>
      </c>
      <c r="D48" s="1">
        <f t="shared" si="1"/>
        <v>0</v>
      </c>
      <c r="E48" s="1">
        <f t="shared" si="2"/>
        <v>0</v>
      </c>
      <c r="F48" s="1">
        <f t="shared" si="3"/>
        <v>0</v>
      </c>
      <c r="G48" s="1">
        <f t="shared" si="4"/>
        <v>0</v>
      </c>
      <c r="H48" s="1">
        <f t="shared" si="5"/>
        <v>0</v>
      </c>
      <c r="I48" s="1">
        <f t="shared" si="6"/>
        <v>0</v>
      </c>
      <c r="J48" s="1">
        <f t="shared" si="7"/>
        <v>0</v>
      </c>
      <c r="K48" s="1">
        <f t="shared" si="8"/>
        <v>0</v>
      </c>
      <c r="L48" s="1">
        <f t="shared" si="9"/>
        <v>0</v>
      </c>
    </row>
    <row r="49" spans="1:12" ht="12.5">
      <c r="A49" s="1" t="str">
        <f>'Error types'!B7</f>
        <v>Role</v>
      </c>
      <c r="C49" s="1">
        <f t="shared" si="0"/>
        <v>4</v>
      </c>
      <c r="D49" s="1">
        <f t="shared" si="1"/>
        <v>0.66666666666666663</v>
      </c>
      <c r="E49" s="1">
        <f t="shared" si="2"/>
        <v>7</v>
      </c>
      <c r="F49" s="1">
        <f t="shared" si="3"/>
        <v>0.5</v>
      </c>
      <c r="G49" s="1">
        <f t="shared" si="4"/>
        <v>0</v>
      </c>
      <c r="H49" s="1">
        <f t="shared" si="5"/>
        <v>0</v>
      </c>
      <c r="I49" s="1">
        <f t="shared" si="6"/>
        <v>2</v>
      </c>
      <c r="J49" s="1">
        <f t="shared" si="7"/>
        <v>0.25</v>
      </c>
      <c r="K49" s="1">
        <f t="shared" si="8"/>
        <v>1</v>
      </c>
      <c r="L49" s="1">
        <f t="shared" si="9"/>
        <v>0.16666666666666666</v>
      </c>
    </row>
    <row r="50" spans="1:12" ht="12.5">
      <c r="A50" s="1" t="str">
        <f>'Error types'!B8</f>
        <v>Implementation construct</v>
      </c>
      <c r="C50" s="1">
        <f t="shared" si="0"/>
        <v>0</v>
      </c>
      <c r="D50" s="1">
        <f t="shared" si="1"/>
        <v>0</v>
      </c>
      <c r="E50" s="1">
        <f t="shared" si="2"/>
        <v>0</v>
      </c>
      <c r="F50" s="1">
        <f t="shared" si="3"/>
        <v>0</v>
      </c>
      <c r="G50" s="1">
        <f t="shared" si="4"/>
        <v>0</v>
      </c>
      <c r="H50" s="1">
        <f t="shared" si="5"/>
        <v>0</v>
      </c>
      <c r="I50" s="1">
        <f t="shared" si="6"/>
        <v>0</v>
      </c>
      <c r="J50" s="1">
        <f t="shared" si="7"/>
        <v>0</v>
      </c>
      <c r="K50" s="1">
        <f t="shared" si="8"/>
        <v>1</v>
      </c>
      <c r="L50" s="1">
        <f t="shared" si="9"/>
        <v>0.16666666666666666</v>
      </c>
    </row>
  </sheetData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300-000000000000}">
          <x14:formula1>
            <xm:f>'Error types'!$B$1:$B$8</xm:f>
          </x14:formula1>
          <xm:sqref>G12:G14 C12:C17 K12:K17 I12:I19 E12:E25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50"/>
  <sheetViews>
    <sheetView topLeftCell="A29" workbookViewId="0">
      <selection sqref="A1:A2"/>
    </sheetView>
  </sheetViews>
  <sheetFormatPr defaultColWidth="12.6328125" defaultRowHeight="15.75" customHeight="1"/>
  <cols>
    <col min="5" max="5" width="15" customWidth="1"/>
    <col min="10" max="10" width="15" customWidth="1"/>
  </cols>
  <sheetData>
    <row r="1" spans="1:11" ht="15.75" customHeight="1">
      <c r="A1" s="36" t="s">
        <v>11</v>
      </c>
      <c r="B1" s="1" t="s">
        <v>12</v>
      </c>
      <c r="C1" s="1" t="s">
        <v>13</v>
      </c>
      <c r="E1" s="1" t="s">
        <v>13</v>
      </c>
      <c r="F1" s="1" t="s">
        <v>15</v>
      </c>
      <c r="G1" s="1" t="s">
        <v>16</v>
      </c>
      <c r="I1" s="1" t="s">
        <v>17</v>
      </c>
      <c r="J1" s="1" t="s">
        <v>85</v>
      </c>
      <c r="K1" s="1" t="s">
        <v>85</v>
      </c>
    </row>
    <row r="2" spans="1:11" ht="15.75" customHeight="1">
      <c r="A2" s="37"/>
      <c r="B2" s="1" t="s">
        <v>20</v>
      </c>
      <c r="C2" s="1" t="s">
        <v>21</v>
      </c>
      <c r="D2" s="1" t="s">
        <v>22</v>
      </c>
      <c r="E2" s="1" t="s">
        <v>21</v>
      </c>
      <c r="F2" s="1" t="s">
        <v>20</v>
      </c>
      <c r="G2" s="1" t="s">
        <v>21</v>
      </c>
      <c r="H2" s="1" t="s">
        <v>22</v>
      </c>
      <c r="I2" s="1" t="s">
        <v>21</v>
      </c>
      <c r="K2" s="1" t="s">
        <v>21</v>
      </c>
    </row>
    <row r="3" spans="1:11" ht="15.75" customHeight="1">
      <c r="A3" s="24" t="s">
        <v>172</v>
      </c>
      <c r="B3" s="3" t="s">
        <v>173</v>
      </c>
      <c r="D3" s="3" t="s">
        <v>173</v>
      </c>
      <c r="F3" s="5" t="s">
        <v>172</v>
      </c>
      <c r="H3" s="5" t="s">
        <v>172</v>
      </c>
      <c r="J3" s="1" t="s">
        <v>173</v>
      </c>
    </row>
    <row r="4" spans="1:11" ht="15.75" customHeight="1">
      <c r="A4" s="24" t="s">
        <v>174</v>
      </c>
    </row>
    <row r="5" spans="1:11" ht="15.75" customHeight="1">
      <c r="A5" s="24" t="s">
        <v>175</v>
      </c>
      <c r="B5" s="8" t="s">
        <v>76</v>
      </c>
      <c r="D5" s="1" t="s">
        <v>76</v>
      </c>
      <c r="F5" s="5" t="s">
        <v>176</v>
      </c>
      <c r="H5" s="5" t="s">
        <v>176</v>
      </c>
      <c r="J5" s="2" t="s">
        <v>177</v>
      </c>
    </row>
    <row r="6" spans="1:11" ht="15.75" customHeight="1">
      <c r="A6" s="24" t="s">
        <v>178</v>
      </c>
      <c r="B6" s="8" t="s">
        <v>179</v>
      </c>
      <c r="D6" s="8" t="s">
        <v>179</v>
      </c>
      <c r="H6" s="5" t="s">
        <v>178</v>
      </c>
      <c r="J6" s="2" t="s">
        <v>180</v>
      </c>
    </row>
    <row r="7" spans="1:11" ht="15.75" customHeight="1">
      <c r="A7" s="24" t="s">
        <v>181</v>
      </c>
      <c r="B7" s="8" t="s">
        <v>156</v>
      </c>
      <c r="D7" s="8" t="s">
        <v>156</v>
      </c>
      <c r="F7" s="5" t="s">
        <v>181</v>
      </c>
      <c r="H7" s="5" t="s">
        <v>181</v>
      </c>
      <c r="J7" s="2" t="s">
        <v>182</v>
      </c>
    </row>
    <row r="8" spans="1:11" ht="15.75" customHeight="1">
      <c r="A8" s="24" t="s">
        <v>141</v>
      </c>
      <c r="J8" s="2" t="s">
        <v>183</v>
      </c>
    </row>
    <row r="9" spans="1:11" ht="15.75" customHeight="1">
      <c r="A9" s="24" t="s">
        <v>184</v>
      </c>
      <c r="B9" s="8" t="s">
        <v>185</v>
      </c>
      <c r="D9" s="8" t="s">
        <v>185</v>
      </c>
      <c r="F9" s="5" t="s">
        <v>184</v>
      </c>
      <c r="H9" s="5" t="s">
        <v>184</v>
      </c>
      <c r="J9" s="11"/>
    </row>
    <row r="10" spans="1:11" ht="15.75" customHeight="1">
      <c r="A10" s="24" t="s">
        <v>186</v>
      </c>
      <c r="J10" s="2" t="s">
        <v>187</v>
      </c>
    </row>
    <row r="11" spans="1:11" ht="15.75" customHeight="1">
      <c r="A11" s="24" t="s">
        <v>188</v>
      </c>
      <c r="J11" s="2" t="s">
        <v>189</v>
      </c>
    </row>
    <row r="12" spans="1:11" ht="15.75" customHeight="1">
      <c r="A12" s="24" t="s">
        <v>190</v>
      </c>
      <c r="J12" s="2" t="s">
        <v>191</v>
      </c>
    </row>
    <row r="13" spans="1:11" ht="15.75" customHeight="1">
      <c r="A13" s="24"/>
      <c r="B13" s="8" t="s">
        <v>70</v>
      </c>
      <c r="C13" s="1" t="s">
        <v>3</v>
      </c>
      <c r="D13" s="8" t="s">
        <v>70</v>
      </c>
      <c r="E13" s="1" t="s">
        <v>3</v>
      </c>
      <c r="F13" s="5" t="s">
        <v>192</v>
      </c>
      <c r="G13" s="1" t="s">
        <v>7</v>
      </c>
      <c r="H13" s="5" t="s">
        <v>192</v>
      </c>
      <c r="I13" s="1" t="s">
        <v>7</v>
      </c>
      <c r="J13" s="2" t="s">
        <v>193</v>
      </c>
      <c r="K13" s="1" t="s">
        <v>7</v>
      </c>
    </row>
    <row r="14" spans="1:11" ht="15.75" customHeight="1">
      <c r="A14" s="24"/>
      <c r="B14" s="8" t="s">
        <v>194</v>
      </c>
      <c r="C14" s="1" t="s">
        <v>6</v>
      </c>
      <c r="D14" s="8" t="s">
        <v>195</v>
      </c>
      <c r="E14" s="1" t="s">
        <v>4</v>
      </c>
      <c r="F14" s="5" t="s">
        <v>196</v>
      </c>
      <c r="G14" s="1" t="s">
        <v>7</v>
      </c>
      <c r="H14" s="5" t="s">
        <v>196</v>
      </c>
      <c r="I14" s="1" t="s">
        <v>7</v>
      </c>
      <c r="J14" s="2" t="s">
        <v>197</v>
      </c>
      <c r="K14" s="1" t="s">
        <v>6</v>
      </c>
    </row>
    <row r="15" spans="1:11" ht="15.75" customHeight="1">
      <c r="B15" s="8" t="s">
        <v>198</v>
      </c>
      <c r="C15" s="1" t="s">
        <v>6</v>
      </c>
      <c r="D15" s="8" t="s">
        <v>199</v>
      </c>
      <c r="E15" s="1" t="s">
        <v>2</v>
      </c>
      <c r="F15" s="5" t="s">
        <v>200</v>
      </c>
      <c r="G15" s="1" t="s">
        <v>6</v>
      </c>
      <c r="H15" s="5" t="s">
        <v>200</v>
      </c>
      <c r="I15" s="1" t="s">
        <v>6</v>
      </c>
      <c r="J15" s="2" t="s">
        <v>201</v>
      </c>
      <c r="K15" s="1" t="s">
        <v>7</v>
      </c>
    </row>
    <row r="16" spans="1:11" ht="15.75" customHeight="1">
      <c r="D16" s="8" t="s">
        <v>202</v>
      </c>
      <c r="E16" s="1" t="s">
        <v>2</v>
      </c>
      <c r="H16" s="5" t="s">
        <v>47</v>
      </c>
      <c r="I16" s="1" t="s">
        <v>3</v>
      </c>
      <c r="J16" s="2" t="s">
        <v>203</v>
      </c>
      <c r="K16" s="1" t="s">
        <v>4</v>
      </c>
    </row>
    <row r="17" spans="1:11" ht="15.75" customHeight="1">
      <c r="D17" s="8" t="s">
        <v>194</v>
      </c>
      <c r="E17" s="1" t="s">
        <v>6</v>
      </c>
      <c r="H17" s="5" t="s">
        <v>153</v>
      </c>
      <c r="I17" s="1" t="s">
        <v>3</v>
      </c>
      <c r="J17" s="2" t="s">
        <v>204</v>
      </c>
      <c r="K17" s="1" t="s">
        <v>1</v>
      </c>
    </row>
    <row r="18" spans="1:11" ht="15.75" customHeight="1">
      <c r="C18" s="9"/>
      <c r="D18" s="8" t="s">
        <v>205</v>
      </c>
      <c r="E18" s="1" t="s">
        <v>6</v>
      </c>
      <c r="H18" s="5" t="s">
        <v>206</v>
      </c>
      <c r="I18" s="1" t="s">
        <v>7</v>
      </c>
      <c r="J18" s="2" t="s">
        <v>207</v>
      </c>
      <c r="K18" s="1" t="s">
        <v>7</v>
      </c>
    </row>
    <row r="19" spans="1:11" ht="15.75" customHeight="1">
      <c r="C19" s="9"/>
      <c r="D19" s="8" t="s">
        <v>208</v>
      </c>
      <c r="E19" s="1" t="s">
        <v>4</v>
      </c>
      <c r="H19" s="5" t="s">
        <v>209</v>
      </c>
      <c r="I19" s="1" t="s">
        <v>7</v>
      </c>
      <c r="J19" s="2" t="s">
        <v>210</v>
      </c>
      <c r="K19" s="1" t="s">
        <v>4</v>
      </c>
    </row>
    <row r="20" spans="1:11" ht="15.75" customHeight="1">
      <c r="C20" s="9"/>
      <c r="D20" s="8" t="s">
        <v>211</v>
      </c>
      <c r="E20" s="1" t="s">
        <v>7</v>
      </c>
      <c r="H20" s="5" t="s">
        <v>212</v>
      </c>
      <c r="I20" s="1" t="s">
        <v>1</v>
      </c>
      <c r="J20" s="2" t="s">
        <v>213</v>
      </c>
      <c r="K20" s="1" t="s">
        <v>7</v>
      </c>
    </row>
    <row r="21" spans="1:11" ht="15.75" customHeight="1">
      <c r="C21" s="9"/>
      <c r="D21" s="8" t="s">
        <v>214</v>
      </c>
      <c r="E21" s="1" t="s">
        <v>7</v>
      </c>
      <c r="J21" s="2" t="s">
        <v>215</v>
      </c>
      <c r="K21" s="1" t="s">
        <v>7</v>
      </c>
    </row>
    <row r="22" spans="1:11" ht="15.75" customHeight="1">
      <c r="C22" s="9"/>
      <c r="D22" s="8" t="s">
        <v>216</v>
      </c>
      <c r="E22" s="1" t="s">
        <v>7</v>
      </c>
    </row>
    <row r="23" spans="1:11" ht="15.75" customHeight="1">
      <c r="C23" s="9"/>
      <c r="D23" s="8" t="s">
        <v>198</v>
      </c>
      <c r="E23" s="1" t="s">
        <v>6</v>
      </c>
    </row>
    <row r="24" spans="1:11" ht="15.75" customHeight="1">
      <c r="C24" s="9"/>
      <c r="D24" s="8" t="s">
        <v>217</v>
      </c>
      <c r="E24" s="1" t="s">
        <v>4</v>
      </c>
    </row>
    <row r="25" spans="1:11" ht="15.75" customHeight="1">
      <c r="C25" s="9"/>
      <c r="D25" s="8" t="s">
        <v>218</v>
      </c>
      <c r="E25" s="1" t="s">
        <v>4</v>
      </c>
    </row>
    <row r="26" spans="1:11" ht="15.75" customHeight="1">
      <c r="C26" s="9"/>
      <c r="D26" s="8" t="s">
        <v>219</v>
      </c>
      <c r="E26" s="1" t="s">
        <v>7</v>
      </c>
    </row>
    <row r="27" spans="1:11" ht="15.75" customHeight="1">
      <c r="C27" s="9"/>
      <c r="D27" s="9" t="s">
        <v>135</v>
      </c>
      <c r="E27" s="1" t="s">
        <v>4</v>
      </c>
    </row>
    <row r="28" spans="1:11" ht="15.75" customHeight="1">
      <c r="A28" s="1"/>
    </row>
    <row r="29" spans="1:11" ht="15.75" customHeight="1">
      <c r="A29" s="1"/>
    </row>
    <row r="30" spans="1:11" ht="15.75" customHeight="1">
      <c r="A30" s="1"/>
    </row>
    <row r="31" spans="1:11" ht="15.75" customHeight="1">
      <c r="A31" s="1" t="s">
        <v>10</v>
      </c>
      <c r="B31" s="1">
        <f>COUNTA(B3:B12)</f>
        <v>5</v>
      </c>
      <c r="D31" s="1">
        <f>COUNTA(D3:D12)</f>
        <v>5</v>
      </c>
      <c r="F31" s="1">
        <f>COUNTA(F3:F12)</f>
        <v>4</v>
      </c>
      <c r="H31" s="1">
        <f>COUNTA(H3:H12)</f>
        <v>5</v>
      </c>
      <c r="J31" s="1">
        <f>COUNTA(J3:J11)</f>
        <v>7</v>
      </c>
    </row>
    <row r="32" spans="1:11" ht="15.75" customHeight="1">
      <c r="A32" s="1" t="s">
        <v>0</v>
      </c>
      <c r="B32" s="1">
        <f>COUNTA(B13:B22)</f>
        <v>3</v>
      </c>
      <c r="D32" s="1">
        <f>COUNTA(D13:D27)</f>
        <v>15</v>
      </c>
      <c r="F32" s="1">
        <f>COUNTA(F13:F22)</f>
        <v>3</v>
      </c>
      <c r="H32" s="1">
        <f>COUNTA(H13:H22)</f>
        <v>8</v>
      </c>
      <c r="J32" s="1">
        <f>COUNTA(J13:J22)</f>
        <v>9</v>
      </c>
    </row>
    <row r="33" spans="1:12" ht="15.75" customHeight="1">
      <c r="A33" s="1" t="s">
        <v>9</v>
      </c>
      <c r="B33" s="1">
        <f>COUNTBLANK(B3:B12)</f>
        <v>5</v>
      </c>
      <c r="D33" s="1">
        <f>COUNTBLANK(D3:D12)</f>
        <v>5</v>
      </c>
      <c r="F33" s="1">
        <f>COUNTBLANK(F3:F12)</f>
        <v>6</v>
      </c>
      <c r="H33" s="1">
        <f>COUNTBLANK(H3:H12)</f>
        <v>5</v>
      </c>
      <c r="J33" s="1">
        <f>COUNTBLANK(J3:J11)</f>
        <v>2</v>
      </c>
    </row>
    <row r="34" spans="1:12" ht="15.75" customHeight="1">
      <c r="A34" s="1" t="s">
        <v>81</v>
      </c>
      <c r="B34" s="1">
        <f>B31/(B31+B32)</f>
        <v>0.625</v>
      </c>
      <c r="D34" s="1">
        <f>D31/(D31+D32)</f>
        <v>0.25</v>
      </c>
      <c r="F34" s="1">
        <f>F31/(F31+F32)</f>
        <v>0.5714285714285714</v>
      </c>
      <c r="H34" s="1">
        <f>H31/(H31+H32)</f>
        <v>0.38461538461538464</v>
      </c>
      <c r="J34" s="1">
        <f>J31/(J31+J32)</f>
        <v>0.4375</v>
      </c>
    </row>
    <row r="35" spans="1:12" ht="15.75" customHeight="1">
      <c r="A35" s="1" t="s">
        <v>82</v>
      </c>
      <c r="B35" s="1">
        <f>B31/(B31+B33)</f>
        <v>0.5</v>
      </c>
      <c r="D35" s="1">
        <f>D31/(D31+D33)</f>
        <v>0.5</v>
      </c>
      <c r="F35" s="1">
        <f>F31/(F31+F33)</f>
        <v>0.4</v>
      </c>
      <c r="H35" s="1">
        <f>H31/(H31+H33)</f>
        <v>0.5</v>
      </c>
      <c r="J35" s="1">
        <f>J31/(J31+J33)</f>
        <v>0.77777777777777779</v>
      </c>
    </row>
    <row r="43" spans="1:12" ht="12.5">
      <c r="C43" s="1" t="s">
        <v>83</v>
      </c>
      <c r="D43" s="1" t="s">
        <v>84</v>
      </c>
      <c r="E43" s="1" t="s">
        <v>83</v>
      </c>
      <c r="F43" s="1" t="s">
        <v>84</v>
      </c>
      <c r="G43" s="1" t="s">
        <v>83</v>
      </c>
      <c r="H43" s="1" t="s">
        <v>84</v>
      </c>
      <c r="I43" s="1" t="s">
        <v>83</v>
      </c>
      <c r="J43" s="1" t="s">
        <v>84</v>
      </c>
      <c r="K43" s="1" t="s">
        <v>83</v>
      </c>
      <c r="L43" s="1" t="s">
        <v>84</v>
      </c>
    </row>
    <row r="44" spans="1:12" ht="12.5">
      <c r="A44" s="1" t="str">
        <f>'Error types'!B2</f>
        <v>Redundant or derived</v>
      </c>
      <c r="C44" s="1">
        <f t="shared" ref="C44:C50" si="0">COUNTIF(C3:C37, "=" &amp; $A44)</f>
        <v>0</v>
      </c>
      <c r="D44" s="1">
        <f t="shared" ref="D44:D50" si="1">C44/$B$32</f>
        <v>0</v>
      </c>
      <c r="E44" s="1">
        <f t="shared" ref="E44:E50" si="2">COUNTIF(E3:E37, "=" &amp; $A44)</f>
        <v>0</v>
      </c>
      <c r="F44" s="1">
        <f t="shared" ref="F44:F50" si="3">E44/$D$32</f>
        <v>0</v>
      </c>
      <c r="G44" s="1">
        <f t="shared" ref="G44:G50" si="4">COUNTIF(G3:G37, "=" &amp; $A44)</f>
        <v>0</v>
      </c>
      <c r="H44" s="1">
        <f t="shared" ref="H44:H50" si="5">G44/$F$32</f>
        <v>0</v>
      </c>
      <c r="I44" s="1">
        <f t="shared" ref="I44:I50" si="6">COUNTIF(I3:I37, "=" &amp; $A44)</f>
        <v>1</v>
      </c>
      <c r="J44" s="1">
        <f t="shared" ref="J44:J50" si="7">I44/$H$32</f>
        <v>0.125</v>
      </c>
      <c r="K44" s="1">
        <f t="shared" ref="K44:K50" si="8">COUNTIF(K2:K37, "=" &amp; $A44)</f>
        <v>1</v>
      </c>
      <c r="L44" s="1">
        <f t="shared" ref="L44:L50" si="9">K44/$J$32</f>
        <v>0.1111111111111111</v>
      </c>
    </row>
    <row r="45" spans="1:12" ht="12.5">
      <c r="A45" s="1" t="str">
        <f>'Error types'!B3</f>
        <v>Irrelevant for domain</v>
      </c>
      <c r="C45" s="1">
        <f t="shared" si="0"/>
        <v>0</v>
      </c>
      <c r="D45" s="1">
        <f t="shared" si="1"/>
        <v>0</v>
      </c>
      <c r="E45" s="1">
        <f t="shared" si="2"/>
        <v>2</v>
      </c>
      <c r="F45" s="1">
        <f t="shared" si="3"/>
        <v>0.13333333333333333</v>
      </c>
      <c r="G45" s="1">
        <f t="shared" si="4"/>
        <v>0</v>
      </c>
      <c r="H45" s="1">
        <f t="shared" si="5"/>
        <v>0</v>
      </c>
      <c r="I45" s="1">
        <f t="shared" si="6"/>
        <v>0</v>
      </c>
      <c r="J45" s="1">
        <f t="shared" si="7"/>
        <v>0</v>
      </c>
      <c r="K45" s="1">
        <f t="shared" si="8"/>
        <v>0</v>
      </c>
      <c r="L45" s="1">
        <f t="shared" si="9"/>
        <v>0</v>
      </c>
    </row>
    <row r="46" spans="1:12" ht="12.5">
      <c r="A46" s="1" t="str">
        <f>'Error types'!B4</f>
        <v>Vague (too generic)</v>
      </c>
      <c r="C46" s="1">
        <f t="shared" si="0"/>
        <v>1</v>
      </c>
      <c r="D46" s="1">
        <f t="shared" si="1"/>
        <v>0.33333333333333331</v>
      </c>
      <c r="E46" s="1">
        <f t="shared" si="2"/>
        <v>1</v>
      </c>
      <c r="F46" s="1">
        <f t="shared" si="3"/>
        <v>6.6666666666666666E-2</v>
      </c>
      <c r="G46" s="1">
        <f t="shared" si="4"/>
        <v>0</v>
      </c>
      <c r="H46" s="1">
        <f t="shared" si="5"/>
        <v>0</v>
      </c>
      <c r="I46" s="1">
        <f t="shared" si="6"/>
        <v>2</v>
      </c>
      <c r="J46" s="1">
        <f t="shared" si="7"/>
        <v>0.25</v>
      </c>
      <c r="K46" s="1">
        <f t="shared" si="8"/>
        <v>0</v>
      </c>
      <c r="L46" s="1">
        <f t="shared" si="9"/>
        <v>0</v>
      </c>
    </row>
    <row r="47" spans="1:12" ht="12.5">
      <c r="A47" s="1" t="str">
        <f>'Error types'!B5</f>
        <v>Attribute</v>
      </c>
      <c r="C47" s="1">
        <f t="shared" si="0"/>
        <v>0</v>
      </c>
      <c r="D47" s="1">
        <f t="shared" si="1"/>
        <v>0</v>
      </c>
      <c r="E47" s="1">
        <f t="shared" si="2"/>
        <v>5</v>
      </c>
      <c r="F47" s="1">
        <f t="shared" si="3"/>
        <v>0.33333333333333331</v>
      </c>
      <c r="G47" s="1">
        <f t="shared" si="4"/>
        <v>0</v>
      </c>
      <c r="H47" s="1">
        <f t="shared" si="5"/>
        <v>0</v>
      </c>
      <c r="I47" s="1">
        <f t="shared" si="6"/>
        <v>0</v>
      </c>
      <c r="J47" s="1">
        <f t="shared" si="7"/>
        <v>0</v>
      </c>
      <c r="K47" s="1">
        <f t="shared" si="8"/>
        <v>2</v>
      </c>
      <c r="L47" s="1">
        <f t="shared" si="9"/>
        <v>0.22222222222222221</v>
      </c>
    </row>
    <row r="48" spans="1:12" ht="12.5">
      <c r="A48" s="1" t="str">
        <f>'Error types'!B6</f>
        <v>Operation (method)</v>
      </c>
      <c r="C48" s="1">
        <f t="shared" si="0"/>
        <v>0</v>
      </c>
      <c r="D48" s="1">
        <f t="shared" si="1"/>
        <v>0</v>
      </c>
      <c r="E48" s="1">
        <f t="shared" si="2"/>
        <v>0</v>
      </c>
      <c r="F48" s="1">
        <f t="shared" si="3"/>
        <v>0</v>
      </c>
      <c r="G48" s="1">
        <f t="shared" si="4"/>
        <v>0</v>
      </c>
      <c r="H48" s="1">
        <f t="shared" si="5"/>
        <v>0</v>
      </c>
      <c r="I48" s="1">
        <f t="shared" si="6"/>
        <v>0</v>
      </c>
      <c r="J48" s="1">
        <f t="shared" si="7"/>
        <v>0</v>
      </c>
      <c r="K48" s="1">
        <f t="shared" si="8"/>
        <v>0</v>
      </c>
      <c r="L48" s="1">
        <f t="shared" si="9"/>
        <v>0</v>
      </c>
    </row>
    <row r="49" spans="1:12" ht="12.5">
      <c r="A49" s="1" t="str">
        <f>'Error types'!B7</f>
        <v>Role</v>
      </c>
      <c r="C49" s="1">
        <f t="shared" si="0"/>
        <v>2</v>
      </c>
      <c r="D49" s="1">
        <f t="shared" si="1"/>
        <v>0.66666666666666663</v>
      </c>
      <c r="E49" s="1">
        <f t="shared" si="2"/>
        <v>3</v>
      </c>
      <c r="F49" s="1">
        <f t="shared" si="3"/>
        <v>0.2</v>
      </c>
      <c r="G49" s="1">
        <f t="shared" si="4"/>
        <v>1</v>
      </c>
      <c r="H49" s="1">
        <f t="shared" si="5"/>
        <v>0.33333333333333331</v>
      </c>
      <c r="I49" s="1">
        <f t="shared" si="6"/>
        <v>1</v>
      </c>
      <c r="J49" s="1">
        <f t="shared" si="7"/>
        <v>0.125</v>
      </c>
      <c r="K49" s="1">
        <f t="shared" si="8"/>
        <v>1</v>
      </c>
      <c r="L49" s="1">
        <f t="shared" si="9"/>
        <v>0.1111111111111111</v>
      </c>
    </row>
    <row r="50" spans="1:12" ht="12.5">
      <c r="A50" s="1" t="str">
        <f>'Error types'!B8</f>
        <v>Implementation construct</v>
      </c>
      <c r="C50" s="1">
        <f t="shared" si="0"/>
        <v>0</v>
      </c>
      <c r="D50" s="1">
        <f t="shared" si="1"/>
        <v>0</v>
      </c>
      <c r="E50" s="1">
        <f t="shared" si="2"/>
        <v>4</v>
      </c>
      <c r="F50" s="1">
        <f t="shared" si="3"/>
        <v>0.26666666666666666</v>
      </c>
      <c r="G50" s="1">
        <f t="shared" si="4"/>
        <v>2</v>
      </c>
      <c r="H50" s="1">
        <f t="shared" si="5"/>
        <v>0.66666666666666663</v>
      </c>
      <c r="I50" s="1">
        <f t="shared" si="6"/>
        <v>4</v>
      </c>
      <c r="J50" s="1">
        <f t="shared" si="7"/>
        <v>0.5</v>
      </c>
      <c r="K50" s="1">
        <f t="shared" si="8"/>
        <v>5</v>
      </c>
      <c r="L50" s="1">
        <f t="shared" si="9"/>
        <v>0.55555555555555558</v>
      </c>
    </row>
  </sheetData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400-000000000000}">
          <x14:formula1>
            <xm:f>'Error types'!$B$1:$B$8</xm:f>
          </x14:formula1>
          <xm:sqref>C13:C15 G13:G15 I13:I20 K13:K21 E13:E27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50"/>
  <sheetViews>
    <sheetView topLeftCell="A13" workbookViewId="0">
      <selection sqref="A1:A2"/>
    </sheetView>
  </sheetViews>
  <sheetFormatPr defaultColWidth="12.6328125" defaultRowHeight="15.75" customHeight="1"/>
  <sheetData>
    <row r="1" spans="1:11" ht="15.75" customHeight="1">
      <c r="A1" s="36" t="s">
        <v>11</v>
      </c>
      <c r="B1" s="1" t="s">
        <v>12</v>
      </c>
      <c r="C1" s="1" t="s">
        <v>13</v>
      </c>
      <c r="E1" s="1" t="s">
        <v>14</v>
      </c>
      <c r="F1" s="1" t="s">
        <v>15</v>
      </c>
      <c r="G1" s="1" t="s">
        <v>16</v>
      </c>
      <c r="I1" s="1" t="s">
        <v>17</v>
      </c>
      <c r="J1" s="1" t="s">
        <v>18</v>
      </c>
      <c r="K1" s="1" t="s">
        <v>17</v>
      </c>
    </row>
    <row r="2" spans="1:11" ht="15.75" customHeight="1">
      <c r="A2" s="37"/>
      <c r="B2" s="1" t="s">
        <v>20</v>
      </c>
      <c r="C2" s="1" t="s">
        <v>21</v>
      </c>
      <c r="D2" s="1" t="s">
        <v>22</v>
      </c>
      <c r="E2" s="1" t="s">
        <v>21</v>
      </c>
      <c r="F2" s="1" t="s">
        <v>20</v>
      </c>
      <c r="G2" s="1" t="s">
        <v>21</v>
      </c>
      <c r="H2" s="1" t="s">
        <v>22</v>
      </c>
      <c r="I2" s="1" t="s">
        <v>21</v>
      </c>
      <c r="K2" s="1" t="s">
        <v>21</v>
      </c>
    </row>
    <row r="3" spans="1:11" ht="15.75" customHeight="1">
      <c r="A3" s="2" t="s">
        <v>220</v>
      </c>
      <c r="B3" s="8" t="s">
        <v>221</v>
      </c>
      <c r="D3" s="8" t="s">
        <v>221</v>
      </c>
      <c r="F3" s="5" t="s">
        <v>220</v>
      </c>
      <c r="H3" s="5" t="s">
        <v>220</v>
      </c>
      <c r="J3" s="2" t="s">
        <v>220</v>
      </c>
    </row>
    <row r="4" spans="1:11" ht="15.75" customHeight="1">
      <c r="A4" s="2" t="s">
        <v>222</v>
      </c>
      <c r="B4" s="8" t="s">
        <v>223</v>
      </c>
      <c r="D4" s="8" t="s">
        <v>223</v>
      </c>
      <c r="J4" s="2" t="s">
        <v>224</v>
      </c>
    </row>
    <row r="5" spans="1:11" ht="15.75" customHeight="1">
      <c r="A5" s="2" t="s">
        <v>188</v>
      </c>
      <c r="D5" s="8" t="s">
        <v>225</v>
      </c>
      <c r="H5" s="5" t="s">
        <v>188</v>
      </c>
    </row>
    <row r="6" spans="1:11" ht="15.75" customHeight="1">
      <c r="A6" s="2" t="s">
        <v>142</v>
      </c>
      <c r="B6" s="2" t="s">
        <v>142</v>
      </c>
      <c r="D6" s="2" t="s">
        <v>142</v>
      </c>
      <c r="F6" s="5" t="s">
        <v>142</v>
      </c>
      <c r="H6" s="5" t="s">
        <v>142</v>
      </c>
      <c r="J6" s="2" t="s">
        <v>142</v>
      </c>
    </row>
    <row r="7" spans="1:11" ht="15.75" customHeight="1">
      <c r="A7" s="6" t="s">
        <v>145</v>
      </c>
      <c r="B7" s="3" t="s">
        <v>146</v>
      </c>
      <c r="D7" s="3" t="s">
        <v>146</v>
      </c>
      <c r="F7" s="5" t="s">
        <v>145</v>
      </c>
      <c r="H7" s="5" t="s">
        <v>145</v>
      </c>
      <c r="J7" s="2" t="s">
        <v>146</v>
      </c>
    </row>
    <row r="8" spans="1:11" ht="15.75" customHeight="1">
      <c r="A8" s="6" t="s">
        <v>167</v>
      </c>
      <c r="D8" s="8" t="s">
        <v>171</v>
      </c>
      <c r="H8" s="5" t="s">
        <v>167</v>
      </c>
    </row>
    <row r="9" spans="1:11" ht="15.75" customHeight="1">
      <c r="A9" s="6" t="s">
        <v>226</v>
      </c>
      <c r="B9" s="8" t="s">
        <v>227</v>
      </c>
      <c r="D9" s="8" t="s">
        <v>227</v>
      </c>
      <c r="F9" s="5" t="s">
        <v>226</v>
      </c>
      <c r="H9" s="5" t="s">
        <v>226</v>
      </c>
      <c r="J9" s="2" t="s">
        <v>228</v>
      </c>
    </row>
    <row r="10" spans="1:11" ht="15.75" customHeight="1">
      <c r="A10" s="2" t="s">
        <v>229</v>
      </c>
      <c r="B10" s="2"/>
      <c r="D10" s="2"/>
      <c r="J10" s="2" t="s">
        <v>230</v>
      </c>
    </row>
    <row r="11" spans="1:11" ht="15.75" customHeight="1">
      <c r="A11" s="6" t="s">
        <v>231</v>
      </c>
      <c r="H11" s="6" t="s">
        <v>231</v>
      </c>
      <c r="J11" s="6" t="s">
        <v>231</v>
      </c>
    </row>
    <row r="12" spans="1:11" ht="15.75" customHeight="1">
      <c r="A12" s="6" t="s">
        <v>232</v>
      </c>
      <c r="H12" s="6" t="s">
        <v>232</v>
      </c>
      <c r="J12" s="6" t="s">
        <v>232</v>
      </c>
    </row>
    <row r="13" spans="1:11" ht="15.75" customHeight="1">
      <c r="A13" s="6" t="s">
        <v>233</v>
      </c>
      <c r="G13" s="5"/>
      <c r="H13" s="5" t="s">
        <v>234</v>
      </c>
    </row>
    <row r="14" spans="1:11" ht="15.75" customHeight="1">
      <c r="B14" s="8" t="s">
        <v>235</v>
      </c>
      <c r="C14" s="1" t="s">
        <v>6</v>
      </c>
      <c r="D14" s="8" t="s">
        <v>236</v>
      </c>
      <c r="E14" s="1" t="s">
        <v>7</v>
      </c>
      <c r="G14" s="5"/>
      <c r="H14" s="5" t="s">
        <v>237</v>
      </c>
      <c r="I14" s="1" t="s">
        <v>7</v>
      </c>
      <c r="J14" s="2" t="s">
        <v>238</v>
      </c>
      <c r="K14" s="1" t="s">
        <v>7</v>
      </c>
    </row>
    <row r="15" spans="1:11" ht="15.75" customHeight="1">
      <c r="B15" s="8" t="s">
        <v>239</v>
      </c>
      <c r="C15" s="1" t="s">
        <v>4</v>
      </c>
      <c r="D15" s="8" t="s">
        <v>119</v>
      </c>
      <c r="E15" s="1" t="s">
        <v>7</v>
      </c>
      <c r="F15" s="8"/>
      <c r="G15" s="5"/>
      <c r="H15" s="5" t="s">
        <v>240</v>
      </c>
      <c r="I15" s="1" t="s">
        <v>2</v>
      </c>
      <c r="J15" s="2" t="s">
        <v>241</v>
      </c>
      <c r="K15" s="1" t="s">
        <v>7</v>
      </c>
    </row>
    <row r="16" spans="1:11" ht="15.75" customHeight="1">
      <c r="B16" s="8" t="s">
        <v>87</v>
      </c>
      <c r="C16" s="1" t="s">
        <v>6</v>
      </c>
      <c r="D16" s="8" t="s">
        <v>242</v>
      </c>
      <c r="E16" s="1" t="s">
        <v>7</v>
      </c>
      <c r="G16" s="5"/>
      <c r="H16" s="5" t="s">
        <v>243</v>
      </c>
      <c r="I16" s="1" t="s">
        <v>4</v>
      </c>
      <c r="J16" s="2" t="s">
        <v>244</v>
      </c>
      <c r="K16" s="1" t="s">
        <v>4</v>
      </c>
    </row>
    <row r="17" spans="1:11" ht="15.75" customHeight="1">
      <c r="B17" s="8" t="s">
        <v>245</v>
      </c>
      <c r="C17" s="1" t="s">
        <v>3</v>
      </c>
      <c r="D17" s="8" t="s">
        <v>245</v>
      </c>
      <c r="E17" s="1" t="s">
        <v>3</v>
      </c>
      <c r="G17" s="5"/>
      <c r="H17" s="5" t="s">
        <v>246</v>
      </c>
      <c r="I17" s="1" t="s">
        <v>2</v>
      </c>
      <c r="J17" s="2" t="s">
        <v>247</v>
      </c>
      <c r="K17" s="1" t="s">
        <v>2</v>
      </c>
    </row>
    <row r="18" spans="1:11" ht="15.75" customHeight="1">
      <c r="B18" s="9" t="s">
        <v>119</v>
      </c>
      <c r="C18" s="1" t="s">
        <v>7</v>
      </c>
      <c r="D18" s="8" t="s">
        <v>248</v>
      </c>
      <c r="E18" s="1" t="s">
        <v>2</v>
      </c>
      <c r="G18" s="5"/>
      <c r="H18" s="5" t="s">
        <v>249</v>
      </c>
      <c r="I18" s="1" t="s">
        <v>1</v>
      </c>
      <c r="J18" s="2" t="s">
        <v>250</v>
      </c>
      <c r="K18" s="1" t="s">
        <v>6</v>
      </c>
    </row>
    <row r="19" spans="1:11" ht="15.75" customHeight="1">
      <c r="B19" s="8" t="s">
        <v>251</v>
      </c>
      <c r="C19" s="1" t="s">
        <v>4</v>
      </c>
      <c r="D19" s="8" t="s">
        <v>235</v>
      </c>
      <c r="E19" s="1" t="s">
        <v>6</v>
      </c>
      <c r="G19" s="5"/>
      <c r="H19" s="5" t="s">
        <v>252</v>
      </c>
      <c r="I19" s="1" t="s">
        <v>3</v>
      </c>
      <c r="J19" s="2" t="s">
        <v>253</v>
      </c>
      <c r="K19" s="1" t="s">
        <v>4</v>
      </c>
    </row>
    <row r="20" spans="1:11" ht="15.75" customHeight="1">
      <c r="B20" s="2" t="s">
        <v>254</v>
      </c>
      <c r="C20" s="1" t="s">
        <v>4</v>
      </c>
      <c r="D20" s="8" t="s">
        <v>239</v>
      </c>
      <c r="E20" s="1" t="s">
        <v>4</v>
      </c>
      <c r="G20" s="5"/>
      <c r="H20" s="5" t="s">
        <v>255</v>
      </c>
      <c r="I20" s="1" t="s">
        <v>2</v>
      </c>
      <c r="J20" s="2" t="s">
        <v>256</v>
      </c>
      <c r="K20" s="1" t="s">
        <v>4</v>
      </c>
    </row>
    <row r="21" spans="1:11" ht="15.75" customHeight="1">
      <c r="C21" s="9"/>
      <c r="D21" s="8" t="s">
        <v>87</v>
      </c>
      <c r="E21" s="1" t="s">
        <v>6</v>
      </c>
      <c r="G21" s="5"/>
      <c r="H21" s="5" t="s">
        <v>257</v>
      </c>
      <c r="I21" s="1" t="s">
        <v>1</v>
      </c>
      <c r="J21" s="2" t="s">
        <v>258</v>
      </c>
      <c r="K21" s="1" t="s">
        <v>1</v>
      </c>
    </row>
    <row r="22" spans="1:11" ht="15.75" customHeight="1">
      <c r="C22" s="9"/>
      <c r="D22" s="9" t="s">
        <v>259</v>
      </c>
      <c r="E22" s="1" t="s">
        <v>4</v>
      </c>
      <c r="G22" s="5"/>
      <c r="H22" s="5" t="s">
        <v>159</v>
      </c>
      <c r="I22" s="1" t="s">
        <v>4</v>
      </c>
      <c r="J22" s="2" t="s">
        <v>260</v>
      </c>
      <c r="K22" s="1" t="s">
        <v>4</v>
      </c>
    </row>
    <row r="23" spans="1:11" ht="15.75" customHeight="1">
      <c r="C23" s="9"/>
      <c r="D23" s="8" t="s">
        <v>251</v>
      </c>
      <c r="E23" s="1" t="s">
        <v>4</v>
      </c>
      <c r="G23" s="5"/>
      <c r="H23" s="5" t="s">
        <v>261</v>
      </c>
      <c r="I23" s="1" t="s">
        <v>4</v>
      </c>
      <c r="J23" s="2" t="s">
        <v>262</v>
      </c>
      <c r="K23" s="1" t="s">
        <v>4</v>
      </c>
    </row>
    <row r="24" spans="1:11" ht="15.75" customHeight="1">
      <c r="C24" s="2"/>
      <c r="D24" s="2" t="s">
        <v>254</v>
      </c>
      <c r="E24" s="1" t="s">
        <v>4</v>
      </c>
      <c r="G24" s="5"/>
      <c r="H24" s="5" t="s">
        <v>263</v>
      </c>
      <c r="I24" s="1" t="s">
        <v>2</v>
      </c>
      <c r="J24" s="2" t="s">
        <v>264</v>
      </c>
      <c r="K24" s="1" t="s">
        <v>4</v>
      </c>
    </row>
    <row r="25" spans="1:11" ht="15.75" customHeight="1">
      <c r="G25" s="5"/>
      <c r="H25" s="5" t="s">
        <v>265</v>
      </c>
      <c r="I25" s="1" t="s">
        <v>4</v>
      </c>
      <c r="J25" s="2" t="s">
        <v>266</v>
      </c>
      <c r="K25" s="1" t="s">
        <v>4</v>
      </c>
    </row>
    <row r="26" spans="1:11" ht="15.75" customHeight="1">
      <c r="G26" s="5"/>
      <c r="H26" s="5" t="s">
        <v>267</v>
      </c>
      <c r="I26" s="1" t="s">
        <v>4</v>
      </c>
      <c r="J26" s="2" t="s">
        <v>254</v>
      </c>
      <c r="K26" s="1" t="s">
        <v>4</v>
      </c>
    </row>
    <row r="27" spans="1:11" ht="15.75" customHeight="1">
      <c r="G27" s="5"/>
      <c r="H27" s="5" t="s">
        <v>268</v>
      </c>
      <c r="I27" s="1" t="s">
        <v>2</v>
      </c>
      <c r="J27" s="2" t="s">
        <v>269</v>
      </c>
      <c r="K27" s="1" t="s">
        <v>4</v>
      </c>
    </row>
    <row r="28" spans="1:11" ht="15.75" customHeight="1">
      <c r="G28" s="5"/>
      <c r="H28" s="5" t="s">
        <v>270</v>
      </c>
      <c r="I28" s="1" t="s">
        <v>3</v>
      </c>
      <c r="J28" s="2" t="s">
        <v>271</v>
      </c>
      <c r="K28" s="1" t="s">
        <v>6</v>
      </c>
    </row>
    <row r="29" spans="1:11" ht="15.75" customHeight="1">
      <c r="G29" s="5"/>
      <c r="H29" s="5" t="s">
        <v>272</v>
      </c>
      <c r="I29" s="1" t="s">
        <v>2</v>
      </c>
      <c r="J29" s="2" t="s">
        <v>273</v>
      </c>
      <c r="K29" s="1" t="s">
        <v>4</v>
      </c>
    </row>
    <row r="30" spans="1:11">
      <c r="G30" s="5"/>
      <c r="H30" s="5" t="s">
        <v>274</v>
      </c>
      <c r="I30" s="1" t="s">
        <v>1</v>
      </c>
    </row>
    <row r="31" spans="1:11" ht="15.75" customHeight="1">
      <c r="A31" s="1" t="s">
        <v>10</v>
      </c>
      <c r="B31" s="1">
        <f>COUNTA(B3:B13)</f>
        <v>5</v>
      </c>
      <c r="D31" s="1">
        <f>COUNTA(D3:D13)</f>
        <v>7</v>
      </c>
      <c r="F31" s="1">
        <f>COUNTA(F3:F13)</f>
        <v>4</v>
      </c>
      <c r="H31" s="1">
        <f>COUNTA(H3:H13)</f>
        <v>9</v>
      </c>
      <c r="J31" s="1">
        <f>COUNTA(J3:J13)</f>
        <v>8</v>
      </c>
    </row>
    <row r="32" spans="1:11" ht="15.75" customHeight="1">
      <c r="A32" s="1" t="s">
        <v>0</v>
      </c>
      <c r="B32" s="1">
        <f>COUNTA(B14:B30)</f>
        <v>7</v>
      </c>
      <c r="D32" s="1">
        <f>COUNTA(D14:D30)</f>
        <v>11</v>
      </c>
      <c r="F32" s="1">
        <f>COUNTA(F14:F30)</f>
        <v>0</v>
      </c>
      <c r="H32" s="1">
        <f>COUNTA(H14:H30)</f>
        <v>17</v>
      </c>
      <c r="J32" s="1">
        <f>COUNTA(J14:J30)</f>
        <v>16</v>
      </c>
    </row>
    <row r="33" spans="1:12" ht="15.75" customHeight="1">
      <c r="A33" s="1" t="s">
        <v>9</v>
      </c>
      <c r="B33" s="1">
        <f>COUNTBLANK(B3:B13)</f>
        <v>6</v>
      </c>
      <c r="D33" s="1">
        <f>COUNTBLANK(D3:D13)</f>
        <v>4</v>
      </c>
      <c r="F33" s="1">
        <f>COUNTBLANK(F3:F13)</f>
        <v>7</v>
      </c>
      <c r="H33" s="1">
        <f>COUNTBLANK(H3:H13)</f>
        <v>2</v>
      </c>
      <c r="J33" s="1">
        <f>COUNTBLANK(J3:J13)</f>
        <v>3</v>
      </c>
    </row>
    <row r="34" spans="1:12" ht="15.75" customHeight="1">
      <c r="A34" s="1" t="s">
        <v>81</v>
      </c>
      <c r="B34" s="1">
        <f>B31/(B31+B32)</f>
        <v>0.41666666666666669</v>
      </c>
      <c r="D34" s="1">
        <f>D31/(D31+D32)</f>
        <v>0.3888888888888889</v>
      </c>
      <c r="F34" s="1">
        <f>F31/(F31+F32)</f>
        <v>1</v>
      </c>
      <c r="H34" s="1">
        <f>H31/(H31+H32)</f>
        <v>0.34615384615384615</v>
      </c>
      <c r="J34" s="1">
        <f>J31/(J31+J32)</f>
        <v>0.33333333333333331</v>
      </c>
    </row>
    <row r="35" spans="1:12" ht="15.75" customHeight="1">
      <c r="A35" s="1" t="s">
        <v>82</v>
      </c>
      <c r="B35" s="1">
        <f>B31/(B31+B33)</f>
        <v>0.45454545454545453</v>
      </c>
      <c r="D35" s="1">
        <f>D31/(D31+D33)</f>
        <v>0.63636363636363635</v>
      </c>
      <c r="F35" s="1">
        <f>F31/(F31+F33)</f>
        <v>0.36363636363636365</v>
      </c>
      <c r="H35" s="1">
        <f>H31/(H31+H33)</f>
        <v>0.81818181818181823</v>
      </c>
      <c r="J35" s="1">
        <f>J31/(J31+J33)</f>
        <v>0.72727272727272729</v>
      </c>
    </row>
    <row r="43" spans="1:12" ht="12.5">
      <c r="C43" s="1" t="s">
        <v>83</v>
      </c>
      <c r="D43" s="1" t="s">
        <v>84</v>
      </c>
      <c r="E43" s="1" t="s">
        <v>83</v>
      </c>
      <c r="F43" s="1" t="s">
        <v>84</v>
      </c>
      <c r="G43" s="1" t="s">
        <v>83</v>
      </c>
      <c r="H43" s="1" t="s">
        <v>84</v>
      </c>
      <c r="I43" s="1" t="s">
        <v>83</v>
      </c>
      <c r="J43" s="1" t="s">
        <v>84</v>
      </c>
      <c r="K43" s="1" t="s">
        <v>83</v>
      </c>
      <c r="L43" s="1" t="s">
        <v>84</v>
      </c>
    </row>
    <row r="44" spans="1:12" ht="12.5">
      <c r="A44" s="1" t="str">
        <f>'Error types'!B2</f>
        <v>Redundant or derived</v>
      </c>
      <c r="C44" s="1">
        <f t="shared" ref="C44:C50" si="0">COUNTIF(C3:C37, "=" &amp; $A44)</f>
        <v>0</v>
      </c>
      <c r="D44" s="1">
        <f t="shared" ref="D44:D50" si="1">C44/$B$32</f>
        <v>0</v>
      </c>
      <c r="E44" s="1">
        <f t="shared" ref="E44:E50" si="2">COUNTIF(E3:E37, "=" &amp; $A44)</f>
        <v>0</v>
      </c>
      <c r="F44" s="1">
        <f t="shared" ref="F44:F50" si="3">E44/$D$32</f>
        <v>0</v>
      </c>
      <c r="G44" s="1">
        <f t="shared" ref="G44:G50" si="4">COUNTIF(G3:G37, "=" &amp; $A44)</f>
        <v>0</v>
      </c>
      <c r="H44" s="1" t="e">
        <f t="shared" ref="H44:H50" si="5">G44/$F$32</f>
        <v>#DIV/0!</v>
      </c>
      <c r="I44" s="1">
        <f t="shared" ref="I44:I50" si="6">COUNTIF(I3:I37, "=" &amp; $A44)</f>
        <v>3</v>
      </c>
      <c r="J44" s="1">
        <f t="shared" ref="J44:J50" si="7">I44/$H$32</f>
        <v>0.17647058823529413</v>
      </c>
      <c r="K44" s="1">
        <f t="shared" ref="K44:K50" si="8">COUNTIF(K2:K37, "=" &amp; $A44)</f>
        <v>1</v>
      </c>
      <c r="L44" s="1">
        <f t="shared" ref="L44:L50" si="9">K44/$J$32</f>
        <v>6.25E-2</v>
      </c>
    </row>
    <row r="45" spans="1:12" ht="12.5">
      <c r="A45" s="1" t="str">
        <f>'Error types'!B3</f>
        <v>Irrelevant for domain</v>
      </c>
      <c r="C45" s="1">
        <f t="shared" si="0"/>
        <v>0</v>
      </c>
      <c r="D45" s="1">
        <f t="shared" si="1"/>
        <v>0</v>
      </c>
      <c r="E45" s="1">
        <f t="shared" si="2"/>
        <v>1</v>
      </c>
      <c r="F45" s="1">
        <f t="shared" si="3"/>
        <v>9.0909090909090912E-2</v>
      </c>
      <c r="G45" s="1">
        <f t="shared" si="4"/>
        <v>0</v>
      </c>
      <c r="H45" s="1" t="e">
        <f t="shared" si="5"/>
        <v>#DIV/0!</v>
      </c>
      <c r="I45" s="1">
        <f t="shared" si="6"/>
        <v>6</v>
      </c>
      <c r="J45" s="1">
        <f t="shared" si="7"/>
        <v>0.35294117647058826</v>
      </c>
      <c r="K45" s="1">
        <f t="shared" si="8"/>
        <v>1</v>
      </c>
      <c r="L45" s="1">
        <f t="shared" si="9"/>
        <v>6.25E-2</v>
      </c>
    </row>
    <row r="46" spans="1:12" ht="12.5">
      <c r="A46" s="1" t="str">
        <f>'Error types'!B4</f>
        <v>Vague (too generic)</v>
      </c>
      <c r="C46" s="1">
        <f t="shared" si="0"/>
        <v>1</v>
      </c>
      <c r="D46" s="1">
        <f t="shared" si="1"/>
        <v>0.14285714285714285</v>
      </c>
      <c r="E46" s="1">
        <f t="shared" si="2"/>
        <v>1</v>
      </c>
      <c r="F46" s="1">
        <f t="shared" si="3"/>
        <v>9.0909090909090912E-2</v>
      </c>
      <c r="G46" s="1">
        <f t="shared" si="4"/>
        <v>0</v>
      </c>
      <c r="H46" s="1" t="e">
        <f t="shared" si="5"/>
        <v>#DIV/0!</v>
      </c>
      <c r="I46" s="1">
        <f t="shared" si="6"/>
        <v>2</v>
      </c>
      <c r="J46" s="1">
        <f t="shared" si="7"/>
        <v>0.11764705882352941</v>
      </c>
      <c r="K46" s="1">
        <f t="shared" si="8"/>
        <v>0</v>
      </c>
      <c r="L46" s="1">
        <f t="shared" si="9"/>
        <v>0</v>
      </c>
    </row>
    <row r="47" spans="1:12" ht="12.5">
      <c r="A47" s="1" t="str">
        <f>'Error types'!B5</f>
        <v>Attribute</v>
      </c>
      <c r="C47" s="1">
        <f t="shared" si="0"/>
        <v>3</v>
      </c>
      <c r="D47" s="1">
        <f t="shared" si="1"/>
        <v>0.42857142857142855</v>
      </c>
      <c r="E47" s="1">
        <f t="shared" si="2"/>
        <v>4</v>
      </c>
      <c r="F47" s="1">
        <f t="shared" si="3"/>
        <v>0.36363636363636365</v>
      </c>
      <c r="G47" s="1">
        <f t="shared" si="4"/>
        <v>0</v>
      </c>
      <c r="H47" s="1" t="e">
        <f t="shared" si="5"/>
        <v>#DIV/0!</v>
      </c>
      <c r="I47" s="1">
        <f t="shared" si="6"/>
        <v>5</v>
      </c>
      <c r="J47" s="1">
        <f t="shared" si="7"/>
        <v>0.29411764705882354</v>
      </c>
      <c r="K47" s="1">
        <f t="shared" si="8"/>
        <v>10</v>
      </c>
      <c r="L47" s="1">
        <f t="shared" si="9"/>
        <v>0.625</v>
      </c>
    </row>
    <row r="48" spans="1:12" ht="12.5">
      <c r="A48" s="1" t="str">
        <f>'Error types'!B6</f>
        <v>Operation (method)</v>
      </c>
      <c r="C48" s="1">
        <f t="shared" si="0"/>
        <v>0</v>
      </c>
      <c r="D48" s="1">
        <f t="shared" si="1"/>
        <v>0</v>
      </c>
      <c r="E48" s="1">
        <f t="shared" si="2"/>
        <v>0</v>
      </c>
      <c r="F48" s="1">
        <f t="shared" si="3"/>
        <v>0</v>
      </c>
      <c r="G48" s="1">
        <f t="shared" si="4"/>
        <v>0</v>
      </c>
      <c r="H48" s="1" t="e">
        <f t="shared" si="5"/>
        <v>#DIV/0!</v>
      </c>
      <c r="I48" s="1">
        <f t="shared" si="6"/>
        <v>0</v>
      </c>
      <c r="J48" s="1">
        <f t="shared" si="7"/>
        <v>0</v>
      </c>
      <c r="K48" s="1">
        <f t="shared" si="8"/>
        <v>0</v>
      </c>
      <c r="L48" s="1">
        <f t="shared" si="9"/>
        <v>0</v>
      </c>
    </row>
    <row r="49" spans="1:12" ht="12.5">
      <c r="A49" s="1" t="str">
        <f>'Error types'!B7</f>
        <v>Role</v>
      </c>
      <c r="C49" s="1">
        <f t="shared" si="0"/>
        <v>2</v>
      </c>
      <c r="D49" s="1">
        <f t="shared" si="1"/>
        <v>0.2857142857142857</v>
      </c>
      <c r="E49" s="1">
        <f t="shared" si="2"/>
        <v>2</v>
      </c>
      <c r="F49" s="1">
        <f t="shared" si="3"/>
        <v>0.18181818181818182</v>
      </c>
      <c r="G49" s="1">
        <f t="shared" si="4"/>
        <v>0</v>
      </c>
      <c r="H49" s="1" t="e">
        <f t="shared" si="5"/>
        <v>#DIV/0!</v>
      </c>
      <c r="I49" s="1">
        <f t="shared" si="6"/>
        <v>0</v>
      </c>
      <c r="J49" s="1">
        <f t="shared" si="7"/>
        <v>0</v>
      </c>
      <c r="K49" s="1">
        <f t="shared" si="8"/>
        <v>2</v>
      </c>
      <c r="L49" s="1">
        <f t="shared" si="9"/>
        <v>0.125</v>
      </c>
    </row>
    <row r="50" spans="1:12" ht="12.5">
      <c r="A50" s="1" t="str">
        <f>'Error types'!B8</f>
        <v>Implementation construct</v>
      </c>
      <c r="C50" s="1">
        <f t="shared" si="0"/>
        <v>1</v>
      </c>
      <c r="D50" s="1">
        <f t="shared" si="1"/>
        <v>0.14285714285714285</v>
      </c>
      <c r="E50" s="1">
        <f t="shared" si="2"/>
        <v>3</v>
      </c>
      <c r="F50" s="1">
        <f t="shared" si="3"/>
        <v>0.27272727272727271</v>
      </c>
      <c r="G50" s="1">
        <f t="shared" si="4"/>
        <v>0</v>
      </c>
      <c r="H50" s="1" t="e">
        <f t="shared" si="5"/>
        <v>#DIV/0!</v>
      </c>
      <c r="I50" s="1">
        <f t="shared" si="6"/>
        <v>1</v>
      </c>
      <c r="J50" s="1">
        <f t="shared" si="7"/>
        <v>5.8823529411764705E-2</v>
      </c>
      <c r="K50" s="1">
        <f t="shared" si="8"/>
        <v>2</v>
      </c>
      <c r="L50" s="1">
        <f t="shared" si="9"/>
        <v>0.125</v>
      </c>
    </row>
  </sheetData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500-000000000000}">
          <x14:formula1>
            <xm:f>'Error types'!$B$1:$B$8</xm:f>
          </x14:formula1>
          <xm:sqref>C14:C20 E14:E24 K14:K29 I14:I30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50"/>
  <sheetViews>
    <sheetView topLeftCell="A21" workbookViewId="0">
      <selection sqref="A1:A2"/>
    </sheetView>
  </sheetViews>
  <sheetFormatPr defaultColWidth="12.6328125" defaultRowHeight="15.75" customHeight="1"/>
  <sheetData>
    <row r="1" spans="1:11" ht="15.75" customHeight="1">
      <c r="A1" s="36" t="s">
        <v>11</v>
      </c>
      <c r="B1" s="1" t="s">
        <v>12</v>
      </c>
      <c r="C1" s="1" t="s">
        <v>13</v>
      </c>
      <c r="E1" s="1" t="s">
        <v>14</v>
      </c>
      <c r="F1" s="1" t="s">
        <v>15</v>
      </c>
      <c r="G1" s="1" t="s">
        <v>16</v>
      </c>
      <c r="I1" s="1" t="s">
        <v>16</v>
      </c>
      <c r="J1" s="1" t="s">
        <v>18</v>
      </c>
      <c r="K1" s="1" t="s">
        <v>16</v>
      </c>
    </row>
    <row r="2" spans="1:11" ht="15.75" customHeight="1">
      <c r="A2" s="37"/>
      <c r="B2" s="1" t="s">
        <v>20</v>
      </c>
      <c r="C2" s="1" t="s">
        <v>21</v>
      </c>
      <c r="D2" s="1" t="s">
        <v>22</v>
      </c>
      <c r="E2" s="1" t="s">
        <v>21</v>
      </c>
      <c r="F2" s="1" t="s">
        <v>20</v>
      </c>
      <c r="G2" s="1" t="s">
        <v>21</v>
      </c>
      <c r="H2" s="1" t="s">
        <v>22</v>
      </c>
      <c r="I2" s="1" t="s">
        <v>21</v>
      </c>
      <c r="K2" s="1" t="s">
        <v>21</v>
      </c>
    </row>
    <row r="3" spans="1:11" ht="15.75" customHeight="1">
      <c r="A3" s="2" t="s">
        <v>275</v>
      </c>
      <c r="B3" s="8" t="s">
        <v>276</v>
      </c>
      <c r="D3" s="8" t="s">
        <v>276</v>
      </c>
      <c r="F3" s="5" t="s">
        <v>275</v>
      </c>
      <c r="H3" s="5" t="s">
        <v>275</v>
      </c>
      <c r="J3" s="2" t="s">
        <v>277</v>
      </c>
    </row>
    <row r="4" spans="1:11" ht="15.75" customHeight="1">
      <c r="A4" s="2" t="s">
        <v>278</v>
      </c>
      <c r="F4" s="5" t="s">
        <v>278</v>
      </c>
      <c r="H4" s="5" t="s">
        <v>278</v>
      </c>
      <c r="J4" s="2" t="s">
        <v>279</v>
      </c>
    </row>
    <row r="5" spans="1:11" ht="15.75" customHeight="1">
      <c r="A5" s="2" t="s">
        <v>280</v>
      </c>
      <c r="B5" s="8" t="s">
        <v>281</v>
      </c>
      <c r="D5" s="8" t="s">
        <v>281</v>
      </c>
      <c r="F5" s="5" t="s">
        <v>280</v>
      </c>
      <c r="H5" s="5" t="s">
        <v>280</v>
      </c>
      <c r="J5" s="2" t="s">
        <v>282</v>
      </c>
    </row>
    <row r="6" spans="1:11" ht="15.75" customHeight="1">
      <c r="A6" s="2" t="s">
        <v>283</v>
      </c>
      <c r="B6" s="8" t="s">
        <v>284</v>
      </c>
      <c r="D6" s="8" t="s">
        <v>284</v>
      </c>
      <c r="F6" s="5" t="s">
        <v>283</v>
      </c>
      <c r="H6" s="5" t="s">
        <v>283</v>
      </c>
      <c r="J6" s="2" t="s">
        <v>285</v>
      </c>
    </row>
    <row r="7" spans="1:11" ht="15.75" customHeight="1">
      <c r="A7" s="6" t="s">
        <v>286</v>
      </c>
      <c r="F7" s="5" t="s">
        <v>286</v>
      </c>
      <c r="H7" s="5" t="s">
        <v>286</v>
      </c>
    </row>
    <row r="8" spans="1:11" ht="15.75" customHeight="1">
      <c r="A8" s="6" t="s">
        <v>287</v>
      </c>
      <c r="B8" s="8" t="s">
        <v>288</v>
      </c>
      <c r="D8" s="8" t="s">
        <v>288</v>
      </c>
      <c r="F8" s="5" t="s">
        <v>289</v>
      </c>
      <c r="H8" s="5" t="s">
        <v>289</v>
      </c>
      <c r="J8" s="2" t="s">
        <v>290</v>
      </c>
    </row>
    <row r="9" spans="1:11" ht="15.75" customHeight="1">
      <c r="B9" s="3" t="s">
        <v>291</v>
      </c>
      <c r="C9" s="1" t="s">
        <v>6</v>
      </c>
      <c r="D9" s="3" t="s">
        <v>291</v>
      </c>
      <c r="E9" s="1" t="s">
        <v>6</v>
      </c>
      <c r="F9" s="5" t="s">
        <v>172</v>
      </c>
      <c r="G9" s="1" t="s">
        <v>6</v>
      </c>
      <c r="H9" s="5" t="s">
        <v>172</v>
      </c>
      <c r="I9" s="1" t="s">
        <v>6</v>
      </c>
      <c r="J9" s="2" t="s">
        <v>291</v>
      </c>
      <c r="K9" s="1" t="s">
        <v>6</v>
      </c>
    </row>
    <row r="10" spans="1:11" ht="15.75" customHeight="1">
      <c r="B10" s="8" t="s">
        <v>292</v>
      </c>
      <c r="C10" s="1" t="s">
        <v>1</v>
      </c>
      <c r="D10" s="8" t="s">
        <v>292</v>
      </c>
      <c r="E10" s="1" t="s">
        <v>1</v>
      </c>
      <c r="F10" s="5" t="s">
        <v>234</v>
      </c>
      <c r="G10" s="1" t="s">
        <v>2</v>
      </c>
      <c r="H10" s="5" t="s">
        <v>234</v>
      </c>
      <c r="I10" s="1" t="s">
        <v>2</v>
      </c>
      <c r="J10" s="2" t="s">
        <v>293</v>
      </c>
      <c r="K10" s="1" t="s">
        <v>7</v>
      </c>
    </row>
    <row r="11" spans="1:11" ht="15.75" customHeight="1">
      <c r="B11" s="8" t="s">
        <v>135</v>
      </c>
      <c r="C11" s="1" t="s">
        <v>7</v>
      </c>
      <c r="D11" s="8" t="s">
        <v>135</v>
      </c>
      <c r="E11" s="1" t="s">
        <v>7</v>
      </c>
      <c r="F11" s="5" t="s">
        <v>294</v>
      </c>
      <c r="G11" s="1" t="s">
        <v>6</v>
      </c>
      <c r="H11" s="5" t="s">
        <v>294</v>
      </c>
      <c r="I11" s="1" t="s">
        <v>6</v>
      </c>
      <c r="J11" s="2" t="s">
        <v>295</v>
      </c>
      <c r="K11" s="1" t="s">
        <v>1</v>
      </c>
    </row>
    <row r="12" spans="1:11" ht="15.75" customHeight="1">
      <c r="B12" s="8" t="s">
        <v>296</v>
      </c>
      <c r="C12" s="1" t="s">
        <v>7</v>
      </c>
      <c r="D12" s="8" t="s">
        <v>296</v>
      </c>
      <c r="E12" s="1" t="s">
        <v>7</v>
      </c>
      <c r="F12" s="5" t="s">
        <v>297</v>
      </c>
      <c r="G12" s="1" t="s">
        <v>4</v>
      </c>
      <c r="H12" s="5" t="s">
        <v>297</v>
      </c>
      <c r="I12" s="1" t="s">
        <v>4</v>
      </c>
      <c r="J12" s="2" t="s">
        <v>298</v>
      </c>
      <c r="K12" s="1" t="s">
        <v>6</v>
      </c>
    </row>
    <row r="13" spans="1:11" ht="15.75" customHeight="1">
      <c r="B13" s="8" t="s">
        <v>299</v>
      </c>
      <c r="C13" s="1" t="s">
        <v>6</v>
      </c>
      <c r="D13" s="8" t="s">
        <v>299</v>
      </c>
      <c r="E13" s="1" t="s">
        <v>6</v>
      </c>
      <c r="H13" s="5" t="s">
        <v>237</v>
      </c>
      <c r="I13" s="1" t="s">
        <v>7</v>
      </c>
      <c r="J13" s="2" t="s">
        <v>300</v>
      </c>
      <c r="K13" s="1" t="s">
        <v>7</v>
      </c>
    </row>
    <row r="14" spans="1:11" ht="15.75" customHeight="1">
      <c r="B14" s="8" t="s">
        <v>301</v>
      </c>
      <c r="C14" s="1" t="s">
        <v>2</v>
      </c>
      <c r="D14" s="8" t="s">
        <v>301</v>
      </c>
      <c r="E14" s="1" t="s">
        <v>2</v>
      </c>
      <c r="H14" s="5" t="s">
        <v>302</v>
      </c>
      <c r="I14" s="1" t="s">
        <v>4</v>
      </c>
      <c r="J14" s="2" t="s">
        <v>303</v>
      </c>
      <c r="K14" s="1" t="s">
        <v>4</v>
      </c>
    </row>
    <row r="15" spans="1:11" ht="15.75" customHeight="1">
      <c r="B15" s="8" t="s">
        <v>304</v>
      </c>
      <c r="C15" s="1" t="s">
        <v>2</v>
      </c>
      <c r="D15" s="8" t="s">
        <v>304</v>
      </c>
      <c r="E15" s="1" t="s">
        <v>2</v>
      </c>
      <c r="H15" s="5" t="s">
        <v>305</v>
      </c>
      <c r="I15" s="1" t="s">
        <v>2</v>
      </c>
      <c r="J15" s="2" t="s">
        <v>306</v>
      </c>
      <c r="K15" s="1" t="s">
        <v>2</v>
      </c>
    </row>
    <row r="16" spans="1:11" ht="15.75" customHeight="1">
      <c r="B16" s="8" t="s">
        <v>173</v>
      </c>
      <c r="C16" s="1" t="s">
        <v>6</v>
      </c>
      <c r="D16" s="8" t="s">
        <v>173</v>
      </c>
      <c r="E16" s="1" t="s">
        <v>6</v>
      </c>
      <c r="H16" s="5" t="s">
        <v>307</v>
      </c>
      <c r="I16" s="1" t="s">
        <v>6</v>
      </c>
      <c r="J16" s="2" t="s">
        <v>308</v>
      </c>
      <c r="K16" s="1" t="s">
        <v>2</v>
      </c>
    </row>
    <row r="17" spans="1:11" ht="15.75" customHeight="1">
      <c r="G17" s="5"/>
      <c r="H17" s="5" t="s">
        <v>309</v>
      </c>
      <c r="I17" s="1" t="s">
        <v>7</v>
      </c>
      <c r="J17" s="2" t="s">
        <v>310</v>
      </c>
      <c r="K17" s="1" t="s">
        <v>6</v>
      </c>
    </row>
    <row r="18" spans="1:11" ht="15.75" customHeight="1">
      <c r="G18" s="5"/>
      <c r="H18" s="5" t="s">
        <v>311</v>
      </c>
      <c r="I18" s="1" t="s">
        <v>2</v>
      </c>
      <c r="J18" s="2" t="s">
        <v>312</v>
      </c>
      <c r="K18" s="1" t="s">
        <v>6</v>
      </c>
    </row>
    <row r="19" spans="1:11" ht="15.75" customHeight="1">
      <c r="G19" s="5"/>
      <c r="H19" s="5" t="s">
        <v>313</v>
      </c>
      <c r="I19" s="1" t="s">
        <v>1</v>
      </c>
      <c r="J19" s="2" t="s">
        <v>314</v>
      </c>
      <c r="K19" s="1" t="s">
        <v>7</v>
      </c>
    </row>
    <row r="20" spans="1:11" ht="15.75" customHeight="1">
      <c r="G20" s="5"/>
      <c r="H20" s="5" t="s">
        <v>315</v>
      </c>
      <c r="I20" s="1" t="s">
        <v>1</v>
      </c>
      <c r="J20" s="2" t="s">
        <v>316</v>
      </c>
      <c r="K20" s="1" t="s">
        <v>1</v>
      </c>
    </row>
    <row r="21" spans="1:11" ht="15.75" customHeight="1">
      <c r="G21" s="5"/>
      <c r="H21" s="5" t="s">
        <v>317</v>
      </c>
      <c r="I21" s="1" t="s">
        <v>4</v>
      </c>
      <c r="J21" s="2" t="s">
        <v>318</v>
      </c>
      <c r="K21" s="1" t="s">
        <v>7</v>
      </c>
    </row>
    <row r="22" spans="1:11" ht="15.75" customHeight="1">
      <c r="G22" s="5"/>
      <c r="H22" s="5" t="s">
        <v>319</v>
      </c>
      <c r="I22" s="1" t="s">
        <v>1</v>
      </c>
      <c r="J22" s="2" t="s">
        <v>320</v>
      </c>
      <c r="K22" s="1" t="s">
        <v>7</v>
      </c>
    </row>
    <row r="31" spans="1:11" ht="15.75" customHeight="1">
      <c r="A31" s="1" t="s">
        <v>10</v>
      </c>
      <c r="B31" s="1">
        <f>COUNTA(B3:B8)</f>
        <v>4</v>
      </c>
      <c r="D31" s="1">
        <f>COUNTA(D3:D8)</f>
        <v>4</v>
      </c>
      <c r="F31" s="1">
        <f>COUNTA(F3:F8)</f>
        <v>6</v>
      </c>
      <c r="H31" s="1">
        <f>COUNTA(H3:H8)</f>
        <v>6</v>
      </c>
      <c r="J31" s="1">
        <f>COUNTA(J3:J8)</f>
        <v>5</v>
      </c>
    </row>
    <row r="32" spans="1:11" ht="15.75" customHeight="1">
      <c r="A32" s="1" t="s">
        <v>0</v>
      </c>
      <c r="B32" s="1">
        <f>COUNTA(B9:B30)</f>
        <v>8</v>
      </c>
      <c r="D32" s="1">
        <f>COUNTA(D9:D30)</f>
        <v>8</v>
      </c>
      <c r="F32" s="1">
        <f>COUNTA(F9:F30)</f>
        <v>4</v>
      </c>
      <c r="H32" s="1">
        <f>COUNTA(H9:H30)</f>
        <v>14</v>
      </c>
      <c r="J32" s="1">
        <f>COUNTA(J9:J30)</f>
        <v>14</v>
      </c>
    </row>
    <row r="33" spans="1:12" ht="15.75" customHeight="1">
      <c r="A33" s="1" t="s">
        <v>9</v>
      </c>
      <c r="B33" s="1">
        <f>COUNTBLANK(B3:B8)</f>
        <v>2</v>
      </c>
      <c r="D33" s="1">
        <f>COUNTBLANK(D3:D8)</f>
        <v>2</v>
      </c>
      <c r="F33" s="1">
        <f>COUNTBLANK(F3:F8)</f>
        <v>0</v>
      </c>
      <c r="H33" s="1">
        <f>COUNTBLANK(H3:H8)</f>
        <v>0</v>
      </c>
      <c r="J33" s="1">
        <f>COUNTBLANK(J3:J8)</f>
        <v>1</v>
      </c>
    </row>
    <row r="34" spans="1:12" ht="15.75" customHeight="1">
      <c r="A34" s="1" t="s">
        <v>81</v>
      </c>
      <c r="B34" s="1">
        <f>B31/(B31+B32)</f>
        <v>0.33333333333333331</v>
      </c>
      <c r="D34" s="1">
        <f>D31/(D31+D32)</f>
        <v>0.33333333333333331</v>
      </c>
      <c r="F34" s="1">
        <f>F31/(F31+F32)</f>
        <v>0.6</v>
      </c>
      <c r="H34" s="1">
        <f>H31/(H31+H32)</f>
        <v>0.3</v>
      </c>
      <c r="J34" s="1">
        <f>J31/(J31+J32)</f>
        <v>0.26315789473684209</v>
      </c>
    </row>
    <row r="35" spans="1:12" ht="15.75" customHeight="1">
      <c r="A35" s="1" t="s">
        <v>82</v>
      </c>
      <c r="B35" s="1">
        <f>B31/(B31+B33)</f>
        <v>0.66666666666666663</v>
      </c>
      <c r="D35" s="1">
        <f>D31/(D31+D33)</f>
        <v>0.66666666666666663</v>
      </c>
      <c r="F35" s="1">
        <f>F31/(F31+F33)</f>
        <v>1</v>
      </c>
      <c r="H35" s="1">
        <f>H31/(H31+H33)</f>
        <v>1</v>
      </c>
      <c r="J35" s="1">
        <f>J31/(J31+J33)</f>
        <v>0.83333333333333337</v>
      </c>
    </row>
    <row r="43" spans="1:12" ht="12.5">
      <c r="C43" s="1" t="s">
        <v>83</v>
      </c>
      <c r="D43" s="1" t="s">
        <v>84</v>
      </c>
      <c r="E43" s="1" t="s">
        <v>83</v>
      </c>
      <c r="F43" s="1" t="s">
        <v>84</v>
      </c>
      <c r="G43" s="1" t="s">
        <v>83</v>
      </c>
      <c r="H43" s="1" t="s">
        <v>84</v>
      </c>
      <c r="I43" s="1" t="s">
        <v>83</v>
      </c>
      <c r="J43" s="1" t="s">
        <v>84</v>
      </c>
      <c r="K43" s="1" t="s">
        <v>83</v>
      </c>
      <c r="L43" s="1" t="s">
        <v>84</v>
      </c>
    </row>
    <row r="44" spans="1:12" ht="12.5">
      <c r="A44" s="1" t="str">
        <f>'Error types'!B2</f>
        <v>Redundant or derived</v>
      </c>
      <c r="C44" s="1">
        <f t="shared" ref="C44:C50" si="0">COUNTIF(C3:C37, "=" &amp; $A44)</f>
        <v>1</v>
      </c>
      <c r="D44" s="1">
        <f t="shared" ref="D44:D50" si="1">C44/$B$32</f>
        <v>0.125</v>
      </c>
      <c r="E44" s="1">
        <f t="shared" ref="E44:E50" si="2">COUNTIF(E3:E37, "=" &amp; $A44)</f>
        <v>1</v>
      </c>
      <c r="F44" s="1">
        <f t="shared" ref="F44:F50" si="3">E44/$D$32</f>
        <v>0.125</v>
      </c>
      <c r="G44" s="1">
        <f t="shared" ref="G44:G50" si="4">COUNTIF(G3:G37, "=" &amp; $A44)</f>
        <v>0</v>
      </c>
      <c r="H44" s="1">
        <f t="shared" ref="H44:H50" si="5">G44/$F$32</f>
        <v>0</v>
      </c>
      <c r="I44" s="1">
        <f t="shared" ref="I44:I50" si="6">COUNTIF(I3:I37, "=" &amp; $A44)</f>
        <v>3</v>
      </c>
      <c r="J44" s="1">
        <f t="shared" ref="J44:J50" si="7">I44/$H$32</f>
        <v>0.21428571428571427</v>
      </c>
      <c r="K44" s="1">
        <f t="shared" ref="K44:K50" si="8">COUNTIF(K2:K37, "=" &amp; $A44)</f>
        <v>2</v>
      </c>
      <c r="L44" s="1">
        <f t="shared" ref="L44:L50" si="9">K44/$J$32</f>
        <v>0.14285714285714285</v>
      </c>
    </row>
    <row r="45" spans="1:12" ht="12.5">
      <c r="A45" s="1" t="str">
        <f>'Error types'!B3</f>
        <v>Irrelevant for domain</v>
      </c>
      <c r="C45" s="1">
        <f t="shared" si="0"/>
        <v>2</v>
      </c>
      <c r="D45" s="1">
        <f t="shared" si="1"/>
        <v>0.25</v>
      </c>
      <c r="E45" s="1">
        <f t="shared" si="2"/>
        <v>2</v>
      </c>
      <c r="F45" s="1">
        <f t="shared" si="3"/>
        <v>0.25</v>
      </c>
      <c r="G45" s="1">
        <f t="shared" si="4"/>
        <v>1</v>
      </c>
      <c r="H45" s="1">
        <f t="shared" si="5"/>
        <v>0.25</v>
      </c>
      <c r="I45" s="1">
        <f t="shared" si="6"/>
        <v>3</v>
      </c>
      <c r="J45" s="1">
        <f t="shared" si="7"/>
        <v>0.21428571428571427</v>
      </c>
      <c r="K45" s="1">
        <f t="shared" si="8"/>
        <v>2</v>
      </c>
      <c r="L45" s="1">
        <f t="shared" si="9"/>
        <v>0.14285714285714285</v>
      </c>
    </row>
    <row r="46" spans="1:12" ht="12.5">
      <c r="A46" s="1" t="str">
        <f>'Error types'!B4</f>
        <v>Vague (too generic)</v>
      </c>
      <c r="C46" s="1">
        <f t="shared" si="0"/>
        <v>0</v>
      </c>
      <c r="D46" s="1">
        <f t="shared" si="1"/>
        <v>0</v>
      </c>
      <c r="E46" s="1">
        <f t="shared" si="2"/>
        <v>0</v>
      </c>
      <c r="F46" s="1">
        <f t="shared" si="3"/>
        <v>0</v>
      </c>
      <c r="G46" s="1">
        <f t="shared" si="4"/>
        <v>0</v>
      </c>
      <c r="H46" s="1">
        <f t="shared" si="5"/>
        <v>0</v>
      </c>
      <c r="I46" s="1">
        <f t="shared" si="6"/>
        <v>0</v>
      </c>
      <c r="J46" s="1">
        <f t="shared" si="7"/>
        <v>0</v>
      </c>
      <c r="K46" s="1">
        <f t="shared" si="8"/>
        <v>0</v>
      </c>
      <c r="L46" s="1">
        <f t="shared" si="9"/>
        <v>0</v>
      </c>
    </row>
    <row r="47" spans="1:12" ht="12.5">
      <c r="A47" s="1" t="str">
        <f>'Error types'!B5</f>
        <v>Attribute</v>
      </c>
      <c r="C47" s="1">
        <f t="shared" si="0"/>
        <v>0</v>
      </c>
      <c r="D47" s="1">
        <f t="shared" si="1"/>
        <v>0</v>
      </c>
      <c r="E47" s="1">
        <f t="shared" si="2"/>
        <v>0</v>
      </c>
      <c r="F47" s="1">
        <f t="shared" si="3"/>
        <v>0</v>
      </c>
      <c r="G47" s="1">
        <f t="shared" si="4"/>
        <v>1</v>
      </c>
      <c r="H47" s="1">
        <f t="shared" si="5"/>
        <v>0.25</v>
      </c>
      <c r="I47" s="1">
        <f t="shared" si="6"/>
        <v>3</v>
      </c>
      <c r="J47" s="1">
        <f t="shared" si="7"/>
        <v>0.21428571428571427</v>
      </c>
      <c r="K47" s="1">
        <f t="shared" si="8"/>
        <v>1</v>
      </c>
      <c r="L47" s="1">
        <f t="shared" si="9"/>
        <v>7.1428571428571425E-2</v>
      </c>
    </row>
    <row r="48" spans="1:12" ht="12.5">
      <c r="A48" s="1" t="str">
        <f>'Error types'!B6</f>
        <v>Operation (method)</v>
      </c>
      <c r="C48" s="1">
        <f t="shared" si="0"/>
        <v>0</v>
      </c>
      <c r="D48" s="1">
        <f t="shared" si="1"/>
        <v>0</v>
      </c>
      <c r="E48" s="1">
        <f t="shared" si="2"/>
        <v>0</v>
      </c>
      <c r="F48" s="1">
        <f t="shared" si="3"/>
        <v>0</v>
      </c>
      <c r="G48" s="1">
        <f t="shared" si="4"/>
        <v>0</v>
      </c>
      <c r="H48" s="1">
        <f t="shared" si="5"/>
        <v>0</v>
      </c>
      <c r="I48" s="1">
        <f t="shared" si="6"/>
        <v>0</v>
      </c>
      <c r="J48" s="1">
        <f t="shared" si="7"/>
        <v>0</v>
      </c>
      <c r="K48" s="1">
        <f t="shared" si="8"/>
        <v>0</v>
      </c>
      <c r="L48" s="1">
        <f t="shared" si="9"/>
        <v>0</v>
      </c>
    </row>
    <row r="49" spans="1:12" ht="12.5">
      <c r="A49" s="1" t="str">
        <f>'Error types'!B7</f>
        <v>Role</v>
      </c>
      <c r="C49" s="1">
        <f t="shared" si="0"/>
        <v>3</v>
      </c>
      <c r="D49" s="1">
        <f t="shared" si="1"/>
        <v>0.375</v>
      </c>
      <c r="E49" s="1">
        <f t="shared" si="2"/>
        <v>3</v>
      </c>
      <c r="F49" s="1">
        <f t="shared" si="3"/>
        <v>0.375</v>
      </c>
      <c r="G49" s="1">
        <f t="shared" si="4"/>
        <v>2</v>
      </c>
      <c r="H49" s="1">
        <f t="shared" si="5"/>
        <v>0.5</v>
      </c>
      <c r="I49" s="1">
        <f t="shared" si="6"/>
        <v>3</v>
      </c>
      <c r="J49" s="1">
        <f t="shared" si="7"/>
        <v>0.21428571428571427</v>
      </c>
      <c r="K49" s="1">
        <f t="shared" si="8"/>
        <v>4</v>
      </c>
      <c r="L49" s="1">
        <f t="shared" si="9"/>
        <v>0.2857142857142857</v>
      </c>
    </row>
    <row r="50" spans="1:12" ht="12.5">
      <c r="A50" s="1" t="str">
        <f>'Error types'!B8</f>
        <v>Implementation construct</v>
      </c>
      <c r="C50" s="1">
        <f t="shared" si="0"/>
        <v>2</v>
      </c>
      <c r="D50" s="1">
        <f t="shared" si="1"/>
        <v>0.25</v>
      </c>
      <c r="E50" s="1">
        <f t="shared" si="2"/>
        <v>2</v>
      </c>
      <c r="F50" s="1">
        <f t="shared" si="3"/>
        <v>0.25</v>
      </c>
      <c r="G50" s="1">
        <f t="shared" si="4"/>
        <v>0</v>
      </c>
      <c r="H50" s="1">
        <f t="shared" si="5"/>
        <v>0</v>
      </c>
      <c r="I50" s="1">
        <f t="shared" si="6"/>
        <v>2</v>
      </c>
      <c r="J50" s="1">
        <f t="shared" si="7"/>
        <v>0.14285714285714285</v>
      </c>
      <c r="K50" s="1">
        <f t="shared" si="8"/>
        <v>5</v>
      </c>
      <c r="L50" s="1">
        <f t="shared" si="9"/>
        <v>0.35714285714285715</v>
      </c>
    </row>
  </sheetData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600-000000000000}">
          <x14:formula1>
            <xm:f>'Error types'!$B$1:$B$8</xm:f>
          </x14:formula1>
          <xm:sqref>G9:G12 C9:C16 E9:E16 I9:I22 K9:K22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P131"/>
  <sheetViews>
    <sheetView topLeftCell="A17" workbookViewId="0">
      <selection sqref="A1:A2"/>
    </sheetView>
  </sheetViews>
  <sheetFormatPr defaultColWidth="12.6328125" defaultRowHeight="15.75" customHeight="1"/>
  <cols>
    <col min="1" max="1" width="18.90625" customWidth="1"/>
  </cols>
  <sheetData>
    <row r="1" spans="1:11" ht="15.75" customHeight="1">
      <c r="A1" s="36" t="s">
        <v>11</v>
      </c>
      <c r="B1" s="1" t="s">
        <v>12</v>
      </c>
      <c r="C1" s="1" t="s">
        <v>13</v>
      </c>
      <c r="E1" s="1" t="s">
        <v>14</v>
      </c>
      <c r="F1" s="1" t="s">
        <v>15</v>
      </c>
      <c r="G1" s="1" t="s">
        <v>16</v>
      </c>
      <c r="I1" s="1" t="s">
        <v>17</v>
      </c>
      <c r="J1" s="1" t="s">
        <v>18</v>
      </c>
      <c r="K1" s="1" t="s">
        <v>17</v>
      </c>
    </row>
    <row r="2" spans="1:11" ht="15.75" customHeight="1">
      <c r="A2" s="37"/>
      <c r="B2" s="1" t="s">
        <v>20</v>
      </c>
      <c r="C2" s="1" t="s">
        <v>21</v>
      </c>
      <c r="D2" s="1" t="s">
        <v>22</v>
      </c>
      <c r="E2" s="1" t="s">
        <v>21</v>
      </c>
      <c r="F2" s="1" t="s">
        <v>20</v>
      </c>
      <c r="G2" s="1" t="s">
        <v>21</v>
      </c>
      <c r="H2" s="1" t="s">
        <v>22</v>
      </c>
      <c r="I2" s="1" t="s">
        <v>21</v>
      </c>
      <c r="K2" s="1" t="s">
        <v>21</v>
      </c>
    </row>
    <row r="3" spans="1:11" ht="15.75" customHeight="1">
      <c r="A3" s="2" t="s">
        <v>321</v>
      </c>
      <c r="D3" s="8" t="s">
        <v>322</v>
      </c>
      <c r="J3" s="2" t="s">
        <v>323</v>
      </c>
    </row>
    <row r="4" spans="1:11" ht="15.75" customHeight="1">
      <c r="A4" s="2" t="s">
        <v>324</v>
      </c>
      <c r="F4" s="5" t="s">
        <v>324</v>
      </c>
      <c r="H4" s="5" t="s">
        <v>324</v>
      </c>
      <c r="J4" s="2" t="s">
        <v>325</v>
      </c>
    </row>
    <row r="5" spans="1:11" ht="15.75" customHeight="1">
      <c r="A5" s="2" t="s">
        <v>326</v>
      </c>
      <c r="D5" s="8" t="s">
        <v>327</v>
      </c>
      <c r="H5" s="5" t="s">
        <v>326</v>
      </c>
      <c r="J5" s="2" t="s">
        <v>328</v>
      </c>
    </row>
    <row r="6" spans="1:11" ht="15.75" customHeight="1">
      <c r="A6" s="2" t="s">
        <v>329</v>
      </c>
      <c r="J6" s="2" t="s">
        <v>330</v>
      </c>
    </row>
    <row r="7" spans="1:11" ht="15.75" customHeight="1">
      <c r="A7" s="25" t="s">
        <v>331</v>
      </c>
      <c r="H7" s="5" t="s">
        <v>331</v>
      </c>
    </row>
    <row r="8" spans="1:11" ht="15.75" customHeight="1">
      <c r="A8" s="2" t="s">
        <v>332</v>
      </c>
      <c r="B8" s="8" t="s">
        <v>48</v>
      </c>
      <c r="D8" s="8" t="s">
        <v>48</v>
      </c>
      <c r="H8" s="5" t="s">
        <v>332</v>
      </c>
      <c r="J8" s="26" t="s">
        <v>332</v>
      </c>
    </row>
    <row r="9" spans="1:11" ht="15.75" customHeight="1">
      <c r="A9" s="2" t="s">
        <v>333</v>
      </c>
      <c r="B9" s="8" t="s">
        <v>334</v>
      </c>
      <c r="D9" s="8" t="s">
        <v>334</v>
      </c>
      <c r="F9" s="5" t="s">
        <v>334</v>
      </c>
      <c r="H9" s="5" t="s">
        <v>334</v>
      </c>
      <c r="J9" s="2" t="s">
        <v>335</v>
      </c>
    </row>
    <row r="10" spans="1:11" ht="15.75" customHeight="1">
      <c r="A10" s="2" t="s">
        <v>34</v>
      </c>
      <c r="B10" s="3" t="s">
        <v>336</v>
      </c>
      <c r="D10" s="3" t="s">
        <v>336</v>
      </c>
      <c r="H10" s="5" t="s">
        <v>34</v>
      </c>
      <c r="J10" s="2" t="s">
        <v>336</v>
      </c>
    </row>
    <row r="11" spans="1:11" ht="15.75" customHeight="1">
      <c r="A11" s="2" t="s">
        <v>93</v>
      </c>
      <c r="B11" s="8" t="s">
        <v>337</v>
      </c>
      <c r="D11" s="8" t="s">
        <v>337</v>
      </c>
      <c r="F11" s="5" t="s">
        <v>93</v>
      </c>
      <c r="H11" s="5" t="s">
        <v>93</v>
      </c>
      <c r="J11" s="2" t="s">
        <v>338</v>
      </c>
    </row>
    <row r="12" spans="1:11" ht="15.75" customHeight="1">
      <c r="A12" s="27" t="s">
        <v>339</v>
      </c>
      <c r="F12" s="8"/>
    </row>
    <row r="13" spans="1:11" ht="15.75" customHeight="1">
      <c r="A13" s="2" t="s">
        <v>340</v>
      </c>
      <c r="D13" s="8" t="s">
        <v>341</v>
      </c>
      <c r="F13" s="8"/>
    </row>
    <row r="14" spans="1:11" ht="15.75" customHeight="1">
      <c r="A14" s="2" t="s">
        <v>342</v>
      </c>
      <c r="D14" s="8" t="s">
        <v>343</v>
      </c>
    </row>
    <row r="15" spans="1:11" ht="15.75" customHeight="1">
      <c r="A15" s="2" t="s">
        <v>344</v>
      </c>
      <c r="B15" s="8" t="s">
        <v>345</v>
      </c>
      <c r="D15" s="8" t="s">
        <v>345</v>
      </c>
      <c r="F15" s="5" t="s">
        <v>344</v>
      </c>
      <c r="H15" s="5" t="s">
        <v>344</v>
      </c>
      <c r="J15" s="2" t="s">
        <v>346</v>
      </c>
    </row>
    <row r="16" spans="1:11" ht="15.75" customHeight="1">
      <c r="A16" s="2" t="s">
        <v>347</v>
      </c>
      <c r="D16" s="8" t="s">
        <v>348</v>
      </c>
      <c r="J16" s="2" t="s">
        <v>349</v>
      </c>
    </row>
    <row r="17" spans="1:11" ht="15.75" customHeight="1">
      <c r="A17" s="2" t="s">
        <v>350</v>
      </c>
      <c r="B17" s="8" t="s">
        <v>351</v>
      </c>
      <c r="C17" s="8"/>
      <c r="D17" s="8" t="s">
        <v>351</v>
      </c>
      <c r="E17" s="8"/>
      <c r="F17" s="5" t="s">
        <v>350</v>
      </c>
      <c r="G17" s="8"/>
      <c r="H17" s="5" t="s">
        <v>350</v>
      </c>
      <c r="I17" s="8"/>
      <c r="J17" s="2" t="s">
        <v>352</v>
      </c>
      <c r="K17" s="8"/>
    </row>
    <row r="18" spans="1:11" ht="15.75" customHeight="1">
      <c r="A18" s="2" t="s">
        <v>353</v>
      </c>
      <c r="C18" s="9"/>
      <c r="D18" s="8" t="s">
        <v>354</v>
      </c>
      <c r="E18" s="9"/>
      <c r="F18" s="5" t="s">
        <v>353</v>
      </c>
      <c r="G18" s="9"/>
      <c r="H18" s="5" t="s">
        <v>353</v>
      </c>
      <c r="I18" s="9"/>
      <c r="J18" s="2" t="s">
        <v>355</v>
      </c>
      <c r="K18" s="9"/>
    </row>
    <row r="19" spans="1:11" ht="15.75" customHeight="1">
      <c r="A19" s="2" t="s">
        <v>356</v>
      </c>
      <c r="D19" s="1" t="s">
        <v>89</v>
      </c>
      <c r="J19" s="2" t="s">
        <v>357</v>
      </c>
    </row>
    <row r="20" spans="1:11" ht="15.75" customHeight="1">
      <c r="B20" s="8" t="s">
        <v>119</v>
      </c>
      <c r="C20" s="1" t="s">
        <v>7</v>
      </c>
      <c r="D20" s="8" t="s">
        <v>358</v>
      </c>
      <c r="E20" s="1" t="s">
        <v>2</v>
      </c>
      <c r="G20" s="5"/>
      <c r="H20" s="5" t="s">
        <v>359</v>
      </c>
      <c r="I20" s="1" t="s">
        <v>4</v>
      </c>
      <c r="J20" s="2" t="s">
        <v>360</v>
      </c>
      <c r="K20" s="1" t="s">
        <v>1</v>
      </c>
    </row>
    <row r="21" spans="1:11" ht="15.75" customHeight="1">
      <c r="B21" s="8" t="s">
        <v>361</v>
      </c>
      <c r="C21" s="1" t="s">
        <v>2</v>
      </c>
      <c r="D21" s="8" t="s">
        <v>362</v>
      </c>
      <c r="E21" s="1" t="s">
        <v>1</v>
      </c>
      <c r="G21" s="5"/>
      <c r="H21" s="5" t="s">
        <v>126</v>
      </c>
      <c r="I21" s="1" t="s">
        <v>7</v>
      </c>
      <c r="J21" s="2" t="s">
        <v>112</v>
      </c>
      <c r="K21" s="1" t="s">
        <v>7</v>
      </c>
    </row>
    <row r="22" spans="1:11" ht="15.75" customHeight="1">
      <c r="B22" s="8" t="s">
        <v>363</v>
      </c>
      <c r="C22" s="1" t="s">
        <v>7</v>
      </c>
      <c r="D22" s="8" t="s">
        <v>119</v>
      </c>
      <c r="E22" s="1" t="s">
        <v>7</v>
      </c>
      <c r="G22" s="5"/>
      <c r="H22" s="5" t="s">
        <v>192</v>
      </c>
      <c r="I22" s="1" t="s">
        <v>7</v>
      </c>
      <c r="J22" s="2" t="s">
        <v>364</v>
      </c>
      <c r="K22" s="1" t="s">
        <v>1</v>
      </c>
    </row>
    <row r="23" spans="1:11" ht="15.75" customHeight="1">
      <c r="C23" s="9"/>
      <c r="D23" s="8" t="s">
        <v>70</v>
      </c>
      <c r="E23" s="1" t="s">
        <v>3</v>
      </c>
      <c r="G23" s="5"/>
      <c r="H23" s="5" t="s">
        <v>365</v>
      </c>
      <c r="I23" s="1" t="s">
        <v>2</v>
      </c>
      <c r="J23" s="2" t="s">
        <v>366</v>
      </c>
      <c r="K23" s="1" t="s">
        <v>7</v>
      </c>
    </row>
    <row r="24" spans="1:11" ht="15.75" customHeight="1">
      <c r="C24" s="9"/>
      <c r="D24" s="8" t="s">
        <v>361</v>
      </c>
      <c r="E24" s="1" t="s">
        <v>2</v>
      </c>
      <c r="G24" s="5"/>
      <c r="H24" s="5" t="s">
        <v>367</v>
      </c>
      <c r="I24" s="1" t="s">
        <v>1</v>
      </c>
      <c r="J24" s="2" t="s">
        <v>368</v>
      </c>
      <c r="K24" s="1" t="s">
        <v>1</v>
      </c>
    </row>
    <row r="25" spans="1:11" ht="15.75" customHeight="1">
      <c r="C25" s="9"/>
      <c r="D25" s="8" t="s">
        <v>369</v>
      </c>
      <c r="E25" s="1" t="s">
        <v>7</v>
      </c>
      <c r="G25" s="5"/>
      <c r="H25" s="5" t="s">
        <v>302</v>
      </c>
      <c r="I25" s="1" t="s">
        <v>4</v>
      </c>
      <c r="J25" s="2" t="s">
        <v>370</v>
      </c>
      <c r="K25" s="1" t="s">
        <v>1</v>
      </c>
    </row>
    <row r="26" spans="1:11" ht="15.75" customHeight="1">
      <c r="C26" s="9"/>
      <c r="D26" s="8" t="s">
        <v>371</v>
      </c>
      <c r="E26" s="1" t="s">
        <v>1</v>
      </c>
      <c r="G26" s="5"/>
      <c r="H26" s="5" t="s">
        <v>372</v>
      </c>
      <c r="I26" s="1" t="s">
        <v>4</v>
      </c>
      <c r="J26" s="2" t="s">
        <v>293</v>
      </c>
      <c r="K26" s="1" t="s">
        <v>7</v>
      </c>
    </row>
    <row r="27" spans="1:11" ht="15.75" customHeight="1">
      <c r="C27" s="9"/>
      <c r="D27" s="8" t="s">
        <v>373</v>
      </c>
      <c r="E27" s="1" t="s">
        <v>2</v>
      </c>
      <c r="G27" s="5"/>
      <c r="H27" s="5" t="s">
        <v>309</v>
      </c>
      <c r="I27" s="1" t="s">
        <v>7</v>
      </c>
      <c r="J27" s="2" t="s">
        <v>374</v>
      </c>
      <c r="K27" s="1" t="s">
        <v>4</v>
      </c>
    </row>
    <row r="28" spans="1:11" ht="15.75" customHeight="1">
      <c r="C28" s="9"/>
      <c r="D28" s="8" t="s">
        <v>122</v>
      </c>
      <c r="E28" s="1" t="s">
        <v>4</v>
      </c>
      <c r="G28" s="5"/>
      <c r="H28" s="5" t="s">
        <v>375</v>
      </c>
      <c r="I28" s="1" t="s">
        <v>2</v>
      </c>
      <c r="J28" s="2" t="s">
        <v>376</v>
      </c>
      <c r="K28" s="1" t="s">
        <v>1</v>
      </c>
    </row>
    <row r="29" spans="1:11" ht="15.75" customHeight="1">
      <c r="C29" s="9"/>
      <c r="D29" s="8" t="s">
        <v>377</v>
      </c>
      <c r="E29" s="1" t="s">
        <v>3</v>
      </c>
      <c r="G29" s="5"/>
      <c r="H29" s="5" t="s">
        <v>27</v>
      </c>
      <c r="I29" s="1" t="s">
        <v>1</v>
      </c>
      <c r="J29" s="2" t="s">
        <v>378</v>
      </c>
      <c r="K29" s="1" t="s">
        <v>1</v>
      </c>
    </row>
    <row r="30" spans="1:11" ht="15.75" customHeight="1">
      <c r="C30" s="9"/>
      <c r="D30" s="8" t="s">
        <v>363</v>
      </c>
      <c r="E30" s="1" t="s">
        <v>7</v>
      </c>
      <c r="G30" s="28"/>
      <c r="H30" s="28" t="s">
        <v>136</v>
      </c>
      <c r="I30" s="1" t="s">
        <v>4</v>
      </c>
      <c r="J30" s="2" t="s">
        <v>379</v>
      </c>
      <c r="K30" s="1" t="s">
        <v>1</v>
      </c>
    </row>
    <row r="31" spans="1:11" ht="15.75" customHeight="1">
      <c r="C31" s="9"/>
      <c r="D31" s="8" t="s">
        <v>173</v>
      </c>
      <c r="E31" s="1" t="s">
        <v>6</v>
      </c>
      <c r="I31" s="2"/>
      <c r="J31" s="2" t="s">
        <v>380</v>
      </c>
      <c r="K31" s="1" t="s">
        <v>1</v>
      </c>
    </row>
    <row r="32" spans="1:11" ht="15.75" customHeight="1">
      <c r="C32" s="9"/>
      <c r="D32" s="8" t="s">
        <v>381</v>
      </c>
      <c r="E32" s="1" t="s">
        <v>1</v>
      </c>
      <c r="I32" s="2"/>
      <c r="J32" s="2" t="s">
        <v>382</v>
      </c>
      <c r="K32" s="1" t="s">
        <v>4</v>
      </c>
    </row>
    <row r="33" spans="1:12" ht="15.75" customHeight="1">
      <c r="C33" s="9"/>
      <c r="D33" s="8" t="s">
        <v>383</v>
      </c>
      <c r="E33" s="1" t="s">
        <v>1</v>
      </c>
    </row>
    <row r="34" spans="1:12" ht="15.75" customHeight="1">
      <c r="C34" s="9"/>
      <c r="D34" s="8" t="s">
        <v>384</v>
      </c>
      <c r="E34" s="1" t="s">
        <v>1</v>
      </c>
    </row>
    <row r="35" spans="1:12" ht="15.75" customHeight="1">
      <c r="C35" s="9"/>
      <c r="D35" s="8"/>
    </row>
    <row r="36" spans="1:12" ht="15.75" customHeight="1">
      <c r="C36" s="9"/>
      <c r="D36" s="9" t="s">
        <v>135</v>
      </c>
      <c r="E36" s="1" t="s">
        <v>7</v>
      </c>
    </row>
    <row r="37" spans="1:12" ht="12.5">
      <c r="A37" s="1" t="s">
        <v>10</v>
      </c>
      <c r="B37" s="1">
        <f>COUNTA(B3:B19)</f>
        <v>6</v>
      </c>
      <c r="D37" s="1">
        <f>COUNTA(D3:D19)</f>
        <v>13</v>
      </c>
      <c r="F37" s="1">
        <f>COUNTA(F3:F19)</f>
        <v>6</v>
      </c>
      <c r="H37" s="1">
        <f>COUNTA(H3:H19)</f>
        <v>10</v>
      </c>
      <c r="J37" s="1">
        <f>COUNTA(J3:J19)</f>
        <v>13</v>
      </c>
    </row>
    <row r="38" spans="1:12" ht="12.5">
      <c r="A38" s="1" t="s">
        <v>0</v>
      </c>
      <c r="B38" s="1">
        <f>COUNTA(B20:B36)</f>
        <v>3</v>
      </c>
      <c r="D38" s="1">
        <f>COUNTA(D20:D36)</f>
        <v>16</v>
      </c>
      <c r="F38" s="1">
        <f>COUNTA(F20:F36)</f>
        <v>0</v>
      </c>
      <c r="H38" s="1">
        <f>COUNTA(H20:H36)</f>
        <v>11</v>
      </c>
      <c r="J38" s="1">
        <f>COUNTA(J20:J36)</f>
        <v>13</v>
      </c>
    </row>
    <row r="39" spans="1:12" ht="12.5">
      <c r="A39" s="1" t="s">
        <v>9</v>
      </c>
      <c r="B39" s="1">
        <f>COUNTBLANK(B3:B19)</f>
        <v>11</v>
      </c>
      <c r="D39" s="1">
        <f>COUNTBLANK(D3:D19)</f>
        <v>4</v>
      </c>
      <c r="F39" s="1">
        <f>COUNTBLANK(F3:F19)</f>
        <v>11</v>
      </c>
      <c r="H39" s="1">
        <f>COUNTBLANK(H3:H19)</f>
        <v>7</v>
      </c>
      <c r="J39" s="1">
        <f>COUNTBLANK(J3:J19)</f>
        <v>4</v>
      </c>
    </row>
    <row r="40" spans="1:12" ht="12.5">
      <c r="A40" s="1" t="s">
        <v>81</v>
      </c>
      <c r="B40" s="1">
        <f>B37/(B37+B38)</f>
        <v>0.66666666666666663</v>
      </c>
      <c r="D40" s="1">
        <f>D37/(D37+D38)</f>
        <v>0.44827586206896552</v>
      </c>
      <c r="F40" s="1">
        <f>F37/(F37+F38)</f>
        <v>1</v>
      </c>
      <c r="H40" s="1">
        <f>H37/(H37+H38)</f>
        <v>0.47619047619047616</v>
      </c>
      <c r="J40" s="1">
        <f>J37/(J37+J38)</f>
        <v>0.5</v>
      </c>
    </row>
    <row r="41" spans="1:12" ht="12.5">
      <c r="A41" s="1" t="s">
        <v>82</v>
      </c>
      <c r="B41" s="1">
        <f>B37/(B37+B39)</f>
        <v>0.35294117647058826</v>
      </c>
      <c r="D41" s="1">
        <f>D37/(D37+D39)</f>
        <v>0.76470588235294112</v>
      </c>
      <c r="F41" s="1">
        <f>F37/(F37+F39)</f>
        <v>0.35294117647058826</v>
      </c>
      <c r="H41" s="1">
        <f>H37/(H37+H39)</f>
        <v>0.58823529411764708</v>
      </c>
      <c r="J41" s="1">
        <f>J37/(J37+J39)</f>
        <v>0.76470588235294112</v>
      </c>
    </row>
    <row r="43" spans="1:12" ht="12.5">
      <c r="C43" s="1" t="s">
        <v>83</v>
      </c>
      <c r="D43" s="1" t="s">
        <v>84</v>
      </c>
      <c r="E43" s="1" t="s">
        <v>83</v>
      </c>
      <c r="F43" s="1" t="s">
        <v>84</v>
      </c>
      <c r="G43" s="1" t="s">
        <v>83</v>
      </c>
      <c r="H43" s="1" t="s">
        <v>84</v>
      </c>
      <c r="I43" s="1" t="s">
        <v>83</v>
      </c>
      <c r="J43" s="1" t="s">
        <v>84</v>
      </c>
      <c r="K43" s="1" t="s">
        <v>83</v>
      </c>
      <c r="L43" s="1" t="s">
        <v>84</v>
      </c>
    </row>
    <row r="44" spans="1:12" ht="12.5">
      <c r="A44" s="1" t="str">
        <f>'Error types'!B2</f>
        <v>Redundant or derived</v>
      </c>
      <c r="C44" s="1">
        <f t="shared" ref="C44:C50" si="0">COUNTIF(C3:C37, "=" &amp; $A44)</f>
        <v>0</v>
      </c>
      <c r="D44" s="1">
        <f t="shared" ref="D44:D50" si="1">C44/$B$38</f>
        <v>0</v>
      </c>
      <c r="E44" s="1">
        <f t="shared" ref="E44:E50" si="2">COUNTIF(E3:E37, "=" &amp; $A44)</f>
        <v>5</v>
      </c>
      <c r="F44" s="1">
        <f t="shared" ref="F44:F50" si="3">E44/$D$38</f>
        <v>0.3125</v>
      </c>
      <c r="G44" s="1">
        <f t="shared" ref="G44:G50" si="4">COUNTIF(G3:G37, "=" &amp; $A44)</f>
        <v>0</v>
      </c>
      <c r="H44" s="1" t="e">
        <f t="shared" ref="H44:H50" si="5">G44/$F$38</f>
        <v>#DIV/0!</v>
      </c>
      <c r="I44" s="1">
        <f t="shared" ref="I44:I50" si="6">COUNTIF(I3:I37, "=" &amp; $A44)</f>
        <v>2</v>
      </c>
      <c r="J44" s="1">
        <f t="shared" ref="J44:J50" si="7">I44/$H$38</f>
        <v>0.18181818181818182</v>
      </c>
      <c r="K44" s="1">
        <f t="shared" ref="K44:K50" si="8">COUNTIF(K2:K37, "=" &amp; $A44)</f>
        <v>8</v>
      </c>
      <c r="L44" s="1">
        <f t="shared" ref="L44:L50" si="9">K44/$J$38</f>
        <v>0.61538461538461542</v>
      </c>
    </row>
    <row r="45" spans="1:12" ht="12.5">
      <c r="A45" s="1" t="str">
        <f>'Error types'!B3</f>
        <v>Irrelevant for domain</v>
      </c>
      <c r="C45" s="1">
        <f t="shared" si="0"/>
        <v>1</v>
      </c>
      <c r="D45" s="1">
        <f t="shared" si="1"/>
        <v>0.33333333333333331</v>
      </c>
      <c r="E45" s="1">
        <f t="shared" si="2"/>
        <v>3</v>
      </c>
      <c r="F45" s="1">
        <f t="shared" si="3"/>
        <v>0.1875</v>
      </c>
      <c r="G45" s="1">
        <f t="shared" si="4"/>
        <v>0</v>
      </c>
      <c r="H45" s="1" t="e">
        <f t="shared" si="5"/>
        <v>#DIV/0!</v>
      </c>
      <c r="I45" s="1">
        <f t="shared" si="6"/>
        <v>2</v>
      </c>
      <c r="J45" s="1">
        <f t="shared" si="7"/>
        <v>0.18181818181818182</v>
      </c>
      <c r="K45" s="1">
        <f t="shared" si="8"/>
        <v>0</v>
      </c>
      <c r="L45" s="1">
        <f t="shared" si="9"/>
        <v>0</v>
      </c>
    </row>
    <row r="46" spans="1:12" ht="12.5">
      <c r="A46" s="1" t="str">
        <f>'Error types'!B4</f>
        <v>Vague (too generic)</v>
      </c>
      <c r="C46" s="1">
        <f t="shared" si="0"/>
        <v>0</v>
      </c>
      <c r="D46" s="1">
        <f t="shared" si="1"/>
        <v>0</v>
      </c>
      <c r="E46" s="1">
        <f t="shared" si="2"/>
        <v>2</v>
      </c>
      <c r="F46" s="1">
        <f t="shared" si="3"/>
        <v>0.125</v>
      </c>
      <c r="G46" s="1">
        <f t="shared" si="4"/>
        <v>0</v>
      </c>
      <c r="H46" s="1" t="e">
        <f t="shared" si="5"/>
        <v>#DIV/0!</v>
      </c>
      <c r="I46" s="1">
        <f t="shared" si="6"/>
        <v>0</v>
      </c>
      <c r="J46" s="1">
        <f t="shared" si="7"/>
        <v>0</v>
      </c>
      <c r="K46" s="1">
        <f t="shared" si="8"/>
        <v>0</v>
      </c>
      <c r="L46" s="1">
        <f t="shared" si="9"/>
        <v>0</v>
      </c>
    </row>
    <row r="47" spans="1:12" ht="12.5">
      <c r="A47" s="1" t="str">
        <f>'Error types'!B5</f>
        <v>Attribute</v>
      </c>
      <c r="C47" s="1">
        <f t="shared" si="0"/>
        <v>0</v>
      </c>
      <c r="D47" s="1">
        <f t="shared" si="1"/>
        <v>0</v>
      </c>
      <c r="E47" s="1">
        <f t="shared" si="2"/>
        <v>1</v>
      </c>
      <c r="F47" s="1">
        <f t="shared" si="3"/>
        <v>6.25E-2</v>
      </c>
      <c r="G47" s="1">
        <f t="shared" si="4"/>
        <v>0</v>
      </c>
      <c r="H47" s="1" t="e">
        <f t="shared" si="5"/>
        <v>#DIV/0!</v>
      </c>
      <c r="I47" s="1">
        <f t="shared" si="6"/>
        <v>4</v>
      </c>
      <c r="J47" s="1">
        <f t="shared" si="7"/>
        <v>0.36363636363636365</v>
      </c>
      <c r="K47" s="1">
        <f t="shared" si="8"/>
        <v>2</v>
      </c>
      <c r="L47" s="1">
        <f t="shared" si="9"/>
        <v>0.15384615384615385</v>
      </c>
    </row>
    <row r="48" spans="1:12" ht="12.5">
      <c r="A48" s="1" t="str">
        <f>'Error types'!B6</f>
        <v>Operation (method)</v>
      </c>
      <c r="C48" s="1">
        <f t="shared" si="0"/>
        <v>0</v>
      </c>
      <c r="D48" s="1">
        <f t="shared" si="1"/>
        <v>0</v>
      </c>
      <c r="E48" s="1">
        <f t="shared" si="2"/>
        <v>0</v>
      </c>
      <c r="F48" s="1">
        <f t="shared" si="3"/>
        <v>0</v>
      </c>
      <c r="G48" s="1">
        <f t="shared" si="4"/>
        <v>0</v>
      </c>
      <c r="H48" s="1" t="e">
        <f t="shared" si="5"/>
        <v>#DIV/0!</v>
      </c>
      <c r="I48" s="1">
        <f t="shared" si="6"/>
        <v>0</v>
      </c>
      <c r="J48" s="1">
        <f t="shared" si="7"/>
        <v>0</v>
      </c>
      <c r="K48" s="1">
        <f t="shared" si="8"/>
        <v>0</v>
      </c>
      <c r="L48" s="1">
        <f t="shared" si="9"/>
        <v>0</v>
      </c>
    </row>
    <row r="49" spans="1:16" ht="12.5">
      <c r="A49" s="1" t="str">
        <f>'Error types'!B7</f>
        <v>Role</v>
      </c>
      <c r="C49" s="1">
        <f t="shared" si="0"/>
        <v>0</v>
      </c>
      <c r="D49" s="1">
        <f t="shared" si="1"/>
        <v>0</v>
      </c>
      <c r="E49" s="1">
        <f t="shared" si="2"/>
        <v>1</v>
      </c>
      <c r="F49" s="1">
        <f t="shared" si="3"/>
        <v>6.25E-2</v>
      </c>
      <c r="G49" s="1">
        <f t="shared" si="4"/>
        <v>0</v>
      </c>
      <c r="H49" s="1" t="e">
        <f t="shared" si="5"/>
        <v>#DIV/0!</v>
      </c>
      <c r="I49" s="1">
        <f t="shared" si="6"/>
        <v>0</v>
      </c>
      <c r="J49" s="1">
        <f t="shared" si="7"/>
        <v>0</v>
      </c>
      <c r="K49" s="1">
        <f t="shared" si="8"/>
        <v>0</v>
      </c>
      <c r="L49" s="1">
        <f t="shared" si="9"/>
        <v>0</v>
      </c>
    </row>
    <row r="50" spans="1:16" ht="12.5">
      <c r="A50" s="1" t="str">
        <f>'Error types'!B8</f>
        <v>Implementation construct</v>
      </c>
      <c r="C50" s="1">
        <f t="shared" si="0"/>
        <v>2</v>
      </c>
      <c r="D50" s="1">
        <f t="shared" si="1"/>
        <v>0.66666666666666663</v>
      </c>
      <c r="E50" s="1">
        <f t="shared" si="2"/>
        <v>4</v>
      </c>
      <c r="F50" s="1">
        <f t="shared" si="3"/>
        <v>0.25</v>
      </c>
      <c r="G50" s="1">
        <f t="shared" si="4"/>
        <v>0</v>
      </c>
      <c r="H50" s="1" t="e">
        <f t="shared" si="5"/>
        <v>#DIV/0!</v>
      </c>
      <c r="I50" s="1">
        <f t="shared" si="6"/>
        <v>3</v>
      </c>
      <c r="J50" s="1">
        <f t="shared" si="7"/>
        <v>0.27272727272727271</v>
      </c>
      <c r="K50" s="1">
        <f t="shared" si="8"/>
        <v>3</v>
      </c>
      <c r="L50" s="1">
        <f t="shared" si="9"/>
        <v>0.23076923076923078</v>
      </c>
    </row>
    <row r="61" spans="1:16" ht="12.5">
      <c r="A61" s="36" t="s">
        <v>11</v>
      </c>
      <c r="C61" s="1"/>
      <c r="D61" s="1" t="s">
        <v>12</v>
      </c>
      <c r="L61" s="1" t="s">
        <v>85</v>
      </c>
    </row>
    <row r="62" spans="1:16" ht="14.5">
      <c r="A62" s="37"/>
      <c r="C62" s="1"/>
      <c r="D62" s="1" t="s">
        <v>20</v>
      </c>
      <c r="I62" s="1"/>
      <c r="J62" s="1" t="s">
        <v>22</v>
      </c>
      <c r="L62" s="1" t="s">
        <v>333</v>
      </c>
      <c r="M62" s="1" t="s">
        <v>353</v>
      </c>
      <c r="P62" s="2"/>
    </row>
    <row r="63" spans="1:16" ht="14.5">
      <c r="A63" s="26" t="s">
        <v>350</v>
      </c>
      <c r="B63" s="26" t="s">
        <v>93</v>
      </c>
      <c r="C63" s="29"/>
      <c r="D63" s="30" t="s">
        <v>351</v>
      </c>
      <c r="E63" s="30"/>
      <c r="F63" s="30" t="s">
        <v>337</v>
      </c>
      <c r="G63" s="26"/>
      <c r="H63" s="26" t="s">
        <v>333</v>
      </c>
      <c r="I63" s="26"/>
      <c r="J63" s="26" t="s">
        <v>342</v>
      </c>
      <c r="L63" s="1" t="s">
        <v>353</v>
      </c>
      <c r="M63" s="1" t="s">
        <v>324</v>
      </c>
      <c r="P63" s="2"/>
    </row>
    <row r="64" spans="1:16" ht="14.5">
      <c r="A64" s="26" t="s">
        <v>344</v>
      </c>
      <c r="B64" s="26" t="s">
        <v>93</v>
      </c>
      <c r="C64" s="29"/>
      <c r="D64" s="30" t="s">
        <v>345</v>
      </c>
      <c r="E64" s="30"/>
      <c r="F64" s="30" t="s">
        <v>337</v>
      </c>
      <c r="G64" s="26"/>
      <c r="H64" s="26" t="s">
        <v>333</v>
      </c>
      <c r="I64" s="26"/>
      <c r="J64" s="26" t="s">
        <v>353</v>
      </c>
      <c r="K64" s="26"/>
      <c r="L64" s="1" t="s">
        <v>353</v>
      </c>
      <c r="M64" s="1" t="s">
        <v>344</v>
      </c>
      <c r="N64" s="2" t="s">
        <v>385</v>
      </c>
    </row>
    <row r="65" spans="1:16" ht="14.5">
      <c r="A65" s="26" t="s">
        <v>344</v>
      </c>
      <c r="B65" s="26" t="s">
        <v>34</v>
      </c>
      <c r="G65" s="26"/>
      <c r="H65" s="26" t="s">
        <v>353</v>
      </c>
      <c r="I65" s="26"/>
      <c r="J65" s="26" t="s">
        <v>344</v>
      </c>
      <c r="K65" s="12"/>
      <c r="L65" s="1" t="s">
        <v>344</v>
      </c>
      <c r="M65" s="1" t="s">
        <v>356</v>
      </c>
      <c r="N65" s="2" t="s">
        <v>386</v>
      </c>
      <c r="P65" s="2"/>
    </row>
    <row r="66" spans="1:16" ht="14.5">
      <c r="A66" s="26" t="s">
        <v>93</v>
      </c>
      <c r="B66" s="26" t="s">
        <v>34</v>
      </c>
      <c r="C66" s="29"/>
      <c r="D66" s="30" t="s">
        <v>336</v>
      </c>
      <c r="E66" s="30"/>
      <c r="F66" s="30" t="s">
        <v>337</v>
      </c>
      <c r="G66" s="26"/>
      <c r="H66" s="26" t="s">
        <v>350</v>
      </c>
      <c r="I66" s="26"/>
      <c r="J66" s="26" t="s">
        <v>326</v>
      </c>
      <c r="L66" s="1" t="s">
        <v>356</v>
      </c>
      <c r="M66" s="1" t="s">
        <v>350</v>
      </c>
      <c r="P66" s="2"/>
    </row>
    <row r="67" spans="1:16" ht="14.5">
      <c r="A67" s="26"/>
      <c r="B67" s="26"/>
      <c r="C67" s="29"/>
      <c r="D67" s="31" t="s">
        <v>351</v>
      </c>
      <c r="E67" s="31"/>
      <c r="F67" s="31" t="s">
        <v>345</v>
      </c>
      <c r="G67" s="26"/>
      <c r="H67" s="26" t="s">
        <v>350</v>
      </c>
      <c r="I67" s="26"/>
      <c r="J67" s="26" t="s">
        <v>93</v>
      </c>
      <c r="L67" s="1" t="s">
        <v>350</v>
      </c>
      <c r="M67" s="1" t="s">
        <v>329</v>
      </c>
      <c r="N67" s="2" t="s">
        <v>387</v>
      </c>
    </row>
    <row r="68" spans="1:16" ht="14.5">
      <c r="A68" s="30"/>
      <c r="B68" s="30"/>
      <c r="C68" s="30"/>
      <c r="D68" s="30" t="s">
        <v>351</v>
      </c>
      <c r="E68" s="30"/>
      <c r="F68" s="30" t="s">
        <v>334</v>
      </c>
      <c r="G68" s="26"/>
      <c r="H68" s="26" t="s">
        <v>326</v>
      </c>
      <c r="I68" s="26"/>
      <c r="J68" s="26" t="s">
        <v>344</v>
      </c>
      <c r="L68" s="1" t="s">
        <v>350</v>
      </c>
      <c r="M68" s="1" t="s">
        <v>326</v>
      </c>
      <c r="P68" s="2"/>
    </row>
    <row r="69" spans="1:16" ht="14.5">
      <c r="C69" s="29"/>
      <c r="D69" s="30" t="s">
        <v>345</v>
      </c>
      <c r="E69" s="30"/>
      <c r="F69" s="30" t="s">
        <v>334</v>
      </c>
      <c r="G69" s="26"/>
      <c r="H69" s="26" t="s">
        <v>344</v>
      </c>
      <c r="I69" s="26"/>
      <c r="J69" s="26" t="s">
        <v>93</v>
      </c>
      <c r="L69" s="1" t="s">
        <v>350</v>
      </c>
      <c r="M69" s="1" t="s">
        <v>93</v>
      </c>
    </row>
    <row r="70" spans="1:16" ht="14.5">
      <c r="A70" s="30"/>
      <c r="B70" s="30"/>
      <c r="C70" s="30"/>
      <c r="D70" s="30" t="s">
        <v>336</v>
      </c>
      <c r="E70" s="30"/>
      <c r="F70" s="30" t="s">
        <v>351</v>
      </c>
      <c r="G70" s="26"/>
      <c r="H70" s="26" t="s">
        <v>344</v>
      </c>
      <c r="I70" s="26"/>
      <c r="J70" s="26" t="s">
        <v>34</v>
      </c>
      <c r="L70" s="1" t="s">
        <v>326</v>
      </c>
      <c r="M70" s="1" t="s">
        <v>344</v>
      </c>
      <c r="P70" s="2"/>
    </row>
    <row r="71" spans="1:16" ht="14.5">
      <c r="A71" s="30"/>
      <c r="B71" s="30"/>
      <c r="G71" s="26"/>
      <c r="H71" s="26" t="s">
        <v>34</v>
      </c>
      <c r="I71" s="26"/>
      <c r="J71" s="26" t="s">
        <v>326</v>
      </c>
      <c r="L71" s="1" t="s">
        <v>344</v>
      </c>
      <c r="M71" s="1" t="s">
        <v>329</v>
      </c>
    </row>
    <row r="72" spans="1:16" ht="14.5">
      <c r="A72" s="30" t="s">
        <v>10</v>
      </c>
      <c r="B72" s="12">
        <f>COUNTA(D63:D66)</f>
        <v>3</v>
      </c>
      <c r="G72" s="26"/>
      <c r="H72" s="26" t="s">
        <v>344</v>
      </c>
      <c r="I72" s="26"/>
      <c r="J72" s="26" t="s">
        <v>321</v>
      </c>
      <c r="L72" s="1" t="s">
        <v>344</v>
      </c>
      <c r="M72" s="1" t="s">
        <v>93</v>
      </c>
    </row>
    <row r="73" spans="1:16" ht="14.5">
      <c r="A73" s="1" t="s">
        <v>0</v>
      </c>
      <c r="B73" s="1">
        <f>COUNTA(D67:D70)</f>
        <v>4</v>
      </c>
      <c r="G73" s="26"/>
      <c r="H73" s="26" t="s">
        <v>321</v>
      </c>
      <c r="I73" s="26"/>
      <c r="J73" s="26" t="s">
        <v>347</v>
      </c>
      <c r="L73" s="1" t="s">
        <v>344</v>
      </c>
      <c r="M73" s="1" t="s">
        <v>34</v>
      </c>
      <c r="P73" s="2"/>
    </row>
    <row r="74" spans="1:16" ht="14.5">
      <c r="A74" s="1" t="s">
        <v>9</v>
      </c>
      <c r="B74" s="1">
        <f>COUNTBLANK(D63:D66)</f>
        <v>1</v>
      </c>
      <c r="G74" s="26"/>
      <c r="H74" s="26" t="s">
        <v>93</v>
      </c>
      <c r="I74" s="26"/>
      <c r="J74" s="26" t="s">
        <v>332</v>
      </c>
      <c r="L74" s="1" t="s">
        <v>34</v>
      </c>
      <c r="M74" s="1" t="s">
        <v>326</v>
      </c>
      <c r="N74" s="2" t="s">
        <v>388</v>
      </c>
      <c r="P74" s="2"/>
    </row>
    <row r="75" spans="1:16" ht="14.5">
      <c r="A75" s="1" t="s">
        <v>81</v>
      </c>
      <c r="B75" s="1">
        <f>B72/(B72+B73)</f>
        <v>0.42857142857142855</v>
      </c>
      <c r="G75" s="26"/>
      <c r="H75" s="26" t="s">
        <v>93</v>
      </c>
      <c r="I75" s="26"/>
      <c r="J75" s="26" t="s">
        <v>34</v>
      </c>
      <c r="L75" s="1" t="s">
        <v>344</v>
      </c>
      <c r="M75" s="1" t="s">
        <v>321</v>
      </c>
      <c r="N75" s="2" t="s">
        <v>389</v>
      </c>
    </row>
    <row r="76" spans="1:16" ht="14.5">
      <c r="A76" s="1" t="s">
        <v>82</v>
      </c>
      <c r="B76" s="1">
        <f>B72/(B72+B74)</f>
        <v>0.75</v>
      </c>
      <c r="E76" s="29"/>
      <c r="F76" s="30" t="s">
        <v>10</v>
      </c>
      <c r="G76" s="12"/>
      <c r="H76" s="12">
        <f t="shared" ref="H76:H77" si="10">COUNTA(#REF!)</f>
        <v>1</v>
      </c>
      <c r="L76" s="1" t="s">
        <v>321</v>
      </c>
      <c r="M76" s="1" t="s">
        <v>347</v>
      </c>
      <c r="P76" s="2"/>
    </row>
    <row r="77" spans="1:16" ht="12.5">
      <c r="A77" s="30"/>
      <c r="B77" s="30"/>
      <c r="E77" s="1"/>
      <c r="F77" s="1" t="s">
        <v>0</v>
      </c>
      <c r="H77" s="1">
        <f t="shared" si="10"/>
        <v>1</v>
      </c>
      <c r="I77" s="9"/>
      <c r="J77" s="16"/>
      <c r="L77" s="1" t="s">
        <v>321</v>
      </c>
      <c r="M77" s="1" t="s">
        <v>324</v>
      </c>
    </row>
    <row r="78" spans="1:16" ht="14.5">
      <c r="E78" s="1"/>
      <c r="F78" s="1" t="s">
        <v>9</v>
      </c>
      <c r="H78" s="1" t="e">
        <f>COUNTBLANK(#REF!)</f>
        <v>#REF!</v>
      </c>
      <c r="I78" s="9"/>
      <c r="J78" s="16"/>
      <c r="L78" s="1" t="s">
        <v>93</v>
      </c>
      <c r="M78" s="1" t="s">
        <v>332</v>
      </c>
      <c r="N78" s="2" t="s">
        <v>390</v>
      </c>
      <c r="O78" s="2"/>
    </row>
    <row r="79" spans="1:16" ht="14.5">
      <c r="E79" s="1"/>
      <c r="F79" s="1" t="s">
        <v>81</v>
      </c>
      <c r="H79" s="1">
        <f>H76/(H76+H77)</f>
        <v>0.5</v>
      </c>
      <c r="L79" s="1" t="s">
        <v>93</v>
      </c>
      <c r="M79" s="1" t="s">
        <v>34</v>
      </c>
      <c r="N79" s="2" t="s">
        <v>391</v>
      </c>
      <c r="O79" s="2"/>
    </row>
    <row r="80" spans="1:16" ht="14.5">
      <c r="E80" s="1"/>
      <c r="F80" s="1" t="s">
        <v>82</v>
      </c>
      <c r="H80" s="1" t="e">
        <f>H76/(H76+H78)</f>
        <v>#REF!</v>
      </c>
      <c r="N80" s="2" t="s">
        <v>392</v>
      </c>
      <c r="O80" s="2"/>
    </row>
    <row r="81" spans="1:16" ht="14.5">
      <c r="G81" s="9"/>
      <c r="H81" s="15"/>
      <c r="I81" s="8"/>
      <c r="J81" s="16"/>
      <c r="N81" s="2" t="s">
        <v>393</v>
      </c>
      <c r="O81" s="2"/>
      <c r="P81" s="2"/>
    </row>
    <row r="82" spans="1:16" ht="14.5">
      <c r="G82" s="9"/>
      <c r="H82" s="15"/>
      <c r="I82" s="8"/>
      <c r="J82" s="16"/>
      <c r="N82" s="2" t="s">
        <v>394</v>
      </c>
      <c r="O82" s="2"/>
      <c r="P82" s="2"/>
    </row>
    <row r="83" spans="1:16" ht="14.5">
      <c r="G83" s="9"/>
      <c r="H83" s="15"/>
      <c r="I83" s="8"/>
      <c r="J83" s="16"/>
      <c r="N83" s="2" t="s">
        <v>395</v>
      </c>
      <c r="O83" s="2"/>
      <c r="P83" s="2"/>
    </row>
    <row r="84" spans="1:16" ht="14.5">
      <c r="G84" s="9"/>
      <c r="H84" s="15"/>
      <c r="I84" s="8"/>
      <c r="J84" s="16"/>
      <c r="N84" s="2" t="s">
        <v>396</v>
      </c>
      <c r="O84" s="2"/>
    </row>
    <row r="85" spans="1:16" ht="14.5">
      <c r="A85" s="26"/>
      <c r="B85" s="32"/>
      <c r="E85" s="26"/>
      <c r="F85" s="26"/>
      <c r="G85" s="9"/>
      <c r="H85" s="15"/>
      <c r="I85" s="8"/>
      <c r="J85" s="16"/>
      <c r="O85" s="2"/>
      <c r="P85" s="2"/>
    </row>
    <row r="86" spans="1:16" ht="14.5">
      <c r="G86" s="9"/>
      <c r="H86" s="15"/>
      <c r="I86" s="8"/>
      <c r="J86" s="16"/>
      <c r="O86" s="2"/>
      <c r="P86" s="2"/>
    </row>
    <row r="87" spans="1:16" ht="14.5">
      <c r="C87" s="9"/>
      <c r="D87" s="8"/>
      <c r="G87" s="9"/>
      <c r="H87" s="15"/>
      <c r="I87" s="8"/>
      <c r="J87" s="16"/>
      <c r="L87" s="30" t="s">
        <v>10</v>
      </c>
      <c r="M87" s="12">
        <f>COUNTA(N62:N79)</f>
        <v>7</v>
      </c>
      <c r="O87" s="2"/>
      <c r="P87" s="2"/>
    </row>
    <row r="88" spans="1:16" ht="14.5">
      <c r="C88" s="9"/>
      <c r="D88" s="8"/>
      <c r="G88" s="9"/>
      <c r="H88" s="15"/>
      <c r="I88" s="8"/>
      <c r="J88" s="16"/>
      <c r="L88" s="1" t="s">
        <v>0</v>
      </c>
      <c r="M88" s="1">
        <f>COUNTA(N80:N84)</f>
        <v>5</v>
      </c>
      <c r="O88" s="2"/>
    </row>
    <row r="89" spans="1:16" ht="14.5">
      <c r="C89" s="9"/>
      <c r="D89" s="3"/>
      <c r="L89" s="1" t="s">
        <v>9</v>
      </c>
      <c r="M89" s="1">
        <f>COUNTBLANK(N62:N79)</f>
        <v>11</v>
      </c>
      <c r="O89" s="2"/>
    </row>
    <row r="90" spans="1:16" ht="14.5">
      <c r="C90" s="9"/>
      <c r="D90" s="8"/>
      <c r="L90" s="1" t="s">
        <v>81</v>
      </c>
      <c r="M90" s="1">
        <f>M87/(M87+M88)</f>
        <v>0.58333333333333337</v>
      </c>
      <c r="O90" s="2"/>
    </row>
    <row r="91" spans="1:16" ht="12.5">
      <c r="L91" s="1" t="s">
        <v>82</v>
      </c>
      <c r="M91" s="1">
        <f>M87/(M87+M89)</f>
        <v>0.3888888888888889</v>
      </c>
    </row>
    <row r="94" spans="1:16" ht="12.5">
      <c r="C94" s="9"/>
      <c r="D94" s="8"/>
    </row>
    <row r="96" spans="1:16" ht="12.5">
      <c r="C96" s="9"/>
      <c r="D96" s="8"/>
    </row>
    <row r="107" spans="7:10" ht="12.5">
      <c r="G107" s="9"/>
      <c r="H107" s="15"/>
      <c r="I107" s="8"/>
      <c r="J107" s="16"/>
    </row>
    <row r="109" spans="7:10" ht="12.5">
      <c r="G109" s="9"/>
      <c r="H109" s="15"/>
      <c r="I109" s="8"/>
      <c r="J109" s="16"/>
    </row>
    <row r="110" spans="7:10" ht="12.5">
      <c r="G110" s="9"/>
      <c r="H110" s="15"/>
      <c r="I110" s="8"/>
      <c r="J110" s="16"/>
    </row>
    <row r="113" spans="7:10" ht="12.5">
      <c r="G113" s="9"/>
      <c r="H113" s="15"/>
      <c r="I113" s="8"/>
      <c r="J113" s="16"/>
    </row>
    <row r="118" spans="7:10" ht="12.5">
      <c r="G118" s="9"/>
      <c r="H118" s="15"/>
      <c r="I118" s="8"/>
      <c r="J118" s="16"/>
    </row>
    <row r="119" spans="7:10" ht="12.5">
      <c r="G119" s="9"/>
      <c r="H119" s="15"/>
      <c r="I119" s="8"/>
      <c r="J119" s="16"/>
    </row>
    <row r="122" spans="7:10" ht="12.5">
      <c r="G122" s="9"/>
      <c r="H122" s="15"/>
      <c r="I122" s="8"/>
      <c r="J122" s="16"/>
    </row>
    <row r="123" spans="7:10" ht="12.5">
      <c r="G123" s="9"/>
      <c r="H123" s="15"/>
      <c r="I123" s="8"/>
      <c r="J123" s="16"/>
    </row>
    <row r="124" spans="7:10" ht="12.5">
      <c r="G124" s="9"/>
      <c r="H124" s="15"/>
      <c r="I124" s="8"/>
      <c r="J124" s="16"/>
    </row>
    <row r="125" spans="7:10" ht="12.5">
      <c r="G125" s="9"/>
      <c r="H125" s="15"/>
      <c r="I125" s="8"/>
      <c r="J125" s="16"/>
    </row>
    <row r="126" spans="7:10" ht="12.5">
      <c r="G126" s="9"/>
      <c r="H126" s="15"/>
      <c r="I126" s="8"/>
      <c r="J126" s="16"/>
    </row>
    <row r="127" spans="7:10" ht="12.5">
      <c r="G127" s="9"/>
      <c r="H127" s="15"/>
      <c r="I127" s="8"/>
      <c r="J127" s="16"/>
    </row>
    <row r="128" spans="7:10" ht="12.5">
      <c r="G128" s="9"/>
      <c r="H128" s="15"/>
      <c r="I128" s="8"/>
      <c r="J128" s="16"/>
    </row>
    <row r="129" spans="7:10" ht="12.5">
      <c r="G129" s="9"/>
      <c r="H129" s="15"/>
      <c r="I129" s="8"/>
      <c r="J129" s="16"/>
    </row>
    <row r="130" spans="7:10" ht="12.5">
      <c r="G130" s="9"/>
      <c r="H130" s="15"/>
      <c r="I130" s="8"/>
      <c r="J130" s="16"/>
    </row>
    <row r="131" spans="7:10" ht="12.5">
      <c r="G131" s="9"/>
      <c r="H131" s="18"/>
      <c r="I131" s="19"/>
      <c r="J131" s="20"/>
    </row>
  </sheetData>
  <mergeCells count="2">
    <mergeCell ref="A1:A2"/>
    <mergeCell ref="A61:A6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700-000000000000}">
          <x14:formula1>
            <xm:f>'Error types'!$B$1:$B$8</xm:f>
          </x14:formula1>
          <xm:sqref>C20:C22 I20:I30 K20:K32 E20:E34 E36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50"/>
  <sheetViews>
    <sheetView tabSelected="1" workbookViewId="0">
      <selection activeCell="I62" sqref="I62"/>
    </sheetView>
  </sheetViews>
  <sheetFormatPr defaultColWidth="12.6328125" defaultRowHeight="15.75" customHeight="1"/>
  <cols>
    <col min="5" max="6" width="15.26953125" customWidth="1"/>
  </cols>
  <sheetData>
    <row r="1" spans="1:11" ht="15.75" customHeight="1">
      <c r="A1" s="36" t="s">
        <v>397</v>
      </c>
      <c r="B1" s="1" t="s">
        <v>12</v>
      </c>
      <c r="C1" s="1" t="s">
        <v>13</v>
      </c>
      <c r="E1" s="1" t="s">
        <v>14</v>
      </c>
      <c r="F1" s="1" t="s">
        <v>15</v>
      </c>
      <c r="G1" s="1" t="s">
        <v>16</v>
      </c>
      <c r="I1" s="1" t="s">
        <v>17</v>
      </c>
      <c r="J1" s="1" t="s">
        <v>18</v>
      </c>
      <c r="K1" s="1" t="s">
        <v>85</v>
      </c>
    </row>
    <row r="2" spans="1:11" ht="15.75" customHeight="1">
      <c r="A2" s="37"/>
      <c r="B2" s="1" t="s">
        <v>20</v>
      </c>
      <c r="C2" s="1" t="s">
        <v>21</v>
      </c>
      <c r="D2" s="1" t="s">
        <v>22</v>
      </c>
      <c r="E2" s="1" t="s">
        <v>21</v>
      </c>
      <c r="F2" s="1" t="s">
        <v>20</v>
      </c>
      <c r="G2" s="1" t="s">
        <v>21</v>
      </c>
      <c r="H2" s="1" t="s">
        <v>22</v>
      </c>
      <c r="I2" s="1" t="s">
        <v>21</v>
      </c>
      <c r="K2" s="1" t="s">
        <v>21</v>
      </c>
    </row>
    <row r="3" spans="1:11" ht="15.75" customHeight="1">
      <c r="A3" s="6" t="s">
        <v>398</v>
      </c>
    </row>
    <row r="4" spans="1:11" ht="15.75" customHeight="1">
      <c r="A4" s="2" t="s">
        <v>31</v>
      </c>
      <c r="B4" s="8" t="s">
        <v>399</v>
      </c>
      <c r="D4" s="8" t="s">
        <v>399</v>
      </c>
      <c r="H4" s="5" t="s">
        <v>31</v>
      </c>
      <c r="J4" s="2" t="s">
        <v>400</v>
      </c>
    </row>
    <row r="5" spans="1:11" ht="15.75" customHeight="1">
      <c r="A5" s="2" t="s">
        <v>401</v>
      </c>
    </row>
    <row r="6" spans="1:11" ht="15.75" customHeight="1">
      <c r="A6" s="2" t="s">
        <v>172</v>
      </c>
      <c r="B6" s="3" t="s">
        <v>173</v>
      </c>
      <c r="D6" s="3" t="s">
        <v>173</v>
      </c>
      <c r="F6" s="5" t="s">
        <v>172</v>
      </c>
      <c r="H6" s="5" t="s">
        <v>172</v>
      </c>
      <c r="J6" s="2" t="s">
        <v>173</v>
      </c>
    </row>
    <row r="7" spans="1:11" ht="15.75" customHeight="1">
      <c r="A7" s="2" t="s">
        <v>402</v>
      </c>
    </row>
    <row r="8" spans="1:11" ht="15.75" customHeight="1">
      <c r="A8" s="2" t="s">
        <v>403</v>
      </c>
      <c r="D8" s="2" t="s">
        <v>403</v>
      </c>
      <c r="H8" s="2" t="s">
        <v>403</v>
      </c>
    </row>
    <row r="9" spans="1:11" ht="15.75" customHeight="1">
      <c r="A9" s="6" t="s">
        <v>404</v>
      </c>
      <c r="B9" s="6" t="s">
        <v>404</v>
      </c>
      <c r="D9" s="6" t="s">
        <v>404</v>
      </c>
      <c r="F9" s="6" t="s">
        <v>404</v>
      </c>
      <c r="H9" s="6" t="s">
        <v>404</v>
      </c>
      <c r="J9" s="6" t="s">
        <v>404</v>
      </c>
    </row>
    <row r="10" spans="1:11" ht="15.75" customHeight="1">
      <c r="A10" s="33" t="s">
        <v>405</v>
      </c>
      <c r="F10" s="5" t="s">
        <v>406</v>
      </c>
      <c r="H10" s="5" t="s">
        <v>407</v>
      </c>
      <c r="J10" s="2" t="s">
        <v>408</v>
      </c>
    </row>
    <row r="11" spans="1:11" ht="15.75" customHeight="1">
      <c r="A11" s="6" t="s">
        <v>89</v>
      </c>
      <c r="H11" s="5" t="s">
        <v>89</v>
      </c>
      <c r="J11" s="2" t="s">
        <v>92</v>
      </c>
    </row>
    <row r="12" spans="1:11" ht="15.75" customHeight="1">
      <c r="B12" s="8" t="s">
        <v>70</v>
      </c>
      <c r="C12" s="1" t="s">
        <v>3</v>
      </c>
      <c r="F12" s="5" t="s">
        <v>409</v>
      </c>
      <c r="G12" s="1" t="s">
        <v>3</v>
      </c>
      <c r="H12" s="5" t="s">
        <v>409</v>
      </c>
      <c r="I12" s="1" t="s">
        <v>3</v>
      </c>
      <c r="J12" s="2" t="s">
        <v>410</v>
      </c>
      <c r="K12" s="1" t="s">
        <v>4</v>
      </c>
    </row>
    <row r="13" spans="1:11" ht="15.75" customHeight="1">
      <c r="B13" s="8" t="s">
        <v>411</v>
      </c>
      <c r="C13" s="1" t="s">
        <v>1</v>
      </c>
      <c r="D13" s="8" t="s">
        <v>70</v>
      </c>
      <c r="E13" s="1" t="s">
        <v>3</v>
      </c>
      <c r="F13" s="5"/>
      <c r="H13" s="5"/>
      <c r="J13" s="2" t="s">
        <v>412</v>
      </c>
      <c r="K13" s="1" t="s">
        <v>7</v>
      </c>
    </row>
    <row r="14" spans="1:11" ht="15.75" customHeight="1">
      <c r="B14" s="8" t="s">
        <v>413</v>
      </c>
      <c r="C14" s="1" t="s">
        <v>7</v>
      </c>
      <c r="D14" s="8" t="s">
        <v>411</v>
      </c>
      <c r="E14" s="1" t="s">
        <v>1</v>
      </c>
      <c r="F14" s="5" t="s">
        <v>414</v>
      </c>
      <c r="G14" s="1" t="s">
        <v>1</v>
      </c>
      <c r="H14" s="5" t="s">
        <v>414</v>
      </c>
      <c r="I14" s="1" t="s">
        <v>1</v>
      </c>
      <c r="J14" s="2" t="s">
        <v>415</v>
      </c>
      <c r="K14" s="1" t="s">
        <v>1</v>
      </c>
    </row>
    <row r="15" spans="1:11" ht="15.75" customHeight="1">
      <c r="B15" s="8" t="s">
        <v>416</v>
      </c>
      <c r="C15" s="1" t="s">
        <v>6</v>
      </c>
      <c r="D15" s="8" t="s">
        <v>413</v>
      </c>
      <c r="E15" s="1" t="s">
        <v>7</v>
      </c>
      <c r="F15" s="5" t="s">
        <v>417</v>
      </c>
      <c r="G15" s="1" t="s">
        <v>6</v>
      </c>
      <c r="H15" s="5" t="s">
        <v>417</v>
      </c>
      <c r="I15" s="1" t="s">
        <v>6</v>
      </c>
      <c r="J15" s="2" t="s">
        <v>418</v>
      </c>
      <c r="K15" s="1" t="s">
        <v>2</v>
      </c>
    </row>
    <row r="16" spans="1:11" ht="15.75" customHeight="1">
      <c r="B16" s="8"/>
      <c r="D16" s="8" t="s">
        <v>416</v>
      </c>
      <c r="E16" s="1" t="s">
        <v>6</v>
      </c>
      <c r="F16" s="5" t="s">
        <v>234</v>
      </c>
      <c r="G16" s="1" t="s">
        <v>2</v>
      </c>
      <c r="H16" s="10" t="s">
        <v>234</v>
      </c>
      <c r="I16" s="1" t="s">
        <v>2</v>
      </c>
      <c r="J16" s="2" t="s">
        <v>306</v>
      </c>
      <c r="K16" s="1" t="s">
        <v>6</v>
      </c>
    </row>
    <row r="17" spans="1:11" ht="15.75" customHeight="1">
      <c r="B17" s="8" t="s">
        <v>301</v>
      </c>
      <c r="C17" s="1" t="s">
        <v>6</v>
      </c>
      <c r="D17" s="8" t="s">
        <v>419</v>
      </c>
      <c r="E17" s="1" t="s">
        <v>2</v>
      </c>
      <c r="F17" s="5" t="s">
        <v>420</v>
      </c>
      <c r="G17" s="1" t="s">
        <v>1</v>
      </c>
      <c r="H17" s="5" t="s">
        <v>420</v>
      </c>
      <c r="I17" s="1" t="s">
        <v>1</v>
      </c>
      <c r="J17" s="2" t="s">
        <v>421</v>
      </c>
      <c r="K17" s="1" t="s">
        <v>7</v>
      </c>
    </row>
    <row r="18" spans="1:11">
      <c r="B18" s="8" t="s">
        <v>422</v>
      </c>
      <c r="C18" s="1" t="s">
        <v>4</v>
      </c>
      <c r="D18" s="8" t="s">
        <v>301</v>
      </c>
      <c r="E18" s="1" t="s">
        <v>6</v>
      </c>
      <c r="G18" s="1"/>
      <c r="H18" s="5" t="s">
        <v>406</v>
      </c>
      <c r="I18" s="1" t="s">
        <v>1</v>
      </c>
    </row>
    <row r="19" spans="1:11">
      <c r="B19" s="8" t="s">
        <v>423</v>
      </c>
      <c r="C19" s="1" t="s">
        <v>6</v>
      </c>
      <c r="D19" s="8" t="s">
        <v>422</v>
      </c>
      <c r="E19" s="1" t="s">
        <v>4</v>
      </c>
      <c r="G19" s="5"/>
      <c r="H19" s="5" t="s">
        <v>424</v>
      </c>
      <c r="I19" s="1" t="s">
        <v>6</v>
      </c>
    </row>
    <row r="20" spans="1:11">
      <c r="B20" s="9" t="s">
        <v>373</v>
      </c>
      <c r="C20" s="1" t="s">
        <v>2</v>
      </c>
      <c r="D20" s="8" t="s">
        <v>423</v>
      </c>
      <c r="E20" s="1" t="s">
        <v>6</v>
      </c>
      <c r="G20" s="5"/>
      <c r="H20" s="5" t="s">
        <v>209</v>
      </c>
      <c r="I20" s="1" t="s">
        <v>7</v>
      </c>
    </row>
    <row r="21" spans="1:11">
      <c r="C21" s="9"/>
      <c r="D21" s="8" t="s">
        <v>425</v>
      </c>
      <c r="E21" s="1" t="s">
        <v>6</v>
      </c>
      <c r="G21" s="5"/>
      <c r="H21" s="5" t="s">
        <v>426</v>
      </c>
      <c r="I21" s="1" t="s">
        <v>1</v>
      </c>
    </row>
    <row r="22" spans="1:11">
      <c r="C22" s="9"/>
      <c r="D22" s="8" t="s">
        <v>427</v>
      </c>
      <c r="E22" s="1" t="s">
        <v>6</v>
      </c>
      <c r="G22" s="5"/>
      <c r="H22" s="5" t="s">
        <v>309</v>
      </c>
      <c r="I22" s="1" t="s">
        <v>7</v>
      </c>
    </row>
    <row r="23" spans="1:11">
      <c r="C23" s="9"/>
      <c r="D23" s="8" t="s">
        <v>373</v>
      </c>
      <c r="E23" s="1" t="s">
        <v>2</v>
      </c>
      <c r="G23" s="5"/>
      <c r="H23" s="5" t="s">
        <v>428</v>
      </c>
      <c r="I23" s="1" t="s">
        <v>2</v>
      </c>
    </row>
    <row r="24" spans="1:11">
      <c r="C24" s="9"/>
      <c r="D24" s="8" t="s">
        <v>239</v>
      </c>
      <c r="E24" s="1" t="s">
        <v>3</v>
      </c>
      <c r="G24" s="5"/>
      <c r="H24" s="5" t="s">
        <v>429</v>
      </c>
      <c r="I24" s="1" t="s">
        <v>7</v>
      </c>
    </row>
    <row r="25" spans="1:11" ht="15.75" customHeight="1">
      <c r="C25" s="9"/>
      <c r="D25" s="8" t="s">
        <v>430</v>
      </c>
      <c r="E25" s="1" t="s">
        <v>7</v>
      </c>
    </row>
    <row r="31" spans="1:11" ht="15.75" customHeight="1">
      <c r="A31" s="1" t="s">
        <v>10</v>
      </c>
      <c r="B31" s="1">
        <f>COUNTA(B3:B11)</f>
        <v>3</v>
      </c>
      <c r="D31" s="1">
        <f>COUNTA(D3:D11)</f>
        <v>4</v>
      </c>
      <c r="F31" s="1">
        <f>COUNTA(F3:F11)</f>
        <v>3</v>
      </c>
      <c r="H31" s="1">
        <f>COUNTA(H3:H11)</f>
        <v>6</v>
      </c>
      <c r="J31" s="1">
        <f>COUNTA(J3:J11)</f>
        <v>5</v>
      </c>
    </row>
    <row r="32" spans="1:11" ht="15.75" customHeight="1">
      <c r="A32" s="1" t="s">
        <v>0</v>
      </c>
      <c r="B32" s="1">
        <f>COUNTA(B12:B29)</f>
        <v>8</v>
      </c>
      <c r="D32" s="1">
        <f>COUNTA(D12:D29)</f>
        <v>13</v>
      </c>
      <c r="F32" s="1">
        <f>COUNTA(F12:F29)</f>
        <v>5</v>
      </c>
      <c r="H32" s="1">
        <f>COUNTA(H12:H29)</f>
        <v>12</v>
      </c>
      <c r="J32" s="1">
        <f>COUNTA(J12:J29)</f>
        <v>6</v>
      </c>
    </row>
    <row r="33" spans="1:12" ht="15.75" customHeight="1">
      <c r="A33" s="1" t="s">
        <v>9</v>
      </c>
      <c r="B33" s="1">
        <f>COUNTBLANK(B3:B11)</f>
        <v>6</v>
      </c>
      <c r="D33" s="1">
        <f>COUNTBLANK(D3:D11)</f>
        <v>5</v>
      </c>
      <c r="F33" s="1">
        <f>COUNTBLANK(F3:F11)</f>
        <v>6</v>
      </c>
      <c r="H33" s="1">
        <f>COUNTBLANK(H3:H11)</f>
        <v>3</v>
      </c>
      <c r="J33" s="1">
        <f>COUNTBLANK(J3:J11)</f>
        <v>4</v>
      </c>
    </row>
    <row r="34" spans="1:12" ht="15.75" customHeight="1">
      <c r="A34" s="1" t="s">
        <v>81</v>
      </c>
      <c r="B34" s="1">
        <f>B31/(B31+B32)</f>
        <v>0.27272727272727271</v>
      </c>
      <c r="D34" s="1">
        <f>D31/(D31+D32)</f>
        <v>0.23529411764705882</v>
      </c>
      <c r="F34" s="1">
        <f>F31/(F31+F32)</f>
        <v>0.375</v>
      </c>
      <c r="H34" s="1">
        <f>H31/(H31+H32)</f>
        <v>0.33333333333333331</v>
      </c>
      <c r="J34" s="1">
        <f>J31/(J31+J32)</f>
        <v>0.45454545454545453</v>
      </c>
    </row>
    <row r="35" spans="1:12" ht="15.75" customHeight="1">
      <c r="A35" s="1" t="s">
        <v>82</v>
      </c>
      <c r="B35" s="1">
        <f>B31/(B31+B33)</f>
        <v>0.33333333333333331</v>
      </c>
      <c r="D35" s="1">
        <f>D31/(D31+D33)</f>
        <v>0.44444444444444442</v>
      </c>
      <c r="F35" s="1">
        <f>F31/(F31+F33)</f>
        <v>0.33333333333333331</v>
      </c>
      <c r="H35" s="1">
        <f>H31/(H31+H33)</f>
        <v>0.66666666666666663</v>
      </c>
      <c r="J35" s="1">
        <f>J31/(J31+J33)</f>
        <v>0.55555555555555558</v>
      </c>
    </row>
    <row r="43" spans="1:12" ht="12.5">
      <c r="C43" s="1" t="s">
        <v>83</v>
      </c>
      <c r="D43" s="1" t="s">
        <v>84</v>
      </c>
      <c r="E43" s="1" t="s">
        <v>83</v>
      </c>
      <c r="F43" s="1" t="s">
        <v>84</v>
      </c>
      <c r="G43" s="1" t="s">
        <v>83</v>
      </c>
      <c r="H43" s="1" t="s">
        <v>84</v>
      </c>
      <c r="I43" s="1" t="s">
        <v>83</v>
      </c>
      <c r="J43" s="1" t="s">
        <v>84</v>
      </c>
      <c r="K43" s="1" t="s">
        <v>83</v>
      </c>
      <c r="L43" s="1" t="s">
        <v>84</v>
      </c>
    </row>
    <row r="44" spans="1:12" ht="12.5">
      <c r="A44" s="1" t="str">
        <f>'Error types'!B2</f>
        <v>Redundant or derived</v>
      </c>
      <c r="C44" s="1">
        <f t="shared" ref="C44:C50" si="0">COUNTIF(C3:C37, "=" &amp; $A44)</f>
        <v>1</v>
      </c>
      <c r="D44" s="1">
        <f t="shared" ref="D44:D50" si="1">C44/$B$32</f>
        <v>0.125</v>
      </c>
      <c r="E44" s="1">
        <f t="shared" ref="E44:E50" si="2">COUNTIF(E3:E37, "=" &amp; $A44)</f>
        <v>1</v>
      </c>
      <c r="F44" s="1">
        <f t="shared" ref="F44:F50" si="3">E44/$D$32</f>
        <v>7.6923076923076927E-2</v>
      </c>
      <c r="G44" s="1">
        <f t="shared" ref="G44:G50" si="4">COUNTIF(G3:G37, "=" &amp; $A44)</f>
        <v>2</v>
      </c>
      <c r="H44" s="1">
        <f t="shared" ref="H44:H50" si="5">G44/$F$32</f>
        <v>0.4</v>
      </c>
      <c r="I44" s="1">
        <f t="shared" ref="I44:I50" si="6">COUNTIF(I3:I37, "=" &amp; $A44)</f>
        <v>4</v>
      </c>
      <c r="J44" s="1">
        <f t="shared" ref="J44:J50" si="7">I44/$H$32</f>
        <v>0.33333333333333331</v>
      </c>
      <c r="K44" s="1">
        <f t="shared" ref="K44:K50" si="8">COUNTIF(K2:K37, "=" &amp; $A44)</f>
        <v>1</v>
      </c>
      <c r="L44" s="1">
        <f t="shared" ref="L44:L50" si="9">K44/$J$32</f>
        <v>0.16666666666666666</v>
      </c>
    </row>
    <row r="45" spans="1:12" ht="12.5">
      <c r="A45" s="1" t="str">
        <f>'Error types'!B3</f>
        <v>Irrelevant for domain</v>
      </c>
      <c r="C45" s="1">
        <f t="shared" si="0"/>
        <v>1</v>
      </c>
      <c r="D45" s="1">
        <f t="shared" si="1"/>
        <v>0.125</v>
      </c>
      <c r="E45" s="1">
        <f t="shared" si="2"/>
        <v>2</v>
      </c>
      <c r="F45" s="1">
        <f t="shared" si="3"/>
        <v>0.15384615384615385</v>
      </c>
      <c r="G45" s="1">
        <f t="shared" si="4"/>
        <v>1</v>
      </c>
      <c r="H45" s="1">
        <f t="shared" si="5"/>
        <v>0.2</v>
      </c>
      <c r="I45" s="1">
        <f t="shared" si="6"/>
        <v>2</v>
      </c>
      <c r="J45" s="1">
        <f t="shared" si="7"/>
        <v>0.16666666666666666</v>
      </c>
      <c r="K45" s="1">
        <f t="shared" si="8"/>
        <v>1</v>
      </c>
      <c r="L45" s="1">
        <f t="shared" si="9"/>
        <v>0.16666666666666666</v>
      </c>
    </row>
    <row r="46" spans="1:12" ht="12.5">
      <c r="A46" s="1" t="str">
        <f>'Error types'!B4</f>
        <v>Vague (too generic)</v>
      </c>
      <c r="C46" s="1">
        <f t="shared" si="0"/>
        <v>1</v>
      </c>
      <c r="D46" s="1">
        <f t="shared" si="1"/>
        <v>0.125</v>
      </c>
      <c r="E46" s="1">
        <f t="shared" si="2"/>
        <v>2</v>
      </c>
      <c r="F46" s="1">
        <f t="shared" si="3"/>
        <v>0.15384615384615385</v>
      </c>
      <c r="G46" s="1">
        <f t="shared" si="4"/>
        <v>1</v>
      </c>
      <c r="H46" s="1">
        <f t="shared" si="5"/>
        <v>0.2</v>
      </c>
      <c r="I46" s="1">
        <f t="shared" si="6"/>
        <v>1</v>
      </c>
      <c r="J46" s="1">
        <f t="shared" si="7"/>
        <v>8.3333333333333329E-2</v>
      </c>
      <c r="K46" s="1">
        <f t="shared" si="8"/>
        <v>0</v>
      </c>
      <c r="L46" s="1">
        <f t="shared" si="9"/>
        <v>0</v>
      </c>
    </row>
    <row r="47" spans="1:12" ht="12.5">
      <c r="A47" s="1" t="str">
        <f>'Error types'!B5</f>
        <v>Attribute</v>
      </c>
      <c r="C47" s="1">
        <f t="shared" si="0"/>
        <v>1</v>
      </c>
      <c r="D47" s="1">
        <f t="shared" si="1"/>
        <v>0.125</v>
      </c>
      <c r="E47" s="1">
        <f t="shared" si="2"/>
        <v>1</v>
      </c>
      <c r="F47" s="1">
        <f t="shared" si="3"/>
        <v>7.6923076923076927E-2</v>
      </c>
      <c r="G47" s="1">
        <f t="shared" si="4"/>
        <v>0</v>
      </c>
      <c r="H47" s="1">
        <f t="shared" si="5"/>
        <v>0</v>
      </c>
      <c r="I47" s="1">
        <f t="shared" si="6"/>
        <v>0</v>
      </c>
      <c r="J47" s="1">
        <f t="shared" si="7"/>
        <v>0</v>
      </c>
      <c r="K47" s="1">
        <f t="shared" si="8"/>
        <v>1</v>
      </c>
      <c r="L47" s="1">
        <f t="shared" si="9"/>
        <v>0.16666666666666666</v>
      </c>
    </row>
    <row r="48" spans="1:12" ht="12.5">
      <c r="A48" s="1" t="str">
        <f>'Error types'!B6</f>
        <v>Operation (method)</v>
      </c>
      <c r="C48" s="1">
        <f t="shared" si="0"/>
        <v>0</v>
      </c>
      <c r="D48" s="1">
        <f t="shared" si="1"/>
        <v>0</v>
      </c>
      <c r="E48" s="1">
        <f t="shared" si="2"/>
        <v>0</v>
      </c>
      <c r="F48" s="1">
        <f t="shared" si="3"/>
        <v>0</v>
      </c>
      <c r="G48" s="1">
        <f t="shared" si="4"/>
        <v>0</v>
      </c>
      <c r="H48" s="1">
        <f t="shared" si="5"/>
        <v>0</v>
      </c>
      <c r="I48" s="1">
        <f t="shared" si="6"/>
        <v>0</v>
      </c>
      <c r="J48" s="1">
        <f t="shared" si="7"/>
        <v>0</v>
      </c>
      <c r="K48" s="1">
        <f t="shared" si="8"/>
        <v>0</v>
      </c>
      <c r="L48" s="1">
        <f t="shared" si="9"/>
        <v>0</v>
      </c>
    </row>
    <row r="49" spans="1:12" ht="12.5">
      <c r="A49" s="1" t="str">
        <f>'Error types'!B7</f>
        <v>Role</v>
      </c>
      <c r="C49" s="1">
        <f t="shared" si="0"/>
        <v>3</v>
      </c>
      <c r="D49" s="1">
        <f t="shared" si="1"/>
        <v>0.375</v>
      </c>
      <c r="E49" s="1">
        <f t="shared" si="2"/>
        <v>5</v>
      </c>
      <c r="F49" s="1">
        <f t="shared" si="3"/>
        <v>0.38461538461538464</v>
      </c>
      <c r="G49" s="1">
        <f t="shared" si="4"/>
        <v>1</v>
      </c>
      <c r="H49" s="1">
        <f t="shared" si="5"/>
        <v>0.2</v>
      </c>
      <c r="I49" s="1">
        <f t="shared" si="6"/>
        <v>2</v>
      </c>
      <c r="J49" s="1">
        <f t="shared" si="7"/>
        <v>0.16666666666666666</v>
      </c>
      <c r="K49" s="1">
        <f t="shared" si="8"/>
        <v>1</v>
      </c>
      <c r="L49" s="1">
        <f t="shared" si="9"/>
        <v>0.16666666666666666</v>
      </c>
    </row>
    <row r="50" spans="1:12" ht="12.5">
      <c r="A50" s="1" t="str">
        <f>'Error types'!B8</f>
        <v>Implementation construct</v>
      </c>
      <c r="C50" s="1">
        <f t="shared" si="0"/>
        <v>1</v>
      </c>
      <c r="D50" s="1">
        <f t="shared" si="1"/>
        <v>0.125</v>
      </c>
      <c r="E50" s="1">
        <f t="shared" si="2"/>
        <v>2</v>
      </c>
      <c r="F50" s="1">
        <f t="shared" si="3"/>
        <v>0.15384615384615385</v>
      </c>
      <c r="G50" s="1">
        <f t="shared" si="4"/>
        <v>0</v>
      </c>
      <c r="H50" s="1">
        <f t="shared" si="5"/>
        <v>0</v>
      </c>
      <c r="I50" s="1">
        <f t="shared" si="6"/>
        <v>3</v>
      </c>
      <c r="J50" s="1">
        <f t="shared" si="7"/>
        <v>0.25</v>
      </c>
      <c r="K50" s="1">
        <f t="shared" si="8"/>
        <v>2</v>
      </c>
      <c r="L50" s="1">
        <f t="shared" si="9"/>
        <v>0.33333333333333331</v>
      </c>
    </row>
  </sheetData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800-000000000000}">
          <x14:formula1>
            <xm:f>'Error types'!$B$1:$B$8</xm:f>
          </x14:formula1>
          <xm:sqref>G12 I12 C12:C15 G14:G17 K12:K17 C17:C20 I14:I24 E13:E25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50"/>
  <sheetViews>
    <sheetView topLeftCell="A33" workbookViewId="0">
      <selection sqref="A1:A2"/>
    </sheetView>
  </sheetViews>
  <sheetFormatPr defaultColWidth="12.6328125" defaultRowHeight="15.75" customHeight="1"/>
  <sheetData>
    <row r="1" spans="1:11" ht="15.75" customHeight="1">
      <c r="A1" s="36" t="s">
        <v>11</v>
      </c>
      <c r="B1" s="1" t="s">
        <v>12</v>
      </c>
      <c r="C1" s="1" t="s">
        <v>13</v>
      </c>
      <c r="E1" s="1" t="s">
        <v>14</v>
      </c>
      <c r="F1" s="1" t="s">
        <v>15</v>
      </c>
      <c r="G1" s="1" t="s">
        <v>16</v>
      </c>
      <c r="I1" s="1" t="s">
        <v>17</v>
      </c>
      <c r="J1" s="1" t="s">
        <v>18</v>
      </c>
      <c r="K1" s="1" t="s">
        <v>85</v>
      </c>
    </row>
    <row r="2" spans="1:11" ht="15.75" customHeight="1">
      <c r="A2" s="37"/>
      <c r="B2" s="1" t="s">
        <v>20</v>
      </c>
      <c r="C2" s="1" t="s">
        <v>21</v>
      </c>
      <c r="D2" s="1" t="s">
        <v>22</v>
      </c>
      <c r="E2" s="1" t="s">
        <v>21</v>
      </c>
      <c r="F2" s="1" t="s">
        <v>20</v>
      </c>
      <c r="G2" s="1" t="s">
        <v>21</v>
      </c>
      <c r="H2" s="1" t="s">
        <v>22</v>
      </c>
      <c r="I2" s="1" t="s">
        <v>21</v>
      </c>
      <c r="K2" s="1" t="s">
        <v>21</v>
      </c>
    </row>
    <row r="3" spans="1:11" ht="15.75" customHeight="1">
      <c r="A3" s="2" t="s">
        <v>431</v>
      </c>
      <c r="J3" s="2" t="s">
        <v>432</v>
      </c>
    </row>
    <row r="4" spans="1:11" ht="15.75" customHeight="1">
      <c r="A4" s="2" t="s">
        <v>270</v>
      </c>
      <c r="D4" s="8" t="s">
        <v>433</v>
      </c>
      <c r="J4" s="2" t="s">
        <v>434</v>
      </c>
    </row>
    <row r="5" spans="1:11" ht="15.75" customHeight="1">
      <c r="A5" s="2" t="s">
        <v>89</v>
      </c>
      <c r="J5" s="2" t="s">
        <v>92</v>
      </c>
    </row>
    <row r="6" spans="1:11" ht="15.75" customHeight="1">
      <c r="A6" s="2" t="s">
        <v>435</v>
      </c>
      <c r="B6" s="2" t="s">
        <v>436</v>
      </c>
      <c r="D6" s="8" t="s">
        <v>436</v>
      </c>
      <c r="F6" s="5" t="s">
        <v>435</v>
      </c>
      <c r="H6" s="5" t="s">
        <v>435</v>
      </c>
      <c r="J6" s="2" t="s">
        <v>437</v>
      </c>
    </row>
    <row r="7" spans="1:11" ht="15.75" customHeight="1">
      <c r="A7" s="2" t="s">
        <v>438</v>
      </c>
      <c r="B7" s="2" t="s">
        <v>439</v>
      </c>
      <c r="D7" s="8" t="s">
        <v>439</v>
      </c>
      <c r="J7" s="2" t="s">
        <v>440</v>
      </c>
    </row>
    <row r="8" spans="1:11" ht="15.75" customHeight="1">
      <c r="A8" s="2" t="s">
        <v>441</v>
      </c>
    </row>
    <row r="9" spans="1:11" ht="15.75" customHeight="1">
      <c r="A9" s="7" t="s">
        <v>442</v>
      </c>
      <c r="J9" s="2" t="s">
        <v>443</v>
      </c>
    </row>
    <row r="10" spans="1:11" ht="15.75" customHeight="1">
      <c r="A10" s="2" t="s">
        <v>444</v>
      </c>
      <c r="F10" s="5" t="s">
        <v>444</v>
      </c>
      <c r="H10" s="5" t="s">
        <v>444</v>
      </c>
      <c r="J10" s="2" t="s">
        <v>445</v>
      </c>
    </row>
    <row r="11" spans="1:11" ht="15.75" customHeight="1">
      <c r="A11" s="2" t="s">
        <v>145</v>
      </c>
      <c r="B11" s="2" t="s">
        <v>146</v>
      </c>
      <c r="D11" s="3" t="s">
        <v>146</v>
      </c>
      <c r="F11" s="5" t="s">
        <v>146</v>
      </c>
      <c r="H11" s="5" t="s">
        <v>146</v>
      </c>
      <c r="J11" s="2" t="s">
        <v>146</v>
      </c>
    </row>
    <row r="12" spans="1:11" ht="15.75" customHeight="1">
      <c r="A12" s="2" t="s">
        <v>446</v>
      </c>
      <c r="D12" s="8" t="s">
        <v>447</v>
      </c>
      <c r="J12" s="2" t="s">
        <v>448</v>
      </c>
    </row>
    <row r="13" spans="1:11">
      <c r="A13" s="7" t="s">
        <v>449</v>
      </c>
      <c r="F13" s="5" t="s">
        <v>449</v>
      </c>
      <c r="H13" s="5" t="s">
        <v>449</v>
      </c>
    </row>
    <row r="14" spans="1:11" ht="15.75" customHeight="1">
      <c r="A14" s="2" t="s">
        <v>450</v>
      </c>
      <c r="H14" s="2" t="s">
        <v>450</v>
      </c>
      <c r="J14" s="2" t="s">
        <v>450</v>
      </c>
    </row>
    <row r="15" spans="1:11" ht="15.75" customHeight="1">
      <c r="A15" s="33" t="s">
        <v>451</v>
      </c>
      <c r="J15" s="2" t="s">
        <v>452</v>
      </c>
    </row>
    <row r="16" spans="1:11" ht="15.75" customHeight="1">
      <c r="B16" s="2" t="s">
        <v>416</v>
      </c>
      <c r="C16" s="1" t="s">
        <v>6</v>
      </c>
      <c r="D16" s="34" t="s">
        <v>113</v>
      </c>
      <c r="E16" s="1" t="s">
        <v>7</v>
      </c>
      <c r="F16" s="5" t="s">
        <v>111</v>
      </c>
      <c r="G16" s="1" t="s">
        <v>7</v>
      </c>
      <c r="H16" s="5" t="s">
        <v>111</v>
      </c>
      <c r="I16" s="1" t="s">
        <v>7</v>
      </c>
      <c r="J16" s="2" t="s">
        <v>453</v>
      </c>
      <c r="K16" s="1" t="s">
        <v>4</v>
      </c>
    </row>
    <row r="17" spans="1:12" ht="15.75" customHeight="1">
      <c r="B17" s="1" t="s">
        <v>111</v>
      </c>
      <c r="C17" s="1" t="s">
        <v>7</v>
      </c>
      <c r="D17" s="8" t="s">
        <v>199</v>
      </c>
      <c r="E17" s="1" t="s">
        <v>2</v>
      </c>
      <c r="F17" s="5" t="s">
        <v>454</v>
      </c>
      <c r="G17" s="1" t="s">
        <v>2</v>
      </c>
      <c r="H17" s="5" t="s">
        <v>454</v>
      </c>
      <c r="I17" s="1" t="s">
        <v>2</v>
      </c>
      <c r="J17" s="2" t="s">
        <v>455</v>
      </c>
      <c r="K17" s="1" t="s">
        <v>4</v>
      </c>
    </row>
    <row r="18" spans="1:12" ht="15.75" customHeight="1">
      <c r="D18" s="8" t="s">
        <v>70</v>
      </c>
      <c r="E18" s="1" t="s">
        <v>3</v>
      </c>
      <c r="F18" s="5" t="s">
        <v>456</v>
      </c>
      <c r="G18" s="1" t="s">
        <v>2</v>
      </c>
      <c r="H18" s="5" t="s">
        <v>456</v>
      </c>
      <c r="I18" s="1" t="s">
        <v>2</v>
      </c>
      <c r="J18" s="2" t="s">
        <v>457</v>
      </c>
      <c r="K18" s="1" t="s">
        <v>4</v>
      </c>
    </row>
    <row r="19" spans="1:12" ht="15.75" customHeight="1">
      <c r="D19" s="8" t="s">
        <v>239</v>
      </c>
      <c r="E19" s="1" t="s">
        <v>4</v>
      </c>
      <c r="F19" s="5" t="s">
        <v>458</v>
      </c>
      <c r="G19" s="1" t="s">
        <v>4</v>
      </c>
      <c r="H19" s="5" t="s">
        <v>458</v>
      </c>
      <c r="I19" s="1" t="s">
        <v>4</v>
      </c>
      <c r="J19" s="2" t="s">
        <v>459</v>
      </c>
      <c r="K19" s="1" t="s">
        <v>1</v>
      </c>
    </row>
    <row r="20" spans="1:12" ht="15.75" customHeight="1">
      <c r="D20" s="8" t="s">
        <v>416</v>
      </c>
      <c r="E20" s="1" t="s">
        <v>6</v>
      </c>
      <c r="F20" s="5" t="s">
        <v>255</v>
      </c>
      <c r="G20" s="1" t="s">
        <v>2</v>
      </c>
      <c r="H20" s="5" t="s">
        <v>255</v>
      </c>
      <c r="I20" s="1" t="s">
        <v>2</v>
      </c>
      <c r="J20" s="2" t="s">
        <v>460</v>
      </c>
      <c r="K20" s="1" t="s">
        <v>6</v>
      </c>
    </row>
    <row r="21" spans="1:12" ht="15.75" customHeight="1">
      <c r="C21" s="9"/>
      <c r="D21" s="8" t="s">
        <v>119</v>
      </c>
      <c r="E21" s="1" t="s">
        <v>7</v>
      </c>
      <c r="F21" s="5" t="s">
        <v>461</v>
      </c>
      <c r="G21" s="1" t="s">
        <v>4</v>
      </c>
      <c r="H21" s="5" t="s">
        <v>461</v>
      </c>
      <c r="I21" s="1" t="s">
        <v>4</v>
      </c>
      <c r="J21" s="2" t="s">
        <v>112</v>
      </c>
      <c r="K21" s="1" t="s">
        <v>7</v>
      </c>
    </row>
    <row r="22" spans="1:12" ht="15.75" customHeight="1">
      <c r="C22" s="9"/>
      <c r="D22" s="8" t="s">
        <v>462</v>
      </c>
      <c r="E22" s="1" t="s">
        <v>1</v>
      </c>
      <c r="G22" s="5"/>
      <c r="H22" s="5" t="s">
        <v>463</v>
      </c>
      <c r="I22" s="1" t="s">
        <v>2</v>
      </c>
      <c r="J22" s="2" t="s">
        <v>464</v>
      </c>
      <c r="K22" s="1" t="s">
        <v>1</v>
      </c>
      <c r="L22" s="2"/>
    </row>
    <row r="23" spans="1:12" ht="15.75" customHeight="1">
      <c r="G23" s="5"/>
      <c r="H23" s="5" t="s">
        <v>465</v>
      </c>
      <c r="I23" s="1" t="s">
        <v>1</v>
      </c>
      <c r="J23" s="2" t="s">
        <v>466</v>
      </c>
      <c r="K23" s="1" t="s">
        <v>4</v>
      </c>
      <c r="L23" s="2"/>
    </row>
    <row r="24" spans="1:12" ht="15.75" customHeight="1">
      <c r="G24" s="5"/>
      <c r="H24" s="5" t="s">
        <v>467</v>
      </c>
      <c r="I24" s="1" t="s">
        <v>1</v>
      </c>
      <c r="J24" s="2" t="s">
        <v>468</v>
      </c>
      <c r="K24" s="1" t="s">
        <v>7</v>
      </c>
      <c r="L24" s="2"/>
    </row>
    <row r="25" spans="1:12" ht="15.75" customHeight="1">
      <c r="L25" s="2"/>
    </row>
    <row r="31" spans="1:12" ht="15.75" customHeight="1">
      <c r="A31" s="1" t="s">
        <v>10</v>
      </c>
      <c r="B31" s="1">
        <f>COUNTA(B3:B15)</f>
        <v>3</v>
      </c>
      <c r="D31" s="1">
        <f>COUNTA(D3:D15)</f>
        <v>5</v>
      </c>
      <c r="F31" s="1">
        <f>COUNTA(F3:F15)</f>
        <v>4</v>
      </c>
      <c r="H31" s="1">
        <f>COUNTA(H3:H15)</f>
        <v>5</v>
      </c>
      <c r="J31" s="1">
        <f>COUNTA(J3:J15)</f>
        <v>11</v>
      </c>
    </row>
    <row r="32" spans="1:12" ht="15.75" customHeight="1">
      <c r="A32" s="1" t="s">
        <v>0</v>
      </c>
      <c r="B32" s="1">
        <f>COUNTA(B16:B29)</f>
        <v>2</v>
      </c>
      <c r="D32" s="1">
        <f>COUNTA(D16:D29)</f>
        <v>7</v>
      </c>
      <c r="F32" s="1">
        <f>COUNTA(F16:F29)</f>
        <v>6</v>
      </c>
      <c r="H32" s="1">
        <f>COUNTA(H16:H29)</f>
        <v>9</v>
      </c>
      <c r="J32" s="1">
        <f>COUNTA(J16:J29)</f>
        <v>9</v>
      </c>
    </row>
    <row r="33" spans="1:12" ht="15.75" customHeight="1">
      <c r="A33" s="1" t="s">
        <v>9</v>
      </c>
      <c r="B33" s="1">
        <f>COUNTBLANK(B3:B15)</f>
        <v>10</v>
      </c>
      <c r="D33" s="1">
        <f>COUNTBLANK(D3:D15)</f>
        <v>8</v>
      </c>
      <c r="F33" s="1">
        <f>COUNTBLANK(F3:F15)</f>
        <v>9</v>
      </c>
      <c r="H33" s="1">
        <f>COUNTBLANK(H3:H15)</f>
        <v>8</v>
      </c>
      <c r="J33" s="1">
        <f>COUNTBLANK(J3:J15)</f>
        <v>2</v>
      </c>
    </row>
    <row r="34" spans="1:12" ht="15.75" customHeight="1">
      <c r="A34" s="1" t="s">
        <v>81</v>
      </c>
      <c r="B34" s="1">
        <f>B31/(B31+B32)</f>
        <v>0.6</v>
      </c>
      <c r="D34" s="1">
        <f>D31/(D31+D32)</f>
        <v>0.41666666666666669</v>
      </c>
      <c r="F34" s="1">
        <f>F31/(F31+F32)</f>
        <v>0.4</v>
      </c>
      <c r="H34" s="1">
        <f>H31/(H31+H32)</f>
        <v>0.35714285714285715</v>
      </c>
      <c r="J34" s="1">
        <f>J31/(J31+J32)</f>
        <v>0.55000000000000004</v>
      </c>
    </row>
    <row r="35" spans="1:12" ht="15.75" customHeight="1">
      <c r="A35" s="1" t="s">
        <v>82</v>
      </c>
      <c r="B35" s="1">
        <f>B31/(B31+B33)</f>
        <v>0.23076923076923078</v>
      </c>
      <c r="D35" s="1">
        <f>D31/(D31+D33)</f>
        <v>0.38461538461538464</v>
      </c>
      <c r="F35" s="1">
        <f>F31/(F31+F33)</f>
        <v>0.30769230769230771</v>
      </c>
      <c r="H35" s="1">
        <f>H31/(H31+H33)</f>
        <v>0.38461538461538464</v>
      </c>
      <c r="J35" s="1">
        <f>J31/(J31+J33)</f>
        <v>0.84615384615384615</v>
      </c>
    </row>
    <row r="43" spans="1:12" ht="12.5">
      <c r="C43" s="1" t="s">
        <v>83</v>
      </c>
      <c r="D43" s="1" t="s">
        <v>84</v>
      </c>
      <c r="E43" s="1" t="s">
        <v>83</v>
      </c>
      <c r="F43" s="1" t="s">
        <v>84</v>
      </c>
      <c r="G43" s="1" t="s">
        <v>83</v>
      </c>
      <c r="H43" s="1" t="s">
        <v>84</v>
      </c>
      <c r="I43" s="1" t="s">
        <v>83</v>
      </c>
      <c r="J43" s="1" t="s">
        <v>84</v>
      </c>
      <c r="K43" s="1" t="s">
        <v>83</v>
      </c>
      <c r="L43" s="1" t="s">
        <v>84</v>
      </c>
    </row>
    <row r="44" spans="1:12" ht="12.5">
      <c r="A44" s="1" t="str">
        <f>'Error types'!B2</f>
        <v>Redundant or derived</v>
      </c>
      <c r="C44" s="1">
        <f t="shared" ref="C44:C50" si="0">COUNTIF(C3:C37, "=" &amp; $A44)</f>
        <v>0</v>
      </c>
      <c r="D44" s="1">
        <f t="shared" ref="D44:D50" si="1">C44/$B$32</f>
        <v>0</v>
      </c>
      <c r="E44" s="1">
        <f t="shared" ref="E44:E50" si="2">COUNTIF(E3:E37, "=" &amp; $A44)</f>
        <v>1</v>
      </c>
      <c r="F44" s="1">
        <f t="shared" ref="F44:F50" si="3">E44/$D$32</f>
        <v>0.14285714285714285</v>
      </c>
      <c r="G44" s="1">
        <f t="shared" ref="G44:G50" si="4">COUNTIF(G3:G37, "=" &amp; $A44)</f>
        <v>0</v>
      </c>
      <c r="H44" s="1">
        <f t="shared" ref="H44:H50" si="5">G44/$F$32</f>
        <v>0</v>
      </c>
      <c r="I44" s="1">
        <f t="shared" ref="I44:I50" si="6">COUNTIF(I3:I37, "=" &amp; $A44)</f>
        <v>2</v>
      </c>
      <c r="J44" s="1">
        <f t="shared" ref="J44:J50" si="7">I44/$H$32</f>
        <v>0.22222222222222221</v>
      </c>
      <c r="K44" s="1">
        <f t="shared" ref="K44:K50" si="8">COUNTIF(K2:K37, "=" &amp; $A44)</f>
        <v>2</v>
      </c>
      <c r="L44" s="1">
        <f t="shared" ref="L44:L50" si="9">K44/$J$32</f>
        <v>0.22222222222222221</v>
      </c>
    </row>
    <row r="45" spans="1:12" ht="12.5">
      <c r="A45" s="1" t="str">
        <f>'Error types'!B3</f>
        <v>Irrelevant for domain</v>
      </c>
      <c r="C45" s="1">
        <f t="shared" si="0"/>
        <v>0</v>
      </c>
      <c r="D45" s="1">
        <f t="shared" si="1"/>
        <v>0</v>
      </c>
      <c r="E45" s="1">
        <f t="shared" si="2"/>
        <v>1</v>
      </c>
      <c r="F45" s="1">
        <f t="shared" si="3"/>
        <v>0.14285714285714285</v>
      </c>
      <c r="G45" s="1">
        <f t="shared" si="4"/>
        <v>3</v>
      </c>
      <c r="H45" s="1">
        <f t="shared" si="5"/>
        <v>0.5</v>
      </c>
      <c r="I45" s="1">
        <f t="shared" si="6"/>
        <v>4</v>
      </c>
      <c r="J45" s="1">
        <f t="shared" si="7"/>
        <v>0.44444444444444442</v>
      </c>
      <c r="K45" s="1">
        <f t="shared" si="8"/>
        <v>0</v>
      </c>
      <c r="L45" s="1">
        <f t="shared" si="9"/>
        <v>0</v>
      </c>
    </row>
    <row r="46" spans="1:12" ht="12.5">
      <c r="A46" s="1" t="str">
        <f>'Error types'!B4</f>
        <v>Vague (too generic)</v>
      </c>
      <c r="C46" s="1">
        <f t="shared" si="0"/>
        <v>0</v>
      </c>
      <c r="D46" s="1">
        <f t="shared" si="1"/>
        <v>0</v>
      </c>
      <c r="E46" s="1">
        <f t="shared" si="2"/>
        <v>1</v>
      </c>
      <c r="F46" s="1">
        <f t="shared" si="3"/>
        <v>0.14285714285714285</v>
      </c>
      <c r="G46" s="1">
        <f t="shared" si="4"/>
        <v>0</v>
      </c>
      <c r="H46" s="1">
        <f t="shared" si="5"/>
        <v>0</v>
      </c>
      <c r="I46" s="1">
        <f t="shared" si="6"/>
        <v>0</v>
      </c>
      <c r="J46" s="1">
        <f t="shared" si="7"/>
        <v>0</v>
      </c>
      <c r="K46" s="1">
        <f t="shared" si="8"/>
        <v>0</v>
      </c>
      <c r="L46" s="1">
        <f t="shared" si="9"/>
        <v>0</v>
      </c>
    </row>
    <row r="47" spans="1:12" ht="12.5">
      <c r="A47" s="1" t="str">
        <f>'Error types'!B5</f>
        <v>Attribute</v>
      </c>
      <c r="C47" s="1">
        <f t="shared" si="0"/>
        <v>0</v>
      </c>
      <c r="D47" s="1">
        <f t="shared" si="1"/>
        <v>0</v>
      </c>
      <c r="E47" s="1">
        <f t="shared" si="2"/>
        <v>1</v>
      </c>
      <c r="F47" s="1">
        <f t="shared" si="3"/>
        <v>0.14285714285714285</v>
      </c>
      <c r="G47" s="1">
        <f t="shared" si="4"/>
        <v>2</v>
      </c>
      <c r="H47" s="1">
        <f t="shared" si="5"/>
        <v>0.33333333333333331</v>
      </c>
      <c r="I47" s="1">
        <f t="shared" si="6"/>
        <v>2</v>
      </c>
      <c r="J47" s="1">
        <f t="shared" si="7"/>
        <v>0.22222222222222221</v>
      </c>
      <c r="K47" s="1">
        <f t="shared" si="8"/>
        <v>4</v>
      </c>
      <c r="L47" s="1">
        <f t="shared" si="9"/>
        <v>0.44444444444444442</v>
      </c>
    </row>
    <row r="48" spans="1:12" ht="12.5">
      <c r="A48" s="1" t="str">
        <f>'Error types'!B6</f>
        <v>Operation (method)</v>
      </c>
      <c r="C48" s="1">
        <f t="shared" si="0"/>
        <v>0</v>
      </c>
      <c r="D48" s="1">
        <f t="shared" si="1"/>
        <v>0</v>
      </c>
      <c r="E48" s="1">
        <f t="shared" si="2"/>
        <v>0</v>
      </c>
      <c r="F48" s="1">
        <f t="shared" si="3"/>
        <v>0</v>
      </c>
      <c r="G48" s="1">
        <f t="shared" si="4"/>
        <v>0</v>
      </c>
      <c r="H48" s="1">
        <f t="shared" si="5"/>
        <v>0</v>
      </c>
      <c r="I48" s="1">
        <f t="shared" si="6"/>
        <v>0</v>
      </c>
      <c r="J48" s="1">
        <f t="shared" si="7"/>
        <v>0</v>
      </c>
      <c r="K48" s="1">
        <f t="shared" si="8"/>
        <v>0</v>
      </c>
      <c r="L48" s="1">
        <f t="shared" si="9"/>
        <v>0</v>
      </c>
    </row>
    <row r="49" spans="1:12" ht="12.5">
      <c r="A49" s="1" t="str">
        <f>'Error types'!B7</f>
        <v>Role</v>
      </c>
      <c r="C49" s="1">
        <f t="shared" si="0"/>
        <v>1</v>
      </c>
      <c r="D49" s="1">
        <f t="shared" si="1"/>
        <v>0.5</v>
      </c>
      <c r="E49" s="1">
        <f t="shared" si="2"/>
        <v>1</v>
      </c>
      <c r="F49" s="1">
        <f t="shared" si="3"/>
        <v>0.14285714285714285</v>
      </c>
      <c r="G49" s="1">
        <f t="shared" si="4"/>
        <v>0</v>
      </c>
      <c r="H49" s="1">
        <f t="shared" si="5"/>
        <v>0</v>
      </c>
      <c r="I49" s="1">
        <f t="shared" si="6"/>
        <v>0</v>
      </c>
      <c r="J49" s="1">
        <f t="shared" si="7"/>
        <v>0</v>
      </c>
      <c r="K49" s="1">
        <f t="shared" si="8"/>
        <v>1</v>
      </c>
      <c r="L49" s="1">
        <f t="shared" si="9"/>
        <v>0.1111111111111111</v>
      </c>
    </row>
    <row r="50" spans="1:12" ht="12.5">
      <c r="A50" s="1" t="str">
        <f>'Error types'!B8</f>
        <v>Implementation construct</v>
      </c>
      <c r="C50" s="1">
        <f t="shared" si="0"/>
        <v>1</v>
      </c>
      <c r="D50" s="1">
        <f t="shared" si="1"/>
        <v>0.5</v>
      </c>
      <c r="E50" s="1">
        <f t="shared" si="2"/>
        <v>2</v>
      </c>
      <c r="F50" s="1">
        <f t="shared" si="3"/>
        <v>0.2857142857142857</v>
      </c>
      <c r="G50" s="1">
        <f t="shared" si="4"/>
        <v>1</v>
      </c>
      <c r="H50" s="1">
        <f t="shared" si="5"/>
        <v>0.16666666666666666</v>
      </c>
      <c r="I50" s="1">
        <f t="shared" si="6"/>
        <v>1</v>
      </c>
      <c r="J50" s="1">
        <f t="shared" si="7"/>
        <v>0.1111111111111111</v>
      </c>
      <c r="K50" s="1">
        <f t="shared" si="8"/>
        <v>2</v>
      </c>
      <c r="L50" s="1">
        <f t="shared" si="9"/>
        <v>0.22222222222222221</v>
      </c>
    </row>
  </sheetData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900-000000000000}">
          <x14:formula1>
            <xm:f>'Error types'!$B$1:$B$8</xm:f>
          </x14:formula1>
          <xm:sqref>C16:C17 G16:G21 E16:E22 I16:I24 K16:K24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46"/>
  <sheetViews>
    <sheetView workbookViewId="0">
      <selection activeCell="L18" sqref="L18"/>
    </sheetView>
  </sheetViews>
  <sheetFormatPr defaultColWidth="12.6328125" defaultRowHeight="15.75" customHeight="1"/>
  <cols>
    <col min="1" max="1" width="19.6328125" customWidth="1"/>
    <col min="3" max="3" width="17" customWidth="1"/>
    <col min="4" max="4" width="16.26953125" customWidth="1"/>
    <col min="5" max="5" width="15.453125" customWidth="1"/>
    <col min="7" max="7" width="15.453125" customWidth="1"/>
    <col min="9" max="9" width="19.6328125" customWidth="1"/>
  </cols>
  <sheetData>
    <row r="1" spans="1:10" ht="15.75" customHeight="1">
      <c r="A1" s="1" t="s">
        <v>469</v>
      </c>
      <c r="B1" s="1" t="s">
        <v>470</v>
      </c>
      <c r="C1" s="1" t="str">
        <f>'Error types'!B2</f>
        <v>Redundant or derived</v>
      </c>
      <c r="D1" s="1" t="str">
        <f>'Error types'!B3</f>
        <v>Irrelevant for domain</v>
      </c>
      <c r="E1" s="1" t="str">
        <f>'Error types'!B4</f>
        <v>Vague (too generic)</v>
      </c>
      <c r="F1" s="1" t="str">
        <f>'Error types'!B5</f>
        <v>Attribute</v>
      </c>
      <c r="G1" s="1" t="str">
        <f>'Error types'!B6</f>
        <v>Operation (method)</v>
      </c>
      <c r="H1" s="1" t="str">
        <f>'Error types'!B7</f>
        <v>Role</v>
      </c>
      <c r="I1" s="1" t="str">
        <f>'Error types'!B8</f>
        <v>Implementation construct</v>
      </c>
      <c r="J1" s="1" t="s">
        <v>471</v>
      </c>
    </row>
    <row r="2" spans="1:10" ht="15.75" customHeight="1">
      <c r="A2" s="1" t="s">
        <v>472</v>
      </c>
      <c r="B2" s="1" t="s">
        <v>13</v>
      </c>
      <c r="C2" s="1">
        <f ca="1">INDIRECT($A2 &amp; "!D44")</f>
        <v>0</v>
      </c>
      <c r="D2" s="1">
        <f ca="1">INDIRECT($A2 &amp; "!D45")</f>
        <v>0</v>
      </c>
      <c r="E2" s="1">
        <f ca="1">INDIRECT($A2 &amp; "!D46")</f>
        <v>0</v>
      </c>
      <c r="F2" s="1">
        <f ca="1">INDIRECT($A2 &amp; "!D47")</f>
        <v>0</v>
      </c>
      <c r="G2" s="1">
        <f ca="1">INDIRECT($A2 &amp; "!D48")</f>
        <v>0</v>
      </c>
      <c r="H2" s="1">
        <f ca="1">INDIRECT($A2 &amp; "!D49")</f>
        <v>1</v>
      </c>
      <c r="I2" s="1">
        <f ca="1">INDIRECT($A2 &amp; "!D50")</f>
        <v>0</v>
      </c>
      <c r="J2" s="1">
        <f t="shared" ref="J2:J8" ca="1" si="0">SUM(C2:I2)</f>
        <v>1</v>
      </c>
    </row>
    <row r="3" spans="1:10" ht="15.75" customHeight="1">
      <c r="A3" s="1" t="s">
        <v>472</v>
      </c>
      <c r="B3" s="1" t="s">
        <v>14</v>
      </c>
      <c r="C3" s="1">
        <f ca="1">INDIRECT($A3 &amp; "!F44")</f>
        <v>0.52941176470588236</v>
      </c>
      <c r="D3" s="1">
        <f ca="1">INDIRECT($A3 &amp; "!F45")</f>
        <v>5.8823529411764705E-2</v>
      </c>
      <c r="E3" s="1">
        <f ca="1">INDIRECT($A3 &amp; "!F46")</f>
        <v>5.8823529411764705E-2</v>
      </c>
      <c r="F3" s="1">
        <f ca="1">INDIRECT($A3 &amp; "!F47")</f>
        <v>5.8823529411764705E-2</v>
      </c>
      <c r="G3" s="1">
        <f ca="1">INDIRECT($A3 &amp; "!F48")</f>
        <v>0</v>
      </c>
      <c r="H3" s="1">
        <f ca="1">INDIRECT($A3 &amp; "!F49")</f>
        <v>0.17647058823529413</v>
      </c>
      <c r="I3" s="1">
        <f ca="1">INDIRECT($A3 &amp; "!F50")</f>
        <v>0.11764705882352941</v>
      </c>
      <c r="J3" s="1">
        <f t="shared" ca="1" si="0"/>
        <v>1</v>
      </c>
    </row>
    <row r="4" spans="1:10" ht="15.75" customHeight="1">
      <c r="A4" s="1" t="s">
        <v>472</v>
      </c>
      <c r="B4" s="1" t="s">
        <v>16</v>
      </c>
      <c r="C4" s="1">
        <f ca="1">INDIRECT($A4 &amp; "!H44")</f>
        <v>0</v>
      </c>
      <c r="D4" s="1">
        <f ca="1">INDIRECT($A4 &amp; "!H45")</f>
        <v>0</v>
      </c>
      <c r="E4" s="1">
        <f ca="1">INDIRECT($A4 &amp; "!H46")</f>
        <v>1</v>
      </c>
      <c r="F4" s="1">
        <f ca="1">INDIRECT($A4 &amp; "!H47")</f>
        <v>0</v>
      </c>
      <c r="G4" s="1">
        <f ca="1">INDIRECT($A4 &amp; "!H48")</f>
        <v>0</v>
      </c>
      <c r="H4" s="1">
        <f ca="1">INDIRECT($A4 &amp; "!H49")</f>
        <v>0</v>
      </c>
      <c r="I4" s="1">
        <f ca="1">INDIRECT($A4 &amp; "!H50")</f>
        <v>0</v>
      </c>
      <c r="J4" s="1">
        <f t="shared" ca="1" si="0"/>
        <v>1</v>
      </c>
    </row>
    <row r="5" spans="1:10" ht="15.75" customHeight="1">
      <c r="A5" s="1" t="s">
        <v>472</v>
      </c>
      <c r="B5" s="1" t="s">
        <v>17</v>
      </c>
      <c r="C5" s="1">
        <f ca="1">INDIRECT($A5 &amp; "!J44")</f>
        <v>0.58333333333333337</v>
      </c>
      <c r="D5" s="1">
        <f ca="1">INDIRECT($A5 &amp; "!J45")</f>
        <v>0.16666666666666666</v>
      </c>
      <c r="E5" s="1">
        <f ca="1">INDIRECT($A5 &amp; "!J46")</f>
        <v>0.16666666666666666</v>
      </c>
      <c r="F5" s="1">
        <f ca="1">INDIRECT($A5 &amp; "!J47")</f>
        <v>0</v>
      </c>
      <c r="G5" s="1">
        <f ca="1">INDIRECT($A5 &amp; "!J48")</f>
        <v>0</v>
      </c>
      <c r="H5" s="1">
        <f ca="1">INDIRECT($A5 &amp; "!J49")</f>
        <v>0</v>
      </c>
      <c r="I5" s="1">
        <f ca="1">INDIRECT($A5 &amp; "!J50")</f>
        <v>8.3333333333333329E-2</v>
      </c>
      <c r="J5" s="1">
        <f t="shared" ca="1" si="0"/>
        <v>1</v>
      </c>
    </row>
    <row r="6" spans="1:10" ht="15.75" customHeight="1">
      <c r="A6" s="1" t="s">
        <v>472</v>
      </c>
      <c r="B6" s="1" t="s">
        <v>85</v>
      </c>
      <c r="C6" s="1">
        <f ca="1">INDIRECT($A6 &amp; "!M44")</f>
        <v>0.42857142857142855</v>
      </c>
      <c r="D6" s="1">
        <f ca="1">INDIRECT($A6 &amp; "!M45")</f>
        <v>0</v>
      </c>
      <c r="E6" s="1">
        <f ca="1">INDIRECT($A6 &amp; "!M46")</f>
        <v>0</v>
      </c>
      <c r="F6" s="1">
        <f ca="1">INDIRECT($A6 &amp; "!M47")</f>
        <v>0.2857142857142857</v>
      </c>
      <c r="G6" s="1">
        <f ca="1">INDIRECT($A6 &amp; "!M48")</f>
        <v>0</v>
      </c>
      <c r="H6" s="1">
        <f ca="1">INDIRECT($A6 &amp; "!M49")</f>
        <v>0.14285714285714285</v>
      </c>
      <c r="I6" s="1">
        <f ca="1">INDIRECT($A6 &amp; "!M50")</f>
        <v>0.14285714285714285</v>
      </c>
      <c r="J6" s="1">
        <f t="shared" ca="1" si="0"/>
        <v>0.99999999999999978</v>
      </c>
    </row>
    <row r="7" spans="1:10" ht="15.75" customHeight="1">
      <c r="A7" s="1" t="s">
        <v>473</v>
      </c>
      <c r="B7" s="1" t="s">
        <v>13</v>
      </c>
      <c r="C7" s="1">
        <f ca="1">INDIRECT($A7 &amp; "!D44")</f>
        <v>0</v>
      </c>
      <c r="D7" s="1">
        <f ca="1">INDIRECT($A7 &amp; "!D45")</f>
        <v>0.25</v>
      </c>
      <c r="E7" s="1">
        <f ca="1">INDIRECT($A7 &amp; "!D46")</f>
        <v>0</v>
      </c>
      <c r="F7" s="1">
        <f ca="1">INDIRECT($A7 &amp; "!D47")</f>
        <v>0</v>
      </c>
      <c r="G7" s="1">
        <f ca="1">INDIRECT($A7 &amp; "!D48")</f>
        <v>0</v>
      </c>
      <c r="H7" s="1">
        <f ca="1">INDIRECT($A7 &amp; "!D49")</f>
        <v>0.25</v>
      </c>
      <c r="I7" s="1">
        <f ca="1">INDIRECT($A7 &amp; "!D50")</f>
        <v>0.5</v>
      </c>
      <c r="J7" s="1">
        <f t="shared" ca="1" si="0"/>
        <v>1</v>
      </c>
    </row>
    <row r="8" spans="1:10" ht="15.75" customHeight="1">
      <c r="A8" s="1" t="s">
        <v>473</v>
      </c>
      <c r="B8" s="1" t="s">
        <v>14</v>
      </c>
      <c r="C8" s="1">
        <f ca="1">INDIRECT($A8 &amp; "!F44")</f>
        <v>7.1428571428571425E-2</v>
      </c>
      <c r="D8" s="1">
        <f ca="1">INDIRECT($A8 &amp; "!F45")</f>
        <v>0.21428571428571427</v>
      </c>
      <c r="E8" s="1">
        <f ca="1">INDIRECT($A8 &amp; "!F46")</f>
        <v>0.14285714285714285</v>
      </c>
      <c r="F8" s="1">
        <f ca="1">INDIRECT($A8 &amp; "!F47")</f>
        <v>0.14285714285714285</v>
      </c>
      <c r="G8" s="1">
        <f ca="1">INDIRECT($A8 &amp; "!F48")</f>
        <v>0</v>
      </c>
      <c r="H8" s="1">
        <f ca="1">INDIRECT($A8 &amp; "!F49")</f>
        <v>7.1428571428571425E-2</v>
      </c>
      <c r="I8" s="1">
        <f ca="1">INDIRECT($A8 &amp; "!F50")</f>
        <v>0.35714285714285715</v>
      </c>
      <c r="J8" s="1">
        <f t="shared" ca="1" si="0"/>
        <v>1</v>
      </c>
    </row>
    <row r="9" spans="1:10" ht="15.75" customHeight="1">
      <c r="A9" s="1" t="s">
        <v>473</v>
      </c>
      <c r="B9" s="1" t="s">
        <v>16</v>
      </c>
    </row>
    <row r="10" spans="1:10" ht="15.75" customHeight="1">
      <c r="A10" s="1" t="s">
        <v>473</v>
      </c>
      <c r="B10" s="1" t="s">
        <v>17</v>
      </c>
      <c r="C10" s="1">
        <f ca="1">INDIRECT($A10 &amp; "!J44")</f>
        <v>0.16666666666666666</v>
      </c>
      <c r="D10" s="1">
        <f ca="1">INDIRECT($A10 &amp; "!J45")</f>
        <v>0.16666666666666666</v>
      </c>
      <c r="E10" s="1">
        <f ca="1">INDIRECT($A10 &amp; "!J46")</f>
        <v>8.3333333333333329E-2</v>
      </c>
      <c r="F10" s="1">
        <f ca="1">INDIRECT($A10 &amp; "!J47")</f>
        <v>0.25</v>
      </c>
      <c r="G10" s="1">
        <f ca="1">INDIRECT($A10 &amp; "!J48")</f>
        <v>0</v>
      </c>
      <c r="H10" s="1">
        <f ca="1">INDIRECT($A10 &amp; "!J49")</f>
        <v>0.16666666666666666</v>
      </c>
      <c r="I10" s="1">
        <f ca="1">INDIRECT($A10 &amp; "!J50")</f>
        <v>0.16666666666666666</v>
      </c>
      <c r="J10" s="1">
        <f t="shared" ref="J10:J23" ca="1" si="1">SUM(C10:I10)</f>
        <v>0.99999999999999989</v>
      </c>
    </row>
    <row r="11" spans="1:10" ht="15.75" customHeight="1">
      <c r="A11" s="1" t="s">
        <v>473</v>
      </c>
      <c r="B11" s="1" t="s">
        <v>85</v>
      </c>
      <c r="C11" s="1">
        <f ca="1">INDIRECT($A11 &amp; "!L44")</f>
        <v>0</v>
      </c>
      <c r="D11" s="1">
        <f ca="1">INDIRECT($A11 &amp; "!L45")</f>
        <v>0</v>
      </c>
      <c r="E11" s="1">
        <f ca="1">INDIRECT($A11 &amp; "!L46")</f>
        <v>0</v>
      </c>
      <c r="F11" s="1">
        <f ca="1">INDIRECT($A11 &amp; "!L47")</f>
        <v>0.14285714285714285</v>
      </c>
      <c r="G11" s="1">
        <f ca="1">INDIRECT($A11 &amp; "!L48")</f>
        <v>0</v>
      </c>
      <c r="H11" s="1">
        <f ca="1">INDIRECT($A11 &amp; "!L49")</f>
        <v>0.2857142857142857</v>
      </c>
      <c r="I11" s="1">
        <f ca="1">INDIRECT($A11 &amp; "!L50")</f>
        <v>0.5714285714285714</v>
      </c>
      <c r="J11" s="1">
        <f t="shared" ca="1" si="1"/>
        <v>1</v>
      </c>
    </row>
    <row r="12" spans="1:10" ht="15.75" customHeight="1">
      <c r="A12" s="1" t="s">
        <v>474</v>
      </c>
      <c r="B12" s="1" t="s">
        <v>13</v>
      </c>
      <c r="C12" s="1">
        <f ca="1">INDIRECT($A12 &amp; "!D44")</f>
        <v>0.16666666666666666</v>
      </c>
      <c r="D12" s="1">
        <f ca="1">INDIRECT($A12 &amp; "!D45")</f>
        <v>0.16666666666666666</v>
      </c>
      <c r="E12" s="1">
        <f ca="1">INDIRECT($A12 &amp; "!D46")</f>
        <v>0</v>
      </c>
      <c r="F12" s="1">
        <f ca="1">INDIRECT($A12 &amp; "!D47")</f>
        <v>0</v>
      </c>
      <c r="G12" s="1">
        <f ca="1">INDIRECT($A12 &amp; "!D48")</f>
        <v>0</v>
      </c>
      <c r="H12" s="1">
        <f ca="1">INDIRECT($A12 &amp; "!D49")</f>
        <v>0.66666666666666663</v>
      </c>
      <c r="I12" s="1">
        <f ca="1">INDIRECT($A12 &amp; "!D50")</f>
        <v>0</v>
      </c>
      <c r="J12" s="1">
        <f t="shared" ca="1" si="1"/>
        <v>1</v>
      </c>
    </row>
    <row r="13" spans="1:10" ht="15.75" customHeight="1">
      <c r="A13" s="1" t="s">
        <v>474</v>
      </c>
      <c r="B13" s="1" t="s">
        <v>14</v>
      </c>
      <c r="C13" s="1">
        <f ca="1">INDIRECT($A13 &amp; "!F44")</f>
        <v>0.21428571428571427</v>
      </c>
      <c r="D13" s="1">
        <f ca="1">INDIRECT($A13 &amp; "!F45")</f>
        <v>0.14285714285714285</v>
      </c>
      <c r="E13" s="1">
        <f ca="1">INDIRECT($A13 &amp; "!F46")</f>
        <v>0</v>
      </c>
      <c r="F13" s="1">
        <f ca="1">INDIRECT($A13 &amp; "!F47")</f>
        <v>0.14285714285714285</v>
      </c>
      <c r="G13" s="1">
        <f ca="1">INDIRECT($A13 &amp; "!F48")</f>
        <v>0</v>
      </c>
      <c r="H13" s="1">
        <f ca="1">INDIRECT($A13 &amp; "!F49")</f>
        <v>0.5</v>
      </c>
      <c r="I13" s="1">
        <f ca="1">INDIRECT($A13 &amp; "!F50")</f>
        <v>0</v>
      </c>
      <c r="J13" s="1">
        <f t="shared" ca="1" si="1"/>
        <v>1</v>
      </c>
    </row>
    <row r="14" spans="1:10" ht="15.75" customHeight="1">
      <c r="A14" s="1" t="s">
        <v>474</v>
      </c>
      <c r="B14" s="1" t="s">
        <v>16</v>
      </c>
      <c r="C14" s="1">
        <f ca="1">INDIRECT($A14 &amp; "!H44")</f>
        <v>0.33333333333333331</v>
      </c>
      <c r="D14" s="1">
        <f ca="1">INDIRECT($A14 &amp; "!H45")</f>
        <v>0.33333333333333331</v>
      </c>
      <c r="E14" s="1">
        <f ca="1">INDIRECT($A14 &amp; "!H46")</f>
        <v>0.33333333333333331</v>
      </c>
      <c r="F14" s="1">
        <f ca="1">INDIRECT($A14 &amp; "!H47")</f>
        <v>0</v>
      </c>
      <c r="G14" s="1">
        <f ca="1">INDIRECT($A14 &amp; "!H48")</f>
        <v>0</v>
      </c>
      <c r="H14" s="1">
        <f ca="1">INDIRECT($A14 &amp; "!H49")</f>
        <v>0</v>
      </c>
      <c r="I14" s="1">
        <f ca="1">INDIRECT($A14 &amp; "!H50")</f>
        <v>0</v>
      </c>
      <c r="J14" s="1">
        <f t="shared" ca="1" si="1"/>
        <v>1</v>
      </c>
    </row>
    <row r="15" spans="1:10" ht="15.75" customHeight="1">
      <c r="A15" s="1" t="s">
        <v>474</v>
      </c>
      <c r="B15" s="1" t="s">
        <v>17</v>
      </c>
      <c r="C15" s="1">
        <f ca="1">INDIRECT($A15 &amp; "!J44")</f>
        <v>0.25</v>
      </c>
      <c r="D15" s="1">
        <f ca="1">INDIRECT($A15 &amp; "!J45")</f>
        <v>0.125</v>
      </c>
      <c r="E15" s="1">
        <f ca="1">INDIRECT($A15 &amp; "!J46")</f>
        <v>0.25</v>
      </c>
      <c r="F15" s="1">
        <f ca="1">INDIRECT($A15 &amp; "!J47")</f>
        <v>0.125</v>
      </c>
      <c r="G15" s="1">
        <f ca="1">INDIRECT($A15 &amp; "!J48")</f>
        <v>0</v>
      </c>
      <c r="H15" s="1">
        <f ca="1">INDIRECT($A15 &amp; "!J49")</f>
        <v>0.25</v>
      </c>
      <c r="I15" s="1">
        <f ca="1">INDIRECT($A15 &amp; "!J50")</f>
        <v>0</v>
      </c>
      <c r="J15" s="1">
        <f t="shared" ca="1" si="1"/>
        <v>1</v>
      </c>
    </row>
    <row r="16" spans="1:10" ht="15.75" customHeight="1">
      <c r="A16" s="1" t="s">
        <v>474</v>
      </c>
      <c r="B16" s="1" t="s">
        <v>85</v>
      </c>
      <c r="C16" s="1">
        <f ca="1">INDIRECT($A16 &amp; "!L44")</f>
        <v>0.33333333333333331</v>
      </c>
      <c r="D16" s="1">
        <f ca="1">INDIRECT($A16 &amp; "!L45")</f>
        <v>0</v>
      </c>
      <c r="E16" s="1">
        <f ca="1">INDIRECT($A16 &amp; "!L46")</f>
        <v>0</v>
      </c>
      <c r="F16" s="1">
        <f ca="1">INDIRECT($A16 &amp; "!L47")</f>
        <v>0.33333333333333331</v>
      </c>
      <c r="G16" s="1">
        <f ca="1">INDIRECT($A16 &amp; "!L48")</f>
        <v>0</v>
      </c>
      <c r="H16" s="1">
        <f ca="1">INDIRECT($A16 &amp; "!L49")</f>
        <v>0.16666666666666666</v>
      </c>
      <c r="I16" s="1">
        <f ca="1">INDIRECT($A16 &amp; "!L50")</f>
        <v>0.16666666666666666</v>
      </c>
      <c r="J16" s="1">
        <f t="shared" ca="1" si="1"/>
        <v>0.99999999999999989</v>
      </c>
    </row>
    <row r="17" spans="1:11" ht="15.75" customHeight="1">
      <c r="A17" s="1" t="s">
        <v>475</v>
      </c>
      <c r="B17" s="1" t="s">
        <v>13</v>
      </c>
      <c r="C17" s="1">
        <f ca="1">INDIRECT($A17 &amp; "!D44")</f>
        <v>0</v>
      </c>
      <c r="D17" s="1">
        <f ca="1">INDIRECT($A17 &amp; "!D45")</f>
        <v>0</v>
      </c>
      <c r="E17" s="1">
        <f ca="1">INDIRECT($A17 &amp; "!D46")</f>
        <v>0.33333333333333331</v>
      </c>
      <c r="F17" s="1">
        <f ca="1">INDIRECT($A17 &amp; "!D47")</f>
        <v>0</v>
      </c>
      <c r="G17" s="1">
        <f ca="1">INDIRECT($A17 &amp; "!D48")</f>
        <v>0</v>
      </c>
      <c r="H17" s="1">
        <f ca="1">INDIRECT($A17 &amp; "!D49")</f>
        <v>0.66666666666666663</v>
      </c>
      <c r="I17" s="1">
        <f ca="1">INDIRECT($A17 &amp; "!D50")</f>
        <v>0</v>
      </c>
      <c r="J17" s="1">
        <f t="shared" ca="1" si="1"/>
        <v>1</v>
      </c>
    </row>
    <row r="18" spans="1:11" ht="15.75" customHeight="1">
      <c r="A18" s="1" t="s">
        <v>475</v>
      </c>
      <c r="B18" s="1" t="s">
        <v>14</v>
      </c>
      <c r="C18" s="1">
        <f ca="1">INDIRECT($A18 &amp; "!F44")</f>
        <v>0</v>
      </c>
      <c r="D18" s="1">
        <f ca="1">INDIRECT($A18 &amp; "!F45")</f>
        <v>0.13333333333333333</v>
      </c>
      <c r="E18" s="1">
        <f ca="1">INDIRECT($A18 &amp; "!F46")</f>
        <v>6.6666666666666666E-2</v>
      </c>
      <c r="F18" s="1">
        <f ca="1">INDIRECT($A18 &amp; "!F47")</f>
        <v>0.33333333333333331</v>
      </c>
      <c r="G18" s="1">
        <f ca="1">INDIRECT($A18 &amp; "!F48")</f>
        <v>0</v>
      </c>
      <c r="H18" s="1">
        <f ca="1">INDIRECT($A18 &amp; "!F49")</f>
        <v>0.2</v>
      </c>
      <c r="I18" s="1">
        <f ca="1">INDIRECT($A18 &amp; "!F50")</f>
        <v>0.26666666666666666</v>
      </c>
      <c r="J18" s="1">
        <f t="shared" ca="1" si="1"/>
        <v>1</v>
      </c>
    </row>
    <row r="19" spans="1:11" ht="15.75" customHeight="1">
      <c r="A19" s="1" t="s">
        <v>475</v>
      </c>
      <c r="B19" s="1" t="s">
        <v>16</v>
      </c>
      <c r="C19" s="1">
        <f ca="1">INDIRECT($A19 &amp; "!H44")</f>
        <v>0</v>
      </c>
      <c r="D19" s="1">
        <f ca="1">INDIRECT($A19 &amp; "!H45")</f>
        <v>0</v>
      </c>
      <c r="E19" s="1">
        <f ca="1">INDIRECT($A19 &amp; "!H46")</f>
        <v>0</v>
      </c>
      <c r="F19" s="1">
        <f ca="1">INDIRECT($A19 &amp; "!H47")</f>
        <v>0</v>
      </c>
      <c r="G19" s="1">
        <f ca="1">INDIRECT($A19 &amp; "!H48")</f>
        <v>0</v>
      </c>
      <c r="H19" s="1">
        <f ca="1">INDIRECT($A19 &amp; "!H49")</f>
        <v>0.33333333333333331</v>
      </c>
      <c r="I19" s="1">
        <f ca="1">INDIRECT($A19 &amp; "!H50")</f>
        <v>0.66666666666666663</v>
      </c>
      <c r="J19" s="1">
        <f t="shared" ca="1" si="1"/>
        <v>1</v>
      </c>
    </row>
    <row r="20" spans="1:11" ht="15.75" customHeight="1">
      <c r="A20" s="1" t="s">
        <v>475</v>
      </c>
      <c r="B20" s="1" t="s">
        <v>17</v>
      </c>
      <c r="C20" s="1">
        <f ca="1">INDIRECT($A20 &amp; "!J44")</f>
        <v>0.125</v>
      </c>
      <c r="D20" s="1">
        <f ca="1">INDIRECT($A20 &amp; "!J45")</f>
        <v>0</v>
      </c>
      <c r="E20" s="1">
        <f ca="1">INDIRECT($A20 &amp; "!J46")</f>
        <v>0.25</v>
      </c>
      <c r="F20" s="1">
        <f ca="1">INDIRECT($A20 &amp; "!J47")</f>
        <v>0</v>
      </c>
      <c r="G20" s="1">
        <f ca="1">INDIRECT($A20 &amp; "!J48")</f>
        <v>0</v>
      </c>
      <c r="H20" s="1">
        <f ca="1">INDIRECT($A20 &amp; "!J49")</f>
        <v>0.125</v>
      </c>
      <c r="I20" s="1">
        <f ca="1">INDIRECT($A20 &amp; "!J50")</f>
        <v>0.5</v>
      </c>
      <c r="J20" s="1">
        <f t="shared" ca="1" si="1"/>
        <v>1</v>
      </c>
    </row>
    <row r="21" spans="1:11" ht="15.75" customHeight="1">
      <c r="A21" s="1" t="s">
        <v>475</v>
      </c>
      <c r="B21" s="1" t="s">
        <v>85</v>
      </c>
      <c r="C21" s="1">
        <f ca="1">INDIRECT($A21 &amp; "!L44")</f>
        <v>0.1111111111111111</v>
      </c>
      <c r="D21" s="1">
        <f ca="1">INDIRECT($A21 &amp; "!L45")</f>
        <v>0</v>
      </c>
      <c r="E21" s="1">
        <f ca="1">INDIRECT($A21 &amp; "!L46")</f>
        <v>0</v>
      </c>
      <c r="F21" s="1">
        <f ca="1">INDIRECT($A21 &amp; "!L47")</f>
        <v>0.22222222222222221</v>
      </c>
      <c r="G21" s="1">
        <f ca="1">INDIRECT($A21 &amp; "!L48")</f>
        <v>0</v>
      </c>
      <c r="H21" s="1">
        <f ca="1">INDIRECT($A21 &amp; "!L49")</f>
        <v>0.1111111111111111</v>
      </c>
      <c r="I21" s="1">
        <f ca="1">INDIRECT($A21 &amp; "!L50")</f>
        <v>0.55555555555555558</v>
      </c>
      <c r="J21" s="1">
        <f t="shared" ca="1" si="1"/>
        <v>1</v>
      </c>
    </row>
    <row r="22" spans="1:11" ht="15.75" customHeight="1">
      <c r="A22" s="1" t="s">
        <v>476</v>
      </c>
      <c r="B22" s="1" t="s">
        <v>13</v>
      </c>
      <c r="C22" s="1">
        <f ca="1">INDIRECT($A22 &amp; "!D44")</f>
        <v>0</v>
      </c>
      <c r="D22" s="1">
        <f ca="1">INDIRECT($A22 &amp; "!D45")</f>
        <v>0</v>
      </c>
      <c r="E22" s="1">
        <f ca="1">INDIRECT($A22 &amp; "!D46")</f>
        <v>0.14285714285714285</v>
      </c>
      <c r="F22" s="1">
        <f ca="1">INDIRECT($A22 &amp; "!D47")</f>
        <v>0.42857142857142855</v>
      </c>
      <c r="G22" s="1">
        <f ca="1">INDIRECT($A22 &amp; "!D48")</f>
        <v>0</v>
      </c>
      <c r="H22" s="1">
        <f ca="1">INDIRECT($A22 &amp; "!D49")</f>
        <v>0.2857142857142857</v>
      </c>
      <c r="I22" s="1">
        <f ca="1">INDIRECT($A22 &amp; "!D50")</f>
        <v>0.14285714285714285</v>
      </c>
      <c r="J22" s="1">
        <f t="shared" ca="1" si="1"/>
        <v>1</v>
      </c>
    </row>
    <row r="23" spans="1:11" ht="15.75" customHeight="1">
      <c r="A23" s="1" t="s">
        <v>476</v>
      </c>
      <c r="B23" s="1" t="s">
        <v>14</v>
      </c>
      <c r="C23" s="1">
        <f ca="1">INDIRECT($A23 &amp; "!F44")</f>
        <v>0</v>
      </c>
      <c r="D23" s="1">
        <f ca="1">INDIRECT($A23 &amp; "!F45")</f>
        <v>9.0909090909090912E-2</v>
      </c>
      <c r="E23" s="1">
        <f ca="1">INDIRECT($A23 &amp; "!F46")</f>
        <v>9.0909090909090912E-2</v>
      </c>
      <c r="F23" s="1">
        <f ca="1">INDIRECT($A23 &amp; "!F47")</f>
        <v>0.36363636363636365</v>
      </c>
      <c r="G23" s="1">
        <f ca="1">INDIRECT($A23 &amp; "!F48")</f>
        <v>0</v>
      </c>
      <c r="H23" s="1">
        <f ca="1">INDIRECT($A23 &amp; "!F49")</f>
        <v>0.18181818181818182</v>
      </c>
      <c r="I23" s="1">
        <f ca="1">INDIRECT($A23 &amp; "!F50")</f>
        <v>0.27272727272727271</v>
      </c>
      <c r="J23" s="1">
        <f t="shared" ca="1" si="1"/>
        <v>1</v>
      </c>
    </row>
    <row r="24" spans="1:11" ht="15.75" customHeight="1">
      <c r="A24" s="1" t="s">
        <v>476</v>
      </c>
      <c r="B24" s="1" t="s">
        <v>16</v>
      </c>
    </row>
    <row r="25" spans="1:11" ht="15.75" customHeight="1">
      <c r="A25" s="1" t="s">
        <v>476</v>
      </c>
      <c r="B25" s="1" t="s">
        <v>17</v>
      </c>
      <c r="C25" s="1">
        <f ca="1">INDIRECT($A25 &amp; "!J44")</f>
        <v>0.17647058823529413</v>
      </c>
      <c r="D25" s="1">
        <f ca="1">INDIRECT($A25 &amp; "!J45")</f>
        <v>0.35294117647058826</v>
      </c>
      <c r="E25" s="1">
        <f ca="1">INDIRECT($A25 &amp; "!J46")</f>
        <v>0.11764705882352941</v>
      </c>
      <c r="F25" s="1">
        <f ca="1">INDIRECT($A25 &amp; "!J47")</f>
        <v>0.29411764705882354</v>
      </c>
      <c r="G25" s="1">
        <f ca="1">INDIRECT($A25 &amp; "!J48")</f>
        <v>0</v>
      </c>
      <c r="H25" s="1">
        <f ca="1">INDIRECT($A25 &amp; "!J49")</f>
        <v>0</v>
      </c>
      <c r="I25" s="1">
        <f ca="1">INDIRECT($A25 &amp; "!J50")</f>
        <v>5.8823529411764705E-2</v>
      </c>
      <c r="J25" s="1">
        <f t="shared" ref="J25:J33" ca="1" si="2">SUM(C25:I25)</f>
        <v>1</v>
      </c>
    </row>
    <row r="26" spans="1:11" ht="15.75" customHeight="1">
      <c r="A26" s="1" t="s">
        <v>476</v>
      </c>
      <c r="B26" s="1" t="s">
        <v>85</v>
      </c>
      <c r="C26" s="1">
        <f ca="1">INDIRECT($A26 &amp; "!L44")</f>
        <v>6.25E-2</v>
      </c>
      <c r="D26" s="1">
        <f ca="1">INDIRECT($A26 &amp; "!L45")</f>
        <v>6.25E-2</v>
      </c>
      <c r="E26" s="1">
        <f ca="1">INDIRECT($A26 &amp; "!L46")</f>
        <v>0</v>
      </c>
      <c r="F26" s="1">
        <f ca="1">INDIRECT($A26 &amp; "!L47")</f>
        <v>0.625</v>
      </c>
      <c r="G26" s="1">
        <f ca="1">INDIRECT($A26 &amp; "!L48")</f>
        <v>0</v>
      </c>
      <c r="H26" s="1">
        <f ca="1">INDIRECT($A26 &amp; "!L49")</f>
        <v>0.125</v>
      </c>
      <c r="I26" s="1">
        <f ca="1">INDIRECT($A26 &amp; "!L50")</f>
        <v>0.125</v>
      </c>
      <c r="J26" s="1">
        <f t="shared" ca="1" si="2"/>
        <v>1</v>
      </c>
    </row>
    <row r="27" spans="1:11" ht="15.75" customHeight="1">
      <c r="A27" s="1" t="s">
        <v>477</v>
      </c>
      <c r="B27" s="1" t="s">
        <v>13</v>
      </c>
      <c r="C27" s="1">
        <f ca="1">INDIRECT($A27 &amp; "!D44")</f>
        <v>0.125</v>
      </c>
      <c r="D27" s="1">
        <f ca="1">INDIRECT($A27 &amp; "!D45")</f>
        <v>0.25</v>
      </c>
      <c r="E27" s="1">
        <f ca="1">INDIRECT($A27 &amp; "!D46")</f>
        <v>0</v>
      </c>
      <c r="F27" s="1">
        <f ca="1">INDIRECT($A27 &amp; "!D47")</f>
        <v>0</v>
      </c>
      <c r="G27" s="1">
        <f ca="1">INDIRECT($A27 &amp; "!D48")</f>
        <v>0</v>
      </c>
      <c r="H27" s="1">
        <f ca="1">INDIRECT($A27 &amp; "!D49")</f>
        <v>0.375</v>
      </c>
      <c r="I27" s="1">
        <f ca="1">INDIRECT($A27 &amp; "!D50")</f>
        <v>0.25</v>
      </c>
      <c r="J27" s="1">
        <f t="shared" ca="1" si="2"/>
        <v>1</v>
      </c>
      <c r="K27" s="35"/>
    </row>
    <row r="28" spans="1:11" ht="15.75" customHeight="1">
      <c r="A28" s="1" t="s">
        <v>477</v>
      </c>
      <c r="B28" s="1" t="s">
        <v>14</v>
      </c>
      <c r="C28" s="1">
        <f ca="1">INDIRECT($A28 &amp; "!F44")</f>
        <v>0.125</v>
      </c>
      <c r="D28" s="1">
        <f ca="1">INDIRECT($A28 &amp; "!F45")</f>
        <v>0.25</v>
      </c>
      <c r="E28" s="1">
        <f ca="1">INDIRECT($A28 &amp; "!F46")</f>
        <v>0</v>
      </c>
      <c r="F28" s="1">
        <f ca="1">INDIRECT($A28 &amp; "!F47")</f>
        <v>0</v>
      </c>
      <c r="G28" s="1">
        <f ca="1">INDIRECT($A28 &amp; "!F48")</f>
        <v>0</v>
      </c>
      <c r="H28" s="1">
        <f ca="1">INDIRECT($A28 &amp; "!F49")</f>
        <v>0.375</v>
      </c>
      <c r="I28" s="1">
        <f ca="1">INDIRECT($A28 &amp; "!F50")</f>
        <v>0.25</v>
      </c>
      <c r="J28" s="1">
        <f t="shared" ca="1" si="2"/>
        <v>1</v>
      </c>
      <c r="K28" s="35"/>
    </row>
    <row r="29" spans="1:11" ht="15.75" customHeight="1">
      <c r="A29" s="1" t="s">
        <v>477</v>
      </c>
      <c r="B29" s="1" t="s">
        <v>16</v>
      </c>
      <c r="C29" s="1">
        <f ca="1">INDIRECT($A29 &amp; "!H44")</f>
        <v>0</v>
      </c>
      <c r="D29" s="1">
        <f ca="1">INDIRECT($A29 &amp; "!H45")</f>
        <v>0.25</v>
      </c>
      <c r="E29" s="1">
        <f ca="1">INDIRECT($A29 &amp; "!H46")</f>
        <v>0</v>
      </c>
      <c r="F29" s="1">
        <f ca="1">INDIRECT($A29 &amp; "!H47")</f>
        <v>0.25</v>
      </c>
      <c r="G29" s="1">
        <f ca="1">INDIRECT($A29 &amp; "!H48")</f>
        <v>0</v>
      </c>
      <c r="H29" s="1">
        <f ca="1">INDIRECT($A29 &amp; "!H49")</f>
        <v>0.5</v>
      </c>
      <c r="I29" s="1">
        <f ca="1">INDIRECT($A29 &amp; "!H50")</f>
        <v>0</v>
      </c>
      <c r="J29" s="1">
        <f t="shared" ca="1" si="2"/>
        <v>1</v>
      </c>
    </row>
    <row r="30" spans="1:11" ht="15.75" customHeight="1">
      <c r="A30" s="1" t="s">
        <v>477</v>
      </c>
      <c r="B30" s="1" t="s">
        <v>17</v>
      </c>
      <c r="C30" s="1">
        <f ca="1">INDIRECT($A30 &amp; "!J44")</f>
        <v>0.21428571428571427</v>
      </c>
      <c r="D30" s="1">
        <f ca="1">INDIRECT($A30 &amp; "!J45")</f>
        <v>0.21428571428571427</v>
      </c>
      <c r="E30" s="1">
        <f ca="1">INDIRECT($A30 &amp; "!J46")</f>
        <v>0</v>
      </c>
      <c r="F30" s="1">
        <f ca="1">INDIRECT($A30 &amp; "!J47")</f>
        <v>0.21428571428571427</v>
      </c>
      <c r="G30" s="1">
        <f ca="1">INDIRECT($A30 &amp; "!J48")</f>
        <v>0</v>
      </c>
      <c r="H30" s="1">
        <f ca="1">INDIRECT($A30 &amp; "!J49")</f>
        <v>0.21428571428571427</v>
      </c>
      <c r="I30" s="1">
        <f ca="1">INDIRECT($A30 &amp; "!J50")</f>
        <v>0.14285714285714285</v>
      </c>
      <c r="J30" s="1">
        <f t="shared" ca="1" si="2"/>
        <v>1</v>
      </c>
    </row>
    <row r="31" spans="1:11" ht="15.75" customHeight="1">
      <c r="A31" s="1" t="s">
        <v>477</v>
      </c>
      <c r="B31" s="1" t="s">
        <v>85</v>
      </c>
      <c r="C31" s="1">
        <f ca="1">INDIRECT($A31 &amp; "!L44")</f>
        <v>0.14285714285714285</v>
      </c>
      <c r="D31" s="1">
        <f ca="1">INDIRECT($A31 &amp; "!L45")</f>
        <v>0.14285714285714285</v>
      </c>
      <c r="E31" s="1">
        <f ca="1">INDIRECT($A31 &amp; "!L46")</f>
        <v>0</v>
      </c>
      <c r="F31" s="1">
        <f ca="1">INDIRECT($A31 &amp; "!L47")</f>
        <v>7.1428571428571425E-2</v>
      </c>
      <c r="G31" s="1">
        <f ca="1">INDIRECT($A31 &amp; "!L48")</f>
        <v>0</v>
      </c>
      <c r="H31" s="1">
        <f ca="1">INDIRECT($A31 &amp; "!L49")</f>
        <v>0.2857142857142857</v>
      </c>
      <c r="I31" s="1">
        <f ca="1">INDIRECT($A31 &amp; "!L50")</f>
        <v>0.35714285714285715</v>
      </c>
      <c r="J31" s="1">
        <f t="shared" ca="1" si="2"/>
        <v>1</v>
      </c>
    </row>
    <row r="32" spans="1:11" ht="15.75" customHeight="1">
      <c r="A32" s="1" t="s">
        <v>478</v>
      </c>
      <c r="B32" s="1" t="s">
        <v>13</v>
      </c>
      <c r="C32" s="1">
        <f ca="1">INDIRECT($A32 &amp; "!D44")</f>
        <v>0</v>
      </c>
      <c r="D32" s="1">
        <f ca="1">INDIRECT($A32 &amp; "!D45")</f>
        <v>0.33333333333333331</v>
      </c>
      <c r="E32" s="1">
        <f ca="1">INDIRECT($A32 &amp; "!D46")</f>
        <v>0</v>
      </c>
      <c r="F32" s="1">
        <f ca="1">INDIRECT($A32 &amp; "!D47")</f>
        <v>0</v>
      </c>
      <c r="G32" s="1">
        <f ca="1">INDIRECT($A32 &amp; "!D48")</f>
        <v>0</v>
      </c>
      <c r="H32" s="1">
        <f ca="1">INDIRECT($A32 &amp; "!D49")</f>
        <v>0</v>
      </c>
      <c r="I32" s="1">
        <f ca="1">INDIRECT($A32 &amp; "!D50")</f>
        <v>0.66666666666666663</v>
      </c>
      <c r="J32" s="1">
        <f t="shared" ca="1" si="2"/>
        <v>1</v>
      </c>
    </row>
    <row r="33" spans="1:10" ht="15.75" customHeight="1">
      <c r="A33" s="1" t="s">
        <v>478</v>
      </c>
      <c r="B33" s="1" t="s">
        <v>14</v>
      </c>
      <c r="C33" s="1">
        <f ca="1">INDIRECT($A33 &amp; "!F44")</f>
        <v>0.3125</v>
      </c>
      <c r="D33" s="1">
        <f ca="1">INDIRECT($A33 &amp; "!F45")</f>
        <v>0.1875</v>
      </c>
      <c r="E33" s="1">
        <f ca="1">INDIRECT($A33 &amp; "!F46")</f>
        <v>0.125</v>
      </c>
      <c r="F33" s="1">
        <f ca="1">INDIRECT($A33 &amp; "!F47")</f>
        <v>6.25E-2</v>
      </c>
      <c r="G33" s="1">
        <f ca="1">INDIRECT($A33 &amp; "!F48")</f>
        <v>0</v>
      </c>
      <c r="H33" s="1">
        <f ca="1">INDIRECT($A33 &amp; "!F49")</f>
        <v>6.25E-2</v>
      </c>
      <c r="I33" s="1">
        <f ca="1">INDIRECT($A33 &amp; "!F50")</f>
        <v>0.25</v>
      </c>
      <c r="J33" s="1">
        <f t="shared" ca="1" si="2"/>
        <v>1</v>
      </c>
    </row>
    <row r="34" spans="1:10" ht="15.75" customHeight="1">
      <c r="A34" s="1" t="s">
        <v>478</v>
      </c>
      <c r="B34" s="1" t="s">
        <v>16</v>
      </c>
    </row>
    <row r="35" spans="1:10" ht="15.75" customHeight="1">
      <c r="A35" s="1" t="s">
        <v>478</v>
      </c>
      <c r="B35" s="1" t="s">
        <v>17</v>
      </c>
      <c r="C35" s="1">
        <f ca="1">INDIRECT($A35 &amp; "!J44")</f>
        <v>0.18181818181818182</v>
      </c>
      <c r="D35" s="1">
        <f ca="1">INDIRECT($A35 &amp; "!J45")</f>
        <v>0.18181818181818182</v>
      </c>
      <c r="E35" s="1">
        <f ca="1">INDIRECT($A35 &amp; "!J46")</f>
        <v>0</v>
      </c>
      <c r="F35" s="1">
        <f ca="1">INDIRECT($A35 &amp; "!J47")</f>
        <v>0.36363636363636365</v>
      </c>
      <c r="G35" s="1">
        <f ca="1">INDIRECT($A35 &amp; "!J48")</f>
        <v>0</v>
      </c>
      <c r="H35" s="1">
        <f ca="1">INDIRECT($A35 &amp; "!J49")</f>
        <v>0</v>
      </c>
      <c r="I35" s="1">
        <f ca="1">INDIRECT($A35 &amp; "!J50")</f>
        <v>0.27272727272727271</v>
      </c>
      <c r="J35" s="1">
        <f t="shared" ref="J35:J46" ca="1" si="3">SUM(C35:I35)</f>
        <v>1</v>
      </c>
    </row>
    <row r="36" spans="1:10" ht="15.75" customHeight="1">
      <c r="A36" s="1" t="s">
        <v>478</v>
      </c>
      <c r="B36" s="1" t="s">
        <v>85</v>
      </c>
      <c r="C36" s="1">
        <f ca="1">INDIRECT($A36 &amp; "!L44")</f>
        <v>0.61538461538461542</v>
      </c>
      <c r="D36" s="1">
        <f ca="1">INDIRECT($A36 &amp; "!L45")</f>
        <v>0</v>
      </c>
      <c r="E36" s="1">
        <f ca="1">INDIRECT($A36 &amp; "!L46")</f>
        <v>0</v>
      </c>
      <c r="F36" s="1">
        <f ca="1">INDIRECT($A36 &amp; "!L47")</f>
        <v>0.15384615384615385</v>
      </c>
      <c r="G36" s="1">
        <f ca="1">INDIRECT($A36 &amp; "!L48")</f>
        <v>0</v>
      </c>
      <c r="H36" s="1">
        <f ca="1">INDIRECT($A36 &amp; "!L49")</f>
        <v>0</v>
      </c>
      <c r="I36" s="1">
        <f ca="1">INDIRECT($A36 &amp; "!L50")</f>
        <v>0.23076923076923078</v>
      </c>
      <c r="J36" s="1">
        <f t="shared" ca="1" si="3"/>
        <v>1</v>
      </c>
    </row>
    <row r="37" spans="1:10" ht="12.5">
      <c r="A37" s="1" t="s">
        <v>479</v>
      </c>
      <c r="B37" s="1" t="s">
        <v>13</v>
      </c>
      <c r="C37" s="1">
        <f ca="1">INDIRECT($A37 &amp; "!D44")</f>
        <v>0.125</v>
      </c>
      <c r="D37" s="1">
        <f ca="1">INDIRECT($A37 &amp; "!D45")</f>
        <v>0.125</v>
      </c>
      <c r="E37" s="1">
        <f ca="1">INDIRECT($A37 &amp; "!D46")</f>
        <v>0.125</v>
      </c>
      <c r="F37" s="1">
        <f ca="1">INDIRECT($A37 &amp; "!D47")</f>
        <v>0.125</v>
      </c>
      <c r="G37" s="1">
        <f ca="1">INDIRECT($A37 &amp; "!D48")</f>
        <v>0</v>
      </c>
      <c r="H37" s="1">
        <f ca="1">INDIRECT($A37 &amp; "!D49")</f>
        <v>0.375</v>
      </c>
      <c r="I37" s="1">
        <f ca="1">INDIRECT($A37 &amp; "!D50")</f>
        <v>0.125</v>
      </c>
      <c r="J37" s="1">
        <f t="shared" ca="1" si="3"/>
        <v>1</v>
      </c>
    </row>
    <row r="38" spans="1:10" ht="12.5">
      <c r="A38" s="1" t="s">
        <v>479</v>
      </c>
      <c r="B38" s="1" t="s">
        <v>14</v>
      </c>
      <c r="C38" s="1">
        <f ca="1">INDIRECT($A38 &amp; "!F44")</f>
        <v>7.6923076923076927E-2</v>
      </c>
      <c r="D38" s="1">
        <f ca="1">INDIRECT($A38 &amp; "!F45")</f>
        <v>0.15384615384615385</v>
      </c>
      <c r="E38" s="1">
        <f ca="1">INDIRECT($A38 &amp; "!F46")</f>
        <v>0.15384615384615385</v>
      </c>
      <c r="F38" s="1">
        <f ca="1">INDIRECT($A38 &amp; "!F47")</f>
        <v>7.6923076923076927E-2</v>
      </c>
      <c r="G38" s="1">
        <f ca="1">INDIRECT($A38 &amp; "!F48")</f>
        <v>0</v>
      </c>
      <c r="H38" s="1">
        <f ca="1">INDIRECT($A38 &amp; "!F49")</f>
        <v>0.38461538461538464</v>
      </c>
      <c r="I38" s="1">
        <f ca="1">INDIRECT($A38 &amp; "!F50")</f>
        <v>0.15384615384615385</v>
      </c>
      <c r="J38" s="1">
        <f t="shared" ca="1" si="3"/>
        <v>1</v>
      </c>
    </row>
    <row r="39" spans="1:10" ht="12.5">
      <c r="A39" s="1" t="s">
        <v>479</v>
      </c>
      <c r="B39" s="1" t="s">
        <v>16</v>
      </c>
      <c r="C39" s="1">
        <f ca="1">INDIRECT($A39 &amp; "!H44")</f>
        <v>0.4</v>
      </c>
      <c r="D39" s="1">
        <f ca="1">INDIRECT($A39 &amp; "!H45")</f>
        <v>0.2</v>
      </c>
      <c r="E39" s="1">
        <f ca="1">INDIRECT($A39 &amp; "!H46")</f>
        <v>0.2</v>
      </c>
      <c r="F39" s="1">
        <f ca="1">INDIRECT($A39 &amp; "!H47")</f>
        <v>0</v>
      </c>
      <c r="G39" s="1">
        <f ca="1">INDIRECT($A39 &amp; "!H48")</f>
        <v>0</v>
      </c>
      <c r="H39" s="1">
        <f ca="1">INDIRECT($A39 &amp; "!H49")</f>
        <v>0.2</v>
      </c>
      <c r="I39" s="1">
        <f ca="1">INDIRECT($A39 &amp; "!H50")</f>
        <v>0</v>
      </c>
      <c r="J39" s="1">
        <f t="shared" ca="1" si="3"/>
        <v>1</v>
      </c>
    </row>
    <row r="40" spans="1:10" ht="12.5">
      <c r="A40" s="1" t="s">
        <v>479</v>
      </c>
      <c r="B40" s="1" t="s">
        <v>17</v>
      </c>
      <c r="C40" s="1">
        <f ca="1">INDIRECT($A40 &amp; "!J44")</f>
        <v>0.33333333333333331</v>
      </c>
      <c r="D40" s="1">
        <f ca="1">INDIRECT($A40 &amp; "!J45")</f>
        <v>0.16666666666666666</v>
      </c>
      <c r="E40" s="1">
        <f ca="1">INDIRECT($A40 &amp; "!J46")</f>
        <v>8.3333333333333329E-2</v>
      </c>
      <c r="F40" s="1">
        <f ca="1">INDIRECT($A40 &amp; "!J47")</f>
        <v>0</v>
      </c>
      <c r="G40" s="1">
        <f ca="1">INDIRECT($A40 &amp; "!J48")</f>
        <v>0</v>
      </c>
      <c r="H40" s="1">
        <f ca="1">INDIRECT($A40 &amp; "!J49")</f>
        <v>0.16666666666666666</v>
      </c>
      <c r="I40" s="1">
        <f ca="1">INDIRECT($A40 &amp; "!J50")</f>
        <v>0.25</v>
      </c>
      <c r="J40" s="1">
        <f t="shared" ca="1" si="3"/>
        <v>1</v>
      </c>
    </row>
    <row r="41" spans="1:10" ht="12.5">
      <c r="A41" s="1" t="s">
        <v>479</v>
      </c>
      <c r="B41" s="1" t="s">
        <v>85</v>
      </c>
      <c r="C41" s="1">
        <f ca="1">INDIRECT($A41 &amp; "!L44")</f>
        <v>0.16666666666666666</v>
      </c>
      <c r="D41" s="1">
        <f ca="1">INDIRECT($A41 &amp; "!L45")</f>
        <v>0.16666666666666666</v>
      </c>
      <c r="E41" s="1">
        <f ca="1">INDIRECT($A41 &amp; "!L46")</f>
        <v>0</v>
      </c>
      <c r="F41" s="1">
        <f ca="1">INDIRECT($A41 &amp; "!L47")</f>
        <v>0.16666666666666666</v>
      </c>
      <c r="G41" s="1">
        <f ca="1">INDIRECT($A41 &amp; "!L48")</f>
        <v>0</v>
      </c>
      <c r="H41" s="1">
        <f ca="1">INDIRECT($A41 &amp; "!L49")</f>
        <v>0.16666666666666666</v>
      </c>
      <c r="I41" s="1">
        <f ca="1">INDIRECT($A41 &amp; "!L50")</f>
        <v>0.33333333333333331</v>
      </c>
      <c r="J41" s="1">
        <f t="shared" ca="1" si="3"/>
        <v>1</v>
      </c>
    </row>
    <row r="42" spans="1:10" ht="12.5">
      <c r="A42" s="1" t="s">
        <v>480</v>
      </c>
      <c r="B42" s="1" t="s">
        <v>13</v>
      </c>
      <c r="C42" s="1">
        <f ca="1">INDIRECT($A42 &amp; "!D44")</f>
        <v>0</v>
      </c>
      <c r="D42" s="1">
        <f ca="1">INDIRECT($A42 &amp; "!D45")</f>
        <v>0</v>
      </c>
      <c r="E42" s="1">
        <f ca="1">INDIRECT($A42 &amp; "!D46")</f>
        <v>0</v>
      </c>
      <c r="F42" s="1">
        <f ca="1">INDIRECT($A42 &amp; "!D47")</f>
        <v>0</v>
      </c>
      <c r="G42" s="1">
        <f ca="1">INDIRECT($A42 &amp; "!D48")</f>
        <v>0</v>
      </c>
      <c r="H42" s="1">
        <f ca="1">INDIRECT($A42 &amp; "!D49")</f>
        <v>0.5</v>
      </c>
      <c r="I42" s="1">
        <f ca="1">INDIRECT($A42 &amp; "!D50")</f>
        <v>0.5</v>
      </c>
      <c r="J42" s="1">
        <f t="shared" ca="1" si="3"/>
        <v>1</v>
      </c>
    </row>
    <row r="43" spans="1:10" ht="12.5">
      <c r="A43" s="1" t="s">
        <v>480</v>
      </c>
      <c r="B43" s="1" t="s">
        <v>14</v>
      </c>
      <c r="C43" s="1">
        <f ca="1">INDIRECT($A43 &amp; "!F44")</f>
        <v>0.14285714285714285</v>
      </c>
      <c r="D43" s="1">
        <f ca="1">INDIRECT($A43 &amp; "!F45")</f>
        <v>0.14285714285714285</v>
      </c>
      <c r="E43" s="1">
        <f ca="1">INDIRECT($A43 &amp; "!F46")</f>
        <v>0.14285714285714285</v>
      </c>
      <c r="F43" s="1">
        <f ca="1">INDIRECT($A43 &amp; "!F47")</f>
        <v>0.14285714285714285</v>
      </c>
      <c r="G43" s="1">
        <f ca="1">INDIRECT($A43 &amp; "!F48")</f>
        <v>0</v>
      </c>
      <c r="H43" s="1">
        <f ca="1">INDIRECT($A43 &amp; "!F49")</f>
        <v>0.14285714285714285</v>
      </c>
      <c r="I43" s="1">
        <f ca="1">INDIRECT($A43 &amp; "!F50")</f>
        <v>0.2857142857142857</v>
      </c>
      <c r="J43" s="1">
        <f t="shared" ca="1" si="3"/>
        <v>0.99999999999999989</v>
      </c>
    </row>
    <row r="44" spans="1:10" ht="12.5">
      <c r="A44" s="1" t="s">
        <v>480</v>
      </c>
      <c r="B44" s="1" t="s">
        <v>16</v>
      </c>
      <c r="C44" s="1">
        <f ca="1">INDIRECT($A44 &amp; "!H44")</f>
        <v>0</v>
      </c>
      <c r="D44" s="1">
        <f ca="1">INDIRECT($A44 &amp; "!H45")</f>
        <v>0.5</v>
      </c>
      <c r="E44" s="1">
        <f ca="1">INDIRECT($A44 &amp; "!H46")</f>
        <v>0</v>
      </c>
      <c r="F44" s="1">
        <f ca="1">INDIRECT($A44 &amp; "!H47")</f>
        <v>0.33333333333333331</v>
      </c>
      <c r="G44" s="1">
        <f ca="1">INDIRECT($A44 &amp; "!H48")</f>
        <v>0</v>
      </c>
      <c r="H44" s="1">
        <f ca="1">INDIRECT($A44 &amp; "!H49")</f>
        <v>0</v>
      </c>
      <c r="I44" s="1">
        <f ca="1">INDIRECT($A44 &amp; "!H50")</f>
        <v>0.16666666666666666</v>
      </c>
      <c r="J44" s="1">
        <f t="shared" ca="1" si="3"/>
        <v>0.99999999999999989</v>
      </c>
    </row>
    <row r="45" spans="1:10" ht="12.5">
      <c r="A45" s="1" t="s">
        <v>480</v>
      </c>
      <c r="B45" s="1" t="s">
        <v>17</v>
      </c>
      <c r="C45" s="1">
        <f ca="1">INDIRECT($A45 &amp; "!J44")</f>
        <v>0.22222222222222221</v>
      </c>
      <c r="D45" s="1">
        <f ca="1">INDIRECT($A45 &amp; "!J45")</f>
        <v>0.44444444444444442</v>
      </c>
      <c r="E45" s="1">
        <f ca="1">INDIRECT($A45 &amp; "!J46")</f>
        <v>0</v>
      </c>
      <c r="F45" s="1">
        <f ca="1">INDIRECT($A45 &amp; "!J47")</f>
        <v>0.22222222222222221</v>
      </c>
      <c r="G45" s="1">
        <f ca="1">INDIRECT($A45 &amp; "!J48")</f>
        <v>0</v>
      </c>
      <c r="H45" s="1">
        <f ca="1">INDIRECT($A45 &amp; "!J49")</f>
        <v>0</v>
      </c>
      <c r="I45" s="1">
        <f ca="1">INDIRECT($A45 &amp; "!J50")</f>
        <v>0.1111111111111111</v>
      </c>
      <c r="J45" s="1">
        <f t="shared" ca="1" si="3"/>
        <v>1</v>
      </c>
    </row>
    <row r="46" spans="1:10" ht="12.5">
      <c r="A46" s="1" t="s">
        <v>480</v>
      </c>
      <c r="B46" s="1" t="s">
        <v>85</v>
      </c>
      <c r="C46" s="1">
        <f ca="1">INDIRECT($A46 &amp; "!L44")</f>
        <v>0.22222222222222221</v>
      </c>
      <c r="D46" s="1">
        <f ca="1">INDIRECT($A46 &amp; "!L45")</f>
        <v>0</v>
      </c>
      <c r="E46" s="1">
        <f ca="1">INDIRECT($A46 &amp; "!L46")</f>
        <v>0</v>
      </c>
      <c r="F46" s="1">
        <f ca="1">INDIRECT($A46 &amp; "!L47")</f>
        <v>0.44444444444444442</v>
      </c>
      <c r="G46" s="1">
        <f ca="1">INDIRECT($A46 &amp; "!L48")</f>
        <v>0</v>
      </c>
      <c r="H46" s="1">
        <f ca="1">INDIRECT($A46 &amp; "!L49")</f>
        <v>0.1111111111111111</v>
      </c>
      <c r="I46" s="1">
        <f ca="1">INDIRECT($A46 &amp; "!L50")</f>
        <v>0.22222222222222221</v>
      </c>
      <c r="J46" s="1">
        <f t="shared" ca="1" si="3"/>
        <v>0.99999999999999989</v>
      </c>
    </row>
  </sheetData>
  <autoFilter ref="A1:J46" xr:uid="{00000000-0009-0000-0000-00000A000000}"/>
  <conditionalFormatting sqref="K27:K28">
    <cfRule type="colorScale" priority="1">
      <colorScale>
        <cfvo type="min"/>
        <cfvo type="max"/>
        <color rgb="FFFFFFFF"/>
        <color rgb="FF57BB8A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8"/>
  <sheetViews>
    <sheetView showGridLines="0" workbookViewId="0"/>
  </sheetViews>
  <sheetFormatPr defaultColWidth="12.6328125" defaultRowHeight="15.75" customHeight="1"/>
  <cols>
    <col min="2" max="2" width="21.36328125" customWidth="1"/>
    <col min="3" max="3" width="23" customWidth="1"/>
    <col min="4" max="4" width="17.90625" customWidth="1"/>
    <col min="5" max="5" width="25.36328125" customWidth="1"/>
    <col min="6" max="6" width="17.08984375" customWidth="1"/>
    <col min="7" max="7" width="20.453125" customWidth="1"/>
  </cols>
  <sheetData>
    <row r="1" spans="1:7" ht="15.75" customHeight="1">
      <c r="A1" s="38"/>
      <c r="B1" s="39" t="s">
        <v>488</v>
      </c>
      <c r="C1" s="40"/>
      <c r="D1" s="40"/>
      <c r="E1" s="40"/>
      <c r="F1" s="40"/>
      <c r="G1" s="41"/>
    </row>
    <row r="2" spans="1:7" ht="15.75" customHeight="1">
      <c r="A2" s="39" t="s">
        <v>470</v>
      </c>
      <c r="B2" s="38" t="s">
        <v>481</v>
      </c>
      <c r="C2" s="42" t="s">
        <v>482</v>
      </c>
      <c r="D2" s="42" t="s">
        <v>483</v>
      </c>
      <c r="E2" s="42" t="s">
        <v>484</v>
      </c>
      <c r="F2" s="42" t="s">
        <v>485</v>
      </c>
      <c r="G2" s="43" t="s">
        <v>486</v>
      </c>
    </row>
    <row r="3" spans="1:7" ht="15.75" customHeight="1">
      <c r="A3" s="38" t="s">
        <v>85</v>
      </c>
      <c r="B3" s="44">
        <v>0.23140516890516891</v>
      </c>
      <c r="C3" s="45">
        <v>4.1335978835978837E-2</v>
      </c>
      <c r="D3" s="45">
        <v>0</v>
      </c>
      <c r="E3" s="45">
        <v>0.27172364672364668</v>
      </c>
      <c r="F3" s="45">
        <v>0.15498236331569668</v>
      </c>
      <c r="G3" s="46">
        <v>0.3005528422195089</v>
      </c>
    </row>
    <row r="4" spans="1:7" ht="15.75" customHeight="1">
      <c r="A4" s="47" t="s">
        <v>16</v>
      </c>
      <c r="B4" s="48">
        <v>0.12222222222222223</v>
      </c>
      <c r="C4" s="49">
        <v>0.21388888888888888</v>
      </c>
      <c r="D4" s="49">
        <v>0.25555555555555554</v>
      </c>
      <c r="E4" s="49">
        <v>9.722222222222221E-2</v>
      </c>
      <c r="F4" s="49">
        <v>0.17222222222222219</v>
      </c>
      <c r="G4" s="50">
        <v>0.13888888888888887</v>
      </c>
    </row>
    <row r="5" spans="1:7" ht="15.75" customHeight="1">
      <c r="A5" s="47" t="s">
        <v>17</v>
      </c>
      <c r="B5" s="48">
        <v>0.25034778221052734</v>
      </c>
      <c r="C5" s="49">
        <v>0.20205439077988097</v>
      </c>
      <c r="D5" s="49">
        <v>0.1056644880174292</v>
      </c>
      <c r="E5" s="49">
        <v>0.16325132746701376</v>
      </c>
      <c r="F5" s="49">
        <v>0.1025132275132275</v>
      </c>
      <c r="G5" s="50">
        <v>0.17616878401192126</v>
      </c>
    </row>
    <row r="6" spans="1:7" ht="15.75" customHeight="1">
      <c r="A6" s="47" t="s">
        <v>13</v>
      </c>
      <c r="B6" s="48">
        <v>4.6296296296296294E-2</v>
      </c>
      <c r="C6" s="49">
        <v>0.125</v>
      </c>
      <c r="D6" s="49">
        <v>6.6798941798941802E-2</v>
      </c>
      <c r="E6" s="49">
        <v>6.1507936507936511E-2</v>
      </c>
      <c r="F6" s="49">
        <v>0.45767195767195762</v>
      </c>
      <c r="G6" s="50">
        <v>0.2427248677248677</v>
      </c>
    </row>
    <row r="7" spans="1:7" ht="15.75" customHeight="1">
      <c r="A7" s="47" t="s">
        <v>14</v>
      </c>
      <c r="B7" s="48">
        <v>0.16360069668893196</v>
      </c>
      <c r="C7" s="49">
        <v>0.15271245638892697</v>
      </c>
      <c r="D7" s="49">
        <v>8.6773302949773534E-2</v>
      </c>
      <c r="E7" s="49">
        <v>0.14708752576399634</v>
      </c>
      <c r="F7" s="49">
        <v>0.23274331877273052</v>
      </c>
      <c r="G7" s="50">
        <v>0.21708269943564062</v>
      </c>
    </row>
    <row r="8" spans="1:7" ht="15.75" customHeight="1">
      <c r="A8" s="51" t="s">
        <v>487</v>
      </c>
      <c r="B8" s="52">
        <v>0.16567101976765844</v>
      </c>
      <c r="C8" s="53">
        <v>0.14222044684229559</v>
      </c>
      <c r="D8" s="53">
        <v>9.2058664957824624E-2</v>
      </c>
      <c r="E8" s="53">
        <v>0.15179683955944462</v>
      </c>
      <c r="F8" s="53">
        <v>0.22772693187609155</v>
      </c>
      <c r="G8" s="54">
        <v>0.22052609699668524</v>
      </c>
    </row>
  </sheetData>
  <conditionalFormatting sqref="B2:G2">
    <cfRule type="colorScale" priority="1">
      <colorScale>
        <cfvo type="min"/>
        <cfvo type="max"/>
        <color rgb="FFFFFFFF"/>
        <color rgb="FF57BB8A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12"/>
  <sheetViews>
    <sheetView showGridLines="0" workbookViewId="0"/>
  </sheetViews>
  <sheetFormatPr defaultColWidth="12.6328125" defaultRowHeight="15.75" customHeight="1"/>
  <cols>
    <col min="2" max="2" width="14.90625" customWidth="1"/>
    <col min="3" max="3" width="15.6328125" customWidth="1"/>
    <col min="4" max="4" width="16.453125" customWidth="1"/>
    <col min="5" max="5" width="16.08984375" customWidth="1"/>
    <col min="6" max="6" width="17.26953125" customWidth="1"/>
    <col min="7" max="7" width="21.90625" customWidth="1"/>
  </cols>
  <sheetData>
    <row r="1" spans="1:7" ht="15.75" customHeight="1">
      <c r="A1" s="38"/>
      <c r="B1" s="39" t="s">
        <v>488</v>
      </c>
      <c r="C1" s="40"/>
      <c r="D1" s="40"/>
      <c r="E1" s="40"/>
      <c r="F1" s="40"/>
      <c r="G1" s="41"/>
    </row>
    <row r="2" spans="1:7" ht="15.75" customHeight="1">
      <c r="A2" s="39" t="s">
        <v>469</v>
      </c>
      <c r="B2" s="38" t="s">
        <v>481</v>
      </c>
      <c r="C2" s="42" t="s">
        <v>482</v>
      </c>
      <c r="D2" s="42" t="s">
        <v>483</v>
      </c>
      <c r="E2" s="42" t="s">
        <v>484</v>
      </c>
      <c r="F2" s="42" t="s">
        <v>485</v>
      </c>
      <c r="G2" s="43" t="s">
        <v>486</v>
      </c>
    </row>
    <row r="3" spans="1:7" ht="15.75" customHeight="1">
      <c r="A3" s="38" t="s">
        <v>472</v>
      </c>
      <c r="B3" s="44">
        <v>0.30826330532212887</v>
      </c>
      <c r="C3" s="45">
        <v>4.5098039215686267E-2</v>
      </c>
      <c r="D3" s="45">
        <v>0.24509803921568629</v>
      </c>
      <c r="E3" s="45">
        <v>6.8907563025210089E-2</v>
      </c>
      <c r="F3" s="45">
        <v>0.2638655462184874</v>
      </c>
      <c r="G3" s="46">
        <v>6.8767507002801126E-2</v>
      </c>
    </row>
    <row r="4" spans="1:7" ht="15.75" customHeight="1">
      <c r="A4" s="47" t="s">
        <v>474</v>
      </c>
      <c r="B4" s="48">
        <v>0.25952380952380949</v>
      </c>
      <c r="C4" s="49">
        <v>0.15357142857142855</v>
      </c>
      <c r="D4" s="49">
        <v>0.11666666666666665</v>
      </c>
      <c r="E4" s="49">
        <v>0.12023809523809523</v>
      </c>
      <c r="F4" s="49">
        <v>0.31666666666666665</v>
      </c>
      <c r="G4" s="50">
        <v>3.3333333333333333E-2</v>
      </c>
    </row>
    <row r="5" spans="1:7" ht="15.75" customHeight="1">
      <c r="A5" s="47" t="s">
        <v>473</v>
      </c>
      <c r="B5" s="48">
        <v>5.9523809523809521E-2</v>
      </c>
      <c r="C5" s="49">
        <v>0.15773809523809523</v>
      </c>
      <c r="D5" s="49">
        <v>5.6547619047619041E-2</v>
      </c>
      <c r="E5" s="49">
        <v>0.13392857142857142</v>
      </c>
      <c r="F5" s="49">
        <v>0.19345238095238093</v>
      </c>
      <c r="G5" s="50">
        <v>0.39880952380952384</v>
      </c>
    </row>
    <row r="6" spans="1:7" ht="15.75" customHeight="1">
      <c r="A6" s="47" t="s">
        <v>477</v>
      </c>
      <c r="B6" s="48">
        <v>0.12142857142857144</v>
      </c>
      <c r="C6" s="49">
        <v>0.22142857142857145</v>
      </c>
      <c r="D6" s="49">
        <v>0</v>
      </c>
      <c r="E6" s="49">
        <v>0.10714285714285714</v>
      </c>
      <c r="F6" s="49">
        <v>0.35</v>
      </c>
      <c r="G6" s="50">
        <v>0.2</v>
      </c>
    </row>
    <row r="7" spans="1:7" ht="15.75" customHeight="1">
      <c r="A7" s="47" t="s">
        <v>479</v>
      </c>
      <c r="B7" s="48">
        <v>0.2203846153846154</v>
      </c>
      <c r="C7" s="49">
        <v>0.16243589743589743</v>
      </c>
      <c r="D7" s="49">
        <v>0.11243589743589744</v>
      </c>
      <c r="E7" s="49">
        <v>7.371794871794872E-2</v>
      </c>
      <c r="F7" s="49">
        <v>0.25858974358974363</v>
      </c>
      <c r="G7" s="50">
        <v>0.17243589743589743</v>
      </c>
    </row>
    <row r="8" spans="1:7" ht="15.75" customHeight="1">
      <c r="A8" s="47" t="s">
        <v>478</v>
      </c>
      <c r="B8" s="48">
        <v>0.27742569930069932</v>
      </c>
      <c r="C8" s="49">
        <v>0.17566287878787878</v>
      </c>
      <c r="D8" s="49">
        <v>3.125E-2</v>
      </c>
      <c r="E8" s="49">
        <v>0.14499562937062938</v>
      </c>
      <c r="F8" s="49">
        <v>1.5625E-2</v>
      </c>
      <c r="G8" s="50">
        <v>0.35504079254079257</v>
      </c>
    </row>
    <row r="9" spans="1:7" ht="15.75" customHeight="1">
      <c r="A9" s="47" t="s">
        <v>480</v>
      </c>
      <c r="B9" s="48">
        <v>0.11746031746031745</v>
      </c>
      <c r="C9" s="49">
        <v>0.21746031746031744</v>
      </c>
      <c r="D9" s="49">
        <v>2.8571428571428571E-2</v>
      </c>
      <c r="E9" s="49">
        <v>0.22857142857142856</v>
      </c>
      <c r="F9" s="49">
        <v>0.15079365079365079</v>
      </c>
      <c r="G9" s="50">
        <v>0.25714285714285712</v>
      </c>
    </row>
    <row r="10" spans="1:7" ht="15.75" customHeight="1">
      <c r="A10" s="47" t="s">
        <v>476</v>
      </c>
      <c r="B10" s="48">
        <v>5.9742647058823532E-2</v>
      </c>
      <c r="C10" s="49">
        <v>0.12658756684491979</v>
      </c>
      <c r="D10" s="49">
        <v>8.7853323147440793E-2</v>
      </c>
      <c r="E10" s="49">
        <v>0.42783135981665393</v>
      </c>
      <c r="F10" s="49">
        <v>0.14813311688311687</v>
      </c>
      <c r="G10" s="50">
        <v>0.14985198624904505</v>
      </c>
    </row>
    <row r="11" spans="1:7" ht="15.75" customHeight="1">
      <c r="A11" s="47" t="s">
        <v>475</v>
      </c>
      <c r="B11" s="48">
        <v>4.7222222222222221E-2</v>
      </c>
      <c r="C11" s="49">
        <v>2.6666666666666665E-2</v>
      </c>
      <c r="D11" s="49">
        <v>0.12999999999999998</v>
      </c>
      <c r="E11" s="49">
        <v>0.11111111111111112</v>
      </c>
      <c r="F11" s="49">
        <v>0.28722222222222221</v>
      </c>
      <c r="G11" s="50">
        <v>0.39777777777777779</v>
      </c>
    </row>
    <row r="12" spans="1:7" ht="15.75" customHeight="1">
      <c r="A12" s="51" t="s">
        <v>487</v>
      </c>
      <c r="B12" s="52">
        <v>0.16567101976765844</v>
      </c>
      <c r="C12" s="53">
        <v>0.14222044684229557</v>
      </c>
      <c r="D12" s="53">
        <v>9.2058664957824624E-2</v>
      </c>
      <c r="E12" s="53">
        <v>0.15179683955944459</v>
      </c>
      <c r="F12" s="53">
        <v>0.22772693187609155</v>
      </c>
      <c r="G12" s="54">
        <v>0.22052609699668521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Error types</vt:lpstr>
      <vt:lpstr>Camperplus</vt:lpstr>
      <vt:lpstr>Grocery</vt:lpstr>
      <vt:lpstr>FishChips</vt:lpstr>
      <vt:lpstr>Tickets</vt:lpstr>
      <vt:lpstr>Supermarket</vt:lpstr>
      <vt:lpstr>Planningpoker</vt:lpstr>
      <vt:lpstr>School</vt:lpstr>
      <vt:lpstr>Recycling</vt:lpstr>
      <vt:lpstr>Sports</vt:lpstr>
      <vt:lpstr>Overall</vt:lpstr>
      <vt:lpstr>Stats-by-treatment</vt:lpstr>
      <vt:lpstr>Stats-by-dataset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מקס ב</cp:lastModifiedBy>
  <dcterms:modified xsi:type="dcterms:W3CDTF">2024-01-29T15:37:05Z</dcterms:modified>
</cp:coreProperties>
</file>