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3689\Documents\GitHub\Exam-Applied-Macroeconomics\EA_QUEST3\"/>
    </mc:Choice>
  </mc:AlternateContent>
  <xr:revisionPtr revIDLastSave="0" documentId="13_ncr:1_{4E102891-2853-43B3-A742-162C7FBE2321}" xr6:coauthVersionLast="47" xr6:coauthVersionMax="47" xr10:uidLastSave="{00000000-0000-0000-0000-000000000000}"/>
  <bookViews>
    <workbookView xWindow="3150" yWindow="3150" windowWidth="10065" windowHeight="8325" xr2:uid="{83C6AE5A-7379-4CA1-8CAA-9D1ACFE04297}"/>
  </bookViews>
  <sheets>
    <sheet name="Parameters distributions" sheetId="1" r:id="rId1"/>
    <sheet name="Paper Table" sheetId="8" r:id="rId2"/>
  </sheets>
  <definedNames>
    <definedName name="ExternalData_3" localSheetId="1" hidden="1">'Paper Table'!$B$5:$G$68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025  Page 20_78794d78-700e-4d08-b353-6687ef93a329" name="Table025  Page 20" connection="Query - Table025 (Page 20)"/>
          <x15:modelTable id="Table081  Page 54_6b261fd5-e5a7-4400-8298-287f2517a6c3" name="Table081  Page 54" connection="Query - Table081 (Page 54)"/>
          <x15:modelTable id="Append1_2d0e88e1-fb63-4587-ba1a-f033fc45650c" name="Append1" connection="Query - Append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10" i="1" l="1"/>
  <c r="N11" i="1"/>
  <c r="N12" i="1"/>
  <c r="N13" i="1"/>
  <c r="N14" i="1"/>
  <c r="N15" i="1"/>
  <c r="N16" i="1"/>
  <c r="V16" i="1" s="1"/>
  <c r="N17" i="1"/>
  <c r="N18" i="1"/>
  <c r="N19" i="1"/>
  <c r="N20" i="1"/>
  <c r="N21" i="1"/>
  <c r="N22" i="1"/>
  <c r="N23" i="1"/>
  <c r="N24" i="1"/>
  <c r="V24" i="1" s="1"/>
  <c r="N25" i="1"/>
  <c r="N26" i="1"/>
  <c r="N27" i="1"/>
  <c r="N28" i="1"/>
  <c r="N29" i="1"/>
  <c r="N30" i="1"/>
  <c r="N31" i="1"/>
  <c r="N32" i="1"/>
  <c r="V32" i="1" s="1"/>
  <c r="N33" i="1"/>
  <c r="N34" i="1"/>
  <c r="N35" i="1"/>
  <c r="V35" i="1" s="1"/>
  <c r="N36" i="1"/>
  <c r="N37" i="1"/>
  <c r="V37" i="1" s="1"/>
  <c r="N38" i="1"/>
  <c r="N39" i="1"/>
  <c r="N40" i="1"/>
  <c r="V40" i="1" s="1"/>
  <c r="N41" i="1"/>
  <c r="N42" i="1"/>
  <c r="N43" i="1"/>
  <c r="N44" i="1"/>
  <c r="N45" i="1"/>
  <c r="V45" i="1" s="1"/>
  <c r="N46" i="1"/>
  <c r="N47" i="1"/>
  <c r="N48" i="1"/>
  <c r="V48" i="1" s="1"/>
  <c r="N49" i="1"/>
  <c r="N50" i="1"/>
  <c r="N51" i="1"/>
  <c r="N52" i="1"/>
  <c r="N53" i="1"/>
  <c r="V53" i="1" s="1"/>
  <c r="N54" i="1"/>
  <c r="N55" i="1"/>
  <c r="N56" i="1"/>
  <c r="V56" i="1" s="1"/>
  <c r="N57" i="1"/>
  <c r="V10" i="1"/>
  <c r="V12" i="1"/>
  <c r="V13" i="1"/>
  <c r="V14" i="1"/>
  <c r="V15" i="1"/>
  <c r="V18" i="1"/>
  <c r="V20" i="1"/>
  <c r="V21" i="1"/>
  <c r="V22" i="1"/>
  <c r="V23" i="1"/>
  <c r="V26" i="1"/>
  <c r="V28" i="1"/>
  <c r="V29" i="1"/>
  <c r="V30" i="1"/>
  <c r="V31" i="1"/>
  <c r="V34" i="1"/>
  <c r="V36" i="1"/>
  <c r="V38" i="1"/>
  <c r="V39" i="1"/>
  <c r="V42" i="1"/>
  <c r="V44" i="1"/>
  <c r="V46" i="1"/>
  <c r="V47" i="1"/>
  <c r="V50" i="1"/>
  <c r="V52" i="1"/>
  <c r="V54" i="1"/>
  <c r="V55" i="1"/>
  <c r="C14" i="1"/>
  <c r="D14" i="1" s="1" a="1"/>
  <c r="D14" i="1" s="1"/>
  <c r="C10" i="1"/>
  <c r="D10" i="1" s="1" a="1"/>
  <c r="D10" i="1" s="1"/>
  <c r="C15" i="1"/>
  <c r="F15" i="1" s="1"/>
  <c r="C16" i="1"/>
  <c r="D16" i="1" s="1" a="1"/>
  <c r="D16" i="1" s="1"/>
  <c r="C17" i="1"/>
  <c r="D17" i="1" s="1" a="1"/>
  <c r="D17" i="1" s="1"/>
  <c r="C18" i="1"/>
  <c r="D18" i="1" s="1" a="1"/>
  <c r="D18" i="1" s="1"/>
  <c r="C19" i="1"/>
  <c r="C20" i="1"/>
  <c r="D20" i="1" s="1" a="1"/>
  <c r="D20" i="1" s="1"/>
  <c r="C21" i="1"/>
  <c r="D21" i="1" s="1" a="1"/>
  <c r="D21" i="1" s="1"/>
  <c r="C11" i="1"/>
  <c r="D11" i="1" s="1" a="1"/>
  <c r="D11" i="1" s="1"/>
  <c r="C12" i="1"/>
  <c r="F12" i="1" s="1"/>
  <c r="C22" i="1"/>
  <c r="D22" i="1" s="1" a="1"/>
  <c r="D22" i="1" s="1"/>
  <c r="C23" i="1"/>
  <c r="D23" i="1" s="1" a="1"/>
  <c r="D23" i="1" s="1"/>
  <c r="C24" i="1"/>
  <c r="D24" i="1" s="1" a="1"/>
  <c r="D24" i="1" s="1"/>
  <c r="C25" i="1"/>
  <c r="G25" i="1" s="1"/>
  <c r="C13" i="1"/>
  <c r="D13" i="1" s="1" a="1"/>
  <c r="D13" i="1" s="1"/>
  <c r="C26" i="1"/>
  <c r="D26" i="1" s="1" a="1"/>
  <c r="D26" i="1" s="1"/>
  <c r="C27" i="1"/>
  <c r="D27" i="1" s="1" a="1"/>
  <c r="D27" i="1" s="1"/>
  <c r="C28" i="1"/>
  <c r="F28" i="1" s="1"/>
  <c r="C29" i="1"/>
  <c r="D29" i="1" s="1" a="1"/>
  <c r="D29" i="1" s="1"/>
  <c r="C30" i="1"/>
  <c r="D30" i="1" s="1" a="1"/>
  <c r="D30" i="1" s="1"/>
  <c r="C31" i="1"/>
  <c r="D31" i="1" s="1" a="1"/>
  <c r="D31" i="1" s="1"/>
  <c r="C32" i="1"/>
  <c r="G32" i="1" s="1"/>
  <c r="C33" i="1"/>
  <c r="D33" i="1" s="1" a="1"/>
  <c r="D33" i="1" s="1"/>
  <c r="C34" i="1"/>
  <c r="D34" i="1" s="1" a="1"/>
  <c r="D34" i="1" s="1"/>
  <c r="C35" i="1"/>
  <c r="D35" i="1" s="1" a="1"/>
  <c r="D35" i="1" s="1"/>
  <c r="C36" i="1"/>
  <c r="F36" i="1" s="1"/>
  <c r="C37" i="1"/>
  <c r="D37" i="1" s="1" a="1"/>
  <c r="D37" i="1" s="1"/>
  <c r="C38" i="1"/>
  <c r="D38" i="1" s="1" a="1"/>
  <c r="D38" i="1" s="1"/>
  <c r="C39" i="1"/>
  <c r="D39" i="1" s="1" a="1"/>
  <c r="D39" i="1" s="1"/>
  <c r="C40" i="1"/>
  <c r="G40" i="1" s="1"/>
  <c r="C41" i="1"/>
  <c r="D41" i="1" s="1" a="1"/>
  <c r="D41" i="1" s="1"/>
  <c r="C42" i="1"/>
  <c r="D42" i="1" s="1" a="1"/>
  <c r="D42" i="1" s="1"/>
  <c r="C43" i="1"/>
  <c r="D43" i="1" s="1" a="1"/>
  <c r="D43" i="1" s="1"/>
  <c r="C44" i="1"/>
  <c r="F44" i="1" s="1"/>
  <c r="C45" i="1"/>
  <c r="D45" i="1" s="1" a="1"/>
  <c r="D45" i="1" s="1"/>
  <c r="C46" i="1"/>
  <c r="D46" i="1" s="1" a="1"/>
  <c r="D46" i="1" s="1"/>
  <c r="C47" i="1"/>
  <c r="D47" i="1" s="1" a="1"/>
  <c r="D47" i="1" s="1"/>
  <c r="C48" i="1"/>
  <c r="C49" i="1"/>
  <c r="D49" i="1" s="1" a="1"/>
  <c r="D49" i="1" s="1"/>
  <c r="C50" i="1"/>
  <c r="D50" i="1" s="1" a="1"/>
  <c r="D50" i="1" s="1"/>
  <c r="C51" i="1"/>
  <c r="D51" i="1" s="1" a="1"/>
  <c r="D51" i="1" s="1"/>
  <c r="C52" i="1"/>
  <c r="F52" i="1" s="1"/>
  <c r="C53" i="1"/>
  <c r="D53" i="1" s="1" a="1"/>
  <c r="D53" i="1" s="1"/>
  <c r="C54" i="1"/>
  <c r="D54" i="1" s="1" a="1"/>
  <c r="D54" i="1" s="1"/>
  <c r="C55" i="1"/>
  <c r="D55" i="1" s="1" a="1"/>
  <c r="D55" i="1" s="1"/>
  <c r="C56" i="1"/>
  <c r="C57" i="1"/>
  <c r="D57" i="1" s="1" a="1"/>
  <c r="D57" i="1" s="1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40" i="8"/>
  <c r="I41" i="8"/>
  <c r="I42" i="8"/>
  <c r="I43" i="8"/>
  <c r="I44" i="8"/>
  <c r="I45" i="8"/>
  <c r="I46" i="8"/>
  <c r="I47" i="8"/>
  <c r="I48" i="8"/>
  <c r="I49" i="8"/>
  <c r="I50" i="8"/>
  <c r="I51" i="8"/>
  <c r="I52" i="8"/>
  <c r="I53" i="8"/>
  <c r="I54" i="8"/>
  <c r="I55" i="8"/>
  <c r="I56" i="8"/>
  <c r="I57" i="8"/>
  <c r="I58" i="8"/>
  <c r="I59" i="8"/>
  <c r="I60" i="8"/>
  <c r="I61" i="8"/>
  <c r="I62" i="8"/>
  <c r="I63" i="8"/>
  <c r="I64" i="8"/>
  <c r="I65" i="8"/>
  <c r="I66" i="8"/>
  <c r="I67" i="8"/>
  <c r="I68" i="8"/>
  <c r="I6" i="8"/>
  <c r="D36" i="1" a="1"/>
  <c r="D36" i="1" s="1"/>
  <c r="D44" i="1" a="1"/>
  <c r="D44" i="1" s="1"/>
  <c r="D52" i="1" a="1"/>
  <c r="D52" i="1" s="1"/>
  <c r="D28" i="1" l="1" a="1"/>
  <c r="D28" i="1" s="1"/>
  <c r="D12" i="1" a="1"/>
  <c r="D12" i="1" s="1"/>
  <c r="D15" i="1" a="1"/>
  <c r="D15" i="1" s="1"/>
  <c r="V17" i="1"/>
  <c r="V25" i="1"/>
  <c r="V33" i="1"/>
  <c r="V41" i="1"/>
  <c r="V49" i="1"/>
  <c r="V57" i="1"/>
  <c r="V51" i="1"/>
  <c r="V43" i="1"/>
  <c r="V27" i="1"/>
  <c r="V19" i="1"/>
  <c r="V11" i="1"/>
  <c r="G33" i="1"/>
  <c r="F57" i="1"/>
  <c r="G57" i="1"/>
  <c r="G13" i="1"/>
  <c r="F49" i="1"/>
  <c r="D56" i="1" a="1"/>
  <c r="D56" i="1" s="1"/>
  <c r="F56" i="1"/>
  <c r="D19" i="1" a="1"/>
  <c r="D19" i="1" s="1"/>
  <c r="F19" i="1"/>
  <c r="G56" i="1"/>
  <c r="F41" i="1"/>
  <c r="D32" i="1" a="1"/>
  <c r="D32" i="1" s="1"/>
  <c r="F32" i="1"/>
  <c r="G49" i="1"/>
  <c r="G20" i="1"/>
  <c r="F33" i="1"/>
  <c r="D48" i="1" a="1"/>
  <c r="D48" i="1" s="1"/>
  <c r="F48" i="1"/>
  <c r="D25" i="1" a="1"/>
  <c r="D25" i="1" s="1"/>
  <c r="F25" i="1"/>
  <c r="G48" i="1"/>
  <c r="G19" i="1"/>
  <c r="F13" i="1"/>
  <c r="D40" i="1" a="1"/>
  <c r="D40" i="1" s="1"/>
  <c r="F40" i="1"/>
  <c r="G41" i="1"/>
  <c r="F20" i="1"/>
  <c r="G47" i="1"/>
  <c r="G24" i="1"/>
  <c r="F55" i="1"/>
  <c r="F39" i="1"/>
  <c r="F31" i="1"/>
  <c r="F24" i="1"/>
  <c r="F18" i="1"/>
  <c r="G54" i="1"/>
  <c r="G46" i="1"/>
  <c r="G38" i="1"/>
  <c r="G30" i="1"/>
  <c r="G23" i="1"/>
  <c r="G17" i="1"/>
  <c r="F54" i="1"/>
  <c r="F46" i="1"/>
  <c r="F38" i="1"/>
  <c r="F30" i="1"/>
  <c r="F23" i="1"/>
  <c r="F17" i="1"/>
  <c r="G39" i="1"/>
  <c r="G18" i="1"/>
  <c r="G53" i="1"/>
  <c r="G29" i="1"/>
  <c r="G16" i="1"/>
  <c r="F53" i="1"/>
  <c r="F37" i="1"/>
  <c r="F29" i="1"/>
  <c r="F16" i="1"/>
  <c r="F47" i="1"/>
  <c r="G45" i="1"/>
  <c r="G37" i="1"/>
  <c r="G22" i="1"/>
  <c r="F45" i="1"/>
  <c r="F22" i="1"/>
  <c r="G52" i="1"/>
  <c r="G44" i="1"/>
  <c r="G36" i="1"/>
  <c r="G28" i="1"/>
  <c r="G12" i="1"/>
  <c r="G15" i="1"/>
  <c r="G51" i="1"/>
  <c r="G43" i="1"/>
  <c r="G35" i="1"/>
  <c r="G27" i="1"/>
  <c r="G11" i="1"/>
  <c r="G10" i="1"/>
  <c r="F51" i="1"/>
  <c r="F43" i="1"/>
  <c r="F35" i="1"/>
  <c r="F27" i="1"/>
  <c r="F11" i="1"/>
  <c r="F10" i="1"/>
  <c r="G55" i="1"/>
  <c r="G31" i="1"/>
  <c r="G50" i="1"/>
  <c r="G42" i="1"/>
  <c r="G34" i="1"/>
  <c r="G26" i="1"/>
  <c r="G21" i="1"/>
  <c r="G14" i="1"/>
  <c r="F50" i="1"/>
  <c r="F42" i="1"/>
  <c r="F34" i="1"/>
  <c r="F26" i="1"/>
  <c r="F21" i="1"/>
  <c r="F14" i="1"/>
  <c r="E57" i="1"/>
  <c r="E49" i="1"/>
  <c r="E41" i="1"/>
  <c r="E33" i="1"/>
  <c r="E13" i="1"/>
  <c r="E20" i="1"/>
  <c r="H57" i="1"/>
  <c r="I57" i="1" s="1"/>
  <c r="H49" i="1"/>
  <c r="I49" i="1" s="1"/>
  <c r="H41" i="1"/>
  <c r="I41" i="1" s="1"/>
  <c r="H33" i="1"/>
  <c r="I33" i="1" s="1"/>
  <c r="H13" i="1"/>
  <c r="I13" i="1" s="1"/>
  <c r="H20" i="1"/>
  <c r="I20" i="1" s="1"/>
  <c r="E56" i="1"/>
  <c r="E48" i="1"/>
  <c r="E40" i="1"/>
  <c r="E32" i="1"/>
  <c r="E25" i="1"/>
  <c r="E19" i="1"/>
  <c r="H56" i="1"/>
  <c r="I56" i="1" s="1"/>
  <c r="H48" i="1"/>
  <c r="I48" i="1" s="1"/>
  <c r="H40" i="1"/>
  <c r="I40" i="1" s="1"/>
  <c r="H32" i="1"/>
  <c r="I32" i="1" s="1"/>
  <c r="H25" i="1"/>
  <c r="I25" i="1" s="1"/>
  <c r="H19" i="1"/>
  <c r="I19" i="1" s="1"/>
  <c r="E55" i="1"/>
  <c r="E47" i="1"/>
  <c r="E39" i="1"/>
  <c r="E31" i="1"/>
  <c r="E24" i="1"/>
  <c r="E18" i="1"/>
  <c r="H55" i="1"/>
  <c r="I55" i="1" s="1"/>
  <c r="H47" i="1"/>
  <c r="I47" i="1" s="1"/>
  <c r="H39" i="1"/>
  <c r="I39" i="1" s="1"/>
  <c r="H31" i="1"/>
  <c r="I31" i="1" s="1"/>
  <c r="H24" i="1"/>
  <c r="I24" i="1" s="1"/>
  <c r="H18" i="1"/>
  <c r="I18" i="1" s="1"/>
  <c r="E54" i="1"/>
  <c r="E46" i="1"/>
  <c r="E38" i="1"/>
  <c r="E30" i="1"/>
  <c r="E23" i="1"/>
  <c r="E17" i="1"/>
  <c r="H54" i="1"/>
  <c r="I54" i="1" s="1"/>
  <c r="H46" i="1"/>
  <c r="I46" i="1" s="1"/>
  <c r="H38" i="1"/>
  <c r="I38" i="1" s="1"/>
  <c r="H30" i="1"/>
  <c r="I30" i="1" s="1"/>
  <c r="H23" i="1"/>
  <c r="I23" i="1" s="1"/>
  <c r="H17" i="1"/>
  <c r="I17" i="1" s="1"/>
  <c r="E53" i="1"/>
  <c r="E45" i="1"/>
  <c r="E37" i="1"/>
  <c r="E29" i="1"/>
  <c r="E22" i="1"/>
  <c r="E16" i="1"/>
  <c r="H53" i="1"/>
  <c r="I53" i="1" s="1"/>
  <c r="H45" i="1"/>
  <c r="I45" i="1" s="1"/>
  <c r="H37" i="1"/>
  <c r="I37" i="1" s="1"/>
  <c r="H29" i="1"/>
  <c r="I29" i="1" s="1"/>
  <c r="H22" i="1"/>
  <c r="I22" i="1" s="1"/>
  <c r="H16" i="1"/>
  <c r="I16" i="1" s="1"/>
  <c r="E52" i="1"/>
  <c r="E44" i="1"/>
  <c r="E36" i="1"/>
  <c r="E28" i="1"/>
  <c r="E12" i="1"/>
  <c r="E15" i="1"/>
  <c r="H52" i="1"/>
  <c r="I52" i="1" s="1"/>
  <c r="H44" i="1"/>
  <c r="I44" i="1" s="1"/>
  <c r="H36" i="1"/>
  <c r="I36" i="1" s="1"/>
  <c r="H28" i="1"/>
  <c r="I28" i="1" s="1"/>
  <c r="H12" i="1"/>
  <c r="I12" i="1" s="1"/>
  <c r="H15" i="1"/>
  <c r="I15" i="1" s="1"/>
  <c r="E51" i="1"/>
  <c r="E43" i="1"/>
  <c r="E35" i="1"/>
  <c r="E27" i="1"/>
  <c r="E11" i="1"/>
  <c r="E10" i="1"/>
  <c r="H51" i="1"/>
  <c r="I51" i="1" s="1"/>
  <c r="H43" i="1"/>
  <c r="I43" i="1" s="1"/>
  <c r="H35" i="1"/>
  <c r="I35" i="1" s="1"/>
  <c r="H27" i="1"/>
  <c r="I27" i="1" s="1"/>
  <c r="H11" i="1"/>
  <c r="I11" i="1" s="1"/>
  <c r="H10" i="1"/>
  <c r="I10" i="1" s="1"/>
  <c r="E50" i="1"/>
  <c r="E42" i="1"/>
  <c r="E34" i="1"/>
  <c r="E26" i="1"/>
  <c r="E21" i="1"/>
  <c r="E14" i="1"/>
  <c r="H50" i="1"/>
  <c r="I50" i="1" s="1"/>
  <c r="H42" i="1"/>
  <c r="I42" i="1" s="1"/>
  <c r="H34" i="1"/>
  <c r="I34" i="1" s="1"/>
  <c r="H26" i="1"/>
  <c r="I26" i="1" s="1"/>
  <c r="H21" i="1"/>
  <c r="I21" i="1" s="1"/>
  <c r="H14" i="1"/>
  <c r="I14" i="1" s="1"/>
  <c r="M35" i="1" l="1"/>
  <c r="L35" i="1"/>
  <c r="K35" i="1"/>
  <c r="J35" i="1"/>
  <c r="M39" i="1"/>
  <c r="L39" i="1"/>
  <c r="K39" i="1"/>
  <c r="Q39" i="1" s="1"/>
  <c r="J39" i="1"/>
  <c r="P39" i="1" s="1"/>
  <c r="M41" i="1"/>
  <c r="L41" i="1"/>
  <c r="K41" i="1"/>
  <c r="J41" i="1"/>
  <c r="L14" i="1"/>
  <c r="M14" i="1"/>
  <c r="J14" i="1"/>
  <c r="P14" i="1" s="1"/>
  <c r="K14" i="1"/>
  <c r="Q14" i="1" s="1"/>
  <c r="M43" i="1"/>
  <c r="L43" i="1"/>
  <c r="K43" i="1"/>
  <c r="J43" i="1"/>
  <c r="M15" i="1"/>
  <c r="Q15" i="1" s="1"/>
  <c r="L15" i="1"/>
  <c r="P15" i="1" s="1"/>
  <c r="K15" i="1"/>
  <c r="J15" i="1"/>
  <c r="M45" i="1"/>
  <c r="L45" i="1"/>
  <c r="K45" i="1"/>
  <c r="J45" i="1"/>
  <c r="L17" i="1"/>
  <c r="P17" i="1" s="1"/>
  <c r="M17" i="1"/>
  <c r="K17" i="1"/>
  <c r="J17" i="1"/>
  <c r="M47" i="1"/>
  <c r="L47" i="1"/>
  <c r="K47" i="1"/>
  <c r="J47" i="1"/>
  <c r="P47" i="1" s="1"/>
  <c r="L19" i="1"/>
  <c r="P19" i="1" s="1"/>
  <c r="M19" i="1"/>
  <c r="Q19" i="1" s="1"/>
  <c r="K19" i="1"/>
  <c r="J19" i="1"/>
  <c r="M49" i="1"/>
  <c r="L49" i="1"/>
  <c r="K49" i="1"/>
  <c r="J49" i="1"/>
  <c r="M37" i="1"/>
  <c r="L37" i="1"/>
  <c r="K37" i="1"/>
  <c r="Q37" i="1" s="1"/>
  <c r="J37" i="1"/>
  <c r="P37" i="1" s="1"/>
  <c r="M21" i="1"/>
  <c r="L21" i="1"/>
  <c r="J21" i="1"/>
  <c r="K21" i="1"/>
  <c r="M51" i="1"/>
  <c r="L51" i="1"/>
  <c r="K51" i="1"/>
  <c r="Q51" i="1" s="1"/>
  <c r="J51" i="1"/>
  <c r="P51" i="1" s="1"/>
  <c r="L12" i="1"/>
  <c r="M12" i="1"/>
  <c r="K12" i="1"/>
  <c r="J12" i="1"/>
  <c r="M53" i="1"/>
  <c r="L53" i="1"/>
  <c r="K53" i="1"/>
  <c r="J53" i="1"/>
  <c r="L23" i="1"/>
  <c r="M23" i="1"/>
  <c r="K23" i="1"/>
  <c r="J23" i="1"/>
  <c r="P23" i="1" s="1"/>
  <c r="M55" i="1"/>
  <c r="L55" i="1"/>
  <c r="K55" i="1"/>
  <c r="Q55" i="1" s="1"/>
  <c r="J55" i="1"/>
  <c r="P55" i="1" s="1"/>
  <c r="M25" i="1"/>
  <c r="L25" i="1"/>
  <c r="K25" i="1"/>
  <c r="J25" i="1"/>
  <c r="P25" i="1" s="1"/>
  <c r="M57" i="1"/>
  <c r="L57" i="1"/>
  <c r="K57" i="1"/>
  <c r="Q57" i="1" s="1"/>
  <c r="J57" i="1"/>
  <c r="P57" i="1" s="1"/>
  <c r="L34" i="1"/>
  <c r="M34" i="1"/>
  <c r="J34" i="1"/>
  <c r="K34" i="1"/>
  <c r="Q34" i="1" s="1"/>
  <c r="L38" i="1"/>
  <c r="K38" i="1"/>
  <c r="Q38" i="1" s="1"/>
  <c r="M38" i="1"/>
  <c r="J38" i="1"/>
  <c r="P38" i="1" s="1"/>
  <c r="K40" i="1"/>
  <c r="Q40" i="1" s="1"/>
  <c r="M40" i="1"/>
  <c r="L40" i="1"/>
  <c r="J40" i="1"/>
  <c r="L26" i="1"/>
  <c r="M26" i="1"/>
  <c r="J26" i="1"/>
  <c r="P26" i="1" s="1"/>
  <c r="K26" i="1"/>
  <c r="Q26" i="1" s="1"/>
  <c r="L32" i="1"/>
  <c r="M32" i="1"/>
  <c r="K32" i="1"/>
  <c r="J32" i="1"/>
  <c r="P32" i="1" s="1"/>
  <c r="K44" i="1"/>
  <c r="M44" i="1"/>
  <c r="L44" i="1"/>
  <c r="J44" i="1"/>
  <c r="P44" i="1" s="1"/>
  <c r="M16" i="1"/>
  <c r="Q16" i="1" s="1"/>
  <c r="L16" i="1"/>
  <c r="K16" i="1"/>
  <c r="J16" i="1"/>
  <c r="L46" i="1"/>
  <c r="K46" i="1"/>
  <c r="Q46" i="1" s="1"/>
  <c r="M46" i="1"/>
  <c r="J46" i="1"/>
  <c r="P46" i="1" s="1"/>
  <c r="M18" i="1"/>
  <c r="L18" i="1"/>
  <c r="K18" i="1"/>
  <c r="J18" i="1"/>
  <c r="L48" i="1"/>
  <c r="K48" i="1"/>
  <c r="M48" i="1"/>
  <c r="Q48" i="1" s="1"/>
  <c r="J48" i="1"/>
  <c r="M20" i="1"/>
  <c r="Q20" i="1" s="1"/>
  <c r="L20" i="1"/>
  <c r="K20" i="1"/>
  <c r="J20" i="1"/>
  <c r="M28" i="1"/>
  <c r="L28" i="1"/>
  <c r="K28" i="1"/>
  <c r="Q28" i="1" s="1"/>
  <c r="J28" i="1"/>
  <c r="P28" i="1" s="1"/>
  <c r="L30" i="1"/>
  <c r="M30" i="1"/>
  <c r="K30" i="1"/>
  <c r="J30" i="1"/>
  <c r="K36" i="1"/>
  <c r="Q36" i="1" s="1"/>
  <c r="M36" i="1"/>
  <c r="L36" i="1"/>
  <c r="J36" i="1"/>
  <c r="P36" i="1" s="1"/>
  <c r="L42" i="1"/>
  <c r="K42" i="1"/>
  <c r="M42" i="1"/>
  <c r="J42" i="1"/>
  <c r="M10" i="1"/>
  <c r="L10" i="1"/>
  <c r="K10" i="1"/>
  <c r="Q10" i="1" s="1"/>
  <c r="J10" i="1"/>
  <c r="P10" i="1" s="1"/>
  <c r="K50" i="1"/>
  <c r="M50" i="1"/>
  <c r="L50" i="1"/>
  <c r="P50" i="1" s="1"/>
  <c r="J50" i="1"/>
  <c r="M11" i="1"/>
  <c r="L11" i="1"/>
  <c r="K11" i="1"/>
  <c r="Q11" i="1" s="1"/>
  <c r="J11" i="1"/>
  <c r="P11" i="1" s="1"/>
  <c r="L52" i="1"/>
  <c r="K52" i="1"/>
  <c r="M52" i="1"/>
  <c r="J52" i="1"/>
  <c r="P52" i="1" s="1"/>
  <c r="M22" i="1"/>
  <c r="L22" i="1"/>
  <c r="K22" i="1"/>
  <c r="Q22" i="1" s="1"/>
  <c r="J22" i="1"/>
  <c r="P22" i="1" s="1"/>
  <c r="L54" i="1"/>
  <c r="K54" i="1"/>
  <c r="M54" i="1"/>
  <c r="J54" i="1"/>
  <c r="P54" i="1" s="1"/>
  <c r="M24" i="1"/>
  <c r="L24" i="1"/>
  <c r="K24" i="1"/>
  <c r="Q24" i="1" s="1"/>
  <c r="J24" i="1"/>
  <c r="P24" i="1" s="1"/>
  <c r="K56" i="1"/>
  <c r="Q56" i="1" s="1"/>
  <c r="M56" i="1"/>
  <c r="L56" i="1"/>
  <c r="J56" i="1"/>
  <c r="P56" i="1" s="1"/>
  <c r="M13" i="1"/>
  <c r="L13" i="1"/>
  <c r="K13" i="1"/>
  <c r="Q13" i="1" s="1"/>
  <c r="J13" i="1"/>
  <c r="P13" i="1" s="1"/>
  <c r="M27" i="1"/>
  <c r="L27" i="1"/>
  <c r="K27" i="1"/>
  <c r="J27" i="1"/>
  <c r="M29" i="1"/>
  <c r="L29" i="1"/>
  <c r="K29" i="1"/>
  <c r="Q29" i="1" s="1"/>
  <c r="J29" i="1"/>
  <c r="P29" i="1" s="1"/>
  <c r="M31" i="1"/>
  <c r="L31" i="1"/>
  <c r="K31" i="1"/>
  <c r="J31" i="1"/>
  <c r="P31" i="1" s="1"/>
  <c r="M33" i="1"/>
  <c r="L33" i="1"/>
  <c r="K33" i="1"/>
  <c r="Q33" i="1" s="1"/>
  <c r="J33" i="1"/>
  <c r="P33" i="1" s="1"/>
  <c r="P34" i="1"/>
  <c r="P40" i="1"/>
  <c r="P42" i="1"/>
  <c r="Q44" i="1"/>
  <c r="Q35" i="1"/>
  <c r="P35" i="1"/>
  <c r="P41" i="1"/>
  <c r="Q41" i="1"/>
  <c r="Q18" i="1"/>
  <c r="P18" i="1"/>
  <c r="P20" i="1"/>
  <c r="P43" i="1"/>
  <c r="Q45" i="1"/>
  <c r="P45" i="1"/>
  <c r="Q17" i="1"/>
  <c r="Q49" i="1"/>
  <c r="Q30" i="1"/>
  <c r="P30" i="1"/>
  <c r="Q50" i="1"/>
  <c r="Q52" i="1"/>
  <c r="Q54" i="1"/>
  <c r="Q12" i="1"/>
  <c r="P12" i="1"/>
  <c r="Q23" i="1"/>
  <c r="Q25" i="1"/>
  <c r="O31" i="1"/>
  <c r="O35" i="1"/>
  <c r="O37" i="1"/>
  <c r="O39" i="1"/>
  <c r="O41" i="1"/>
  <c r="Q43" i="1"/>
  <c r="O43" i="1"/>
  <c r="O45" i="1"/>
  <c r="O17" i="1"/>
  <c r="O47" i="1"/>
  <c r="Q47" i="1"/>
  <c r="O19" i="1"/>
  <c r="O49" i="1"/>
  <c r="O10" i="1"/>
  <c r="O18" i="1"/>
  <c r="O14" i="1"/>
  <c r="O21" i="1"/>
  <c r="O51" i="1"/>
  <c r="O12" i="1"/>
  <c r="O53" i="1"/>
  <c r="Q53" i="1"/>
  <c r="P53" i="1"/>
  <c r="O23" i="1"/>
  <c r="O55" i="1"/>
  <c r="O25" i="1"/>
  <c r="O57" i="1"/>
  <c r="Q31" i="1"/>
  <c r="O16" i="1"/>
  <c r="O27" i="1"/>
  <c r="P27" i="1"/>
  <c r="O29" i="1"/>
  <c r="O15" i="1"/>
  <c r="O26" i="1"/>
  <c r="O28" i="1"/>
  <c r="O30" i="1"/>
  <c r="O32" i="1"/>
  <c r="O44" i="1"/>
  <c r="O33" i="1"/>
  <c r="O34" i="1"/>
  <c r="O36" i="1"/>
  <c r="O38" i="1"/>
  <c r="O40" i="1"/>
  <c r="O42" i="1"/>
  <c r="O46" i="1"/>
  <c r="Q32" i="1"/>
  <c r="O48" i="1"/>
  <c r="O20" i="1"/>
  <c r="O50" i="1"/>
  <c r="O11" i="1"/>
  <c r="O52" i="1"/>
  <c r="O22" i="1"/>
  <c r="O54" i="1"/>
  <c r="O24" i="1"/>
  <c r="O56" i="1"/>
  <c r="O13" i="1"/>
  <c r="Q42" i="1"/>
  <c r="Q21" i="1"/>
  <c r="P49" i="1"/>
  <c r="P48" i="1"/>
  <c r="Q27" i="1"/>
  <c r="P21" i="1"/>
  <c r="P16" i="1"/>
  <c r="S30" i="1" l="1"/>
  <c r="R30" i="1"/>
  <c r="S22" i="1"/>
  <c r="R22" i="1"/>
  <c r="R57" i="1"/>
  <c r="S57" i="1"/>
  <c r="S44" i="1"/>
  <c r="R44" i="1"/>
  <c r="S33" i="1"/>
  <c r="R33" i="1"/>
  <c r="S23" i="1"/>
  <c r="R23" i="1"/>
  <c r="S39" i="1"/>
  <c r="R39" i="1"/>
  <c r="S56" i="1"/>
  <c r="R56" i="1"/>
  <c r="S21" i="1"/>
  <c r="R21" i="1"/>
  <c r="S48" i="1"/>
  <c r="R48" i="1"/>
  <c r="R20" i="1"/>
  <c r="S20" i="1"/>
  <c r="S34" i="1"/>
  <c r="R34" i="1"/>
  <c r="S18" i="1"/>
  <c r="R18" i="1"/>
  <c r="S52" i="1"/>
  <c r="R52" i="1"/>
  <c r="S42" i="1"/>
  <c r="R42" i="1"/>
  <c r="S36" i="1"/>
  <c r="R36" i="1"/>
  <c r="S51" i="1"/>
  <c r="R51" i="1"/>
  <c r="S40" i="1"/>
  <c r="R40" i="1"/>
  <c r="S11" i="1"/>
  <c r="R11" i="1"/>
  <c r="S12" i="1"/>
  <c r="R12" i="1"/>
  <c r="S45" i="1"/>
  <c r="R45" i="1"/>
  <c r="S37" i="1"/>
  <c r="R37" i="1"/>
  <c r="S31" i="1"/>
  <c r="R31" i="1"/>
  <c r="S16" i="1"/>
  <c r="R16" i="1"/>
  <c r="S29" i="1"/>
  <c r="R29" i="1"/>
  <c r="S32" i="1"/>
  <c r="R32" i="1"/>
  <c r="S28" i="1"/>
  <c r="R28" i="1"/>
  <c r="S43" i="1"/>
  <c r="R43" i="1"/>
  <c r="S24" i="1"/>
  <c r="R24" i="1"/>
  <c r="S38" i="1"/>
  <c r="R38" i="1"/>
  <c r="S49" i="1"/>
  <c r="R49" i="1"/>
  <c r="S54" i="1"/>
  <c r="R54" i="1"/>
  <c r="S25" i="1"/>
  <c r="R25" i="1"/>
  <c r="S27" i="1"/>
  <c r="R27" i="1"/>
  <c r="S10" i="1"/>
  <c r="R10" i="1"/>
  <c r="S53" i="1"/>
  <c r="R53" i="1"/>
  <c r="S47" i="1"/>
  <c r="R47" i="1"/>
  <c r="S17" i="1"/>
  <c r="R17" i="1"/>
  <c r="S46" i="1"/>
  <c r="R46" i="1"/>
  <c r="S26" i="1"/>
  <c r="R26" i="1"/>
  <c r="S55" i="1"/>
  <c r="R55" i="1"/>
  <c r="S35" i="1"/>
  <c r="R35" i="1"/>
  <c r="S13" i="1"/>
  <c r="R13" i="1"/>
  <c r="S50" i="1"/>
  <c r="R50" i="1"/>
  <c r="S41" i="1"/>
  <c r="R41" i="1"/>
  <c r="S19" i="1"/>
  <c r="R19" i="1"/>
  <c r="S15" i="1"/>
  <c r="R15" i="1"/>
  <c r="S14" i="1"/>
  <c r="R14" i="1"/>
  <c r="U14" i="1" l="1"/>
  <c r="T14" i="1"/>
  <c r="U50" i="1"/>
  <c r="T50" i="1"/>
  <c r="U26" i="1"/>
  <c r="T26" i="1"/>
  <c r="T53" i="1"/>
  <c r="U53" i="1"/>
  <c r="T54" i="1"/>
  <c r="U54" i="1"/>
  <c r="U43" i="1"/>
  <c r="T43" i="1"/>
  <c r="T16" i="1"/>
  <c r="U16" i="1"/>
  <c r="U12" i="1"/>
  <c r="T12" i="1"/>
  <c r="T36" i="1"/>
  <c r="U36" i="1"/>
  <c r="U34" i="1"/>
  <c r="T34" i="1"/>
  <c r="T56" i="1"/>
  <c r="U56" i="1"/>
  <c r="T44" i="1"/>
  <c r="U44" i="1"/>
  <c r="U20" i="1"/>
  <c r="T20" i="1"/>
  <c r="T57" i="1"/>
  <c r="U57" i="1"/>
  <c r="U15" i="1"/>
  <c r="T15" i="1"/>
  <c r="U13" i="1"/>
  <c r="T13" i="1"/>
  <c r="T46" i="1"/>
  <c r="U46" i="1"/>
  <c r="U10" i="1"/>
  <c r="T10" i="1"/>
  <c r="T49" i="1"/>
  <c r="U49" i="1"/>
  <c r="U28" i="1"/>
  <c r="T28" i="1"/>
  <c r="U31" i="1"/>
  <c r="T31" i="1"/>
  <c r="U11" i="1"/>
  <c r="T11" i="1"/>
  <c r="U42" i="1"/>
  <c r="T42" i="1"/>
  <c r="T39" i="1"/>
  <c r="U39" i="1"/>
  <c r="U19" i="1"/>
  <c r="T19" i="1"/>
  <c r="T35" i="1"/>
  <c r="U35" i="1"/>
  <c r="T17" i="1"/>
  <c r="U17" i="1"/>
  <c r="U27" i="1"/>
  <c r="T27" i="1"/>
  <c r="T38" i="1"/>
  <c r="U38" i="1"/>
  <c r="U32" i="1"/>
  <c r="T32" i="1"/>
  <c r="T37" i="1"/>
  <c r="U37" i="1"/>
  <c r="T40" i="1"/>
  <c r="U40" i="1"/>
  <c r="U52" i="1"/>
  <c r="T52" i="1"/>
  <c r="T48" i="1"/>
  <c r="U48" i="1"/>
  <c r="U23" i="1"/>
  <c r="T23" i="1"/>
  <c r="U22" i="1"/>
  <c r="T22" i="1"/>
  <c r="T41" i="1"/>
  <c r="U41" i="1"/>
  <c r="T55" i="1"/>
  <c r="U55" i="1"/>
  <c r="T47" i="1"/>
  <c r="U47" i="1"/>
  <c r="T25" i="1"/>
  <c r="U25" i="1"/>
  <c r="U24" i="1"/>
  <c r="T24" i="1"/>
  <c r="U29" i="1"/>
  <c r="T29" i="1"/>
  <c r="T45" i="1"/>
  <c r="U45" i="1"/>
  <c r="U51" i="1"/>
  <c r="T51" i="1"/>
  <c r="U18" i="1"/>
  <c r="T18" i="1"/>
  <c r="U21" i="1"/>
  <c r="T21" i="1"/>
  <c r="T33" i="1"/>
  <c r="U33" i="1"/>
  <c r="U30" i="1"/>
  <c r="T30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FC6E58-8981-49FA-8BB6-30ABF1C37EA2}" keepAlive="1" name="ModelConnection_ExternalData_3" description="Data Model" type="5" refreshedVersion="7" minRefreshableVersion="5" saveData="1">
    <dbPr connection="Data Model Connection" command="Append1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9E854C3C-2032-4348-8EF9-17E72F984EA3}" name="Query - Append1" description="Connection to the 'Append1' query in the workbook." type="100" refreshedVersion="7" minRefreshableVersion="5">
    <extLst>
      <ext xmlns:x15="http://schemas.microsoft.com/office/spreadsheetml/2010/11/main" uri="{DE250136-89BD-433C-8126-D09CA5730AF9}">
        <x15:connection id="5799ddcb-7565-4cc0-8a76-b0beaa8547eb"/>
      </ext>
    </extLst>
  </connection>
  <connection id="3" xr16:uid="{918388EF-68AD-4A0E-BF8B-CC47611AFCB5}" name="Query - Table025 (Page 20)" description="Connection to the 'Table025 (Page 20)' query in the workbook." type="100" refreshedVersion="7" minRefreshableVersion="5">
    <extLst>
      <ext xmlns:x15="http://schemas.microsoft.com/office/spreadsheetml/2010/11/main" uri="{DE250136-89BD-433C-8126-D09CA5730AF9}">
        <x15:connection id="3452098a-858d-4548-9ae1-d224f6b0c423"/>
      </ext>
    </extLst>
  </connection>
  <connection id="4" xr16:uid="{E802CAAF-F298-4A4E-B0E0-FC767E68C1EE}" name="Query - Table081 (Page 54)" description="Connection to the 'Table081 (Page 54)' query in the workbook." type="100" refreshedVersion="7" minRefreshableVersion="5">
    <extLst>
      <ext xmlns:x15="http://schemas.microsoft.com/office/spreadsheetml/2010/11/main" uri="{DE250136-89BD-433C-8126-D09CA5730AF9}">
        <x15:connection id="989c7a27-d033-4418-bb60-0e1ca11c816f"/>
      </ext>
    </extLst>
  </connection>
  <connection id="5" xr16:uid="{76F5B366-7DF6-45CD-B934-0509ABE7C4A2}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<sst xmlns="http://schemas.openxmlformats.org/spreadsheetml/2006/main" count="205" uniqueCount="141">
  <si>
    <t>A2E = 0.0453</t>
  </si>
  <si>
    <t xml:space="preserve">G1E = -0.0754 </t>
  </si>
  <si>
    <t>GAMIE = 76.0366</t>
  </si>
  <si>
    <t>GAMI2E = 1.1216</t>
  </si>
  <si>
    <t>GAMLE = 58.2083</t>
  </si>
  <si>
    <t>GAMPE = 61.4415</t>
  </si>
  <si>
    <t>GAMPME = 1.6782</t>
  </si>
  <si>
    <t>GAMPXE = 26.1294</t>
  </si>
  <si>
    <t>GAMWE = 1.2919</t>
  </si>
  <si>
    <t>GSLAG = -0.4227</t>
  </si>
  <si>
    <t>GVECM = -0.1567</t>
  </si>
  <si>
    <t>HABE = 0.5634</t>
  </si>
  <si>
    <t>HABLE = 0.8089</t>
  </si>
  <si>
    <t>IG1E = 0.1497</t>
  </si>
  <si>
    <t>IGSLAG = 0.4475</t>
  </si>
  <si>
    <t>IGVECM = -0.1222</t>
  </si>
  <si>
    <t>ILAGE = 0.9009</t>
  </si>
  <si>
    <t>KAPPAE = 1.9224</t>
  </si>
  <si>
    <t>RHOCE = 0.9144</t>
  </si>
  <si>
    <t xml:space="preserve">RHOETA = 0.1095  </t>
  </si>
  <si>
    <t>RHOETAM = 0.9557</t>
  </si>
  <si>
    <t>RHOETAX = 0.8109</t>
  </si>
  <si>
    <t>RHOGE = 0.2983</t>
  </si>
  <si>
    <t>RHOIG = 0.8530</t>
  </si>
  <si>
    <t>RHOLE = 0.9750</t>
  </si>
  <si>
    <t>RHOL0 = 0.9334</t>
  </si>
  <si>
    <t>RHOPCPM = 0.6652</t>
  </si>
  <si>
    <t>RHOPWPX = 0.2159</t>
  </si>
  <si>
    <t xml:space="preserve">RHORPE = 0.9842 </t>
  </si>
  <si>
    <t xml:space="preserve">RHORPK = 0.9148 </t>
  </si>
  <si>
    <t>RHOUCAP0 = 0.9517</t>
  </si>
  <si>
    <t xml:space="preserve">RPREME = 0.0200 </t>
  </si>
  <si>
    <t>RPREMK = 0.0245</t>
  </si>
  <si>
    <t xml:space="preserve">SE = 0.8588 </t>
  </si>
  <si>
    <t>SFPE = 0.8714</t>
  </si>
  <si>
    <t>SFPME = 0.7361</t>
  </si>
  <si>
    <t>SFPXE = 0.9180</t>
  </si>
  <si>
    <t xml:space="preserve">SFWE = 0.7736 </t>
  </si>
  <si>
    <t>SIGC = 4.0962</t>
  </si>
  <si>
    <t>SIGEXE = 2.5358</t>
  </si>
  <si>
    <t xml:space="preserve">SIGIME = 1.1724 </t>
  </si>
  <si>
    <t>SLC = 0.3507</t>
  </si>
  <si>
    <t>TINFE = 1.9590</t>
  </si>
  <si>
    <t xml:space="preserve">TR1E = 0.9183 </t>
  </si>
  <si>
    <t xml:space="preserve">RHOTR = 0.8636 </t>
  </si>
  <si>
    <t>TYE1 = 0.4274</t>
  </si>
  <si>
    <t>TYE2 = 0.0783</t>
  </si>
  <si>
    <t>WRLAG = 0.2653</t>
  </si>
  <si>
    <t>Parameter</t>
  </si>
  <si>
    <t>Prior_Distrib</t>
  </si>
  <si>
    <t>Prior_Mean</t>
  </si>
  <si>
    <t>Prior_st.dev</t>
  </si>
  <si>
    <t>Posterior_Mean</t>
  </si>
  <si>
    <t>Posterior_st.dev</t>
  </si>
  <si>
    <t>σ^{C}</t>
  </si>
  <si>
    <t>slc</t>
  </si>
  <si>
    <t>h^{C}</t>
  </si>
  <si>
    <t>h^{L}</t>
  </si>
  <si>
    <t>κ</t>
  </si>
  <si>
    <t>risk</t>
  </si>
  <si>
    <t>rp</t>
  </si>
  <si>
    <t>γ_{ucap,2}</t>
  </si>
  <si>
    <t>ω^{X}</t>
  </si>
  <si>
    <t>σ^{X}</t>
  </si>
  <si>
    <t>σ^{M}</t>
  </si>
  <si>
    <t>τ_{Lag}^{INOM}</t>
  </si>
  <si>
    <t>τ_{Y,2}^{INOM}</t>
  </si>
  <si>
    <t>τ_{Lag}^{CG}</t>
  </si>
  <si>
    <t>τ_{Adj}^{CG}</t>
  </si>
  <si>
    <t>τ_{0}^{CG}</t>
  </si>
  <si>
    <t>τ_{Lag}^{IG}</t>
  </si>
  <si>
    <t>τ_{Adj}^{IG}</t>
  </si>
  <si>
    <t>b^{U}</t>
  </si>
  <si>
    <t>γ_{K}</t>
  </si>
  <si>
    <t>γ_{I}</t>
  </si>
  <si>
    <t>γ_{L}</t>
  </si>
  <si>
    <t>γ_{P}</t>
  </si>
  <si>
    <t>γ_{PM}</t>
  </si>
  <si>
    <t>γ_{PX}</t>
  </si>
  <si>
    <t>γ_{W}</t>
  </si>
  <si>
    <t>γ_{WR}</t>
  </si>
  <si>
    <t>Text from code</t>
  </si>
  <si>
    <t>gamma</t>
  </si>
  <si>
    <t>beta</t>
  </si>
  <si>
    <t>τ_{π}^{INOM}</t>
  </si>
  <si>
    <t>τ_{Y,1}^{IINOM}</t>
  </si>
  <si>
    <t>τ_{0}^{IG}</t>
  </si>
  <si>
    <t>Sfp</t>
  </si>
  <si>
    <t>Sfpm</t>
  </si>
  <si>
    <t>Sfpx</t>
  </si>
  <si>
    <t>Sfw</t>
  </si>
  <si>
    <t>σ^{C^{k}}</t>
  </si>
  <si>
    <t>σ^{τ}</t>
  </si>
  <si>
    <t>σ^{PM}</t>
  </si>
  <si>
    <t>σ^{PX}</t>
  </si>
  <si>
    <t>σ^{EX}</t>
  </si>
  <si>
    <t>σ^{CG}</t>
  </si>
  <si>
    <t>σ^{IG}</t>
  </si>
  <si>
    <t>σ^{Leis}</t>
  </si>
  <si>
    <t>σ^{LOL}</t>
  </si>
  <si>
    <t>σ^{INOM}</t>
  </si>
  <si>
    <t>σ^{B^{F}}</t>
  </si>
  <si>
    <t>σ^{rp}</t>
  </si>
  <si>
    <t>σ^{TR}</t>
  </si>
  <si>
    <t>σ^{W}</t>
  </si>
  <si>
    <t>σ^{UP}</t>
  </si>
  <si>
    <t>ρ^{C}</t>
  </si>
  <si>
    <t>ρ^{η}</t>
  </si>
  <si>
    <t>ρ^{ηM}</t>
  </si>
  <si>
    <t>ρ^{ηX}</t>
  </si>
  <si>
    <t>ρ^{CG}</t>
  </si>
  <si>
    <t>ρ^{IG}</t>
  </si>
  <si>
    <t>ρ^{Leis}</t>
  </si>
  <si>
    <t>ρ^{Lss}</t>
  </si>
  <si>
    <t>ρ^{UI}</t>
  </si>
  <si>
    <t>ρ^{PWPX}</t>
  </si>
  <si>
    <t>ρ^{B^{F}}</t>
  </si>
  <si>
    <t>ρ^{rp}</t>
  </si>
  <si>
    <t>ρ^{ucap}</t>
  </si>
  <si>
    <t>ρ^{TR}</t>
  </si>
  <si>
    <t>From Ratto et al. (2008) (long version)</t>
  </si>
  <si>
    <t>Table 2.1 and Table A.1 appended</t>
  </si>
  <si>
    <t>Check</t>
  </si>
  <si>
    <t>Estimated parameters</t>
  </si>
  <si>
    <t>Code Variable</t>
  </si>
  <si>
    <t>Random function</t>
  </si>
  <si>
    <t>Posterior_variance</t>
  </si>
  <si>
    <t>Input 1 (Alpha or k)</t>
  </si>
  <si>
    <t>Input 2 (Beta or Theta)</t>
  </si>
  <si>
    <t>Bug</t>
  </si>
  <si>
    <t>Check negative</t>
  </si>
  <si>
    <t>Posterior_Alpha</t>
  </si>
  <si>
    <t>Posterior_Beta</t>
  </si>
  <si>
    <t>Posterior_k</t>
  </si>
  <si>
    <t>Posterior_Theta</t>
  </si>
  <si>
    <t>Posterior_mean</t>
  </si>
  <si>
    <t>Abs_posterior_mean</t>
  </si>
  <si>
    <t>Positive Posterior_mean</t>
  </si>
  <si>
    <t>Set param value</t>
  </si>
  <si>
    <t>Draw vector (from prior law)</t>
  </si>
  <si>
    <t>Draw vector (from normal law)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</si>
</sst>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onsolas"/>
      <family val="3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left" vertical="center" indent="3"/>
    </xf>
    <xf numFmtId="0" fontId="0" fillId="0" borderId="0" xfId="0" applyNumberFormat="1"/>
    <xf numFmtId="0" fontId="1" fillId="0" borderId="0" xfId="0" applyFont="1"/>
    <xf numFmtId="0" fontId="2" fillId="2" borderId="0" xfId="0" applyFont="1" applyFill="1" applyAlignment="1">
      <alignment horizontal="left" vertical="center" indent="3"/>
    </xf>
    <xf numFmtId="0" fontId="0" fillId="2" borderId="0" xfId="0" applyFill="1"/>
    <xf numFmtId="0" fontId="0" fillId="2" borderId="0" xfId="0" applyNumberFormat="1" applyFill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24">
    <dxf>
      <fill>
        <patternFill patternType="solid">
          <fgColor rgb="FFFCE4D6"/>
          <bgColor rgb="FF0000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  <alignment horizontal="left" vertical="center" textRotation="0" wrapText="0" indent="3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1.xml"/><Relationship Id="rId4" Type="http://schemas.openxmlformats.org/officeDocument/2006/relationships/connections" Target="connections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1219200</xdr:colOff>
      <xdr:row>0</xdr:row>
      <xdr:rowOff>95250</xdr:rowOff>
    </xdr:from>
    <xdr:to>
      <xdr:col>12</xdr:col>
      <xdr:colOff>1428556</xdr:colOff>
      <xdr:row>4</xdr:row>
      <xdr:rowOff>171345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FAF9B4D-C8CC-4577-A146-7C4EEE5F02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96700" y="95250"/>
          <a:ext cx="1552381" cy="838095"/>
        </a:xfrm>
        <a:prstGeom prst="rect">
          <a:avLst/>
        </a:prstGeom>
      </xdr:spPr>
    </xdr:pic>
    <xdr:clientData/>
  </xdr:twoCellAnchor>
  <xdr:twoCellAnchor editAs="oneCell">
    <xdr:from>
      <xdr:col>8</xdr:col>
      <xdr:colOff>1190625</xdr:colOff>
      <xdr:row>0</xdr:row>
      <xdr:rowOff>180975</xdr:rowOff>
    </xdr:from>
    <xdr:to>
      <xdr:col>11</xdr:col>
      <xdr:colOff>875856</xdr:colOff>
      <xdr:row>5</xdr:row>
      <xdr:rowOff>123713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70AC165-0771-4B04-8B10-20C7EC2DFF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00975" y="180975"/>
          <a:ext cx="3552381" cy="895238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backgroundRefresh="0" connectionId="1" xr16:uid="{F724ED67-5397-457F-B3F6-E1097CF214B7}" autoFormatId="16" applyNumberFormats="0" applyBorderFormats="0" applyFontFormats="0" applyPatternFormats="0" applyAlignmentFormats="0" applyWidthHeightFormats="0">
  <queryTableRefresh nextId="7">
    <queryTableFields count="6">
      <queryTableField id="1" name="Parameter" tableColumnId="1"/>
      <queryTableField id="2" name="Prior_Distrib" tableColumnId="2"/>
      <queryTableField id="3" name="Prior_Mean" tableColumnId="3"/>
      <queryTableField id="4" name="Prior_st.dev" tableColumnId="4"/>
      <queryTableField id="5" name="Posterior_Mean" tableColumnId="5"/>
      <queryTableField id="6" name="Posterior_st.dev" tableColumnId="6"/>
    </queryTableFields>
  </queryTableRefresh>
  <extLst>
    <ext xmlns:x15="http://schemas.microsoft.com/office/spreadsheetml/2010/11/main" uri="{883FBD77-0823-4a55-B5E3-86C4891E6966}">
      <x15:queryTable sourceDataName="Query - Append1"/>
    </ext>
  </extLst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C17A61-E19F-47A7-AB81-DB16C44409FF}" name="Transform" displayName="Transform" ref="B9:V57" totalsRowShown="0">
  <autoFilter ref="B9:V57" xr:uid="{3BC17A61-E19F-47A7-AB81-DB16C44409FF}">
    <filterColumn colId="1">
      <colorFilter dxfId="0"/>
    </filterColumn>
  </autoFilter>
  <sortState xmlns:xlrd2="http://schemas.microsoft.com/office/spreadsheetml/2017/richdata2" ref="B10:T57">
    <sortCondition ref="F9:F57"/>
  </sortState>
  <tableColumns count="21">
    <tableColumn id="1" xr3:uid="{93352111-0C15-4E5A-BC1B-66C643DECE9B}" name="Text from code" dataDxfId="23"/>
    <tableColumn id="2" xr3:uid="{47A31264-A734-4BA2-81D6-4D91723C9AA8}" name="Posterior_mean" dataDxfId="22">
      <calculatedColumnFormula>VALUE(RIGHT(Transform[[#This Row],[Text from code]],LEN(Transform[[#This Row],[Text from code]])-FIND("=",Transform[[#This Row],[Text from code]])))</calculatedColumnFormula>
    </tableColumn>
    <tableColumn id="5" xr3:uid="{1E22EC6E-3272-4283-89E4-E3F045919547}" name="Check" dataDxfId="21">
      <calculatedColumnFormula array="1">SUMPRODUCT((Table_PDF[Posterior_Mean]=Transform[[#This Row],[Posterior_mean]])*1)</calculatedColumnFormula>
    </tableColumn>
    <tableColumn id="3" xr3:uid="{07986B74-D35B-420F-A085-C76C88D7BBAA}" name="Prior_Distrib" dataDxfId="20">
      <calculatedColumnFormula>INDEX(Table_PDF[Prior_Distrib],MATCH(Transform[[#This Row],[Posterior_mean]],Table_PDF[Posterior_Mean],0))</calculatedColumnFormula>
    </tableColumn>
    <tableColumn id="26" xr3:uid="{2DA77780-CF23-4201-8CAB-4FAB42A6FF9A}" name="Positive Posterior_mean" dataDxfId="19">
      <calculatedColumnFormula>Transform[[#This Row],[Posterior_mean]]&gt;=0</calculatedColumnFormula>
    </tableColumn>
    <tableColumn id="25" xr3:uid="{C53CCBB7-1EBC-441A-A027-24270200F4F1}" name="Abs_posterior_mean" dataDxfId="18">
      <calculatedColumnFormula>ABS(Transform[[#This Row],[Posterior_mean]])</calculatedColumnFormula>
    </tableColumn>
    <tableColumn id="4" xr3:uid="{286F0A77-1D1F-4644-AD1D-A8E13C018CF4}" name="Posterior_st.dev" dataDxfId="17">
      <calculatedColumnFormula>INDEX(Table_PDF[Posterior_st.dev],MATCH(Transform[[#This Row],[Posterior_mean]],Table_PDF[Posterior_Mean],0))</calculatedColumnFormula>
    </tableColumn>
    <tableColumn id="10" xr3:uid="{6466622C-05B3-4C91-A4DD-167134800F57}" name="Posterior_variance" dataDxfId="16">
      <calculatedColumnFormula>Transform[[#This Row],[Posterior_st.dev]]^2</calculatedColumnFormula>
    </tableColumn>
    <tableColumn id="11" xr3:uid="{FE4574B4-2AC8-4C0E-B45C-01DFFDADE0AC}" name="Posterior_Alpha" dataDxfId="15">
      <calculatedColumnFormula>IF(Transform[[#This Row],[Prior_Distrib]]="beta",Transform[[#This Row],[Posterior_mean]]*((Transform[[#This Row],[Posterior_mean]]-Transform[[#This Row],[Posterior_mean]]^2)/Transform[[#This Row],[Posterior_variance]]-1),"N.A")</calculatedColumnFormula>
    </tableColumn>
    <tableColumn id="14" xr3:uid="{8DF26A7D-EFA2-49AA-A7CB-31EE24FDE5A4}" name="Posterior_Beta" dataDxfId="14">
      <calculatedColumnFormula>IF(Transform[[#This Row],[Prior_Distrib]]="beta",(1-Transform[[#This Row],[Posterior_mean]])*((Transform[[#This Row],[Posterior_mean]]-Transform[[#This Row],[Posterior_mean]]^2)/Transform[[#This Row],[Posterior_variance]]-1),"N.A")</calculatedColumnFormula>
    </tableColumn>
    <tableColumn id="13" xr3:uid="{0D4A1C81-2D54-46C1-9684-F12EF4345606}" name="Posterior_k" dataDxfId="13">
      <calculatedColumnFormula>IF(Transform[[#This Row],[Prior_Distrib]]="gamma",Transform[[#This Row],[Posterior_mean]]^2/Transform[[#This Row],[Posterior_variance]],"N.A")</calculatedColumnFormula>
    </tableColumn>
    <tableColumn id="12" xr3:uid="{4DD7941D-1708-45DE-8576-3FBC23DEC962}" name="Posterior_Theta" dataDxfId="12">
      <calculatedColumnFormula>IF(Transform[[#This Row],[Prior_Distrib]]="gamma",Transform[[#This Row],[Posterior_variance]]/Transform[[#This Row],[Posterior_mean]],"N.A")</calculatedColumnFormula>
    </tableColumn>
    <tableColumn id="6" xr3:uid="{09853284-131B-4816-AADD-41B8A13F64E9}" name="Code Variable" dataDxfId="11">
      <calculatedColumnFormula>LEFT(Transform[[#This Row],[Text from code]],FIND(" ",Transform[[#This Row],[Text from code]])-1)</calculatedColumnFormula>
    </tableColumn>
    <tableColumn id="7" xr3:uid="{A50B3E1E-901A-4605-A024-9420F4962591}" name="Random function" dataDxfId="10">
      <calculatedColumnFormula>IF(Transform[[#This Row],[Prior_Distrib]]="beta","betarnd","gamrnd")</calculatedColumnFormula>
    </tableColumn>
    <tableColumn id="15" xr3:uid="{C7579C24-61EE-4852-9B41-98F6A0B93BEE}" name="Input 1 (Alpha or k)" dataDxfId="9">
      <calculatedColumnFormula>IF(Transform[[#This Row],[Prior_Distrib]]="beta",Transform[[#This Row],[Posterior_Alpha]],Transform[[#This Row],[Posterior_k]])</calculatedColumnFormula>
    </tableColumn>
    <tableColumn id="16" xr3:uid="{D64DA709-41F4-4C05-8539-CE2CF5232418}" name="Input 2 (Beta or Theta)" dataDxfId="8">
      <calculatedColumnFormula>IF(Transform[[#This Row],[Prior_Distrib]]="beta",Transform[[#This Row],[Posterior_Beta]],Transform[[#This Row],[Posterior_Theta]])</calculatedColumnFormula>
    </tableColumn>
    <tableColumn id="19" xr3:uid="{B83BC3C7-19D2-4DAA-9941-D53EDBF4AC09}" name="Bug" dataDxfId="7">
      <calculatedColumnFormula>ISERROR(Transform[[#This Row],[Input 1 (Alpha or k)]])*1</calculatedColumnFormula>
    </tableColumn>
    <tableColumn id="20" xr3:uid="{DD628483-13BE-4C50-9B8B-1464F12E02D9}" name="Check negative" dataDxfId="6">
      <calculatedColumnFormula>(Transform[[#This Row],[Input 1 (Alpha or k)]]&lt;0)+(Transform[[#This Row],[Input 2 (Beta or Theta)]]&lt;0)</calculatedColumnFormula>
    </tableColumn>
    <tableColumn id="21" xr3:uid="{874CC843-549D-4034-AEE1-9671DA8DDABF}" name="Draw vector (from prior law)" dataDxfId="5">
      <calculatedColumnFormula>IFERROR(IF(Transform[[#This Row],[Check negative]]=0,Transform[[#This Row],[Code Variable]]&amp;"_vec  =   "&amp;IF(Transform[[#This Row],[Positive Posterior_mean]],"","-")&amp;Transform[[#This Row],[Random function]]&amp;"("&amp;Transform[[#This Row],[Input 1 (Alpha or k)]]&amp;","&amp;Transform[[#This Row],[Input 2 (Beta or Theta)]]&amp;",1,H);",NA()),Transform[[#This Row],[Text from code]]&amp;";")</calculatedColumnFormula>
    </tableColumn>
    <tableColumn id="9" xr3:uid="{6372D05D-25B5-40ED-9BF9-C0B0E08D8FB6}" name="Draw vector (from normal law)" dataDxfId="4">
      <calculatedColumnFormula>IFERROR(IF(Transform[[#This Row],[Check negative]]=0,Transform[[#This Row],[Code Variable]]&amp;"_vec  =   normrnd("&amp;Transform[[#This Row],[Posterior_mean]]&amp;","&amp;Transform[[#This Row],[Posterior_st.dev]]&amp;",1,H);",NA()),Transform[[#This Row],[Text from code]]&amp;";")</calculatedColumnFormula>
    </tableColumn>
    <tableColumn id="8" xr3:uid="{38D20646-E56C-4383-9931-E6C2303BD442}" name="Set param value" dataDxfId="3">
      <calculatedColumnFormula>"set_param_value("&amp;"'"&amp;Transform[[#This Row],[Code Variable]]&amp;"',"&amp;Transform[[#This Row],[Code Variable]]&amp;"_vec(h));"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8E0F58C-8E50-4C96-940C-AF6D418F9DF3}" name="Table_PDF" displayName="Table_PDF" ref="B5:G68" tableType="queryTable" totalsRowShown="0">
  <autoFilter ref="B5:G68" xr:uid="{A8E0F58C-8E50-4C96-940C-AF6D418F9DF3}"/>
  <sortState xmlns:xlrd2="http://schemas.microsoft.com/office/spreadsheetml/2017/richdata2" ref="B6:G68">
    <sortCondition ref="F5:F68"/>
  </sortState>
  <tableColumns count="6">
    <tableColumn id="1" xr3:uid="{C00F82CA-3FE7-4295-AB17-0A5A4462112F}" uniqueName="1" name="Parameter" queryTableFieldId="1" dataDxfId="2"/>
    <tableColumn id="2" xr3:uid="{0BB5B8CF-D982-4F6C-AE49-DC4584E943C1}" uniqueName="2" name="Prior_Distrib" queryTableFieldId="2" dataDxfId="1"/>
    <tableColumn id="3" xr3:uid="{363CA048-3767-4F80-B90B-E49B9BD60F75}" uniqueName="3" name="Prior_Mean" queryTableFieldId="3"/>
    <tableColumn id="4" xr3:uid="{4F49F219-DA42-47DE-B43C-9BB0C14BFF94}" uniqueName="4" name="Prior_st.dev" queryTableFieldId="4"/>
    <tableColumn id="5" xr3:uid="{9BB42276-9344-47A6-97BA-1D483CA77B54}" uniqueName="5" name="Posterior_Mean" queryTableFieldId="5"/>
    <tableColumn id="6" xr3:uid="{C734CCF5-A8BE-49B9-85B4-E58EABB05E54}" uniqueName="6" name="Posterior_st.dev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A16B9-95AD-47CF-84E9-3F1C4429F643}">
  <dimension ref="B6:V57"/>
  <sheetViews>
    <sheetView showGridLines="0" tabSelected="1" topLeftCell="T3" zoomScale="80" zoomScaleNormal="80" workbookViewId="0">
      <selection activeCell="V11" sqref="V11:V49"/>
    </sheetView>
  </sheetViews>
  <sheetFormatPr defaultRowHeight="15" x14ac:dyDescent="0.25"/>
  <cols>
    <col min="2" max="2" width="21.7109375" customWidth="1"/>
    <col min="3" max="3" width="20.5703125" customWidth="1"/>
    <col min="4" max="4" width="8.5703125" bestFit="1" customWidth="1"/>
    <col min="5" max="5" width="17.5703125" customWidth="1"/>
    <col min="6" max="6" width="26.28515625" bestFit="1" customWidth="1"/>
    <col min="7" max="7" width="17.5703125" customWidth="1"/>
    <col min="8" max="8" width="21.5703125" customWidth="1"/>
    <col min="9" max="9" width="20.140625" bestFit="1" customWidth="1"/>
    <col min="10" max="10" width="17.7109375" bestFit="1" customWidth="1"/>
    <col min="11" max="12" width="20.140625" customWidth="1"/>
    <col min="13" max="13" width="22.28515625" bestFit="1" customWidth="1"/>
    <col min="14" max="16" width="22.28515625" customWidth="1"/>
    <col min="17" max="17" width="20.5703125" customWidth="1"/>
    <col min="18" max="18" width="20.28515625" bestFit="1" customWidth="1"/>
    <col min="19" max="19" width="20.28515625" customWidth="1"/>
    <col min="20" max="20" width="68.85546875" bestFit="1" customWidth="1"/>
    <col min="21" max="23" width="20.28515625" customWidth="1"/>
    <col min="24" max="24" width="14.85546875" bestFit="1" customWidth="1"/>
  </cols>
  <sheetData>
    <row r="6" spans="2:22" x14ac:dyDescent="0.25">
      <c r="B6" t="s">
        <v>123</v>
      </c>
    </row>
    <row r="7" spans="2:22" x14ac:dyDescent="0.25">
      <c r="C7" s="3"/>
    </row>
    <row r="8" spans="2:22" x14ac:dyDescent="0.25">
      <c r="C8" s="3"/>
    </row>
    <row r="9" spans="2:22" x14ac:dyDescent="0.25">
      <c r="B9" t="s">
        <v>81</v>
      </c>
      <c r="C9" t="s">
        <v>135</v>
      </c>
      <c r="D9" t="s">
        <v>122</v>
      </c>
      <c r="E9" t="s">
        <v>49</v>
      </c>
      <c r="F9" t="s">
        <v>137</v>
      </c>
      <c r="G9" t="s">
        <v>136</v>
      </c>
      <c r="H9" t="s">
        <v>53</v>
      </c>
      <c r="I9" t="s">
        <v>126</v>
      </c>
      <c r="J9" t="s">
        <v>131</v>
      </c>
      <c r="K9" t="s">
        <v>132</v>
      </c>
      <c r="L9" t="s">
        <v>133</v>
      </c>
      <c r="M9" t="s">
        <v>134</v>
      </c>
      <c r="N9" t="s">
        <v>124</v>
      </c>
      <c r="O9" t="s">
        <v>125</v>
      </c>
      <c r="P9" t="s">
        <v>127</v>
      </c>
      <c r="Q9" t="s">
        <v>128</v>
      </c>
      <c r="R9" t="s">
        <v>129</v>
      </c>
      <c r="S9" t="s">
        <v>130</v>
      </c>
      <c r="T9" t="s">
        <v>139</v>
      </c>
      <c r="U9" t="s">
        <v>140</v>
      </c>
      <c r="V9" t="s">
        <v>138</v>
      </c>
    </row>
    <row r="10" spans="2:22" hidden="1" x14ac:dyDescent="0.25">
      <c r="B10" s="1" t="s">
        <v>1</v>
      </c>
      <c r="C10">
        <f>VALUE(RIGHT(Transform[[#This Row],[Text from code]],LEN(Transform[[#This Row],[Text from code]])-FIND("=",Transform[[#This Row],[Text from code]])))</f>
        <v>-7.5399999999999995E-2</v>
      </c>
      <c r="D10" cm="1">
        <f t="array" ref="D10">SUMPRODUCT((Table_PDF[Posterior_Mean]=Transform[[#This Row],[Posterior_mean]])*1)</f>
        <v>1</v>
      </c>
      <c r="E10" t="str">
        <f>INDEX(Table_PDF[Prior_Distrib],MATCH(Transform[[#This Row],[Posterior_mean]],Table_PDF[Posterior_Mean],0))</f>
        <v>beta</v>
      </c>
      <c r="F10" t="b">
        <f>Transform[[#This Row],[Posterior_mean]]&gt;=0</f>
        <v>0</v>
      </c>
      <c r="G10">
        <f>ABS(Transform[[#This Row],[Posterior_mean]])</f>
        <v>7.5399999999999995E-2</v>
      </c>
      <c r="H10">
        <f>INDEX(Table_PDF[Posterior_st.dev],MATCH(Transform[[#This Row],[Posterior_mean]],Table_PDF[Posterior_Mean],0))</f>
        <v>0.1066</v>
      </c>
      <c r="I10">
        <f>Transform[[#This Row],[Posterior_st.dev]]^2</f>
        <v>1.136356E-2</v>
      </c>
      <c r="J10">
        <f>IF(Transform[[#This Row],[Prior_Distrib]]="beta",Transform[[#This Row],[Abs_posterior_mean]]*((Transform[[#This Row],[Abs_posterior_mean]]-Transform[[#This Row],[Abs_posterior_mean]]^2)/Transform[[#This Row],[Posterior_variance]]-1),"N.A")</f>
        <v>0.38717501487209988</v>
      </c>
      <c r="K10">
        <f>IF(Transform[[#This Row],[Prior_Distrib]]="beta",(1-Transform[[#This Row],[Abs_posterior_mean]])*((Transform[[#This Row],[Abs_posterior_mean]]-Transform[[#This Row],[Abs_posterior_mean]]^2)/Transform[[#This Row],[Posterior_variance]]-1),"N.A")</f>
        <v>4.7477721319727264</v>
      </c>
      <c r="L10" t="str">
        <f>IF(Transform[[#This Row],[Prior_Distrib]]="gamma",Transform[[#This Row],[Abs_posterior_mean]]^2/Transform[[#This Row],[Posterior_variance]],"N.A")</f>
        <v>N.A</v>
      </c>
      <c r="M10" t="str">
        <f>IF(Transform[[#This Row],[Prior_Distrib]]="gamma",Transform[[#This Row],[Posterior_variance]]/Transform[[#This Row],[Abs_posterior_mean]],"N.A")</f>
        <v>N.A</v>
      </c>
      <c r="N10" s="2" t="str">
        <f>LEFT(Transform[[#This Row],[Text from code]],FIND(" ",Transform[[#This Row],[Text from code]])-1)</f>
        <v>G1E</v>
      </c>
      <c r="O10" s="2" t="str">
        <f>IF(Transform[[#This Row],[Prior_Distrib]]="beta","betarnd","gamrnd")</f>
        <v>betarnd</v>
      </c>
      <c r="P10" s="2">
        <f>IF(Transform[[#This Row],[Prior_Distrib]]="beta",Transform[[#This Row],[Posterior_Alpha]],Transform[[#This Row],[Posterior_k]])</f>
        <v>0.38717501487209988</v>
      </c>
      <c r="Q10" s="2">
        <f>IF(Transform[[#This Row],[Prior_Distrib]]="beta",Transform[[#This Row],[Posterior_Beta]],Transform[[#This Row],[Posterior_Theta]])</f>
        <v>4.7477721319727264</v>
      </c>
      <c r="R10" s="2">
        <f>ISERROR(Transform[[#This Row],[Input 1 (Alpha or k)]])*1</f>
        <v>0</v>
      </c>
      <c r="S10" s="2">
        <f>(Transform[[#This Row],[Input 1 (Alpha or k)]]&lt;0)+(Transform[[#This Row],[Input 2 (Beta or Theta)]]&lt;0)</f>
        <v>0</v>
      </c>
      <c r="T10" s="2" t="str">
        <f>IFERROR(IF(Transform[[#This Row],[Check negative]]=0,Transform[[#This Row],[Code Variable]]&amp;"_vec  =   "&amp;IF(Transform[[#This Row],[Positive Posterior_mean]],"","-")&amp;Transform[[#This Row],[Random function]]&amp;"("&amp;Transform[[#This Row],[Input 1 (Alpha or k)]]&amp;","&amp;Transform[[#This Row],[Input 2 (Beta or Theta)]]&amp;",1,H);",NA()),Transform[[#This Row],[Text from code]]&amp;";")</f>
        <v>G1E_vec  =   -betarnd(0.3871750148721,4.74777213197273,1,H);</v>
      </c>
      <c r="U10" s="2" t="str">
        <f>IFERROR(IF(Transform[[#This Row],[Check negative]]=0,Transform[[#This Row],[Code Variable]]&amp;"_vec  =   normrnd("&amp;Transform[[#This Row],[Posterior_mean]]&amp;","&amp;Transform[[#This Row],[Posterior_st.dev]]&amp;",1,H);",NA()),Transform[[#This Row],[Text from code]]&amp;";")</f>
        <v>G1E_vec  =   normrnd(-0.0754,0.1066,1,H);</v>
      </c>
      <c r="V10" s="2" t="str">
        <f>"set_param_value("&amp;"'"&amp;Transform[[#This Row],[Code Variable]]&amp;"',"&amp;Transform[[#This Row],[Code Variable]]&amp;"_vec(h));"</f>
        <v>set_param_value('G1E',G1E_vec(h));</v>
      </c>
    </row>
    <row r="11" spans="2:22" x14ac:dyDescent="0.25">
      <c r="B11" s="4" t="s">
        <v>9</v>
      </c>
      <c r="C11" s="5">
        <f>VALUE(RIGHT(Transform[[#This Row],[Text from code]],LEN(Transform[[#This Row],[Text from code]])-FIND("=",Transform[[#This Row],[Text from code]])))</f>
        <v>-0.42270000000000002</v>
      </c>
      <c r="D11" s="5" cm="1">
        <f t="array" ref="D11">SUMPRODUCT((Table_PDF[Posterior_Mean]=Transform[[#This Row],[Posterior_mean]])*1)</f>
        <v>1</v>
      </c>
      <c r="E11" s="5" t="str">
        <f>INDEX(Table_PDF[Prior_Distrib],MATCH(Transform[[#This Row],[Posterior_mean]],Table_PDF[Posterior_Mean],0))</f>
        <v>beta</v>
      </c>
      <c r="F11" s="5" t="b">
        <f>Transform[[#This Row],[Posterior_mean]]&gt;=0</f>
        <v>0</v>
      </c>
      <c r="G11" s="5">
        <f>ABS(Transform[[#This Row],[Posterior_mean]])</f>
        <v>0.42270000000000002</v>
      </c>
      <c r="H11" s="5">
        <f>INDEX(Table_PDF[Posterior_st.dev],MATCH(Transform[[#This Row],[Posterior_mean]],Table_PDF[Posterior_Mean],0))</f>
        <v>0.1041</v>
      </c>
      <c r="I11" s="5">
        <f>Transform[[#This Row],[Posterior_st.dev]]^2</f>
        <v>1.0836809999999999E-2</v>
      </c>
      <c r="J11" s="5">
        <f>IF(Transform[[#This Row],[Prior_Distrib]]="beta",Transform[[#This Row],[Abs_posterior_mean]]*((Transform[[#This Row],[Abs_posterior_mean]]-Transform[[#This Row],[Abs_posterior_mean]]^2)/Transform[[#This Row],[Posterior_variance]]-1),"N.A")</f>
        <v>9.0957140828343412</v>
      </c>
      <c r="K11" s="5">
        <f>IF(Transform[[#This Row],[Prior_Distrib]]="beta",(1-Transform[[#This Row],[Abs_posterior_mean]])*((Transform[[#This Row],[Abs_posterior_mean]]-Transform[[#This Row],[Abs_posterior_mean]]^2)/Transform[[#This Row],[Posterior_variance]]-1),"N.A")</f>
        <v>12.422417175349572</v>
      </c>
      <c r="L11" s="5" t="str">
        <f>IF(Transform[[#This Row],[Prior_Distrib]]="gamma",Transform[[#This Row],[Abs_posterior_mean]]^2/Transform[[#This Row],[Posterior_variance]],"N.A")</f>
        <v>N.A</v>
      </c>
      <c r="M11" s="5" t="str">
        <f>IF(Transform[[#This Row],[Prior_Distrib]]="gamma",Transform[[#This Row],[Posterior_variance]]/Transform[[#This Row],[Abs_posterior_mean]],"N.A")</f>
        <v>N.A</v>
      </c>
      <c r="N11" s="6" t="str">
        <f>LEFT(Transform[[#This Row],[Text from code]],FIND(" ",Transform[[#This Row],[Text from code]])-1)</f>
        <v>GSLAG</v>
      </c>
      <c r="O11" s="6" t="str">
        <f>IF(Transform[[#This Row],[Prior_Distrib]]="beta","betarnd","gamrnd")</f>
        <v>betarnd</v>
      </c>
      <c r="P11" s="6">
        <f>IF(Transform[[#This Row],[Prior_Distrib]]="beta",Transform[[#This Row],[Posterior_Alpha]],Transform[[#This Row],[Posterior_k]])</f>
        <v>9.0957140828343412</v>
      </c>
      <c r="Q11" s="6">
        <f>IF(Transform[[#This Row],[Prior_Distrib]]="beta",Transform[[#This Row],[Posterior_Beta]],Transform[[#This Row],[Posterior_Theta]])</f>
        <v>12.422417175349572</v>
      </c>
      <c r="R11" s="6">
        <f>ISERROR(Transform[[#This Row],[Input 1 (Alpha or k)]])*1</f>
        <v>0</v>
      </c>
      <c r="S11" s="6">
        <f>(Transform[[#This Row],[Input 1 (Alpha or k)]]&lt;0)+(Transform[[#This Row],[Input 2 (Beta or Theta)]]&lt;0)</f>
        <v>0</v>
      </c>
      <c r="T11" s="6" t="str">
        <f>IFERROR(IF(Transform[[#This Row],[Check negative]]=0,Transform[[#This Row],[Code Variable]]&amp;"_vec  =   "&amp;IF(Transform[[#This Row],[Positive Posterior_mean]],"","-")&amp;Transform[[#This Row],[Random function]]&amp;"("&amp;Transform[[#This Row],[Input 1 (Alpha or k)]]&amp;","&amp;Transform[[#This Row],[Input 2 (Beta or Theta)]]&amp;",1,H);",NA()),Transform[[#This Row],[Text from code]]&amp;";")</f>
        <v>GSLAG_vec  =   -betarnd(9.09571408283434,12.4224171753496,1,H);</v>
      </c>
      <c r="U11" s="6" t="str">
        <f>IFERROR(IF(Transform[[#This Row],[Check negative]]=0,Transform[[#This Row],[Code Variable]]&amp;"_vec  =   normrnd("&amp;Transform[[#This Row],[Posterior_mean]]&amp;","&amp;Transform[[#This Row],[Posterior_st.dev]]&amp;",1,H);",NA()),Transform[[#This Row],[Text from code]]&amp;";")</f>
        <v>GSLAG_vec  =   normrnd(-0.4227,0.1041,1,H);</v>
      </c>
      <c r="V11" s="2" t="str">
        <f>"set_param_value("&amp;"'"&amp;Transform[[#This Row],[Code Variable]]&amp;"',"&amp;Transform[[#This Row],[Code Variable]]&amp;"_vec(h));"</f>
        <v>set_param_value('GSLAG',GSLAG_vec(h));</v>
      </c>
    </row>
    <row r="12" spans="2:22" hidden="1" x14ac:dyDescent="0.25">
      <c r="B12" s="1" t="s">
        <v>10</v>
      </c>
      <c r="C12">
        <f>VALUE(RIGHT(Transform[[#This Row],[Text from code]],LEN(Transform[[#This Row],[Text from code]])-FIND("=",Transform[[#This Row],[Text from code]])))</f>
        <v>-0.15670000000000001</v>
      </c>
      <c r="D12" cm="1">
        <f t="array" ref="D12">SUMPRODUCT((Table_PDF[Posterior_Mean]=Transform[[#This Row],[Posterior_mean]])*1)</f>
        <v>1</v>
      </c>
      <c r="E12" t="str">
        <f>INDEX(Table_PDF[Prior_Distrib],MATCH(Transform[[#This Row],[Posterior_mean]],Table_PDF[Posterior_Mean],0))</f>
        <v>beta</v>
      </c>
      <c r="F12" t="b">
        <f>Transform[[#This Row],[Posterior_mean]]&gt;=0</f>
        <v>0</v>
      </c>
      <c r="G12">
        <f>ABS(Transform[[#This Row],[Posterior_mean]])</f>
        <v>0.15670000000000001</v>
      </c>
      <c r="H12">
        <f>INDEX(Table_PDF[Posterior_st.dev],MATCH(Transform[[#This Row],[Posterior_mean]],Table_PDF[Posterior_Mean],0))</f>
        <v>4.4200000000000003E-2</v>
      </c>
      <c r="I12">
        <f>Transform[[#This Row],[Posterior_st.dev]]^2</f>
        <v>1.9536400000000004E-3</v>
      </c>
      <c r="J12">
        <f>IF(Transform[[#This Row],[Prior_Distrib]]="beta",Transform[[#This Row],[Abs_posterior_mean]]*((Transform[[#This Row],[Abs_posterior_mean]]-Transform[[#This Row],[Abs_posterior_mean]]^2)/Transform[[#This Row],[Posterior_variance]]-1),"N.A")</f>
        <v>10.442560220409081</v>
      </c>
      <c r="K12">
        <f>IF(Transform[[#This Row],[Prior_Distrib]]="beta",(1-Transform[[#This Row],[Abs_posterior_mean]])*((Transform[[#This Row],[Abs_posterior_mean]]-Transform[[#This Row],[Abs_posterior_mean]]^2)/Transform[[#This Row],[Posterior_variance]]-1),"N.A")</f>
        <v>56.197900662865202</v>
      </c>
      <c r="L12" t="str">
        <f>IF(Transform[[#This Row],[Prior_Distrib]]="gamma",Transform[[#This Row],[Abs_posterior_mean]]^2/Transform[[#This Row],[Posterior_variance]],"N.A")</f>
        <v>N.A</v>
      </c>
      <c r="M12" t="str">
        <f>IF(Transform[[#This Row],[Prior_Distrib]]="gamma",Transform[[#This Row],[Posterior_variance]]/Transform[[#This Row],[Abs_posterior_mean]],"N.A")</f>
        <v>N.A</v>
      </c>
      <c r="N12" s="2" t="str">
        <f>LEFT(Transform[[#This Row],[Text from code]],FIND(" ",Transform[[#This Row],[Text from code]])-1)</f>
        <v>GVECM</v>
      </c>
      <c r="O12" s="2" t="str">
        <f>IF(Transform[[#This Row],[Prior_Distrib]]="beta","betarnd","gamrnd")</f>
        <v>betarnd</v>
      </c>
      <c r="P12" s="2">
        <f>IF(Transform[[#This Row],[Prior_Distrib]]="beta",Transform[[#This Row],[Posterior_Alpha]],Transform[[#This Row],[Posterior_k]])</f>
        <v>10.442560220409081</v>
      </c>
      <c r="Q12" s="2">
        <f>IF(Transform[[#This Row],[Prior_Distrib]]="beta",Transform[[#This Row],[Posterior_Beta]],Transform[[#This Row],[Posterior_Theta]])</f>
        <v>56.197900662865202</v>
      </c>
      <c r="R12" s="2">
        <f>ISERROR(Transform[[#This Row],[Input 1 (Alpha or k)]])*1</f>
        <v>0</v>
      </c>
      <c r="S12" s="2">
        <f>(Transform[[#This Row],[Input 1 (Alpha or k)]]&lt;0)+(Transform[[#This Row],[Input 2 (Beta or Theta)]]&lt;0)</f>
        <v>0</v>
      </c>
      <c r="T12" s="2" t="str">
        <f>IFERROR(IF(Transform[[#This Row],[Check negative]]=0,Transform[[#This Row],[Code Variable]]&amp;"_vec  =   "&amp;IF(Transform[[#This Row],[Positive Posterior_mean]],"","-")&amp;Transform[[#This Row],[Random function]]&amp;"("&amp;Transform[[#This Row],[Input 1 (Alpha or k)]]&amp;","&amp;Transform[[#This Row],[Input 2 (Beta or Theta)]]&amp;",1,H);",NA()),Transform[[#This Row],[Text from code]]&amp;";")</f>
        <v>GVECM_vec  =   -betarnd(10.4425602204091,56.1979006628652,1,H);</v>
      </c>
      <c r="U12" s="2" t="str">
        <f>IFERROR(IF(Transform[[#This Row],[Check negative]]=0,Transform[[#This Row],[Code Variable]]&amp;"_vec  =   normrnd("&amp;Transform[[#This Row],[Posterior_mean]]&amp;","&amp;Transform[[#This Row],[Posterior_st.dev]]&amp;",1,H);",NA()),Transform[[#This Row],[Text from code]]&amp;";")</f>
        <v>GVECM_vec  =   normrnd(-0.1567,0.0442,1,H);</v>
      </c>
      <c r="V12" s="2" t="str">
        <f>"set_param_value("&amp;"'"&amp;Transform[[#This Row],[Code Variable]]&amp;"',"&amp;Transform[[#This Row],[Code Variable]]&amp;"_vec(h));"</f>
        <v>set_param_value('GVECM',GVECM_vec(h));</v>
      </c>
    </row>
    <row r="13" spans="2:22" hidden="1" x14ac:dyDescent="0.25">
      <c r="B13" s="1" t="s">
        <v>15</v>
      </c>
      <c r="C13">
        <f>VALUE(RIGHT(Transform[[#This Row],[Text from code]],LEN(Transform[[#This Row],[Text from code]])-FIND("=",Transform[[#This Row],[Text from code]])))</f>
        <v>-0.1222</v>
      </c>
      <c r="D13" cm="1">
        <f t="array" ref="D13">SUMPRODUCT((Table_PDF[Posterior_Mean]=Transform[[#This Row],[Posterior_mean]])*1)</f>
        <v>1</v>
      </c>
      <c r="E13" t="str">
        <f>INDEX(Table_PDF[Prior_Distrib],MATCH(Transform[[#This Row],[Posterior_mean]],Table_PDF[Posterior_Mean],0))</f>
        <v>beta</v>
      </c>
      <c r="F13" t="b">
        <f>Transform[[#This Row],[Posterior_mean]]&gt;=0</f>
        <v>0</v>
      </c>
      <c r="G13">
        <f>ABS(Transform[[#This Row],[Posterior_mean]])</f>
        <v>0.1222</v>
      </c>
      <c r="H13">
        <f>INDEX(Table_PDF[Posterior_st.dev],MATCH(Transform[[#This Row],[Posterior_mean]],Table_PDF[Posterior_Mean],0))</f>
        <v>4.6100000000000002E-2</v>
      </c>
      <c r="I13">
        <f>Transform[[#This Row],[Posterior_st.dev]]^2</f>
        <v>2.1252100000000002E-3</v>
      </c>
      <c r="J13">
        <f>IF(Transform[[#This Row],[Prior_Distrib]]="beta",Transform[[#This Row],[Abs_posterior_mean]]*((Transform[[#This Row],[Abs_posterior_mean]]-Transform[[#This Row],[Abs_posterior_mean]]^2)/Transform[[#This Row],[Posterior_variance]]-1),"N.A")</f>
        <v>6.0456831513121054</v>
      </c>
      <c r="K13">
        <f>IF(Transform[[#This Row],[Prior_Distrib]]="beta",(1-Transform[[#This Row],[Abs_posterior_mean]])*((Transform[[#This Row],[Abs_posterior_mean]]-Transform[[#This Row],[Abs_posterior_mean]]^2)/Transform[[#This Row],[Posterior_variance]]-1),"N.A")</f>
        <v>43.427992391340148</v>
      </c>
      <c r="L13" t="str">
        <f>IF(Transform[[#This Row],[Prior_Distrib]]="gamma",Transform[[#This Row],[Abs_posterior_mean]]^2/Transform[[#This Row],[Posterior_variance]],"N.A")</f>
        <v>N.A</v>
      </c>
      <c r="M13" t="str">
        <f>IF(Transform[[#This Row],[Prior_Distrib]]="gamma",Transform[[#This Row],[Posterior_variance]]/Transform[[#This Row],[Abs_posterior_mean]],"N.A")</f>
        <v>N.A</v>
      </c>
      <c r="N13" s="2" t="str">
        <f>LEFT(Transform[[#This Row],[Text from code]],FIND(" ",Transform[[#This Row],[Text from code]])-1)</f>
        <v>IGVECM</v>
      </c>
      <c r="O13" s="2" t="str">
        <f>IF(Transform[[#This Row],[Prior_Distrib]]="beta","betarnd","gamrnd")</f>
        <v>betarnd</v>
      </c>
      <c r="P13" s="2">
        <f>IF(Transform[[#This Row],[Prior_Distrib]]="beta",Transform[[#This Row],[Posterior_Alpha]],Transform[[#This Row],[Posterior_k]])</f>
        <v>6.0456831513121054</v>
      </c>
      <c r="Q13" s="2">
        <f>IF(Transform[[#This Row],[Prior_Distrib]]="beta",Transform[[#This Row],[Posterior_Beta]],Transform[[#This Row],[Posterior_Theta]])</f>
        <v>43.427992391340148</v>
      </c>
      <c r="R13" s="2">
        <f>ISERROR(Transform[[#This Row],[Input 1 (Alpha or k)]])*1</f>
        <v>0</v>
      </c>
      <c r="S13" s="2">
        <f>(Transform[[#This Row],[Input 1 (Alpha or k)]]&lt;0)+(Transform[[#This Row],[Input 2 (Beta or Theta)]]&lt;0)</f>
        <v>0</v>
      </c>
      <c r="T13" s="2" t="str">
        <f>IFERROR(IF(Transform[[#This Row],[Check negative]]=0,Transform[[#This Row],[Code Variable]]&amp;"_vec  =   "&amp;IF(Transform[[#This Row],[Positive Posterior_mean]],"","-")&amp;Transform[[#This Row],[Random function]]&amp;"("&amp;Transform[[#This Row],[Input 1 (Alpha or k)]]&amp;","&amp;Transform[[#This Row],[Input 2 (Beta or Theta)]]&amp;",1,H);",NA()),Transform[[#This Row],[Text from code]]&amp;";")</f>
        <v>IGVECM_vec  =   -betarnd(6.04568315131211,43.4279923913401,1,H);</v>
      </c>
      <c r="U13" s="2" t="str">
        <f>IFERROR(IF(Transform[[#This Row],[Check negative]]=0,Transform[[#This Row],[Code Variable]]&amp;"_vec  =   normrnd("&amp;Transform[[#This Row],[Posterior_mean]]&amp;","&amp;Transform[[#This Row],[Posterior_st.dev]]&amp;",1,H);",NA()),Transform[[#This Row],[Text from code]]&amp;";")</f>
        <v>IGVECM_vec  =   normrnd(-0.1222,0.0461,1,H);</v>
      </c>
      <c r="V13" s="2" t="str">
        <f>"set_param_value("&amp;"'"&amp;Transform[[#This Row],[Code Variable]]&amp;"',"&amp;Transform[[#This Row],[Code Variable]]&amp;"_vec(h));"</f>
        <v>set_param_value('IGVECM',IGVECM_vec(h));</v>
      </c>
    </row>
    <row r="14" spans="2:22" hidden="1" x14ac:dyDescent="0.25">
      <c r="B14" s="1" t="s">
        <v>0</v>
      </c>
      <c r="C14">
        <f>VALUE(RIGHT(Transform[[#This Row],[Text from code]],LEN(Transform[[#This Row],[Text from code]])-FIND("=",Transform[[#This Row],[Text from code]])))</f>
        <v>4.53E-2</v>
      </c>
      <c r="D14" cm="1">
        <f t="array" ref="D14">SUMPRODUCT((Table_PDF[Posterior_Mean]=Transform[[#This Row],[Posterior_mean]])*1)</f>
        <v>1</v>
      </c>
      <c r="E14" t="str">
        <f>INDEX(Table_PDF[Prior_Distrib],MATCH(Transform[[#This Row],[Posterior_mean]],Table_PDF[Posterior_Mean],0))</f>
        <v>beta</v>
      </c>
      <c r="F14" t="b">
        <f>Transform[[#This Row],[Posterior_mean]]&gt;=0</f>
        <v>1</v>
      </c>
      <c r="G14">
        <f>ABS(Transform[[#This Row],[Posterior_mean]])</f>
        <v>4.53E-2</v>
      </c>
      <c r="H14">
        <f>INDEX(Table_PDF[Posterior_st.dev],MATCH(Transform[[#This Row],[Posterior_mean]],Table_PDF[Posterior_Mean],0))</f>
        <v>1.2800000000000001E-2</v>
      </c>
      <c r="I14">
        <f>Transform[[#This Row],[Posterior_st.dev]]^2</f>
        <v>1.6384E-4</v>
      </c>
      <c r="J14">
        <f>IF(Transform[[#This Row],[Prior_Distrib]]="beta",Transform[[#This Row],[Abs_posterior_mean]]*((Transform[[#This Row],[Abs_posterior_mean]]-Transform[[#This Row],[Abs_posterior_mean]]^2)/Transform[[#This Row],[Posterior_variance]]-1),"N.A")</f>
        <v>11.912282537841797</v>
      </c>
      <c r="K14">
        <f>IF(Transform[[#This Row],[Prior_Distrib]]="beta",(1-Transform[[#This Row],[Abs_posterior_mean]])*((Transform[[#This Row],[Abs_posterior_mean]]-Transform[[#This Row],[Abs_posterior_mean]]^2)/Transform[[#This Row],[Posterior_variance]]-1),"N.A")</f>
        <v>251.05201189575195</v>
      </c>
      <c r="L14" t="str">
        <f>IF(Transform[[#This Row],[Prior_Distrib]]="gamma",Transform[[#This Row],[Abs_posterior_mean]]^2/Transform[[#This Row],[Posterior_variance]],"N.A")</f>
        <v>N.A</v>
      </c>
      <c r="M14" t="str">
        <f>IF(Transform[[#This Row],[Prior_Distrib]]="gamma",Transform[[#This Row],[Posterior_variance]]/Transform[[#This Row],[Abs_posterior_mean]],"N.A")</f>
        <v>N.A</v>
      </c>
      <c r="N14" t="str">
        <f>LEFT(Transform[[#This Row],[Text from code]],FIND(" ",Transform[[#This Row],[Text from code]])-1)</f>
        <v>A2E</v>
      </c>
      <c r="O14" s="2" t="str">
        <f>IF(Transform[[#This Row],[Prior_Distrib]]="beta","betarnd","gamrnd")</f>
        <v>betarnd</v>
      </c>
      <c r="P14" s="2">
        <f>IF(Transform[[#This Row],[Prior_Distrib]]="beta",Transform[[#This Row],[Posterior_Alpha]],Transform[[#This Row],[Posterior_k]])</f>
        <v>11.912282537841797</v>
      </c>
      <c r="Q14" s="2">
        <f>IF(Transform[[#This Row],[Prior_Distrib]]="beta",Transform[[#This Row],[Posterior_Beta]],Transform[[#This Row],[Posterior_Theta]])</f>
        <v>251.05201189575195</v>
      </c>
      <c r="R14" s="2">
        <f>ISERROR(Transform[[#This Row],[Input 1 (Alpha or k)]])*1</f>
        <v>0</v>
      </c>
      <c r="S14" s="2">
        <f>(Transform[[#This Row],[Input 1 (Alpha or k)]]&lt;0)+(Transform[[#This Row],[Input 2 (Beta or Theta)]]&lt;0)</f>
        <v>0</v>
      </c>
      <c r="T14" s="2" t="str">
        <f>IFERROR(IF(Transform[[#This Row],[Check negative]]=0,Transform[[#This Row],[Code Variable]]&amp;"_vec  =   "&amp;IF(Transform[[#This Row],[Positive Posterior_mean]],"","-")&amp;Transform[[#This Row],[Random function]]&amp;"("&amp;Transform[[#This Row],[Input 1 (Alpha or k)]]&amp;","&amp;Transform[[#This Row],[Input 2 (Beta or Theta)]]&amp;",1,H);",NA()),Transform[[#This Row],[Text from code]]&amp;";")</f>
        <v>A2E_vec  =   betarnd(11.9122825378418,251.052011895752,1,H);</v>
      </c>
      <c r="U14" s="2" t="str">
        <f>IFERROR(IF(Transform[[#This Row],[Check negative]]=0,Transform[[#This Row],[Code Variable]]&amp;"_vec  =   normrnd("&amp;Transform[[#This Row],[Posterior_mean]]&amp;","&amp;Transform[[#This Row],[Posterior_st.dev]]&amp;",1,H);",NA()),Transform[[#This Row],[Text from code]]&amp;";")</f>
        <v>A2E_vec  =   normrnd(0.0453,0.0128,1,H);</v>
      </c>
      <c r="V14" s="2" t="str">
        <f>"set_param_value("&amp;"'"&amp;Transform[[#This Row],[Code Variable]]&amp;"',"&amp;Transform[[#This Row],[Code Variable]]&amp;"_vec(h));"</f>
        <v>set_param_value('A2E',A2E_vec(h));</v>
      </c>
    </row>
    <row r="15" spans="2:22" hidden="1" x14ac:dyDescent="0.25">
      <c r="B15" s="1" t="s">
        <v>2</v>
      </c>
      <c r="C15">
        <f>VALUE(RIGHT(Transform[[#This Row],[Text from code]],LEN(Transform[[#This Row],[Text from code]])-FIND("=",Transform[[#This Row],[Text from code]])))</f>
        <v>76.036600000000007</v>
      </c>
      <c r="D15" cm="1">
        <f t="array" ref="D15">SUMPRODUCT((Table_PDF[Posterior_Mean]=Transform[[#This Row],[Posterior_mean]])*1)</f>
        <v>1</v>
      </c>
      <c r="E15" t="str">
        <f>INDEX(Table_PDF[Prior_Distrib],MATCH(Transform[[#This Row],[Posterior_mean]],Table_PDF[Posterior_Mean],0))</f>
        <v>gamma</v>
      </c>
      <c r="F15" t="b">
        <f>Transform[[#This Row],[Posterior_mean]]&gt;=0</f>
        <v>1</v>
      </c>
      <c r="G15">
        <f>ABS(Transform[[#This Row],[Posterior_mean]])</f>
        <v>76.036600000000007</v>
      </c>
      <c r="H15">
        <f>INDEX(Table_PDF[Posterior_st.dev],MATCH(Transform[[#This Row],[Posterior_mean]],Table_PDF[Posterior_Mean],0))</f>
        <v>20.552600000000002</v>
      </c>
      <c r="I15">
        <f>Transform[[#This Row],[Posterior_st.dev]]^2</f>
        <v>422.40936676000007</v>
      </c>
      <c r="J15" t="str">
        <f>IF(Transform[[#This Row],[Prior_Distrib]]="beta",Transform[[#This Row],[Abs_posterior_mean]]*((Transform[[#This Row],[Abs_posterior_mean]]-Transform[[#This Row],[Abs_posterior_mean]]^2)/Transform[[#This Row],[Posterior_variance]]-1),"N.A")</f>
        <v>N.A</v>
      </c>
      <c r="K15" t="str">
        <f>IF(Transform[[#This Row],[Prior_Distrib]]="beta",(1-Transform[[#This Row],[Abs_posterior_mean]])*((Transform[[#This Row],[Abs_posterior_mean]]-Transform[[#This Row],[Abs_posterior_mean]]^2)/Transform[[#This Row],[Posterior_variance]]-1),"N.A")</f>
        <v>N.A</v>
      </c>
      <c r="L15">
        <f>IF(Transform[[#This Row],[Prior_Distrib]]="gamma",Transform[[#This Row],[Abs_posterior_mean]]^2/Transform[[#This Row],[Posterior_variance]],"N.A")</f>
        <v>13.687112537078059</v>
      </c>
      <c r="M15">
        <f>IF(Transform[[#This Row],[Prior_Distrib]]="gamma",Transform[[#This Row],[Posterior_variance]]/Transform[[#This Row],[Abs_posterior_mean]],"N.A")</f>
        <v>5.5553426476196996</v>
      </c>
      <c r="N15" s="2" t="str">
        <f>LEFT(Transform[[#This Row],[Text from code]],FIND(" ",Transform[[#This Row],[Text from code]])-1)</f>
        <v>GAMIE</v>
      </c>
      <c r="O15" s="2" t="str">
        <f>IF(Transform[[#This Row],[Prior_Distrib]]="beta","betarnd","gamrnd")</f>
        <v>gamrnd</v>
      </c>
      <c r="P15" s="2">
        <f>IF(Transform[[#This Row],[Prior_Distrib]]="beta",Transform[[#This Row],[Posterior_Alpha]],Transform[[#This Row],[Posterior_k]])</f>
        <v>13.687112537078059</v>
      </c>
      <c r="Q15" s="2">
        <f>IF(Transform[[#This Row],[Prior_Distrib]]="beta",Transform[[#This Row],[Posterior_Beta]],Transform[[#This Row],[Posterior_Theta]])</f>
        <v>5.5553426476196996</v>
      </c>
      <c r="R15" s="2">
        <f>ISERROR(Transform[[#This Row],[Input 1 (Alpha or k)]])*1</f>
        <v>0</v>
      </c>
      <c r="S15" s="2">
        <f>(Transform[[#This Row],[Input 1 (Alpha or k)]]&lt;0)+(Transform[[#This Row],[Input 2 (Beta or Theta)]]&lt;0)</f>
        <v>0</v>
      </c>
      <c r="T15" s="2" t="str">
        <f>IFERROR(IF(Transform[[#This Row],[Check negative]]=0,Transform[[#This Row],[Code Variable]]&amp;"_vec  =   "&amp;IF(Transform[[#This Row],[Positive Posterior_mean]],"","-")&amp;Transform[[#This Row],[Random function]]&amp;"("&amp;Transform[[#This Row],[Input 1 (Alpha or k)]]&amp;","&amp;Transform[[#This Row],[Input 2 (Beta or Theta)]]&amp;",1,H);",NA()),Transform[[#This Row],[Text from code]]&amp;";")</f>
        <v>GAMIE_vec  =   gamrnd(13.6871125370781,5.5553426476197,1,H);</v>
      </c>
      <c r="U15" s="2" t="str">
        <f>IFERROR(IF(Transform[[#This Row],[Check negative]]=0,Transform[[#This Row],[Code Variable]]&amp;"_vec  =   normrnd("&amp;Transform[[#This Row],[Posterior_mean]]&amp;","&amp;Transform[[#This Row],[Posterior_st.dev]]&amp;",1,H);",NA()),Transform[[#This Row],[Text from code]]&amp;";")</f>
        <v>GAMIE_vec  =   normrnd(76.0366,20.5526,1,H);</v>
      </c>
      <c r="V15" s="2" t="str">
        <f>"set_param_value("&amp;"'"&amp;Transform[[#This Row],[Code Variable]]&amp;"',"&amp;Transform[[#This Row],[Code Variable]]&amp;"_vec(h));"</f>
        <v>set_param_value('GAMIE',GAMIE_vec(h));</v>
      </c>
    </row>
    <row r="16" spans="2:22" hidden="1" x14ac:dyDescent="0.25">
      <c r="B16" s="1" t="s">
        <v>3</v>
      </c>
      <c r="C16">
        <f>VALUE(RIGHT(Transform[[#This Row],[Text from code]],LEN(Transform[[#This Row],[Text from code]])-FIND("=",Transform[[#This Row],[Text from code]])))</f>
        <v>1.1215999999999999</v>
      </c>
      <c r="D16" cm="1">
        <f t="array" ref="D16">SUMPRODUCT((Table_PDF[Posterior_Mean]=Transform[[#This Row],[Posterior_mean]])*1)</f>
        <v>1</v>
      </c>
      <c r="E16" t="str">
        <f>INDEX(Table_PDF[Prior_Distrib],MATCH(Transform[[#This Row],[Posterior_mean]],Table_PDF[Posterior_Mean],0))</f>
        <v>gamma</v>
      </c>
      <c r="F16" t="b">
        <f>Transform[[#This Row],[Posterior_mean]]&gt;=0</f>
        <v>1</v>
      </c>
      <c r="G16">
        <f>ABS(Transform[[#This Row],[Posterior_mean]])</f>
        <v>1.1215999999999999</v>
      </c>
      <c r="H16">
        <f>INDEX(Table_PDF[Posterior_st.dev],MATCH(Transform[[#This Row],[Posterior_mean]],Table_PDF[Posterior_Mean],0))</f>
        <v>0.51849999999999996</v>
      </c>
      <c r="I16">
        <f>Transform[[#This Row],[Posterior_st.dev]]^2</f>
        <v>0.26884224999999995</v>
      </c>
      <c r="J16" t="str">
        <f>IF(Transform[[#This Row],[Prior_Distrib]]="beta",Transform[[#This Row],[Abs_posterior_mean]]*((Transform[[#This Row],[Abs_posterior_mean]]-Transform[[#This Row],[Abs_posterior_mean]]^2)/Transform[[#This Row],[Posterior_variance]]-1),"N.A")</f>
        <v>N.A</v>
      </c>
      <c r="K16" t="str">
        <f>IF(Transform[[#This Row],[Prior_Distrib]]="beta",(1-Transform[[#This Row],[Abs_posterior_mean]])*((Transform[[#This Row],[Abs_posterior_mean]]-Transform[[#This Row],[Abs_posterior_mean]]^2)/Transform[[#This Row],[Posterior_variance]]-1),"N.A")</f>
        <v>N.A</v>
      </c>
      <c r="L16">
        <f>IF(Transform[[#This Row],[Prior_Distrib]]="gamma",Transform[[#This Row],[Abs_posterior_mean]]^2/Transform[[#This Row],[Posterior_variance]],"N.A")</f>
        <v>4.6792740352381372</v>
      </c>
      <c r="M16">
        <f>IF(Transform[[#This Row],[Prior_Distrib]]="gamma",Transform[[#This Row],[Posterior_variance]]/Transform[[#This Row],[Abs_posterior_mean]],"N.A")</f>
        <v>0.23969530135520681</v>
      </c>
      <c r="N16" s="2" t="str">
        <f>LEFT(Transform[[#This Row],[Text from code]],FIND(" ",Transform[[#This Row],[Text from code]])-1)</f>
        <v>GAMI2E</v>
      </c>
      <c r="O16" s="2" t="str">
        <f>IF(Transform[[#This Row],[Prior_Distrib]]="beta","betarnd","gamrnd")</f>
        <v>gamrnd</v>
      </c>
      <c r="P16" s="2">
        <f>IF(Transform[[#This Row],[Prior_Distrib]]="beta",Transform[[#This Row],[Posterior_Alpha]],Transform[[#This Row],[Posterior_k]])</f>
        <v>4.6792740352381372</v>
      </c>
      <c r="Q16" s="2">
        <f>IF(Transform[[#This Row],[Prior_Distrib]]="beta",Transform[[#This Row],[Posterior_Beta]],Transform[[#This Row],[Posterior_Theta]])</f>
        <v>0.23969530135520681</v>
      </c>
      <c r="R16" s="2">
        <f>ISERROR(Transform[[#This Row],[Input 1 (Alpha or k)]])*1</f>
        <v>0</v>
      </c>
      <c r="S16" s="2">
        <f>(Transform[[#This Row],[Input 1 (Alpha or k)]]&lt;0)+(Transform[[#This Row],[Input 2 (Beta or Theta)]]&lt;0)</f>
        <v>0</v>
      </c>
      <c r="T16" s="2" t="str">
        <f>IFERROR(IF(Transform[[#This Row],[Check negative]]=0,Transform[[#This Row],[Code Variable]]&amp;"_vec  =   "&amp;IF(Transform[[#This Row],[Positive Posterior_mean]],"","-")&amp;Transform[[#This Row],[Random function]]&amp;"("&amp;Transform[[#This Row],[Input 1 (Alpha or k)]]&amp;","&amp;Transform[[#This Row],[Input 2 (Beta or Theta)]]&amp;",1,H);",NA()),Transform[[#This Row],[Text from code]]&amp;";")</f>
        <v>GAMI2E_vec  =   gamrnd(4.67927403523814,0.239695301355207,1,H);</v>
      </c>
      <c r="U16" s="2" t="str">
        <f>IFERROR(IF(Transform[[#This Row],[Check negative]]=0,Transform[[#This Row],[Code Variable]]&amp;"_vec  =   normrnd("&amp;Transform[[#This Row],[Posterior_mean]]&amp;","&amp;Transform[[#This Row],[Posterior_st.dev]]&amp;",1,H);",NA()),Transform[[#This Row],[Text from code]]&amp;";")</f>
        <v>GAMI2E_vec  =   normrnd(1.1216,0.5185,1,H);</v>
      </c>
      <c r="V16" s="2" t="str">
        <f>"set_param_value("&amp;"'"&amp;Transform[[#This Row],[Code Variable]]&amp;"',"&amp;Transform[[#This Row],[Code Variable]]&amp;"_vec(h));"</f>
        <v>set_param_value('GAMI2E',GAMI2E_vec(h));</v>
      </c>
    </row>
    <row r="17" spans="2:22" hidden="1" x14ac:dyDescent="0.25">
      <c r="B17" s="1" t="s">
        <v>4</v>
      </c>
      <c r="C17">
        <f>VALUE(RIGHT(Transform[[#This Row],[Text from code]],LEN(Transform[[#This Row],[Text from code]])-FIND("=",Transform[[#This Row],[Text from code]])))</f>
        <v>58.208300000000001</v>
      </c>
      <c r="D17" cm="1">
        <f t="array" ref="D17">SUMPRODUCT((Table_PDF[Posterior_Mean]=Transform[[#This Row],[Posterior_mean]])*1)</f>
        <v>1</v>
      </c>
      <c r="E17" t="str">
        <f>INDEX(Table_PDF[Prior_Distrib],MATCH(Transform[[#This Row],[Posterior_mean]],Table_PDF[Posterior_Mean],0))</f>
        <v>gamma</v>
      </c>
      <c r="F17" t="b">
        <f>Transform[[#This Row],[Posterior_mean]]&gt;=0</f>
        <v>1</v>
      </c>
      <c r="G17">
        <f>ABS(Transform[[#This Row],[Posterior_mean]])</f>
        <v>58.208300000000001</v>
      </c>
      <c r="H17">
        <f>INDEX(Table_PDF[Posterior_st.dev],MATCH(Transform[[#This Row],[Posterior_mean]],Table_PDF[Posterior_Mean],0))</f>
        <v>12.2636</v>
      </c>
      <c r="I17">
        <f>Transform[[#This Row],[Posterior_st.dev]]^2</f>
        <v>150.39588496000002</v>
      </c>
      <c r="J17" t="str">
        <f>IF(Transform[[#This Row],[Prior_Distrib]]="beta",Transform[[#This Row],[Abs_posterior_mean]]*((Transform[[#This Row],[Abs_posterior_mean]]-Transform[[#This Row],[Abs_posterior_mean]]^2)/Transform[[#This Row],[Posterior_variance]]-1),"N.A")</f>
        <v>N.A</v>
      </c>
      <c r="K17" t="str">
        <f>IF(Transform[[#This Row],[Prior_Distrib]]="beta",(1-Transform[[#This Row],[Abs_posterior_mean]])*((Transform[[#This Row],[Abs_posterior_mean]]-Transform[[#This Row],[Abs_posterior_mean]]^2)/Transform[[#This Row],[Posterior_variance]]-1),"N.A")</f>
        <v>N.A</v>
      </c>
      <c r="L17">
        <f>IF(Transform[[#This Row],[Prior_Distrib]]="gamma",Transform[[#This Row],[Abs_posterior_mean]]^2/Transform[[#This Row],[Posterior_variance]],"N.A")</f>
        <v>22.528583077862425</v>
      </c>
      <c r="M17">
        <f>IF(Transform[[#This Row],[Prior_Distrib]]="gamma",Transform[[#This Row],[Posterior_variance]]/Transform[[#This Row],[Abs_posterior_mean]],"N.A")</f>
        <v>2.5837532613046594</v>
      </c>
      <c r="N17" s="2" t="str">
        <f>LEFT(Transform[[#This Row],[Text from code]],FIND(" ",Transform[[#This Row],[Text from code]])-1)</f>
        <v>GAMLE</v>
      </c>
      <c r="O17" s="2" t="str">
        <f>IF(Transform[[#This Row],[Prior_Distrib]]="beta","betarnd","gamrnd")</f>
        <v>gamrnd</v>
      </c>
      <c r="P17" s="2">
        <f>IF(Transform[[#This Row],[Prior_Distrib]]="beta",Transform[[#This Row],[Posterior_Alpha]],Transform[[#This Row],[Posterior_k]])</f>
        <v>22.528583077862425</v>
      </c>
      <c r="Q17" s="2">
        <f>IF(Transform[[#This Row],[Prior_Distrib]]="beta",Transform[[#This Row],[Posterior_Beta]],Transform[[#This Row],[Posterior_Theta]])</f>
        <v>2.5837532613046594</v>
      </c>
      <c r="R17" s="2">
        <f>ISERROR(Transform[[#This Row],[Input 1 (Alpha or k)]])*1</f>
        <v>0</v>
      </c>
      <c r="S17" s="2">
        <f>(Transform[[#This Row],[Input 1 (Alpha or k)]]&lt;0)+(Transform[[#This Row],[Input 2 (Beta or Theta)]]&lt;0)</f>
        <v>0</v>
      </c>
      <c r="T17" s="2" t="str">
        <f>IFERROR(IF(Transform[[#This Row],[Check negative]]=0,Transform[[#This Row],[Code Variable]]&amp;"_vec  =   "&amp;IF(Transform[[#This Row],[Positive Posterior_mean]],"","-")&amp;Transform[[#This Row],[Random function]]&amp;"("&amp;Transform[[#This Row],[Input 1 (Alpha or k)]]&amp;","&amp;Transform[[#This Row],[Input 2 (Beta or Theta)]]&amp;",1,H);",NA()),Transform[[#This Row],[Text from code]]&amp;";")</f>
        <v>GAMLE_vec  =   gamrnd(22.5285830778624,2.58375326130466,1,H);</v>
      </c>
      <c r="U17" s="2" t="str">
        <f>IFERROR(IF(Transform[[#This Row],[Check negative]]=0,Transform[[#This Row],[Code Variable]]&amp;"_vec  =   normrnd("&amp;Transform[[#This Row],[Posterior_mean]]&amp;","&amp;Transform[[#This Row],[Posterior_st.dev]]&amp;",1,H);",NA()),Transform[[#This Row],[Text from code]]&amp;";")</f>
        <v>GAMLE_vec  =   normrnd(58.2083,12.2636,1,H);</v>
      </c>
      <c r="V17" s="2" t="str">
        <f>"set_param_value("&amp;"'"&amp;Transform[[#This Row],[Code Variable]]&amp;"',"&amp;Transform[[#This Row],[Code Variable]]&amp;"_vec(h));"</f>
        <v>set_param_value('GAMLE',GAMLE_vec(h));</v>
      </c>
    </row>
    <row r="18" spans="2:22" hidden="1" x14ac:dyDescent="0.25">
      <c r="B18" s="1" t="s">
        <v>5</v>
      </c>
      <c r="C18">
        <f>VALUE(RIGHT(Transform[[#This Row],[Text from code]],LEN(Transform[[#This Row],[Text from code]])-FIND("=",Transform[[#This Row],[Text from code]])))</f>
        <v>61.441499999999998</v>
      </c>
      <c r="D18" cm="1">
        <f t="array" ref="D18">SUMPRODUCT((Table_PDF[Posterior_Mean]=Transform[[#This Row],[Posterior_mean]])*1)</f>
        <v>1</v>
      </c>
      <c r="E18" t="str">
        <f>INDEX(Table_PDF[Prior_Distrib],MATCH(Transform[[#This Row],[Posterior_mean]],Table_PDF[Posterior_Mean],0))</f>
        <v>gamma</v>
      </c>
      <c r="F18" t="b">
        <f>Transform[[#This Row],[Posterior_mean]]&gt;=0</f>
        <v>1</v>
      </c>
      <c r="G18">
        <f>ABS(Transform[[#This Row],[Posterior_mean]])</f>
        <v>61.441499999999998</v>
      </c>
      <c r="H18">
        <f>INDEX(Table_PDF[Posterior_st.dev],MATCH(Transform[[#This Row],[Posterior_mean]],Table_PDF[Posterior_Mean],0))</f>
        <v>10.4208</v>
      </c>
      <c r="I18">
        <f>Transform[[#This Row],[Posterior_st.dev]]^2</f>
        <v>108.59307264</v>
      </c>
      <c r="J18" t="str">
        <f>IF(Transform[[#This Row],[Prior_Distrib]]="beta",Transform[[#This Row],[Abs_posterior_mean]]*((Transform[[#This Row],[Abs_posterior_mean]]-Transform[[#This Row],[Abs_posterior_mean]]^2)/Transform[[#This Row],[Posterior_variance]]-1),"N.A")</f>
        <v>N.A</v>
      </c>
      <c r="K18" t="str">
        <f>IF(Transform[[#This Row],[Prior_Distrib]]="beta",(1-Transform[[#This Row],[Abs_posterior_mean]])*((Transform[[#This Row],[Abs_posterior_mean]]-Transform[[#This Row],[Abs_posterior_mean]]^2)/Transform[[#This Row],[Posterior_variance]]-1),"N.A")</f>
        <v>N.A</v>
      </c>
      <c r="L18">
        <f>IF(Transform[[#This Row],[Prior_Distrib]]="gamma",Transform[[#This Row],[Abs_posterior_mean]]^2/Transform[[#This Row],[Posterior_variance]],"N.A")</f>
        <v>34.763340151215743</v>
      </c>
      <c r="M18">
        <f>IF(Transform[[#This Row],[Prior_Distrib]]="gamma",Transform[[#This Row],[Posterior_variance]]/Transform[[#This Row],[Abs_posterior_mean]],"N.A")</f>
        <v>1.767422225043334</v>
      </c>
      <c r="N18" s="2" t="str">
        <f>LEFT(Transform[[#This Row],[Text from code]],FIND(" ",Transform[[#This Row],[Text from code]])-1)</f>
        <v>GAMPE</v>
      </c>
      <c r="O18" s="2" t="str">
        <f>IF(Transform[[#This Row],[Prior_Distrib]]="beta","betarnd","gamrnd")</f>
        <v>gamrnd</v>
      </c>
      <c r="P18" s="2">
        <f>IF(Transform[[#This Row],[Prior_Distrib]]="beta",Transform[[#This Row],[Posterior_Alpha]],Transform[[#This Row],[Posterior_k]])</f>
        <v>34.763340151215743</v>
      </c>
      <c r="Q18" s="2">
        <f>IF(Transform[[#This Row],[Prior_Distrib]]="beta",Transform[[#This Row],[Posterior_Beta]],Transform[[#This Row],[Posterior_Theta]])</f>
        <v>1.767422225043334</v>
      </c>
      <c r="R18" s="2">
        <f>ISERROR(Transform[[#This Row],[Input 1 (Alpha or k)]])*1</f>
        <v>0</v>
      </c>
      <c r="S18" s="2">
        <f>(Transform[[#This Row],[Input 1 (Alpha or k)]]&lt;0)+(Transform[[#This Row],[Input 2 (Beta or Theta)]]&lt;0)</f>
        <v>0</v>
      </c>
      <c r="T18" s="2" t="str">
        <f>IFERROR(IF(Transform[[#This Row],[Check negative]]=0,Transform[[#This Row],[Code Variable]]&amp;"_vec  =   "&amp;IF(Transform[[#This Row],[Positive Posterior_mean]],"","-")&amp;Transform[[#This Row],[Random function]]&amp;"("&amp;Transform[[#This Row],[Input 1 (Alpha or k)]]&amp;","&amp;Transform[[#This Row],[Input 2 (Beta or Theta)]]&amp;",1,H);",NA()),Transform[[#This Row],[Text from code]]&amp;";")</f>
        <v>GAMPE_vec  =   gamrnd(34.7633401512157,1.76742222504333,1,H);</v>
      </c>
      <c r="U18" s="2" t="str">
        <f>IFERROR(IF(Transform[[#This Row],[Check negative]]=0,Transform[[#This Row],[Code Variable]]&amp;"_vec  =   normrnd("&amp;Transform[[#This Row],[Posterior_mean]]&amp;","&amp;Transform[[#This Row],[Posterior_st.dev]]&amp;",1,H);",NA()),Transform[[#This Row],[Text from code]]&amp;";")</f>
        <v>GAMPE_vec  =   normrnd(61.4415,10.4208,1,H);</v>
      </c>
      <c r="V18" s="2" t="str">
        <f>"set_param_value("&amp;"'"&amp;Transform[[#This Row],[Code Variable]]&amp;"',"&amp;Transform[[#This Row],[Code Variable]]&amp;"_vec(h));"</f>
        <v>set_param_value('GAMPE',GAMPE_vec(h));</v>
      </c>
    </row>
    <row r="19" spans="2:22" hidden="1" x14ac:dyDescent="0.25">
      <c r="B19" s="1" t="s">
        <v>6</v>
      </c>
      <c r="C19">
        <f>VALUE(RIGHT(Transform[[#This Row],[Text from code]],LEN(Transform[[#This Row],[Text from code]])-FIND("=",Transform[[#This Row],[Text from code]])))</f>
        <v>1.6781999999999999</v>
      </c>
      <c r="D19" cm="1">
        <f t="array" ref="D19">SUMPRODUCT((Table_PDF[Posterior_Mean]=Transform[[#This Row],[Posterior_mean]])*1)</f>
        <v>1</v>
      </c>
      <c r="E19" t="str">
        <f>INDEX(Table_PDF[Prior_Distrib],MATCH(Transform[[#This Row],[Posterior_mean]],Table_PDF[Posterior_Mean],0))</f>
        <v>gamma</v>
      </c>
      <c r="F19" t="b">
        <f>Transform[[#This Row],[Posterior_mean]]&gt;=0</f>
        <v>1</v>
      </c>
      <c r="G19">
        <f>ABS(Transform[[#This Row],[Posterior_mean]])</f>
        <v>1.6781999999999999</v>
      </c>
      <c r="H19">
        <f>INDEX(Table_PDF[Posterior_st.dev],MATCH(Transform[[#This Row],[Posterior_mean]],Table_PDF[Posterior_Mean],0))</f>
        <v>0.90920000000000001</v>
      </c>
      <c r="I19">
        <f>Transform[[#This Row],[Posterior_st.dev]]^2</f>
        <v>0.82664464000000004</v>
      </c>
      <c r="J19" t="str">
        <f>IF(Transform[[#This Row],[Prior_Distrib]]="beta",Transform[[#This Row],[Abs_posterior_mean]]*((Transform[[#This Row],[Abs_posterior_mean]]-Transform[[#This Row],[Abs_posterior_mean]]^2)/Transform[[#This Row],[Posterior_variance]]-1),"N.A")</f>
        <v>N.A</v>
      </c>
      <c r="K19" t="str">
        <f>IF(Transform[[#This Row],[Prior_Distrib]]="beta",(1-Transform[[#This Row],[Abs_posterior_mean]])*((Transform[[#This Row],[Abs_posterior_mean]]-Transform[[#This Row],[Abs_posterior_mean]]^2)/Transform[[#This Row],[Posterior_variance]]-1),"N.A")</f>
        <v>N.A</v>
      </c>
      <c r="L19">
        <f>IF(Transform[[#This Row],[Prior_Distrib]]="gamma",Transform[[#This Row],[Abs_posterior_mean]]^2/Transform[[#This Row],[Posterior_variance]],"N.A")</f>
        <v>3.4069721180312733</v>
      </c>
      <c r="M19">
        <f>IF(Transform[[#This Row],[Prior_Distrib]]="gamma",Transform[[#This Row],[Posterior_variance]]/Transform[[#This Row],[Abs_posterior_mean]],"N.A")</f>
        <v>0.4925781432487189</v>
      </c>
      <c r="N19" s="2" t="str">
        <f>LEFT(Transform[[#This Row],[Text from code]],FIND(" ",Transform[[#This Row],[Text from code]])-1)</f>
        <v>GAMPME</v>
      </c>
      <c r="O19" s="2" t="str">
        <f>IF(Transform[[#This Row],[Prior_Distrib]]="beta","betarnd","gamrnd")</f>
        <v>gamrnd</v>
      </c>
      <c r="P19" s="2">
        <f>IF(Transform[[#This Row],[Prior_Distrib]]="beta",Transform[[#This Row],[Posterior_Alpha]],Transform[[#This Row],[Posterior_k]])</f>
        <v>3.4069721180312733</v>
      </c>
      <c r="Q19" s="2">
        <f>IF(Transform[[#This Row],[Prior_Distrib]]="beta",Transform[[#This Row],[Posterior_Beta]],Transform[[#This Row],[Posterior_Theta]])</f>
        <v>0.4925781432487189</v>
      </c>
      <c r="R19" s="2">
        <f>ISERROR(Transform[[#This Row],[Input 1 (Alpha or k)]])*1</f>
        <v>0</v>
      </c>
      <c r="S19" s="2">
        <f>(Transform[[#This Row],[Input 1 (Alpha or k)]]&lt;0)+(Transform[[#This Row],[Input 2 (Beta or Theta)]]&lt;0)</f>
        <v>0</v>
      </c>
      <c r="T19" s="2" t="str">
        <f>IFERROR(IF(Transform[[#This Row],[Check negative]]=0,Transform[[#This Row],[Code Variable]]&amp;"_vec  =   "&amp;IF(Transform[[#This Row],[Positive Posterior_mean]],"","-")&amp;Transform[[#This Row],[Random function]]&amp;"("&amp;Transform[[#This Row],[Input 1 (Alpha or k)]]&amp;","&amp;Transform[[#This Row],[Input 2 (Beta or Theta)]]&amp;",1,H);",NA()),Transform[[#This Row],[Text from code]]&amp;";")</f>
        <v>GAMPME_vec  =   gamrnd(3.40697211803127,0.492578143248719,1,H);</v>
      </c>
      <c r="U19" s="2" t="str">
        <f>IFERROR(IF(Transform[[#This Row],[Check negative]]=0,Transform[[#This Row],[Code Variable]]&amp;"_vec  =   normrnd("&amp;Transform[[#This Row],[Posterior_mean]]&amp;","&amp;Transform[[#This Row],[Posterior_st.dev]]&amp;",1,H);",NA()),Transform[[#This Row],[Text from code]]&amp;";")</f>
        <v>GAMPME_vec  =   normrnd(1.6782,0.9092,1,H);</v>
      </c>
      <c r="V19" s="2" t="str">
        <f>"set_param_value("&amp;"'"&amp;Transform[[#This Row],[Code Variable]]&amp;"',"&amp;Transform[[#This Row],[Code Variable]]&amp;"_vec(h));"</f>
        <v>set_param_value('GAMPME',GAMPME_vec(h));</v>
      </c>
    </row>
    <row r="20" spans="2:22" hidden="1" x14ac:dyDescent="0.25">
      <c r="B20" s="1" t="s">
        <v>7</v>
      </c>
      <c r="C20">
        <f>VALUE(RIGHT(Transform[[#This Row],[Text from code]],LEN(Transform[[#This Row],[Text from code]])-FIND("=",Transform[[#This Row],[Text from code]])))</f>
        <v>26.1294</v>
      </c>
      <c r="D20" cm="1">
        <f t="array" ref="D20">SUMPRODUCT((Table_PDF[Posterior_Mean]=Transform[[#This Row],[Posterior_mean]])*1)</f>
        <v>1</v>
      </c>
      <c r="E20" t="str">
        <f>INDEX(Table_PDF[Prior_Distrib],MATCH(Transform[[#This Row],[Posterior_mean]],Table_PDF[Posterior_Mean],0))</f>
        <v>gamma</v>
      </c>
      <c r="F20" t="b">
        <f>Transform[[#This Row],[Posterior_mean]]&gt;=0</f>
        <v>1</v>
      </c>
      <c r="G20">
        <f>ABS(Transform[[#This Row],[Posterior_mean]])</f>
        <v>26.1294</v>
      </c>
      <c r="H20">
        <f>INDEX(Table_PDF[Posterior_st.dev],MATCH(Transform[[#This Row],[Posterior_mean]],Table_PDF[Posterior_Mean],0))</f>
        <v>16.8398</v>
      </c>
      <c r="I20">
        <f>Transform[[#This Row],[Posterior_st.dev]]^2</f>
        <v>283.57886403999998</v>
      </c>
      <c r="J20" t="str">
        <f>IF(Transform[[#This Row],[Prior_Distrib]]="beta",Transform[[#This Row],[Abs_posterior_mean]]*((Transform[[#This Row],[Abs_posterior_mean]]-Transform[[#This Row],[Abs_posterior_mean]]^2)/Transform[[#This Row],[Posterior_variance]]-1),"N.A")</f>
        <v>N.A</v>
      </c>
      <c r="K20" t="str">
        <f>IF(Transform[[#This Row],[Prior_Distrib]]="beta",(1-Transform[[#This Row],[Abs_posterior_mean]])*((Transform[[#This Row],[Abs_posterior_mean]]-Transform[[#This Row],[Abs_posterior_mean]]^2)/Transform[[#This Row],[Posterior_variance]]-1),"N.A")</f>
        <v>N.A</v>
      </c>
      <c r="L20">
        <f>IF(Transform[[#This Row],[Prior_Distrib]]="gamma",Transform[[#This Row],[Abs_posterior_mean]]^2/Transform[[#This Row],[Posterior_variance]],"N.A")</f>
        <v>2.4076037777755395</v>
      </c>
      <c r="M20">
        <f>IF(Transform[[#This Row],[Prior_Distrib]]="gamma",Transform[[#This Row],[Posterior_variance]]/Transform[[#This Row],[Abs_posterior_mean]],"N.A")</f>
        <v>10.852865509349622</v>
      </c>
      <c r="N20" s="2" t="str">
        <f>LEFT(Transform[[#This Row],[Text from code]],FIND(" ",Transform[[#This Row],[Text from code]])-1)</f>
        <v>GAMPXE</v>
      </c>
      <c r="O20" s="2" t="str">
        <f>IF(Transform[[#This Row],[Prior_Distrib]]="beta","betarnd","gamrnd")</f>
        <v>gamrnd</v>
      </c>
      <c r="P20" s="2">
        <f>IF(Transform[[#This Row],[Prior_Distrib]]="beta",Transform[[#This Row],[Posterior_Alpha]],Transform[[#This Row],[Posterior_k]])</f>
        <v>2.4076037777755395</v>
      </c>
      <c r="Q20" s="2">
        <f>IF(Transform[[#This Row],[Prior_Distrib]]="beta",Transform[[#This Row],[Posterior_Beta]],Transform[[#This Row],[Posterior_Theta]])</f>
        <v>10.852865509349622</v>
      </c>
      <c r="R20" s="2">
        <f>ISERROR(Transform[[#This Row],[Input 1 (Alpha or k)]])*1</f>
        <v>0</v>
      </c>
      <c r="S20" s="2">
        <f>(Transform[[#This Row],[Input 1 (Alpha or k)]]&lt;0)+(Transform[[#This Row],[Input 2 (Beta or Theta)]]&lt;0)</f>
        <v>0</v>
      </c>
      <c r="T20" s="2" t="str">
        <f>IFERROR(IF(Transform[[#This Row],[Check negative]]=0,Transform[[#This Row],[Code Variable]]&amp;"_vec  =   "&amp;IF(Transform[[#This Row],[Positive Posterior_mean]],"","-")&amp;Transform[[#This Row],[Random function]]&amp;"("&amp;Transform[[#This Row],[Input 1 (Alpha or k)]]&amp;","&amp;Transform[[#This Row],[Input 2 (Beta or Theta)]]&amp;",1,H);",NA()),Transform[[#This Row],[Text from code]]&amp;";")</f>
        <v>GAMPXE_vec  =   gamrnd(2.40760377777554,10.8528655093496,1,H);</v>
      </c>
      <c r="U20" s="2" t="str">
        <f>IFERROR(IF(Transform[[#This Row],[Check negative]]=0,Transform[[#This Row],[Code Variable]]&amp;"_vec  =   normrnd("&amp;Transform[[#This Row],[Posterior_mean]]&amp;","&amp;Transform[[#This Row],[Posterior_st.dev]]&amp;",1,H);",NA()),Transform[[#This Row],[Text from code]]&amp;";")</f>
        <v>GAMPXE_vec  =   normrnd(26.1294,16.8398,1,H);</v>
      </c>
      <c r="V20" s="2" t="str">
        <f>"set_param_value("&amp;"'"&amp;Transform[[#This Row],[Code Variable]]&amp;"',"&amp;Transform[[#This Row],[Code Variable]]&amp;"_vec(h));"</f>
        <v>set_param_value('GAMPXE',GAMPXE_vec(h));</v>
      </c>
    </row>
    <row r="21" spans="2:22" hidden="1" x14ac:dyDescent="0.25">
      <c r="B21" s="1" t="s">
        <v>8</v>
      </c>
      <c r="C21">
        <f>VALUE(RIGHT(Transform[[#This Row],[Text from code]],LEN(Transform[[#This Row],[Text from code]])-FIND("=",Transform[[#This Row],[Text from code]])))</f>
        <v>1.2919</v>
      </c>
      <c r="D21" cm="1">
        <f t="array" ref="D21">SUMPRODUCT((Table_PDF[Posterior_Mean]=Transform[[#This Row],[Posterior_mean]])*1)</f>
        <v>1</v>
      </c>
      <c r="E21" t="str">
        <f>INDEX(Table_PDF[Prior_Distrib],MATCH(Transform[[#This Row],[Posterior_mean]],Table_PDF[Posterior_Mean],0))</f>
        <v>gamma</v>
      </c>
      <c r="F21" t="b">
        <f>Transform[[#This Row],[Posterior_mean]]&gt;=0</f>
        <v>1</v>
      </c>
      <c r="G21">
        <f>ABS(Transform[[#This Row],[Posterior_mean]])</f>
        <v>1.2919</v>
      </c>
      <c r="H21">
        <f>INDEX(Table_PDF[Posterior_st.dev],MATCH(Transform[[#This Row],[Posterior_mean]],Table_PDF[Posterior_Mean],0))</f>
        <v>0.82609999999999995</v>
      </c>
      <c r="I21">
        <f>Transform[[#This Row],[Posterior_st.dev]]^2</f>
        <v>0.68244120999999991</v>
      </c>
      <c r="J21" t="str">
        <f>IF(Transform[[#This Row],[Prior_Distrib]]="beta",Transform[[#This Row],[Abs_posterior_mean]]*((Transform[[#This Row],[Abs_posterior_mean]]-Transform[[#This Row],[Abs_posterior_mean]]^2)/Transform[[#This Row],[Posterior_variance]]-1),"N.A")</f>
        <v>N.A</v>
      </c>
      <c r="K21" t="str">
        <f>IF(Transform[[#This Row],[Prior_Distrib]]="beta",(1-Transform[[#This Row],[Abs_posterior_mean]])*((Transform[[#This Row],[Abs_posterior_mean]]-Transform[[#This Row],[Abs_posterior_mean]]^2)/Transform[[#This Row],[Posterior_variance]]-1),"N.A")</f>
        <v>N.A</v>
      </c>
      <c r="L21">
        <f>IF(Transform[[#This Row],[Prior_Distrib]]="gamma",Transform[[#This Row],[Abs_posterior_mean]]^2/Transform[[#This Row],[Posterior_variance]],"N.A")</f>
        <v>2.4456401306714763</v>
      </c>
      <c r="M21">
        <f>IF(Transform[[#This Row],[Prior_Distrib]]="gamma",Transform[[#This Row],[Posterior_variance]]/Transform[[#This Row],[Abs_posterior_mean]],"N.A")</f>
        <v>0.52824615682328346</v>
      </c>
      <c r="N21" s="2" t="str">
        <f>LEFT(Transform[[#This Row],[Text from code]],FIND(" ",Transform[[#This Row],[Text from code]])-1)</f>
        <v>GAMWE</v>
      </c>
      <c r="O21" s="2" t="str">
        <f>IF(Transform[[#This Row],[Prior_Distrib]]="beta","betarnd","gamrnd")</f>
        <v>gamrnd</v>
      </c>
      <c r="P21" s="2">
        <f>IF(Transform[[#This Row],[Prior_Distrib]]="beta",Transform[[#This Row],[Posterior_Alpha]],Transform[[#This Row],[Posterior_k]])</f>
        <v>2.4456401306714763</v>
      </c>
      <c r="Q21" s="2">
        <f>IF(Transform[[#This Row],[Prior_Distrib]]="beta",Transform[[#This Row],[Posterior_Beta]],Transform[[#This Row],[Posterior_Theta]])</f>
        <v>0.52824615682328346</v>
      </c>
      <c r="R21" s="2">
        <f>ISERROR(Transform[[#This Row],[Input 1 (Alpha or k)]])*1</f>
        <v>0</v>
      </c>
      <c r="S21" s="2">
        <f>(Transform[[#This Row],[Input 1 (Alpha or k)]]&lt;0)+(Transform[[#This Row],[Input 2 (Beta or Theta)]]&lt;0)</f>
        <v>0</v>
      </c>
      <c r="T21" s="2" t="str">
        <f>IFERROR(IF(Transform[[#This Row],[Check negative]]=0,Transform[[#This Row],[Code Variable]]&amp;"_vec  =   "&amp;IF(Transform[[#This Row],[Positive Posterior_mean]],"","-")&amp;Transform[[#This Row],[Random function]]&amp;"("&amp;Transform[[#This Row],[Input 1 (Alpha or k)]]&amp;","&amp;Transform[[#This Row],[Input 2 (Beta or Theta)]]&amp;",1,H);",NA()),Transform[[#This Row],[Text from code]]&amp;";")</f>
        <v>GAMWE_vec  =   gamrnd(2.44564013067148,0.528246156823283,1,H);</v>
      </c>
      <c r="U21" s="2" t="str">
        <f>IFERROR(IF(Transform[[#This Row],[Check negative]]=0,Transform[[#This Row],[Code Variable]]&amp;"_vec  =   normrnd("&amp;Transform[[#This Row],[Posterior_mean]]&amp;","&amp;Transform[[#This Row],[Posterior_st.dev]]&amp;",1,H);",NA()),Transform[[#This Row],[Text from code]]&amp;";")</f>
        <v>GAMWE_vec  =   normrnd(1.2919,0.8261,1,H);</v>
      </c>
      <c r="V21" s="2" t="str">
        <f>"set_param_value("&amp;"'"&amp;Transform[[#This Row],[Code Variable]]&amp;"',"&amp;Transform[[#This Row],[Code Variable]]&amp;"_vec(h));"</f>
        <v>set_param_value('GAMWE',GAMWE_vec(h));</v>
      </c>
    </row>
    <row r="22" spans="2:22" hidden="1" x14ac:dyDescent="0.25">
      <c r="B22" s="1" t="s">
        <v>11</v>
      </c>
      <c r="C22">
        <f>VALUE(RIGHT(Transform[[#This Row],[Text from code]],LEN(Transform[[#This Row],[Text from code]])-FIND("=",Transform[[#This Row],[Text from code]])))</f>
        <v>0.56340000000000001</v>
      </c>
      <c r="D22" cm="1">
        <f t="array" ref="D22">SUMPRODUCT((Table_PDF[Posterior_Mean]=Transform[[#This Row],[Posterior_mean]])*1)</f>
        <v>1</v>
      </c>
      <c r="E22" t="str">
        <f>INDEX(Table_PDF[Prior_Distrib],MATCH(Transform[[#This Row],[Posterior_mean]],Table_PDF[Posterior_Mean],0))</f>
        <v>beta</v>
      </c>
      <c r="F22" t="b">
        <f>Transform[[#This Row],[Posterior_mean]]&gt;=0</f>
        <v>1</v>
      </c>
      <c r="G22">
        <f>ABS(Transform[[#This Row],[Posterior_mean]])</f>
        <v>0.56340000000000001</v>
      </c>
      <c r="H22">
        <f>INDEX(Table_PDF[Posterior_st.dev],MATCH(Transform[[#This Row],[Posterior_mean]],Table_PDF[Posterior_Mean],0))</f>
        <v>4.1200000000000001E-2</v>
      </c>
      <c r="I22">
        <f>Transform[[#This Row],[Posterior_st.dev]]^2</f>
        <v>1.6974400000000001E-3</v>
      </c>
      <c r="J22">
        <f>IF(Transform[[#This Row],[Prior_Distrib]]="beta",Transform[[#This Row],[Abs_posterior_mean]]*((Transform[[#This Row],[Abs_posterior_mean]]-Transform[[#This Row],[Abs_posterior_mean]]^2)/Transform[[#This Row],[Posterior_variance]]-1),"N.A")</f>
        <v>81.080357597323029</v>
      </c>
      <c r="K22">
        <f>IF(Transform[[#This Row],[Prior_Distrib]]="beta",(1-Transform[[#This Row],[Abs_posterior_mean]])*((Transform[[#This Row],[Abs_posterior_mean]]-Transform[[#This Row],[Abs_posterior_mean]]^2)/Transform[[#This Row],[Posterior_variance]]-1),"N.A")</f>
        <v>62.832240197002541</v>
      </c>
      <c r="L22" t="str">
        <f>IF(Transform[[#This Row],[Prior_Distrib]]="gamma",Transform[[#This Row],[Abs_posterior_mean]]^2/Transform[[#This Row],[Posterior_variance]],"N.A")</f>
        <v>N.A</v>
      </c>
      <c r="M22" t="str">
        <f>IF(Transform[[#This Row],[Prior_Distrib]]="gamma",Transform[[#This Row],[Posterior_variance]]/Transform[[#This Row],[Abs_posterior_mean]],"N.A")</f>
        <v>N.A</v>
      </c>
      <c r="N22" s="2" t="str">
        <f>LEFT(Transform[[#This Row],[Text from code]],FIND(" ",Transform[[#This Row],[Text from code]])-1)</f>
        <v>HABE</v>
      </c>
      <c r="O22" s="2" t="str">
        <f>IF(Transform[[#This Row],[Prior_Distrib]]="beta","betarnd","gamrnd")</f>
        <v>betarnd</v>
      </c>
      <c r="P22" s="2">
        <f>IF(Transform[[#This Row],[Prior_Distrib]]="beta",Transform[[#This Row],[Posterior_Alpha]],Transform[[#This Row],[Posterior_k]])</f>
        <v>81.080357597323029</v>
      </c>
      <c r="Q22" s="2">
        <f>IF(Transform[[#This Row],[Prior_Distrib]]="beta",Transform[[#This Row],[Posterior_Beta]],Transform[[#This Row],[Posterior_Theta]])</f>
        <v>62.832240197002541</v>
      </c>
      <c r="R22" s="2">
        <f>ISERROR(Transform[[#This Row],[Input 1 (Alpha or k)]])*1</f>
        <v>0</v>
      </c>
      <c r="S22" s="2">
        <f>(Transform[[#This Row],[Input 1 (Alpha or k)]]&lt;0)+(Transform[[#This Row],[Input 2 (Beta or Theta)]]&lt;0)</f>
        <v>0</v>
      </c>
      <c r="T22" s="2" t="str">
        <f>IFERROR(IF(Transform[[#This Row],[Check negative]]=0,Transform[[#This Row],[Code Variable]]&amp;"_vec  =   "&amp;IF(Transform[[#This Row],[Positive Posterior_mean]],"","-")&amp;Transform[[#This Row],[Random function]]&amp;"("&amp;Transform[[#This Row],[Input 1 (Alpha or k)]]&amp;","&amp;Transform[[#This Row],[Input 2 (Beta or Theta)]]&amp;",1,H);",NA()),Transform[[#This Row],[Text from code]]&amp;";")</f>
        <v>HABE_vec  =   betarnd(81.080357597323,62.8322401970025,1,H);</v>
      </c>
      <c r="U22" s="2" t="str">
        <f>IFERROR(IF(Transform[[#This Row],[Check negative]]=0,Transform[[#This Row],[Code Variable]]&amp;"_vec  =   normrnd("&amp;Transform[[#This Row],[Posterior_mean]]&amp;","&amp;Transform[[#This Row],[Posterior_st.dev]]&amp;",1,H);",NA()),Transform[[#This Row],[Text from code]]&amp;";")</f>
        <v>HABE_vec  =   normrnd(0.5634,0.0412,1,H);</v>
      </c>
      <c r="V22" s="2" t="str">
        <f>"set_param_value("&amp;"'"&amp;Transform[[#This Row],[Code Variable]]&amp;"',"&amp;Transform[[#This Row],[Code Variable]]&amp;"_vec(h));"</f>
        <v>set_param_value('HABE',HABE_vec(h));</v>
      </c>
    </row>
    <row r="23" spans="2:22" hidden="1" x14ac:dyDescent="0.25">
      <c r="B23" s="1" t="s">
        <v>12</v>
      </c>
      <c r="C23">
        <f>VALUE(RIGHT(Transform[[#This Row],[Text from code]],LEN(Transform[[#This Row],[Text from code]])-FIND("=",Transform[[#This Row],[Text from code]])))</f>
        <v>0.80889999999999995</v>
      </c>
      <c r="D23" cm="1">
        <f t="array" ref="D23">SUMPRODUCT((Table_PDF[Posterior_Mean]=Transform[[#This Row],[Posterior_mean]])*1)</f>
        <v>1</v>
      </c>
      <c r="E23" t="str">
        <f>INDEX(Table_PDF[Prior_Distrib],MATCH(Transform[[#This Row],[Posterior_mean]],Table_PDF[Posterior_Mean],0))</f>
        <v>beta</v>
      </c>
      <c r="F23" t="b">
        <f>Transform[[#This Row],[Posterior_mean]]&gt;=0</f>
        <v>1</v>
      </c>
      <c r="G23">
        <f>ABS(Transform[[#This Row],[Posterior_mean]])</f>
        <v>0.80889999999999995</v>
      </c>
      <c r="H23">
        <f>INDEX(Table_PDF[Posterior_st.dev],MATCH(Transform[[#This Row],[Posterior_mean]],Table_PDF[Posterior_Mean],0))</f>
        <v>7.7799999999999994E-2</v>
      </c>
      <c r="I23">
        <f>Transform[[#This Row],[Posterior_st.dev]]^2</f>
        <v>6.0528399999999994E-3</v>
      </c>
      <c r="J23">
        <f>IF(Transform[[#This Row],[Prior_Distrib]]="beta",Transform[[#This Row],[Abs_posterior_mean]]*((Transform[[#This Row],[Abs_posterior_mean]]-Transform[[#This Row],[Abs_posterior_mean]]^2)/Transform[[#This Row],[Posterior_variance]]-1),"N.A")</f>
        <v>19.849237507517135</v>
      </c>
      <c r="K23">
        <f>IF(Transform[[#This Row],[Prior_Distrib]]="beta",(1-Transform[[#This Row],[Abs_posterior_mean]])*((Transform[[#This Row],[Abs_posterior_mean]]-Transform[[#This Row],[Abs_posterior_mean]]^2)/Transform[[#This Row],[Posterior_variance]]-1),"N.A")</f>
        <v>4.6893179474428557</v>
      </c>
      <c r="L23" t="str">
        <f>IF(Transform[[#This Row],[Prior_Distrib]]="gamma",Transform[[#This Row],[Abs_posterior_mean]]^2/Transform[[#This Row],[Posterior_variance]],"N.A")</f>
        <v>N.A</v>
      </c>
      <c r="M23" t="str">
        <f>IF(Transform[[#This Row],[Prior_Distrib]]="gamma",Transform[[#This Row],[Posterior_variance]]/Transform[[#This Row],[Abs_posterior_mean]],"N.A")</f>
        <v>N.A</v>
      </c>
      <c r="N23" s="2" t="str">
        <f>LEFT(Transform[[#This Row],[Text from code]],FIND(" ",Transform[[#This Row],[Text from code]])-1)</f>
        <v>HABLE</v>
      </c>
      <c r="O23" s="2" t="str">
        <f>IF(Transform[[#This Row],[Prior_Distrib]]="beta","betarnd","gamrnd")</f>
        <v>betarnd</v>
      </c>
      <c r="P23" s="2">
        <f>IF(Transform[[#This Row],[Prior_Distrib]]="beta",Transform[[#This Row],[Posterior_Alpha]],Transform[[#This Row],[Posterior_k]])</f>
        <v>19.849237507517135</v>
      </c>
      <c r="Q23" s="2">
        <f>IF(Transform[[#This Row],[Prior_Distrib]]="beta",Transform[[#This Row],[Posterior_Beta]],Transform[[#This Row],[Posterior_Theta]])</f>
        <v>4.6893179474428557</v>
      </c>
      <c r="R23" s="2">
        <f>ISERROR(Transform[[#This Row],[Input 1 (Alpha or k)]])*1</f>
        <v>0</v>
      </c>
      <c r="S23" s="2">
        <f>(Transform[[#This Row],[Input 1 (Alpha or k)]]&lt;0)+(Transform[[#This Row],[Input 2 (Beta or Theta)]]&lt;0)</f>
        <v>0</v>
      </c>
      <c r="T23" s="2" t="str">
        <f>IFERROR(IF(Transform[[#This Row],[Check negative]]=0,Transform[[#This Row],[Code Variable]]&amp;"_vec  =   "&amp;IF(Transform[[#This Row],[Positive Posterior_mean]],"","-")&amp;Transform[[#This Row],[Random function]]&amp;"("&amp;Transform[[#This Row],[Input 1 (Alpha or k)]]&amp;","&amp;Transform[[#This Row],[Input 2 (Beta or Theta)]]&amp;",1,H);",NA()),Transform[[#This Row],[Text from code]]&amp;";")</f>
        <v>HABLE_vec  =   betarnd(19.8492375075171,4.68931794744286,1,H);</v>
      </c>
      <c r="U23" s="2" t="str">
        <f>IFERROR(IF(Transform[[#This Row],[Check negative]]=0,Transform[[#This Row],[Code Variable]]&amp;"_vec  =   normrnd("&amp;Transform[[#This Row],[Posterior_mean]]&amp;","&amp;Transform[[#This Row],[Posterior_st.dev]]&amp;",1,H);",NA()),Transform[[#This Row],[Text from code]]&amp;";")</f>
        <v>HABLE_vec  =   normrnd(0.8089,0.0778,1,H);</v>
      </c>
      <c r="V23" s="2" t="str">
        <f>"set_param_value("&amp;"'"&amp;Transform[[#This Row],[Code Variable]]&amp;"',"&amp;Transform[[#This Row],[Code Variable]]&amp;"_vec(h));"</f>
        <v>set_param_value('HABLE',HABLE_vec(h));</v>
      </c>
    </row>
    <row r="24" spans="2:22" hidden="1" x14ac:dyDescent="0.25">
      <c r="B24" s="1" t="s">
        <v>13</v>
      </c>
      <c r="C24">
        <f>VALUE(RIGHT(Transform[[#This Row],[Text from code]],LEN(Transform[[#This Row],[Text from code]])-FIND("=",Transform[[#This Row],[Text from code]])))</f>
        <v>0.1497</v>
      </c>
      <c r="D24" cm="1">
        <f t="array" ref="D24">SUMPRODUCT((Table_PDF[Posterior_Mean]=Transform[[#This Row],[Posterior_mean]])*1)</f>
        <v>1</v>
      </c>
      <c r="E24" t="str">
        <f>INDEX(Table_PDF[Prior_Distrib],MATCH(Transform[[#This Row],[Posterior_mean]],Table_PDF[Posterior_Mean],0))</f>
        <v>beta</v>
      </c>
      <c r="F24" t="b">
        <f>Transform[[#This Row],[Posterior_mean]]&gt;=0</f>
        <v>1</v>
      </c>
      <c r="G24">
        <f>ABS(Transform[[#This Row],[Posterior_mean]])</f>
        <v>0.1497</v>
      </c>
      <c r="H24">
        <f>INDEX(Table_PDF[Posterior_st.dev],MATCH(Transform[[#This Row],[Posterior_mean]],Table_PDF[Posterior_Mean],0))</f>
        <v>9.9599999999999994E-2</v>
      </c>
      <c r="I24">
        <f>Transform[[#This Row],[Posterior_st.dev]]^2</f>
        <v>9.920159999999999E-3</v>
      </c>
      <c r="J24">
        <f>IF(Transform[[#This Row],[Prior_Distrib]]="beta",Transform[[#This Row],[Abs_posterior_mean]]*((Transform[[#This Row],[Abs_posterior_mean]]-Transform[[#This Row],[Abs_posterior_mean]]^2)/Transform[[#This Row],[Posterior_variance]]-1),"N.A")</f>
        <v>1.7711661480258385</v>
      </c>
      <c r="K24">
        <f>IF(Transform[[#This Row],[Prior_Distrib]]="beta",(1-Transform[[#This Row],[Abs_posterior_mean]])*((Transform[[#This Row],[Abs_posterior_mean]]-Transform[[#This Row],[Abs_posterior_mean]]^2)/Transform[[#This Row],[Posterior_variance]]-1),"N.A")</f>
        <v>10.060271046535542</v>
      </c>
      <c r="L24" t="str">
        <f>IF(Transform[[#This Row],[Prior_Distrib]]="gamma",Transform[[#This Row],[Abs_posterior_mean]]^2/Transform[[#This Row],[Posterior_variance]],"N.A")</f>
        <v>N.A</v>
      </c>
      <c r="M24" t="str">
        <f>IF(Transform[[#This Row],[Prior_Distrib]]="gamma",Transform[[#This Row],[Posterior_variance]]/Transform[[#This Row],[Abs_posterior_mean]],"N.A")</f>
        <v>N.A</v>
      </c>
      <c r="N24" s="2" t="str">
        <f>LEFT(Transform[[#This Row],[Text from code]],FIND(" ",Transform[[#This Row],[Text from code]])-1)</f>
        <v>IG1E</v>
      </c>
      <c r="O24" s="2" t="str">
        <f>IF(Transform[[#This Row],[Prior_Distrib]]="beta","betarnd","gamrnd")</f>
        <v>betarnd</v>
      </c>
      <c r="P24" s="2">
        <f>IF(Transform[[#This Row],[Prior_Distrib]]="beta",Transform[[#This Row],[Posterior_Alpha]],Transform[[#This Row],[Posterior_k]])</f>
        <v>1.7711661480258385</v>
      </c>
      <c r="Q24" s="2">
        <f>IF(Transform[[#This Row],[Prior_Distrib]]="beta",Transform[[#This Row],[Posterior_Beta]],Transform[[#This Row],[Posterior_Theta]])</f>
        <v>10.060271046535542</v>
      </c>
      <c r="R24" s="2">
        <f>ISERROR(Transform[[#This Row],[Input 1 (Alpha or k)]])*1</f>
        <v>0</v>
      </c>
      <c r="S24" s="2">
        <f>(Transform[[#This Row],[Input 1 (Alpha or k)]]&lt;0)+(Transform[[#This Row],[Input 2 (Beta or Theta)]]&lt;0)</f>
        <v>0</v>
      </c>
      <c r="T24" s="2" t="str">
        <f>IFERROR(IF(Transform[[#This Row],[Check negative]]=0,Transform[[#This Row],[Code Variable]]&amp;"_vec  =   "&amp;IF(Transform[[#This Row],[Positive Posterior_mean]],"","-")&amp;Transform[[#This Row],[Random function]]&amp;"("&amp;Transform[[#This Row],[Input 1 (Alpha or k)]]&amp;","&amp;Transform[[#This Row],[Input 2 (Beta or Theta)]]&amp;",1,H);",NA()),Transform[[#This Row],[Text from code]]&amp;";")</f>
        <v>IG1E_vec  =   betarnd(1.77116614802584,10.0602710465355,1,H);</v>
      </c>
      <c r="U24" s="2" t="str">
        <f>IFERROR(IF(Transform[[#This Row],[Check negative]]=0,Transform[[#This Row],[Code Variable]]&amp;"_vec  =   normrnd("&amp;Transform[[#This Row],[Posterior_mean]]&amp;","&amp;Transform[[#This Row],[Posterior_st.dev]]&amp;",1,H);",NA()),Transform[[#This Row],[Text from code]]&amp;";")</f>
        <v>IG1E_vec  =   normrnd(0.1497,0.0996,1,H);</v>
      </c>
      <c r="V24" s="2" t="str">
        <f>"set_param_value("&amp;"'"&amp;Transform[[#This Row],[Code Variable]]&amp;"',"&amp;Transform[[#This Row],[Code Variable]]&amp;"_vec(h));"</f>
        <v>set_param_value('IG1E',IG1E_vec(h));</v>
      </c>
    </row>
    <row r="25" spans="2:22" hidden="1" x14ac:dyDescent="0.25">
      <c r="B25" s="1" t="s">
        <v>14</v>
      </c>
      <c r="C25">
        <f>VALUE(RIGHT(Transform[[#This Row],[Text from code]],LEN(Transform[[#This Row],[Text from code]])-FIND("=",Transform[[#This Row],[Text from code]])))</f>
        <v>0.44750000000000001</v>
      </c>
      <c r="D25" cm="1">
        <f t="array" ref="D25">SUMPRODUCT((Table_PDF[Posterior_Mean]=Transform[[#This Row],[Posterior_mean]])*1)</f>
        <v>1</v>
      </c>
      <c r="E25" t="str">
        <f>INDEX(Table_PDF[Prior_Distrib],MATCH(Transform[[#This Row],[Posterior_mean]],Table_PDF[Posterior_Mean],0))</f>
        <v>beta</v>
      </c>
      <c r="F25" t="b">
        <f>Transform[[#This Row],[Posterior_mean]]&gt;=0</f>
        <v>1</v>
      </c>
      <c r="G25">
        <f>ABS(Transform[[#This Row],[Posterior_mean]])</f>
        <v>0.44750000000000001</v>
      </c>
      <c r="H25">
        <f>INDEX(Table_PDF[Posterior_st.dev],MATCH(Transform[[#This Row],[Posterior_mean]],Table_PDF[Posterior_Mean],0))</f>
        <v>8.9499999999999996E-2</v>
      </c>
      <c r="I25">
        <f>Transform[[#This Row],[Posterior_st.dev]]^2</f>
        <v>8.01025E-3</v>
      </c>
      <c r="J25">
        <f>IF(Transform[[#This Row],[Prior_Distrib]]="beta",Transform[[#This Row],[Abs_posterior_mean]]*((Transform[[#This Row],[Abs_posterior_mean]]-Transform[[#This Row],[Abs_posterior_mean]]^2)/Transform[[#This Row],[Posterior_variance]]-1),"N.A")</f>
        <v>13.365000000000002</v>
      </c>
      <c r="K25">
        <f>IF(Transform[[#This Row],[Prior_Distrib]]="beta",(1-Transform[[#This Row],[Abs_posterior_mean]])*((Transform[[#This Row],[Abs_posterior_mean]]-Transform[[#This Row],[Abs_posterior_mean]]^2)/Transform[[#This Row],[Posterior_variance]]-1),"N.A")</f>
        <v>16.500921787709498</v>
      </c>
      <c r="L25" t="str">
        <f>IF(Transform[[#This Row],[Prior_Distrib]]="gamma",Transform[[#This Row],[Abs_posterior_mean]]^2/Transform[[#This Row],[Posterior_variance]],"N.A")</f>
        <v>N.A</v>
      </c>
      <c r="M25" t="str">
        <f>IF(Transform[[#This Row],[Prior_Distrib]]="gamma",Transform[[#This Row],[Posterior_variance]]/Transform[[#This Row],[Abs_posterior_mean]],"N.A")</f>
        <v>N.A</v>
      </c>
      <c r="N25" s="2" t="str">
        <f>LEFT(Transform[[#This Row],[Text from code]],FIND(" ",Transform[[#This Row],[Text from code]])-1)</f>
        <v>IGSLAG</v>
      </c>
      <c r="O25" s="2" t="str">
        <f>IF(Transform[[#This Row],[Prior_Distrib]]="beta","betarnd","gamrnd")</f>
        <v>betarnd</v>
      </c>
      <c r="P25" s="2">
        <f>IF(Transform[[#This Row],[Prior_Distrib]]="beta",Transform[[#This Row],[Posterior_Alpha]],Transform[[#This Row],[Posterior_k]])</f>
        <v>13.365000000000002</v>
      </c>
      <c r="Q25" s="2">
        <f>IF(Transform[[#This Row],[Prior_Distrib]]="beta",Transform[[#This Row],[Posterior_Beta]],Transform[[#This Row],[Posterior_Theta]])</f>
        <v>16.500921787709498</v>
      </c>
      <c r="R25" s="2">
        <f>ISERROR(Transform[[#This Row],[Input 1 (Alpha or k)]])*1</f>
        <v>0</v>
      </c>
      <c r="S25" s="2">
        <f>(Transform[[#This Row],[Input 1 (Alpha or k)]]&lt;0)+(Transform[[#This Row],[Input 2 (Beta or Theta)]]&lt;0)</f>
        <v>0</v>
      </c>
      <c r="T25" s="2" t="str">
        <f>IFERROR(IF(Transform[[#This Row],[Check negative]]=0,Transform[[#This Row],[Code Variable]]&amp;"_vec  =   "&amp;IF(Transform[[#This Row],[Positive Posterior_mean]],"","-")&amp;Transform[[#This Row],[Random function]]&amp;"("&amp;Transform[[#This Row],[Input 1 (Alpha or k)]]&amp;","&amp;Transform[[#This Row],[Input 2 (Beta or Theta)]]&amp;",1,H);",NA()),Transform[[#This Row],[Text from code]]&amp;";")</f>
        <v>IGSLAG_vec  =   betarnd(13.365,16.5009217877095,1,H);</v>
      </c>
      <c r="U25" s="2" t="str">
        <f>IFERROR(IF(Transform[[#This Row],[Check negative]]=0,Transform[[#This Row],[Code Variable]]&amp;"_vec  =   normrnd("&amp;Transform[[#This Row],[Posterior_mean]]&amp;","&amp;Transform[[#This Row],[Posterior_st.dev]]&amp;",1,H);",NA()),Transform[[#This Row],[Text from code]]&amp;";")</f>
        <v>IGSLAG_vec  =   normrnd(0.4475,0.0895,1,H);</v>
      </c>
      <c r="V25" s="2" t="str">
        <f>"set_param_value("&amp;"'"&amp;Transform[[#This Row],[Code Variable]]&amp;"',"&amp;Transform[[#This Row],[Code Variable]]&amp;"_vec(h));"</f>
        <v>set_param_value('IGSLAG',IGSLAG_vec(h));</v>
      </c>
    </row>
    <row r="26" spans="2:22" hidden="1" x14ac:dyDescent="0.25">
      <c r="B26" s="1" t="s">
        <v>16</v>
      </c>
      <c r="C26">
        <f>VALUE(RIGHT(Transform[[#This Row],[Text from code]],LEN(Transform[[#This Row],[Text from code]])-FIND("=",Transform[[#This Row],[Text from code]])))</f>
        <v>0.90090000000000003</v>
      </c>
      <c r="D26" cm="1">
        <f t="array" ref="D26">SUMPRODUCT((Table_PDF[Posterior_Mean]=Transform[[#This Row],[Posterior_mean]])*1)</f>
        <v>1</v>
      </c>
      <c r="E26" t="str">
        <f>INDEX(Table_PDF[Prior_Distrib],MATCH(Transform[[#This Row],[Posterior_mean]],Table_PDF[Posterior_Mean],0))</f>
        <v>beta</v>
      </c>
      <c r="F26" t="b">
        <f>Transform[[#This Row],[Posterior_mean]]&gt;=0</f>
        <v>1</v>
      </c>
      <c r="G26">
        <f>ABS(Transform[[#This Row],[Posterior_mean]])</f>
        <v>0.90090000000000003</v>
      </c>
      <c r="H26">
        <f>INDEX(Table_PDF[Posterior_st.dev],MATCH(Transform[[#This Row],[Posterior_mean]],Table_PDF[Posterior_Mean],0))</f>
        <v>1.55E-2</v>
      </c>
      <c r="I26">
        <f>Transform[[#This Row],[Posterior_st.dev]]^2</f>
        <v>2.4024999999999999E-4</v>
      </c>
      <c r="J26">
        <f>IF(Transform[[#This Row],[Prior_Distrib]]="beta",Transform[[#This Row],[Abs_posterior_mean]]*((Transform[[#This Row],[Abs_posterior_mean]]-Transform[[#This Row],[Abs_posterior_mean]]^2)/Transform[[#This Row],[Posterior_variance]]-1),"N.A")</f>
        <v>333.88212714255968</v>
      </c>
      <c r="K26">
        <f>IF(Transform[[#This Row],[Prior_Distrib]]="beta",(1-Transform[[#This Row],[Abs_posterior_mean]])*((Transform[[#This Row],[Abs_posterior_mean]]-Transform[[#This Row],[Abs_posterior_mean]]^2)/Transform[[#This Row],[Posterior_variance]]-1),"N.A")</f>
        <v>36.727404595213287</v>
      </c>
      <c r="L26" t="str">
        <f>IF(Transform[[#This Row],[Prior_Distrib]]="gamma",Transform[[#This Row],[Abs_posterior_mean]]^2/Transform[[#This Row],[Posterior_variance]],"N.A")</f>
        <v>N.A</v>
      </c>
      <c r="M26" t="str">
        <f>IF(Transform[[#This Row],[Prior_Distrib]]="gamma",Transform[[#This Row],[Posterior_variance]]/Transform[[#This Row],[Abs_posterior_mean]],"N.A")</f>
        <v>N.A</v>
      </c>
      <c r="N26" s="2" t="str">
        <f>LEFT(Transform[[#This Row],[Text from code]],FIND(" ",Transform[[#This Row],[Text from code]])-1)</f>
        <v>ILAGE</v>
      </c>
      <c r="O26" s="2" t="str">
        <f>IF(Transform[[#This Row],[Prior_Distrib]]="beta","betarnd","gamrnd")</f>
        <v>betarnd</v>
      </c>
      <c r="P26" s="2">
        <f>IF(Transform[[#This Row],[Prior_Distrib]]="beta",Transform[[#This Row],[Posterior_Alpha]],Transform[[#This Row],[Posterior_k]])</f>
        <v>333.88212714255968</v>
      </c>
      <c r="Q26" s="2">
        <f>IF(Transform[[#This Row],[Prior_Distrib]]="beta",Transform[[#This Row],[Posterior_Beta]],Transform[[#This Row],[Posterior_Theta]])</f>
        <v>36.727404595213287</v>
      </c>
      <c r="R26" s="2">
        <f>ISERROR(Transform[[#This Row],[Input 1 (Alpha or k)]])*1</f>
        <v>0</v>
      </c>
      <c r="S26" s="2">
        <f>(Transform[[#This Row],[Input 1 (Alpha or k)]]&lt;0)+(Transform[[#This Row],[Input 2 (Beta or Theta)]]&lt;0)</f>
        <v>0</v>
      </c>
      <c r="T26" s="2" t="str">
        <f>IFERROR(IF(Transform[[#This Row],[Check negative]]=0,Transform[[#This Row],[Code Variable]]&amp;"_vec  =   "&amp;IF(Transform[[#This Row],[Positive Posterior_mean]],"","-")&amp;Transform[[#This Row],[Random function]]&amp;"("&amp;Transform[[#This Row],[Input 1 (Alpha or k)]]&amp;","&amp;Transform[[#This Row],[Input 2 (Beta or Theta)]]&amp;",1,H);",NA()),Transform[[#This Row],[Text from code]]&amp;";")</f>
        <v>ILAGE_vec  =   betarnd(333.88212714256,36.7274045952133,1,H);</v>
      </c>
      <c r="U26" s="2" t="str">
        <f>IFERROR(IF(Transform[[#This Row],[Check negative]]=0,Transform[[#This Row],[Code Variable]]&amp;"_vec  =   normrnd("&amp;Transform[[#This Row],[Posterior_mean]]&amp;","&amp;Transform[[#This Row],[Posterior_st.dev]]&amp;",1,H);",NA()),Transform[[#This Row],[Text from code]]&amp;";")</f>
        <v>ILAGE_vec  =   normrnd(0.9009,0.0155,1,H);</v>
      </c>
      <c r="V26" s="2" t="str">
        <f>"set_param_value("&amp;"'"&amp;Transform[[#This Row],[Code Variable]]&amp;"',"&amp;Transform[[#This Row],[Code Variable]]&amp;"_vec(h));"</f>
        <v>set_param_value('ILAGE',ILAGE_vec(h));</v>
      </c>
    </row>
    <row r="27" spans="2:22" hidden="1" x14ac:dyDescent="0.25">
      <c r="B27" s="1" t="s">
        <v>17</v>
      </c>
      <c r="C27">
        <f>VALUE(RIGHT(Transform[[#This Row],[Text from code]],LEN(Transform[[#This Row],[Text from code]])-FIND("=",Transform[[#This Row],[Text from code]])))</f>
        <v>1.9224000000000001</v>
      </c>
      <c r="D27" cm="1">
        <f t="array" ref="D27">SUMPRODUCT((Table_PDF[Posterior_Mean]=Transform[[#This Row],[Posterior_mean]])*1)</f>
        <v>1</v>
      </c>
      <c r="E27" t="str">
        <f>INDEX(Table_PDF[Prior_Distrib],MATCH(Transform[[#This Row],[Posterior_mean]],Table_PDF[Posterior_Mean],0))</f>
        <v>gamma</v>
      </c>
      <c r="F27" t="b">
        <f>Transform[[#This Row],[Posterior_mean]]&gt;=0</f>
        <v>1</v>
      </c>
      <c r="G27">
        <f>ABS(Transform[[#This Row],[Posterior_mean]])</f>
        <v>1.9224000000000001</v>
      </c>
      <c r="H27">
        <f>INDEX(Table_PDF[Posterior_st.dev],MATCH(Transform[[#This Row],[Posterior_mean]],Table_PDF[Posterior_Mean],0))</f>
        <v>0.44379999999999997</v>
      </c>
      <c r="I27">
        <f>Transform[[#This Row],[Posterior_st.dev]]^2</f>
        <v>0.19695843999999998</v>
      </c>
      <c r="J27" t="str">
        <f>IF(Transform[[#This Row],[Prior_Distrib]]="beta",Transform[[#This Row],[Abs_posterior_mean]]*((Transform[[#This Row],[Abs_posterior_mean]]-Transform[[#This Row],[Abs_posterior_mean]]^2)/Transform[[#This Row],[Posterior_variance]]-1),"N.A")</f>
        <v>N.A</v>
      </c>
      <c r="K27" t="str">
        <f>IF(Transform[[#This Row],[Prior_Distrib]]="beta",(1-Transform[[#This Row],[Abs_posterior_mean]])*((Transform[[#This Row],[Abs_posterior_mean]]-Transform[[#This Row],[Abs_posterior_mean]]^2)/Transform[[#This Row],[Posterior_variance]]-1),"N.A")</f>
        <v>N.A</v>
      </c>
      <c r="L27">
        <f>IF(Transform[[#This Row],[Prior_Distrib]]="gamma",Transform[[#This Row],[Abs_posterior_mean]]^2/Transform[[#This Row],[Posterior_variance]],"N.A")</f>
        <v>18.763459743080826</v>
      </c>
      <c r="M27">
        <f>IF(Transform[[#This Row],[Prior_Distrib]]="gamma",Transform[[#This Row],[Posterior_variance]]/Transform[[#This Row],[Abs_posterior_mean]],"N.A")</f>
        <v>0.1024544527673741</v>
      </c>
      <c r="N27" s="2" t="str">
        <f>LEFT(Transform[[#This Row],[Text from code]],FIND(" ",Transform[[#This Row],[Text from code]])-1)</f>
        <v>KAPPAE</v>
      </c>
      <c r="O27" s="2" t="str">
        <f>IF(Transform[[#This Row],[Prior_Distrib]]="beta","betarnd","gamrnd")</f>
        <v>gamrnd</v>
      </c>
      <c r="P27" s="2">
        <f>IF(Transform[[#This Row],[Prior_Distrib]]="beta",Transform[[#This Row],[Posterior_Alpha]],Transform[[#This Row],[Posterior_k]])</f>
        <v>18.763459743080826</v>
      </c>
      <c r="Q27" s="2">
        <f>IF(Transform[[#This Row],[Prior_Distrib]]="beta",Transform[[#This Row],[Posterior_Beta]],Transform[[#This Row],[Posterior_Theta]])</f>
        <v>0.1024544527673741</v>
      </c>
      <c r="R27" s="2">
        <f>ISERROR(Transform[[#This Row],[Input 1 (Alpha or k)]])*1</f>
        <v>0</v>
      </c>
      <c r="S27" s="2">
        <f>(Transform[[#This Row],[Input 1 (Alpha or k)]]&lt;0)+(Transform[[#This Row],[Input 2 (Beta or Theta)]]&lt;0)</f>
        <v>0</v>
      </c>
      <c r="T27" s="2" t="str">
        <f>IFERROR(IF(Transform[[#This Row],[Check negative]]=0,Transform[[#This Row],[Code Variable]]&amp;"_vec  =   "&amp;IF(Transform[[#This Row],[Positive Posterior_mean]],"","-")&amp;Transform[[#This Row],[Random function]]&amp;"("&amp;Transform[[#This Row],[Input 1 (Alpha or k)]]&amp;","&amp;Transform[[#This Row],[Input 2 (Beta or Theta)]]&amp;",1,H);",NA()),Transform[[#This Row],[Text from code]]&amp;";")</f>
        <v>KAPPAE_vec  =   gamrnd(18.7634597430808,0.102454452767374,1,H);</v>
      </c>
      <c r="U27" s="2" t="str">
        <f>IFERROR(IF(Transform[[#This Row],[Check negative]]=0,Transform[[#This Row],[Code Variable]]&amp;"_vec  =   normrnd("&amp;Transform[[#This Row],[Posterior_mean]]&amp;","&amp;Transform[[#This Row],[Posterior_st.dev]]&amp;",1,H);",NA()),Transform[[#This Row],[Text from code]]&amp;";")</f>
        <v>KAPPAE_vec  =   normrnd(1.9224,0.4438,1,H);</v>
      </c>
      <c r="V27" s="2" t="str">
        <f>"set_param_value("&amp;"'"&amp;Transform[[#This Row],[Code Variable]]&amp;"',"&amp;Transform[[#This Row],[Code Variable]]&amp;"_vec(h));"</f>
        <v>set_param_value('KAPPAE',KAPPAE_vec(h));</v>
      </c>
    </row>
    <row r="28" spans="2:22" hidden="1" x14ac:dyDescent="0.25">
      <c r="B28" s="1" t="s">
        <v>18</v>
      </c>
      <c r="C28">
        <f>VALUE(RIGHT(Transform[[#This Row],[Text from code]],LEN(Transform[[#This Row],[Text from code]])-FIND("=",Transform[[#This Row],[Text from code]])))</f>
        <v>0.91439999999999999</v>
      </c>
      <c r="D28" cm="1">
        <f t="array" ref="D28">SUMPRODUCT((Table_PDF[Posterior_Mean]=Transform[[#This Row],[Posterior_mean]])*1)</f>
        <v>1</v>
      </c>
      <c r="E28" t="str">
        <f>INDEX(Table_PDF[Prior_Distrib],MATCH(Transform[[#This Row],[Posterior_mean]],Table_PDF[Posterior_Mean],0))</f>
        <v>beta</v>
      </c>
      <c r="F28" t="b">
        <f>Transform[[#This Row],[Posterior_mean]]&gt;=0</f>
        <v>1</v>
      </c>
      <c r="G28">
        <f>ABS(Transform[[#This Row],[Posterior_mean]])</f>
        <v>0.91439999999999999</v>
      </c>
      <c r="H28">
        <f>INDEX(Table_PDF[Posterior_st.dev],MATCH(Transform[[#This Row],[Posterior_mean]],Table_PDF[Posterior_Mean],0))</f>
        <v>2.9499999999999998E-2</v>
      </c>
      <c r="I28">
        <f>Transform[[#This Row],[Posterior_st.dev]]^2</f>
        <v>8.7024999999999993E-4</v>
      </c>
      <c r="J28">
        <f>IF(Transform[[#This Row],[Prior_Distrib]]="beta",Transform[[#This Row],[Abs_posterior_mean]]*((Transform[[#This Row],[Abs_posterior_mean]]-Transform[[#This Row],[Abs_posterior_mean]]^2)/Transform[[#This Row],[Posterior_variance]]-1),"N.A")</f>
        <v>81.32921047515083</v>
      </c>
      <c r="K28">
        <f>IF(Transform[[#This Row],[Prior_Distrib]]="beta",(1-Transform[[#This Row],[Abs_posterior_mean]])*((Transform[[#This Row],[Abs_posterior_mean]]-Transform[[#This Row],[Abs_posterior_mean]]^2)/Transform[[#This Row],[Posterior_variance]]-1),"N.A")</f>
        <v>7.6134956437805252</v>
      </c>
      <c r="L28" t="str">
        <f>IF(Transform[[#This Row],[Prior_Distrib]]="gamma",Transform[[#This Row],[Abs_posterior_mean]]^2/Transform[[#This Row],[Posterior_variance]],"N.A")</f>
        <v>N.A</v>
      </c>
      <c r="M28" t="str">
        <f>IF(Transform[[#This Row],[Prior_Distrib]]="gamma",Transform[[#This Row],[Posterior_variance]]/Transform[[#This Row],[Abs_posterior_mean]],"N.A")</f>
        <v>N.A</v>
      </c>
      <c r="N28" s="2" t="str">
        <f>LEFT(Transform[[#This Row],[Text from code]],FIND(" ",Transform[[#This Row],[Text from code]])-1)</f>
        <v>RHOCE</v>
      </c>
      <c r="O28" s="2" t="str">
        <f>IF(Transform[[#This Row],[Prior_Distrib]]="beta","betarnd","gamrnd")</f>
        <v>betarnd</v>
      </c>
      <c r="P28" s="2">
        <f>IF(Transform[[#This Row],[Prior_Distrib]]="beta",Transform[[#This Row],[Posterior_Alpha]],Transform[[#This Row],[Posterior_k]])</f>
        <v>81.32921047515083</v>
      </c>
      <c r="Q28" s="2">
        <f>IF(Transform[[#This Row],[Prior_Distrib]]="beta",Transform[[#This Row],[Posterior_Beta]],Transform[[#This Row],[Posterior_Theta]])</f>
        <v>7.6134956437805252</v>
      </c>
      <c r="R28" s="2">
        <f>ISERROR(Transform[[#This Row],[Input 1 (Alpha or k)]])*1</f>
        <v>0</v>
      </c>
      <c r="S28" s="2">
        <f>(Transform[[#This Row],[Input 1 (Alpha or k)]]&lt;0)+(Transform[[#This Row],[Input 2 (Beta or Theta)]]&lt;0)</f>
        <v>0</v>
      </c>
      <c r="T28" s="2" t="str">
        <f>IFERROR(IF(Transform[[#This Row],[Check negative]]=0,Transform[[#This Row],[Code Variable]]&amp;"_vec  =   "&amp;IF(Transform[[#This Row],[Positive Posterior_mean]],"","-")&amp;Transform[[#This Row],[Random function]]&amp;"("&amp;Transform[[#This Row],[Input 1 (Alpha or k)]]&amp;","&amp;Transform[[#This Row],[Input 2 (Beta or Theta)]]&amp;",1,H);",NA()),Transform[[#This Row],[Text from code]]&amp;";")</f>
        <v>RHOCE_vec  =   betarnd(81.3292104751508,7.61349564378053,1,H);</v>
      </c>
      <c r="U28" s="2" t="str">
        <f>IFERROR(IF(Transform[[#This Row],[Check negative]]=0,Transform[[#This Row],[Code Variable]]&amp;"_vec  =   normrnd("&amp;Transform[[#This Row],[Posterior_mean]]&amp;","&amp;Transform[[#This Row],[Posterior_st.dev]]&amp;",1,H);",NA()),Transform[[#This Row],[Text from code]]&amp;";")</f>
        <v>RHOCE_vec  =   normrnd(0.9144,0.0295,1,H);</v>
      </c>
      <c r="V28" s="2" t="str">
        <f>"set_param_value("&amp;"'"&amp;Transform[[#This Row],[Code Variable]]&amp;"',"&amp;Transform[[#This Row],[Code Variable]]&amp;"_vec(h));"</f>
        <v>set_param_value('RHOCE',RHOCE_vec(h));</v>
      </c>
    </row>
    <row r="29" spans="2:22" hidden="1" x14ac:dyDescent="0.25">
      <c r="B29" s="1" t="s">
        <v>19</v>
      </c>
      <c r="C29">
        <f>VALUE(RIGHT(Transform[[#This Row],[Text from code]],LEN(Transform[[#This Row],[Text from code]])-FIND("=",Transform[[#This Row],[Text from code]])))</f>
        <v>0.1095</v>
      </c>
      <c r="D29" cm="1">
        <f t="array" ref="D29">SUMPRODUCT((Table_PDF[Posterior_Mean]=Transform[[#This Row],[Posterior_mean]])*1)</f>
        <v>1</v>
      </c>
      <c r="E29" t="str">
        <f>INDEX(Table_PDF[Prior_Distrib],MATCH(Transform[[#This Row],[Posterior_mean]],Table_PDF[Posterior_Mean],0))</f>
        <v>beta</v>
      </c>
      <c r="F29" t="b">
        <f>Transform[[#This Row],[Posterior_mean]]&gt;=0</f>
        <v>1</v>
      </c>
      <c r="G29">
        <f>ABS(Transform[[#This Row],[Posterior_mean]])</f>
        <v>0.1095</v>
      </c>
      <c r="H29">
        <f>INDEX(Table_PDF[Posterior_st.dev],MATCH(Transform[[#This Row],[Posterior_mean]],Table_PDF[Posterior_Mean],0))</f>
        <v>7.7100000000000002E-2</v>
      </c>
      <c r="I29">
        <f>Transform[[#This Row],[Posterior_st.dev]]^2</f>
        <v>5.9444100000000007E-3</v>
      </c>
      <c r="J29">
        <f>IF(Transform[[#This Row],[Prior_Distrib]]="beta",Transform[[#This Row],[Abs_posterior_mean]]*((Transform[[#This Row],[Abs_posterior_mean]]-Transform[[#This Row],[Abs_posterior_mean]]^2)/Transform[[#This Row],[Posterior_variance]]-1),"N.A")</f>
        <v>1.6866946812215173</v>
      </c>
      <c r="K29">
        <f>IF(Transform[[#This Row],[Prior_Distrib]]="beta",(1-Transform[[#This Row],[Abs_posterior_mean]])*((Transform[[#This Row],[Abs_posterior_mean]]-Transform[[#This Row],[Abs_posterior_mean]]^2)/Transform[[#This Row],[Posterior_variance]]-1),"N.A")</f>
        <v>13.716909713495536</v>
      </c>
      <c r="L29" t="str">
        <f>IF(Transform[[#This Row],[Prior_Distrib]]="gamma",Transform[[#This Row],[Abs_posterior_mean]]^2/Transform[[#This Row],[Posterior_variance]],"N.A")</f>
        <v>N.A</v>
      </c>
      <c r="M29" t="str">
        <f>IF(Transform[[#This Row],[Prior_Distrib]]="gamma",Transform[[#This Row],[Posterior_variance]]/Transform[[#This Row],[Abs_posterior_mean]],"N.A")</f>
        <v>N.A</v>
      </c>
      <c r="N29" s="2" t="str">
        <f>LEFT(Transform[[#This Row],[Text from code]],FIND(" ",Transform[[#This Row],[Text from code]])-1)</f>
        <v>RHOETA</v>
      </c>
      <c r="O29" s="2" t="str">
        <f>IF(Transform[[#This Row],[Prior_Distrib]]="beta","betarnd","gamrnd")</f>
        <v>betarnd</v>
      </c>
      <c r="P29" s="2">
        <f>IF(Transform[[#This Row],[Prior_Distrib]]="beta",Transform[[#This Row],[Posterior_Alpha]],Transform[[#This Row],[Posterior_k]])</f>
        <v>1.6866946812215173</v>
      </c>
      <c r="Q29" s="2">
        <f>IF(Transform[[#This Row],[Prior_Distrib]]="beta",Transform[[#This Row],[Posterior_Beta]],Transform[[#This Row],[Posterior_Theta]])</f>
        <v>13.716909713495536</v>
      </c>
      <c r="R29" s="2">
        <f>ISERROR(Transform[[#This Row],[Input 1 (Alpha or k)]])*1</f>
        <v>0</v>
      </c>
      <c r="S29" s="2">
        <f>(Transform[[#This Row],[Input 1 (Alpha or k)]]&lt;0)+(Transform[[#This Row],[Input 2 (Beta or Theta)]]&lt;0)</f>
        <v>0</v>
      </c>
      <c r="T29" s="2" t="str">
        <f>IFERROR(IF(Transform[[#This Row],[Check negative]]=0,Transform[[#This Row],[Code Variable]]&amp;"_vec  =   "&amp;IF(Transform[[#This Row],[Positive Posterior_mean]],"","-")&amp;Transform[[#This Row],[Random function]]&amp;"("&amp;Transform[[#This Row],[Input 1 (Alpha or k)]]&amp;","&amp;Transform[[#This Row],[Input 2 (Beta or Theta)]]&amp;",1,H);",NA()),Transform[[#This Row],[Text from code]]&amp;";")</f>
        <v>RHOETA_vec  =   betarnd(1.68669468122152,13.7169097134955,1,H);</v>
      </c>
      <c r="U29" s="2" t="str">
        <f>IFERROR(IF(Transform[[#This Row],[Check negative]]=0,Transform[[#This Row],[Code Variable]]&amp;"_vec  =   normrnd("&amp;Transform[[#This Row],[Posterior_mean]]&amp;","&amp;Transform[[#This Row],[Posterior_st.dev]]&amp;",1,H);",NA()),Transform[[#This Row],[Text from code]]&amp;";")</f>
        <v>RHOETA_vec  =   normrnd(0.1095,0.0771,1,H);</v>
      </c>
      <c r="V29" s="2" t="str">
        <f>"set_param_value("&amp;"'"&amp;Transform[[#This Row],[Code Variable]]&amp;"',"&amp;Transform[[#This Row],[Code Variable]]&amp;"_vec(h));"</f>
        <v>set_param_value('RHOETA',RHOETA_vec(h));</v>
      </c>
    </row>
    <row r="30" spans="2:22" hidden="1" x14ac:dyDescent="0.25">
      <c r="B30" s="1" t="s">
        <v>20</v>
      </c>
      <c r="C30">
        <f>VALUE(RIGHT(Transform[[#This Row],[Text from code]],LEN(Transform[[#This Row],[Text from code]])-FIND("=",Transform[[#This Row],[Text from code]])))</f>
        <v>0.95569999999999999</v>
      </c>
      <c r="D30" cm="1">
        <f t="array" ref="D30">SUMPRODUCT((Table_PDF[Posterior_Mean]=Transform[[#This Row],[Posterior_mean]])*1)</f>
        <v>1</v>
      </c>
      <c r="E30" t="str">
        <f>INDEX(Table_PDF[Prior_Distrib],MATCH(Transform[[#This Row],[Posterior_mean]],Table_PDF[Posterior_Mean],0))</f>
        <v>beta</v>
      </c>
      <c r="F30" t="b">
        <f>Transform[[#This Row],[Posterior_mean]]&gt;=0</f>
        <v>1</v>
      </c>
      <c r="G30">
        <f>ABS(Transform[[#This Row],[Posterior_mean]])</f>
        <v>0.95569999999999999</v>
      </c>
      <c r="H30">
        <f>INDEX(Table_PDF[Posterior_st.dev],MATCH(Transform[[#This Row],[Posterior_mean]],Table_PDF[Posterior_Mean],0))</f>
        <v>1.6400000000000001E-2</v>
      </c>
      <c r="I30">
        <f>Transform[[#This Row],[Posterior_st.dev]]^2</f>
        <v>2.6896000000000005E-4</v>
      </c>
      <c r="J30">
        <f>IF(Transform[[#This Row],[Prior_Distrib]]="beta",Transform[[#This Row],[Abs_posterior_mean]]*((Transform[[#This Row],[Abs_posterior_mean]]-Transform[[#This Row],[Abs_posterior_mean]]^2)/Transform[[#This Row],[Posterior_variance]]-1),"N.A")</f>
        <v>149.48287193262925</v>
      </c>
      <c r="K30">
        <f>IF(Transform[[#This Row],[Prior_Distrib]]="beta",(1-Transform[[#This Row],[Abs_posterior_mean]])*((Transform[[#This Row],[Abs_posterior_mean]]-Transform[[#This Row],[Abs_posterior_mean]]^2)/Transform[[#This Row],[Posterior_variance]]-1),"N.A")</f>
        <v>6.9290480554729275</v>
      </c>
      <c r="L30" t="str">
        <f>IF(Transform[[#This Row],[Prior_Distrib]]="gamma",Transform[[#This Row],[Abs_posterior_mean]]^2/Transform[[#This Row],[Posterior_variance]],"N.A")</f>
        <v>N.A</v>
      </c>
      <c r="M30" t="str">
        <f>IF(Transform[[#This Row],[Prior_Distrib]]="gamma",Transform[[#This Row],[Posterior_variance]]/Transform[[#This Row],[Abs_posterior_mean]],"N.A")</f>
        <v>N.A</v>
      </c>
      <c r="N30" s="2" t="str">
        <f>LEFT(Transform[[#This Row],[Text from code]],FIND(" ",Transform[[#This Row],[Text from code]])-1)</f>
        <v>RHOETAM</v>
      </c>
      <c r="O30" s="2" t="str">
        <f>IF(Transform[[#This Row],[Prior_Distrib]]="beta","betarnd","gamrnd")</f>
        <v>betarnd</v>
      </c>
      <c r="P30" s="2">
        <f>IF(Transform[[#This Row],[Prior_Distrib]]="beta",Transform[[#This Row],[Posterior_Alpha]],Transform[[#This Row],[Posterior_k]])</f>
        <v>149.48287193262925</v>
      </c>
      <c r="Q30" s="2">
        <f>IF(Transform[[#This Row],[Prior_Distrib]]="beta",Transform[[#This Row],[Posterior_Beta]],Transform[[#This Row],[Posterior_Theta]])</f>
        <v>6.9290480554729275</v>
      </c>
      <c r="R30" s="2">
        <f>ISERROR(Transform[[#This Row],[Input 1 (Alpha or k)]])*1</f>
        <v>0</v>
      </c>
      <c r="S30" s="2">
        <f>(Transform[[#This Row],[Input 1 (Alpha or k)]]&lt;0)+(Transform[[#This Row],[Input 2 (Beta or Theta)]]&lt;0)</f>
        <v>0</v>
      </c>
      <c r="T30" s="2" t="str">
        <f>IFERROR(IF(Transform[[#This Row],[Check negative]]=0,Transform[[#This Row],[Code Variable]]&amp;"_vec  =   "&amp;IF(Transform[[#This Row],[Positive Posterior_mean]],"","-")&amp;Transform[[#This Row],[Random function]]&amp;"("&amp;Transform[[#This Row],[Input 1 (Alpha or k)]]&amp;","&amp;Transform[[#This Row],[Input 2 (Beta or Theta)]]&amp;",1,H);",NA()),Transform[[#This Row],[Text from code]]&amp;";")</f>
        <v>RHOETAM_vec  =   betarnd(149.482871932629,6.92904805547293,1,H);</v>
      </c>
      <c r="U30" s="2" t="str">
        <f>IFERROR(IF(Transform[[#This Row],[Check negative]]=0,Transform[[#This Row],[Code Variable]]&amp;"_vec  =   normrnd("&amp;Transform[[#This Row],[Posterior_mean]]&amp;","&amp;Transform[[#This Row],[Posterior_st.dev]]&amp;",1,H);",NA()),Transform[[#This Row],[Text from code]]&amp;";")</f>
        <v>RHOETAM_vec  =   normrnd(0.9557,0.0164,1,H);</v>
      </c>
      <c r="V30" s="2" t="str">
        <f>"set_param_value("&amp;"'"&amp;Transform[[#This Row],[Code Variable]]&amp;"',"&amp;Transform[[#This Row],[Code Variable]]&amp;"_vec(h));"</f>
        <v>set_param_value('RHOETAM',RHOETAM_vec(h));</v>
      </c>
    </row>
    <row r="31" spans="2:22" hidden="1" x14ac:dyDescent="0.25">
      <c r="B31" s="1" t="s">
        <v>21</v>
      </c>
      <c r="C31">
        <f>VALUE(RIGHT(Transform[[#This Row],[Text from code]],LEN(Transform[[#This Row],[Text from code]])-FIND("=",Transform[[#This Row],[Text from code]])))</f>
        <v>0.81089999999999995</v>
      </c>
      <c r="D31" cm="1">
        <f t="array" ref="D31">SUMPRODUCT((Table_PDF[Posterior_Mean]=Transform[[#This Row],[Posterior_mean]])*1)</f>
        <v>1</v>
      </c>
      <c r="E31" t="str">
        <f>INDEX(Table_PDF[Prior_Distrib],MATCH(Transform[[#This Row],[Posterior_mean]],Table_PDF[Posterior_Mean],0))</f>
        <v>beta</v>
      </c>
      <c r="F31" t="b">
        <f>Transform[[#This Row],[Posterior_mean]]&gt;=0</f>
        <v>1</v>
      </c>
      <c r="G31">
        <f>ABS(Transform[[#This Row],[Posterior_mean]])</f>
        <v>0.81089999999999995</v>
      </c>
      <c r="H31">
        <f>INDEX(Table_PDF[Posterior_st.dev],MATCH(Transform[[#This Row],[Posterior_mean]],Table_PDF[Posterior_Mean],0))</f>
        <v>6.6799999999999998E-2</v>
      </c>
      <c r="I31">
        <f>Transform[[#This Row],[Posterior_st.dev]]^2</f>
        <v>4.4622400000000001E-3</v>
      </c>
      <c r="J31">
        <f>IF(Transform[[#This Row],[Prior_Distrib]]="beta",Transform[[#This Row],[Abs_posterior_mean]]*((Transform[[#This Row],[Abs_posterior_mean]]-Transform[[#This Row],[Abs_posterior_mean]]^2)/Transform[[#This Row],[Posterior_variance]]-1),"N.A")</f>
        <v>27.055008371356088</v>
      </c>
      <c r="K31">
        <f>IF(Transform[[#This Row],[Prior_Distrib]]="beta",(1-Transform[[#This Row],[Abs_posterior_mean]])*((Transform[[#This Row],[Abs_posterior_mean]]-Transform[[#This Row],[Abs_posterior_mean]]^2)/Transform[[#This Row],[Posterior_variance]]-1),"N.A")</f>
        <v>6.3091652275538754</v>
      </c>
      <c r="L31" t="str">
        <f>IF(Transform[[#This Row],[Prior_Distrib]]="gamma",Transform[[#This Row],[Abs_posterior_mean]]^2/Transform[[#This Row],[Posterior_variance]],"N.A")</f>
        <v>N.A</v>
      </c>
      <c r="M31" t="str">
        <f>IF(Transform[[#This Row],[Prior_Distrib]]="gamma",Transform[[#This Row],[Posterior_variance]]/Transform[[#This Row],[Abs_posterior_mean]],"N.A")</f>
        <v>N.A</v>
      </c>
      <c r="N31" s="2" t="str">
        <f>LEFT(Transform[[#This Row],[Text from code]],FIND(" ",Transform[[#This Row],[Text from code]])-1)</f>
        <v>RHOETAX</v>
      </c>
      <c r="O31" s="2" t="str">
        <f>IF(Transform[[#This Row],[Prior_Distrib]]="beta","betarnd","gamrnd")</f>
        <v>betarnd</v>
      </c>
      <c r="P31" s="2">
        <f>IF(Transform[[#This Row],[Prior_Distrib]]="beta",Transform[[#This Row],[Posterior_Alpha]],Transform[[#This Row],[Posterior_k]])</f>
        <v>27.055008371356088</v>
      </c>
      <c r="Q31" s="2">
        <f>IF(Transform[[#This Row],[Prior_Distrib]]="beta",Transform[[#This Row],[Posterior_Beta]],Transform[[#This Row],[Posterior_Theta]])</f>
        <v>6.3091652275538754</v>
      </c>
      <c r="R31" s="2">
        <f>ISERROR(Transform[[#This Row],[Input 1 (Alpha or k)]])*1</f>
        <v>0</v>
      </c>
      <c r="S31" s="2">
        <f>(Transform[[#This Row],[Input 1 (Alpha or k)]]&lt;0)+(Transform[[#This Row],[Input 2 (Beta or Theta)]]&lt;0)</f>
        <v>0</v>
      </c>
      <c r="T31" s="2" t="str">
        <f>IFERROR(IF(Transform[[#This Row],[Check negative]]=0,Transform[[#This Row],[Code Variable]]&amp;"_vec  =   "&amp;IF(Transform[[#This Row],[Positive Posterior_mean]],"","-")&amp;Transform[[#This Row],[Random function]]&amp;"("&amp;Transform[[#This Row],[Input 1 (Alpha or k)]]&amp;","&amp;Transform[[#This Row],[Input 2 (Beta or Theta)]]&amp;",1,H);",NA()),Transform[[#This Row],[Text from code]]&amp;";")</f>
        <v>RHOETAX_vec  =   betarnd(27.0550083713561,6.30916522755388,1,H);</v>
      </c>
      <c r="U31" s="2" t="str">
        <f>IFERROR(IF(Transform[[#This Row],[Check negative]]=0,Transform[[#This Row],[Code Variable]]&amp;"_vec  =   normrnd("&amp;Transform[[#This Row],[Posterior_mean]]&amp;","&amp;Transform[[#This Row],[Posterior_st.dev]]&amp;",1,H);",NA()),Transform[[#This Row],[Text from code]]&amp;";")</f>
        <v>RHOETAX_vec  =   normrnd(0.8109,0.0668,1,H);</v>
      </c>
      <c r="V31" s="2" t="str">
        <f>"set_param_value("&amp;"'"&amp;Transform[[#This Row],[Code Variable]]&amp;"',"&amp;Transform[[#This Row],[Code Variable]]&amp;"_vec(h));"</f>
        <v>set_param_value('RHOETAX',RHOETAX_vec(h));</v>
      </c>
    </row>
    <row r="32" spans="2:22" hidden="1" x14ac:dyDescent="0.25">
      <c r="B32" s="1" t="s">
        <v>22</v>
      </c>
      <c r="C32">
        <f>VALUE(RIGHT(Transform[[#This Row],[Text from code]],LEN(Transform[[#This Row],[Text from code]])-FIND("=",Transform[[#This Row],[Text from code]])))</f>
        <v>0.29830000000000001</v>
      </c>
      <c r="D32" cm="1">
        <f t="array" ref="D32">SUMPRODUCT((Table_PDF[Posterior_Mean]=Transform[[#This Row],[Posterior_mean]])*1)</f>
        <v>1</v>
      </c>
      <c r="E32" t="str">
        <f>INDEX(Table_PDF[Prior_Distrib],MATCH(Transform[[#This Row],[Posterior_mean]],Table_PDF[Posterior_Mean],0))</f>
        <v>beta</v>
      </c>
      <c r="F32" t="b">
        <f>Transform[[#This Row],[Posterior_mean]]&gt;=0</f>
        <v>1</v>
      </c>
      <c r="G32">
        <f>ABS(Transform[[#This Row],[Posterior_mean]])</f>
        <v>0.29830000000000001</v>
      </c>
      <c r="H32">
        <f>INDEX(Table_PDF[Posterior_st.dev],MATCH(Transform[[#This Row],[Posterior_mean]],Table_PDF[Posterior_Mean],0))</f>
        <v>0.1</v>
      </c>
      <c r="I32">
        <f>Transform[[#This Row],[Posterior_st.dev]]^2</f>
        <v>1.0000000000000002E-2</v>
      </c>
      <c r="J32">
        <f>IF(Transform[[#This Row],[Prior_Distrib]]="beta",Transform[[#This Row],[Abs_posterior_mean]]*((Transform[[#This Row],[Abs_posterior_mean]]-Transform[[#This Row],[Abs_posterior_mean]]^2)/Transform[[#This Row],[Posterior_variance]]-1),"N.A")</f>
        <v>5.9456293912999989</v>
      </c>
      <c r="K32">
        <f>IF(Transform[[#This Row],[Prior_Distrib]]="beta",(1-Transform[[#This Row],[Abs_posterior_mean]])*((Transform[[#This Row],[Abs_posterior_mean]]-Transform[[#This Row],[Abs_posterior_mean]]^2)/Transform[[#This Row],[Posterior_variance]]-1),"N.A")</f>
        <v>13.986081608699998</v>
      </c>
      <c r="L32" t="str">
        <f>IF(Transform[[#This Row],[Prior_Distrib]]="gamma",Transform[[#This Row],[Abs_posterior_mean]]^2/Transform[[#This Row],[Posterior_variance]],"N.A")</f>
        <v>N.A</v>
      </c>
      <c r="M32" t="str">
        <f>IF(Transform[[#This Row],[Prior_Distrib]]="gamma",Transform[[#This Row],[Posterior_variance]]/Transform[[#This Row],[Abs_posterior_mean]],"N.A")</f>
        <v>N.A</v>
      </c>
      <c r="N32" s="2" t="str">
        <f>LEFT(Transform[[#This Row],[Text from code]],FIND(" ",Transform[[#This Row],[Text from code]])-1)</f>
        <v>RHOGE</v>
      </c>
      <c r="O32" s="2" t="str">
        <f>IF(Transform[[#This Row],[Prior_Distrib]]="beta","betarnd","gamrnd")</f>
        <v>betarnd</v>
      </c>
      <c r="P32" s="2">
        <f>IF(Transform[[#This Row],[Prior_Distrib]]="beta",Transform[[#This Row],[Posterior_Alpha]],Transform[[#This Row],[Posterior_k]])</f>
        <v>5.9456293912999989</v>
      </c>
      <c r="Q32" s="2">
        <f>IF(Transform[[#This Row],[Prior_Distrib]]="beta",Transform[[#This Row],[Posterior_Beta]],Transform[[#This Row],[Posterior_Theta]])</f>
        <v>13.986081608699998</v>
      </c>
      <c r="R32" s="2">
        <f>ISERROR(Transform[[#This Row],[Input 1 (Alpha or k)]])*1</f>
        <v>0</v>
      </c>
      <c r="S32" s="2">
        <f>(Transform[[#This Row],[Input 1 (Alpha or k)]]&lt;0)+(Transform[[#This Row],[Input 2 (Beta or Theta)]]&lt;0)</f>
        <v>0</v>
      </c>
      <c r="T32" s="2" t="str">
        <f>IFERROR(IF(Transform[[#This Row],[Check negative]]=0,Transform[[#This Row],[Code Variable]]&amp;"_vec  =   "&amp;IF(Transform[[#This Row],[Positive Posterior_mean]],"","-")&amp;Transform[[#This Row],[Random function]]&amp;"("&amp;Transform[[#This Row],[Input 1 (Alpha or k)]]&amp;","&amp;Transform[[#This Row],[Input 2 (Beta or Theta)]]&amp;",1,H);",NA()),Transform[[#This Row],[Text from code]]&amp;";")</f>
        <v>RHOGE_vec  =   betarnd(5.9456293913,13.9860816087,1,H);</v>
      </c>
      <c r="U32" s="2" t="str">
        <f>IFERROR(IF(Transform[[#This Row],[Check negative]]=0,Transform[[#This Row],[Code Variable]]&amp;"_vec  =   normrnd("&amp;Transform[[#This Row],[Posterior_mean]]&amp;","&amp;Transform[[#This Row],[Posterior_st.dev]]&amp;",1,H);",NA()),Transform[[#This Row],[Text from code]]&amp;";")</f>
        <v>RHOGE_vec  =   normrnd(0.2983,0.1,1,H);</v>
      </c>
      <c r="V32" s="2" t="str">
        <f>"set_param_value("&amp;"'"&amp;Transform[[#This Row],[Code Variable]]&amp;"',"&amp;Transform[[#This Row],[Code Variable]]&amp;"_vec(h));"</f>
        <v>set_param_value('RHOGE',RHOGE_vec(h));</v>
      </c>
    </row>
    <row r="33" spans="2:22" hidden="1" x14ac:dyDescent="0.25">
      <c r="B33" s="1" t="s">
        <v>23</v>
      </c>
      <c r="C33">
        <f>VALUE(RIGHT(Transform[[#This Row],[Text from code]],LEN(Transform[[#This Row],[Text from code]])-FIND("=",Transform[[#This Row],[Text from code]])))</f>
        <v>0.85299999999999998</v>
      </c>
      <c r="D33" cm="1">
        <f t="array" ref="D33">SUMPRODUCT((Table_PDF[Posterior_Mean]=Transform[[#This Row],[Posterior_mean]])*1)</f>
        <v>1</v>
      </c>
      <c r="E33" t="str">
        <f>INDEX(Table_PDF[Prior_Distrib],MATCH(Transform[[#This Row],[Posterior_mean]],Table_PDF[Posterior_Mean],0))</f>
        <v>beta</v>
      </c>
      <c r="F33" t="b">
        <f>Transform[[#This Row],[Posterior_mean]]&gt;=0</f>
        <v>1</v>
      </c>
      <c r="G33">
        <f>ABS(Transform[[#This Row],[Posterior_mean]])</f>
        <v>0.85299999999999998</v>
      </c>
      <c r="H33">
        <f>INDEX(Table_PDF[Posterior_st.dev],MATCH(Transform[[#This Row],[Posterior_mean]],Table_PDF[Posterior_Mean],0))</f>
        <v>7.9699999999999993E-2</v>
      </c>
      <c r="I33">
        <f>Transform[[#This Row],[Posterior_st.dev]]^2</f>
        <v>6.3520899999999986E-3</v>
      </c>
      <c r="J33">
        <f>IF(Transform[[#This Row],[Prior_Distrib]]="beta",Transform[[#This Row],[Abs_posterior_mean]]*((Transform[[#This Row],[Abs_posterior_mean]]-Transform[[#This Row],[Abs_posterior_mean]]^2)/Transform[[#This Row],[Posterior_variance]]-1),"N.A")</f>
        <v>15.985319828591855</v>
      </c>
      <c r="K33">
        <f>IF(Transform[[#This Row],[Prior_Distrib]]="beta",(1-Transform[[#This Row],[Abs_posterior_mean]])*((Transform[[#This Row],[Abs_posterior_mean]]-Transform[[#This Row],[Abs_posterior_mean]]^2)/Transform[[#This Row],[Posterior_variance]]-1),"N.A")</f>
        <v>2.7547972037549862</v>
      </c>
      <c r="L33" t="str">
        <f>IF(Transform[[#This Row],[Prior_Distrib]]="gamma",Transform[[#This Row],[Abs_posterior_mean]]^2/Transform[[#This Row],[Posterior_variance]],"N.A")</f>
        <v>N.A</v>
      </c>
      <c r="M33" t="str">
        <f>IF(Transform[[#This Row],[Prior_Distrib]]="gamma",Transform[[#This Row],[Posterior_variance]]/Transform[[#This Row],[Abs_posterior_mean]],"N.A")</f>
        <v>N.A</v>
      </c>
      <c r="N33" s="2" t="str">
        <f>LEFT(Transform[[#This Row],[Text from code]],FIND(" ",Transform[[#This Row],[Text from code]])-1)</f>
        <v>RHOIG</v>
      </c>
      <c r="O33" s="2" t="str">
        <f>IF(Transform[[#This Row],[Prior_Distrib]]="beta","betarnd","gamrnd")</f>
        <v>betarnd</v>
      </c>
      <c r="P33" s="2">
        <f>IF(Transform[[#This Row],[Prior_Distrib]]="beta",Transform[[#This Row],[Posterior_Alpha]],Transform[[#This Row],[Posterior_k]])</f>
        <v>15.985319828591855</v>
      </c>
      <c r="Q33" s="2">
        <f>IF(Transform[[#This Row],[Prior_Distrib]]="beta",Transform[[#This Row],[Posterior_Beta]],Transform[[#This Row],[Posterior_Theta]])</f>
        <v>2.7547972037549862</v>
      </c>
      <c r="R33" s="2">
        <f>ISERROR(Transform[[#This Row],[Input 1 (Alpha or k)]])*1</f>
        <v>0</v>
      </c>
      <c r="S33" s="2">
        <f>(Transform[[#This Row],[Input 1 (Alpha or k)]]&lt;0)+(Transform[[#This Row],[Input 2 (Beta or Theta)]]&lt;0)</f>
        <v>0</v>
      </c>
      <c r="T33" s="2" t="str">
        <f>IFERROR(IF(Transform[[#This Row],[Check negative]]=0,Transform[[#This Row],[Code Variable]]&amp;"_vec  =   "&amp;IF(Transform[[#This Row],[Positive Posterior_mean]],"","-")&amp;Transform[[#This Row],[Random function]]&amp;"("&amp;Transform[[#This Row],[Input 1 (Alpha or k)]]&amp;","&amp;Transform[[#This Row],[Input 2 (Beta or Theta)]]&amp;",1,H);",NA()),Transform[[#This Row],[Text from code]]&amp;";")</f>
        <v>RHOIG_vec  =   betarnd(15.9853198285919,2.75479720375499,1,H);</v>
      </c>
      <c r="U33" s="2" t="str">
        <f>IFERROR(IF(Transform[[#This Row],[Check negative]]=0,Transform[[#This Row],[Code Variable]]&amp;"_vec  =   normrnd("&amp;Transform[[#This Row],[Posterior_mean]]&amp;","&amp;Transform[[#This Row],[Posterior_st.dev]]&amp;",1,H);",NA()),Transform[[#This Row],[Text from code]]&amp;";")</f>
        <v>RHOIG_vec  =   normrnd(0.853,0.0797,1,H);</v>
      </c>
      <c r="V33" s="2" t="str">
        <f>"set_param_value("&amp;"'"&amp;Transform[[#This Row],[Code Variable]]&amp;"',"&amp;Transform[[#This Row],[Code Variable]]&amp;"_vec(h));"</f>
        <v>set_param_value('RHOIG',RHOIG_vec(h));</v>
      </c>
    </row>
    <row r="34" spans="2:22" hidden="1" x14ac:dyDescent="0.25">
      <c r="B34" s="1" t="s">
        <v>24</v>
      </c>
      <c r="C34">
        <f>VALUE(RIGHT(Transform[[#This Row],[Text from code]],LEN(Transform[[#This Row],[Text from code]])-FIND("=",Transform[[#This Row],[Text from code]])))</f>
        <v>0.97499999999999998</v>
      </c>
      <c r="D34" cm="1">
        <f t="array" ref="D34">SUMPRODUCT((Table_PDF[Posterior_Mean]=Transform[[#This Row],[Posterior_mean]])*1)</f>
        <v>1</v>
      </c>
      <c r="E34" t="str">
        <f>INDEX(Table_PDF[Prior_Distrib],MATCH(Transform[[#This Row],[Posterior_mean]],Table_PDF[Posterior_Mean],0))</f>
        <v>beta</v>
      </c>
      <c r="F34" t="b">
        <f>Transform[[#This Row],[Posterior_mean]]&gt;=0</f>
        <v>1</v>
      </c>
      <c r="G34">
        <f>ABS(Transform[[#This Row],[Posterior_mean]])</f>
        <v>0.97499999999999998</v>
      </c>
      <c r="H34">
        <f>INDEX(Table_PDF[Posterior_st.dev],MATCH(Transform[[#This Row],[Posterior_mean]],Table_PDF[Posterior_Mean],0))</f>
        <v>1.5900000000000001E-2</v>
      </c>
      <c r="I34">
        <f>Transform[[#This Row],[Posterior_st.dev]]^2</f>
        <v>2.5281000000000001E-4</v>
      </c>
      <c r="J34">
        <f>IF(Transform[[#This Row],[Prior_Distrib]]="beta",Transform[[#This Row],[Abs_posterior_mean]]*((Transform[[#This Row],[Abs_posterior_mean]]-Transform[[#This Row],[Abs_posterior_mean]]^2)/Transform[[#This Row],[Posterior_variance]]-1),"N.A")</f>
        <v>93.030873976504225</v>
      </c>
      <c r="K34">
        <f>IF(Transform[[#This Row],[Prior_Distrib]]="beta",(1-Transform[[#This Row],[Abs_posterior_mean]])*((Transform[[#This Row],[Abs_posterior_mean]]-Transform[[#This Row],[Abs_posterior_mean]]^2)/Transform[[#This Row],[Posterior_variance]]-1),"N.A")</f>
        <v>2.3854070250385719</v>
      </c>
      <c r="L34" t="str">
        <f>IF(Transform[[#This Row],[Prior_Distrib]]="gamma",Transform[[#This Row],[Abs_posterior_mean]]^2/Transform[[#This Row],[Posterior_variance]],"N.A")</f>
        <v>N.A</v>
      </c>
      <c r="M34" t="str">
        <f>IF(Transform[[#This Row],[Prior_Distrib]]="gamma",Transform[[#This Row],[Posterior_variance]]/Transform[[#This Row],[Abs_posterior_mean]],"N.A")</f>
        <v>N.A</v>
      </c>
      <c r="N34" s="2" t="str">
        <f>LEFT(Transform[[#This Row],[Text from code]],FIND(" ",Transform[[#This Row],[Text from code]])-1)</f>
        <v>RHOLE</v>
      </c>
      <c r="O34" s="2" t="str">
        <f>IF(Transform[[#This Row],[Prior_Distrib]]="beta","betarnd","gamrnd")</f>
        <v>betarnd</v>
      </c>
      <c r="P34" s="2">
        <f>IF(Transform[[#This Row],[Prior_Distrib]]="beta",Transform[[#This Row],[Posterior_Alpha]],Transform[[#This Row],[Posterior_k]])</f>
        <v>93.030873976504225</v>
      </c>
      <c r="Q34" s="2">
        <f>IF(Transform[[#This Row],[Prior_Distrib]]="beta",Transform[[#This Row],[Posterior_Beta]],Transform[[#This Row],[Posterior_Theta]])</f>
        <v>2.3854070250385719</v>
      </c>
      <c r="R34" s="2">
        <f>ISERROR(Transform[[#This Row],[Input 1 (Alpha or k)]])*1</f>
        <v>0</v>
      </c>
      <c r="S34" s="2">
        <f>(Transform[[#This Row],[Input 1 (Alpha or k)]]&lt;0)+(Transform[[#This Row],[Input 2 (Beta or Theta)]]&lt;0)</f>
        <v>0</v>
      </c>
      <c r="T34" s="2" t="str">
        <f>IFERROR(IF(Transform[[#This Row],[Check negative]]=0,Transform[[#This Row],[Code Variable]]&amp;"_vec  =   "&amp;IF(Transform[[#This Row],[Positive Posterior_mean]],"","-")&amp;Transform[[#This Row],[Random function]]&amp;"("&amp;Transform[[#This Row],[Input 1 (Alpha or k)]]&amp;","&amp;Transform[[#This Row],[Input 2 (Beta or Theta)]]&amp;",1,H);",NA()),Transform[[#This Row],[Text from code]]&amp;";")</f>
        <v>RHOLE_vec  =   betarnd(93.0308739765042,2.38540702503857,1,H);</v>
      </c>
      <c r="U34" s="2" t="str">
        <f>IFERROR(IF(Transform[[#This Row],[Check negative]]=0,Transform[[#This Row],[Code Variable]]&amp;"_vec  =   normrnd("&amp;Transform[[#This Row],[Posterior_mean]]&amp;","&amp;Transform[[#This Row],[Posterior_st.dev]]&amp;",1,H);",NA()),Transform[[#This Row],[Text from code]]&amp;";")</f>
        <v>RHOLE_vec  =   normrnd(0.975,0.0159,1,H);</v>
      </c>
      <c r="V34" s="2" t="str">
        <f>"set_param_value("&amp;"'"&amp;Transform[[#This Row],[Code Variable]]&amp;"',"&amp;Transform[[#This Row],[Code Variable]]&amp;"_vec(h));"</f>
        <v>set_param_value('RHOLE',RHOLE_vec(h));</v>
      </c>
    </row>
    <row r="35" spans="2:22" hidden="1" x14ac:dyDescent="0.25">
      <c r="B35" s="1" t="s">
        <v>25</v>
      </c>
      <c r="C35">
        <f>VALUE(RIGHT(Transform[[#This Row],[Text from code]],LEN(Transform[[#This Row],[Text from code]])-FIND("=",Transform[[#This Row],[Text from code]])))</f>
        <v>0.93340000000000001</v>
      </c>
      <c r="D35" cm="1">
        <f t="array" ref="D35">SUMPRODUCT((Table_PDF[Posterior_Mean]=Transform[[#This Row],[Posterior_mean]])*1)</f>
        <v>1</v>
      </c>
      <c r="E35" t="str">
        <f>INDEX(Table_PDF[Prior_Distrib],MATCH(Transform[[#This Row],[Posterior_mean]],Table_PDF[Posterior_Mean],0))</f>
        <v>beta</v>
      </c>
      <c r="F35" t="b">
        <f>Transform[[#This Row],[Posterior_mean]]&gt;=0</f>
        <v>1</v>
      </c>
      <c r="G35">
        <f>ABS(Transform[[#This Row],[Posterior_mean]])</f>
        <v>0.93340000000000001</v>
      </c>
      <c r="H35">
        <f>INDEX(Table_PDF[Posterior_st.dev],MATCH(Transform[[#This Row],[Posterior_mean]],Table_PDF[Posterior_Mean],0))</f>
        <v>1.8800000000000001E-2</v>
      </c>
      <c r="I35">
        <f>Transform[[#This Row],[Posterior_st.dev]]^2</f>
        <v>3.5344E-4</v>
      </c>
      <c r="J35">
        <f>IF(Transform[[#This Row],[Prior_Distrib]]="beta",Transform[[#This Row],[Abs_posterior_mean]]*((Transform[[#This Row],[Abs_posterior_mean]]-Transform[[#This Row],[Abs_posterior_mean]]^2)/Transform[[#This Row],[Posterior_variance]]-1),"N.A")</f>
        <v>163.23672306473514</v>
      </c>
      <c r="K35">
        <f>IF(Transform[[#This Row],[Prior_Distrib]]="beta",(1-Transform[[#This Row],[Abs_posterior_mean]])*((Transform[[#This Row],[Abs_posterior_mean]]-Transform[[#This Row],[Abs_posterior_mean]]^2)/Transform[[#This Row],[Posterior_variance]]-1),"N.A")</f>
        <v>11.647274219103663</v>
      </c>
      <c r="L35" t="str">
        <f>IF(Transform[[#This Row],[Prior_Distrib]]="gamma",Transform[[#This Row],[Abs_posterior_mean]]^2/Transform[[#This Row],[Posterior_variance]],"N.A")</f>
        <v>N.A</v>
      </c>
      <c r="M35" t="str">
        <f>IF(Transform[[#This Row],[Prior_Distrib]]="gamma",Transform[[#This Row],[Posterior_variance]]/Transform[[#This Row],[Abs_posterior_mean]],"N.A")</f>
        <v>N.A</v>
      </c>
      <c r="N35" s="2" t="str">
        <f>LEFT(Transform[[#This Row],[Text from code]],FIND(" ",Transform[[#This Row],[Text from code]])-1)</f>
        <v>RHOL0</v>
      </c>
      <c r="O35" s="2" t="str">
        <f>IF(Transform[[#This Row],[Prior_Distrib]]="beta","betarnd","gamrnd")</f>
        <v>betarnd</v>
      </c>
      <c r="P35" s="2">
        <f>IF(Transform[[#This Row],[Prior_Distrib]]="beta",Transform[[#This Row],[Posterior_Alpha]],Transform[[#This Row],[Posterior_k]])</f>
        <v>163.23672306473514</v>
      </c>
      <c r="Q35" s="2">
        <f>IF(Transform[[#This Row],[Prior_Distrib]]="beta",Transform[[#This Row],[Posterior_Beta]],Transform[[#This Row],[Posterior_Theta]])</f>
        <v>11.647274219103663</v>
      </c>
      <c r="R35" s="2">
        <f>ISERROR(Transform[[#This Row],[Input 1 (Alpha or k)]])*1</f>
        <v>0</v>
      </c>
      <c r="S35" s="2">
        <f>(Transform[[#This Row],[Input 1 (Alpha or k)]]&lt;0)+(Transform[[#This Row],[Input 2 (Beta or Theta)]]&lt;0)</f>
        <v>0</v>
      </c>
      <c r="T35" s="2" t="str">
        <f>IFERROR(IF(Transform[[#This Row],[Check negative]]=0,Transform[[#This Row],[Code Variable]]&amp;"_vec  =   "&amp;IF(Transform[[#This Row],[Positive Posterior_mean]],"","-")&amp;Transform[[#This Row],[Random function]]&amp;"("&amp;Transform[[#This Row],[Input 1 (Alpha or k)]]&amp;","&amp;Transform[[#This Row],[Input 2 (Beta or Theta)]]&amp;",1,H);",NA()),Transform[[#This Row],[Text from code]]&amp;";")</f>
        <v>RHOL0_vec  =   betarnd(163.236723064735,11.6472742191037,1,H);</v>
      </c>
      <c r="U35" s="2" t="str">
        <f>IFERROR(IF(Transform[[#This Row],[Check negative]]=0,Transform[[#This Row],[Code Variable]]&amp;"_vec  =   normrnd("&amp;Transform[[#This Row],[Posterior_mean]]&amp;","&amp;Transform[[#This Row],[Posterior_st.dev]]&amp;",1,H);",NA()),Transform[[#This Row],[Text from code]]&amp;";")</f>
        <v>RHOL0_vec  =   normrnd(0.9334,0.0188,1,H);</v>
      </c>
      <c r="V35" s="2" t="str">
        <f>"set_param_value("&amp;"'"&amp;Transform[[#This Row],[Code Variable]]&amp;"',"&amp;Transform[[#This Row],[Code Variable]]&amp;"_vec(h));"</f>
        <v>set_param_value('RHOL0',RHOL0_vec(h));</v>
      </c>
    </row>
    <row r="36" spans="2:22" hidden="1" x14ac:dyDescent="0.25">
      <c r="B36" s="1" t="s">
        <v>26</v>
      </c>
      <c r="C36">
        <f>VALUE(RIGHT(Transform[[#This Row],[Text from code]],LEN(Transform[[#This Row],[Text from code]])-FIND("=",Transform[[#This Row],[Text from code]])))</f>
        <v>0.66520000000000001</v>
      </c>
      <c r="D36" cm="1">
        <f t="array" ref="D36">SUMPRODUCT((Table_PDF[Posterior_Mean]=Transform[[#This Row],[Posterior_mean]])*1)</f>
        <v>1</v>
      </c>
      <c r="E36" t="str">
        <f>INDEX(Table_PDF[Prior_Distrib],MATCH(Transform[[#This Row],[Posterior_mean]],Table_PDF[Posterior_Mean],0))</f>
        <v>beta</v>
      </c>
      <c r="F36" t="b">
        <f>Transform[[#This Row],[Posterior_mean]]&gt;=0</f>
        <v>1</v>
      </c>
      <c r="G36">
        <f>ABS(Transform[[#This Row],[Posterior_mean]])</f>
        <v>0.66520000000000001</v>
      </c>
      <c r="H36">
        <f>INDEX(Table_PDF[Posterior_st.dev],MATCH(Transform[[#This Row],[Posterior_mean]],Table_PDF[Posterior_Mean],0))</f>
        <v>0.1409</v>
      </c>
      <c r="I36">
        <f>Transform[[#This Row],[Posterior_st.dev]]^2</f>
        <v>1.9852809999999999E-2</v>
      </c>
      <c r="J36">
        <f>IF(Transform[[#This Row],[Prior_Distrib]]="beta",Transform[[#This Row],[Abs_posterior_mean]]*((Transform[[#This Row],[Abs_posterior_mean]]-Transform[[#This Row],[Abs_posterior_mean]]^2)/Transform[[#This Row],[Posterior_variance]]-1),"N.A")</f>
        <v>6.7970182044758412</v>
      </c>
      <c r="K36">
        <f>IF(Transform[[#This Row],[Prior_Distrib]]="beta",(1-Transform[[#This Row],[Abs_posterior_mean]])*((Transform[[#This Row],[Abs_posterior_mean]]-Transform[[#This Row],[Abs_posterior_mean]]^2)/Transform[[#This Row],[Posterior_variance]]-1),"N.A")</f>
        <v>3.420988717466193</v>
      </c>
      <c r="L36" t="str">
        <f>IF(Transform[[#This Row],[Prior_Distrib]]="gamma",Transform[[#This Row],[Abs_posterior_mean]]^2/Transform[[#This Row],[Posterior_variance]],"N.A")</f>
        <v>N.A</v>
      </c>
      <c r="M36" t="str">
        <f>IF(Transform[[#This Row],[Prior_Distrib]]="gamma",Transform[[#This Row],[Posterior_variance]]/Transform[[#This Row],[Abs_posterior_mean]],"N.A")</f>
        <v>N.A</v>
      </c>
      <c r="N36" s="2" t="str">
        <f>LEFT(Transform[[#This Row],[Text from code]],FIND(" ",Transform[[#This Row],[Text from code]])-1)</f>
        <v>RHOPCPM</v>
      </c>
      <c r="O36" s="2" t="str">
        <f>IF(Transform[[#This Row],[Prior_Distrib]]="beta","betarnd","gamrnd")</f>
        <v>betarnd</v>
      </c>
      <c r="P36" s="2">
        <f>IF(Transform[[#This Row],[Prior_Distrib]]="beta",Transform[[#This Row],[Posterior_Alpha]],Transform[[#This Row],[Posterior_k]])</f>
        <v>6.7970182044758412</v>
      </c>
      <c r="Q36" s="2">
        <f>IF(Transform[[#This Row],[Prior_Distrib]]="beta",Transform[[#This Row],[Posterior_Beta]],Transform[[#This Row],[Posterior_Theta]])</f>
        <v>3.420988717466193</v>
      </c>
      <c r="R36" s="2">
        <f>ISERROR(Transform[[#This Row],[Input 1 (Alpha or k)]])*1</f>
        <v>0</v>
      </c>
      <c r="S36" s="2">
        <f>(Transform[[#This Row],[Input 1 (Alpha or k)]]&lt;0)+(Transform[[#This Row],[Input 2 (Beta or Theta)]]&lt;0)</f>
        <v>0</v>
      </c>
      <c r="T36" s="2" t="str">
        <f>IFERROR(IF(Transform[[#This Row],[Check negative]]=0,Transform[[#This Row],[Code Variable]]&amp;"_vec  =   "&amp;IF(Transform[[#This Row],[Positive Posterior_mean]],"","-")&amp;Transform[[#This Row],[Random function]]&amp;"("&amp;Transform[[#This Row],[Input 1 (Alpha or k)]]&amp;","&amp;Transform[[#This Row],[Input 2 (Beta or Theta)]]&amp;",1,H);",NA()),Transform[[#This Row],[Text from code]]&amp;";")</f>
        <v>RHOPCPM_vec  =   betarnd(6.79701820447584,3.42098871746619,1,H);</v>
      </c>
      <c r="U36" s="2" t="str">
        <f>IFERROR(IF(Transform[[#This Row],[Check negative]]=0,Transform[[#This Row],[Code Variable]]&amp;"_vec  =   normrnd("&amp;Transform[[#This Row],[Posterior_mean]]&amp;","&amp;Transform[[#This Row],[Posterior_st.dev]]&amp;",1,H);",NA()),Transform[[#This Row],[Text from code]]&amp;";")</f>
        <v>RHOPCPM_vec  =   normrnd(0.6652,0.1409,1,H);</v>
      </c>
      <c r="V36" s="2" t="str">
        <f>"set_param_value("&amp;"'"&amp;Transform[[#This Row],[Code Variable]]&amp;"',"&amp;Transform[[#This Row],[Code Variable]]&amp;"_vec(h));"</f>
        <v>set_param_value('RHOPCPM',RHOPCPM_vec(h));</v>
      </c>
    </row>
    <row r="37" spans="2:22" hidden="1" x14ac:dyDescent="0.25">
      <c r="B37" s="1" t="s">
        <v>27</v>
      </c>
      <c r="C37">
        <f>VALUE(RIGHT(Transform[[#This Row],[Text from code]],LEN(Transform[[#This Row],[Text from code]])-FIND("=",Transform[[#This Row],[Text from code]])))</f>
        <v>0.21590000000000001</v>
      </c>
      <c r="D37" cm="1">
        <f t="array" ref="D37">SUMPRODUCT((Table_PDF[Posterior_Mean]=Transform[[#This Row],[Posterior_mean]])*1)</f>
        <v>1</v>
      </c>
      <c r="E37" t="str">
        <f>INDEX(Table_PDF[Prior_Distrib],MATCH(Transform[[#This Row],[Posterior_mean]],Table_PDF[Posterior_Mean],0))</f>
        <v>beta</v>
      </c>
      <c r="F37" t="b">
        <f>Transform[[#This Row],[Posterior_mean]]&gt;=0</f>
        <v>1</v>
      </c>
      <c r="G37">
        <f>ABS(Transform[[#This Row],[Posterior_mean]])</f>
        <v>0.21590000000000001</v>
      </c>
      <c r="H37">
        <f>INDEX(Table_PDF[Posterior_st.dev],MATCH(Transform[[#This Row],[Posterior_mean]],Table_PDF[Posterior_Mean],0))</f>
        <v>6.8599999999999994E-2</v>
      </c>
      <c r="I37">
        <f>Transform[[#This Row],[Posterior_st.dev]]^2</f>
        <v>4.7059599999999995E-3</v>
      </c>
      <c r="J37">
        <f>IF(Transform[[#This Row],[Prior_Distrib]]="beta",Transform[[#This Row],[Abs_posterior_mean]]*((Transform[[#This Row],[Abs_posterior_mean]]-Transform[[#This Row],[Abs_posterior_mean]]^2)/Transform[[#This Row],[Posterior_variance]]-1),"N.A")</f>
        <v>7.5506565200299214</v>
      </c>
      <c r="K37">
        <f>IF(Transform[[#This Row],[Prior_Distrib]]="beta",(1-Transform[[#This Row],[Abs_posterior_mean]])*((Transform[[#This Row],[Abs_posterior_mean]]-Transform[[#This Row],[Abs_posterior_mean]]^2)/Transform[[#This Row],[Posterior_variance]]-1),"N.A")</f>
        <v>27.422277801553779</v>
      </c>
      <c r="L37" t="str">
        <f>IF(Transform[[#This Row],[Prior_Distrib]]="gamma",Transform[[#This Row],[Abs_posterior_mean]]^2/Transform[[#This Row],[Posterior_variance]],"N.A")</f>
        <v>N.A</v>
      </c>
      <c r="M37" t="str">
        <f>IF(Transform[[#This Row],[Prior_Distrib]]="gamma",Transform[[#This Row],[Posterior_variance]]/Transform[[#This Row],[Abs_posterior_mean]],"N.A")</f>
        <v>N.A</v>
      </c>
      <c r="N37" s="2" t="str">
        <f>LEFT(Transform[[#This Row],[Text from code]],FIND(" ",Transform[[#This Row],[Text from code]])-1)</f>
        <v>RHOPWPX</v>
      </c>
      <c r="O37" s="2" t="str">
        <f>IF(Transform[[#This Row],[Prior_Distrib]]="beta","betarnd","gamrnd")</f>
        <v>betarnd</v>
      </c>
      <c r="P37" s="2">
        <f>IF(Transform[[#This Row],[Prior_Distrib]]="beta",Transform[[#This Row],[Posterior_Alpha]],Transform[[#This Row],[Posterior_k]])</f>
        <v>7.5506565200299214</v>
      </c>
      <c r="Q37" s="2">
        <f>IF(Transform[[#This Row],[Prior_Distrib]]="beta",Transform[[#This Row],[Posterior_Beta]],Transform[[#This Row],[Posterior_Theta]])</f>
        <v>27.422277801553779</v>
      </c>
      <c r="R37" s="2">
        <f>ISERROR(Transform[[#This Row],[Input 1 (Alpha or k)]])*1</f>
        <v>0</v>
      </c>
      <c r="S37" s="2">
        <f>(Transform[[#This Row],[Input 1 (Alpha or k)]]&lt;0)+(Transform[[#This Row],[Input 2 (Beta or Theta)]]&lt;0)</f>
        <v>0</v>
      </c>
      <c r="T37" s="2" t="str">
        <f>IFERROR(IF(Transform[[#This Row],[Check negative]]=0,Transform[[#This Row],[Code Variable]]&amp;"_vec  =   "&amp;IF(Transform[[#This Row],[Positive Posterior_mean]],"","-")&amp;Transform[[#This Row],[Random function]]&amp;"("&amp;Transform[[#This Row],[Input 1 (Alpha or k)]]&amp;","&amp;Transform[[#This Row],[Input 2 (Beta or Theta)]]&amp;",1,H);",NA()),Transform[[#This Row],[Text from code]]&amp;";")</f>
        <v>RHOPWPX_vec  =   betarnd(7.55065652002992,27.4222778015538,1,H);</v>
      </c>
      <c r="U37" s="2" t="str">
        <f>IFERROR(IF(Transform[[#This Row],[Check negative]]=0,Transform[[#This Row],[Code Variable]]&amp;"_vec  =   normrnd("&amp;Transform[[#This Row],[Posterior_mean]]&amp;","&amp;Transform[[#This Row],[Posterior_st.dev]]&amp;",1,H);",NA()),Transform[[#This Row],[Text from code]]&amp;";")</f>
        <v>RHOPWPX_vec  =   normrnd(0.2159,0.0686,1,H);</v>
      </c>
      <c r="V37" s="2" t="str">
        <f>"set_param_value("&amp;"'"&amp;Transform[[#This Row],[Code Variable]]&amp;"',"&amp;Transform[[#This Row],[Code Variable]]&amp;"_vec(h));"</f>
        <v>set_param_value('RHOPWPX',RHOPWPX_vec(h));</v>
      </c>
    </row>
    <row r="38" spans="2:22" hidden="1" x14ac:dyDescent="0.25">
      <c r="B38" s="1" t="s">
        <v>28</v>
      </c>
      <c r="C38">
        <f>VALUE(RIGHT(Transform[[#This Row],[Text from code]],LEN(Transform[[#This Row],[Text from code]])-FIND("=",Transform[[#This Row],[Text from code]])))</f>
        <v>0.98419999999999996</v>
      </c>
      <c r="D38" cm="1">
        <f t="array" ref="D38">SUMPRODUCT((Table_PDF[Posterior_Mean]=Transform[[#This Row],[Posterior_mean]])*1)</f>
        <v>1</v>
      </c>
      <c r="E38" t="str">
        <f>INDEX(Table_PDF[Prior_Distrib],MATCH(Transform[[#This Row],[Posterior_mean]],Table_PDF[Posterior_Mean],0))</f>
        <v>beta</v>
      </c>
      <c r="F38" t="b">
        <f>Transform[[#This Row],[Posterior_mean]]&gt;=0</f>
        <v>1</v>
      </c>
      <c r="G38">
        <f>ABS(Transform[[#This Row],[Posterior_mean]])</f>
        <v>0.98419999999999996</v>
      </c>
      <c r="H38">
        <f>INDEX(Table_PDF[Posterior_st.dev],MATCH(Transform[[#This Row],[Posterior_mean]],Table_PDF[Posterior_Mean],0))</f>
        <v>1.03E-2</v>
      </c>
      <c r="I38">
        <f>Transform[[#This Row],[Posterior_st.dev]]^2</f>
        <v>1.0609000000000001E-4</v>
      </c>
      <c r="J38">
        <f>IF(Transform[[#This Row],[Prior_Distrib]]="beta",Transform[[#This Row],[Abs_posterior_mean]]*((Transform[[#This Row],[Abs_posterior_mean]]-Transform[[#This Row],[Abs_posterior_mean]]^2)/Transform[[#This Row],[Posterior_variance]]-1),"N.A")</f>
        <v>143.27693971156549</v>
      </c>
      <c r="K38">
        <f>IF(Transform[[#This Row],[Prior_Distrib]]="beta",(1-Transform[[#This Row],[Abs_posterior_mean]])*((Transform[[#This Row],[Abs_posterior_mean]]-Transform[[#This Row],[Abs_posterior_mean]]^2)/Transform[[#This Row],[Posterior_variance]]-1),"N.A")</f>
        <v>2.3001175040060353</v>
      </c>
      <c r="L38" t="str">
        <f>IF(Transform[[#This Row],[Prior_Distrib]]="gamma",Transform[[#This Row],[Abs_posterior_mean]]^2/Transform[[#This Row],[Posterior_variance]],"N.A")</f>
        <v>N.A</v>
      </c>
      <c r="M38" t="str">
        <f>IF(Transform[[#This Row],[Prior_Distrib]]="gamma",Transform[[#This Row],[Posterior_variance]]/Transform[[#This Row],[Abs_posterior_mean]],"N.A")</f>
        <v>N.A</v>
      </c>
      <c r="N38" s="2" t="str">
        <f>LEFT(Transform[[#This Row],[Text from code]],FIND(" ",Transform[[#This Row],[Text from code]])-1)</f>
        <v>RHORPE</v>
      </c>
      <c r="O38" s="2" t="str">
        <f>IF(Transform[[#This Row],[Prior_Distrib]]="beta","betarnd","gamrnd")</f>
        <v>betarnd</v>
      </c>
      <c r="P38" s="2">
        <f>IF(Transform[[#This Row],[Prior_Distrib]]="beta",Transform[[#This Row],[Posterior_Alpha]],Transform[[#This Row],[Posterior_k]])</f>
        <v>143.27693971156549</v>
      </c>
      <c r="Q38" s="2">
        <f>IF(Transform[[#This Row],[Prior_Distrib]]="beta",Transform[[#This Row],[Posterior_Beta]],Transform[[#This Row],[Posterior_Theta]])</f>
        <v>2.3001175040060353</v>
      </c>
      <c r="R38" s="2">
        <f>ISERROR(Transform[[#This Row],[Input 1 (Alpha or k)]])*1</f>
        <v>0</v>
      </c>
      <c r="S38" s="2">
        <f>(Transform[[#This Row],[Input 1 (Alpha or k)]]&lt;0)+(Transform[[#This Row],[Input 2 (Beta or Theta)]]&lt;0)</f>
        <v>0</v>
      </c>
      <c r="T38" s="2" t="str">
        <f>IFERROR(IF(Transform[[#This Row],[Check negative]]=0,Transform[[#This Row],[Code Variable]]&amp;"_vec  =   "&amp;IF(Transform[[#This Row],[Positive Posterior_mean]],"","-")&amp;Transform[[#This Row],[Random function]]&amp;"("&amp;Transform[[#This Row],[Input 1 (Alpha or k)]]&amp;","&amp;Transform[[#This Row],[Input 2 (Beta or Theta)]]&amp;",1,H);",NA()),Transform[[#This Row],[Text from code]]&amp;";")</f>
        <v>RHORPE_vec  =   betarnd(143.276939711565,2.30011750400604,1,H);</v>
      </c>
      <c r="U38" s="2" t="str">
        <f>IFERROR(IF(Transform[[#This Row],[Check negative]]=0,Transform[[#This Row],[Code Variable]]&amp;"_vec  =   normrnd("&amp;Transform[[#This Row],[Posterior_mean]]&amp;","&amp;Transform[[#This Row],[Posterior_st.dev]]&amp;",1,H);",NA()),Transform[[#This Row],[Text from code]]&amp;";")</f>
        <v>RHORPE_vec  =   normrnd(0.9842,0.0103,1,H);</v>
      </c>
      <c r="V38" s="2" t="str">
        <f>"set_param_value("&amp;"'"&amp;Transform[[#This Row],[Code Variable]]&amp;"',"&amp;Transform[[#This Row],[Code Variable]]&amp;"_vec(h));"</f>
        <v>set_param_value('RHORPE',RHORPE_vec(h));</v>
      </c>
    </row>
    <row r="39" spans="2:22" hidden="1" x14ac:dyDescent="0.25">
      <c r="B39" s="1" t="s">
        <v>29</v>
      </c>
      <c r="C39">
        <f>VALUE(RIGHT(Transform[[#This Row],[Text from code]],LEN(Transform[[#This Row],[Text from code]])-FIND("=",Transform[[#This Row],[Text from code]])))</f>
        <v>0.91479999999999995</v>
      </c>
      <c r="D39" cm="1">
        <f t="array" ref="D39">SUMPRODUCT((Table_PDF[Posterior_Mean]=Transform[[#This Row],[Posterior_mean]])*1)</f>
        <v>1</v>
      </c>
      <c r="E39" t="str">
        <f>INDEX(Table_PDF[Prior_Distrib],MATCH(Transform[[#This Row],[Posterior_mean]],Table_PDF[Posterior_Mean],0))</f>
        <v>beta</v>
      </c>
      <c r="F39" t="b">
        <f>Transform[[#This Row],[Posterior_mean]]&gt;=0</f>
        <v>1</v>
      </c>
      <c r="G39">
        <f>ABS(Transform[[#This Row],[Posterior_mean]])</f>
        <v>0.91479999999999995</v>
      </c>
      <c r="H39">
        <f>INDEX(Table_PDF[Posterior_st.dev],MATCH(Transform[[#This Row],[Posterior_mean]],Table_PDF[Posterior_Mean],0))</f>
        <v>2.3300000000000001E-2</v>
      </c>
      <c r="I39">
        <f>Transform[[#This Row],[Posterior_st.dev]]^2</f>
        <v>5.4289000000000008E-4</v>
      </c>
      <c r="J39">
        <f>IF(Transform[[#This Row],[Prior_Distrib]]="beta",Transform[[#This Row],[Abs_posterior_mean]]*((Transform[[#This Row],[Abs_posterior_mean]]-Transform[[#This Row],[Abs_posterior_mean]]^2)/Transform[[#This Row],[Posterior_variance]]-1),"N.A")</f>
        <v>130.42007485125907</v>
      </c>
      <c r="K39">
        <f>IF(Transform[[#This Row],[Prior_Distrib]]="beta",(1-Transform[[#This Row],[Abs_posterior_mean]])*((Transform[[#This Row],[Abs_posterior_mean]]-Transform[[#This Row],[Abs_posterior_mean]]^2)/Transform[[#This Row],[Posterior_variance]]-1),"N.A")</f>
        <v>12.146688213081855</v>
      </c>
      <c r="L39" t="str">
        <f>IF(Transform[[#This Row],[Prior_Distrib]]="gamma",Transform[[#This Row],[Abs_posterior_mean]]^2/Transform[[#This Row],[Posterior_variance]],"N.A")</f>
        <v>N.A</v>
      </c>
      <c r="M39" t="str">
        <f>IF(Transform[[#This Row],[Prior_Distrib]]="gamma",Transform[[#This Row],[Posterior_variance]]/Transform[[#This Row],[Abs_posterior_mean]],"N.A")</f>
        <v>N.A</v>
      </c>
      <c r="N39" s="2" t="str">
        <f>LEFT(Transform[[#This Row],[Text from code]],FIND(" ",Transform[[#This Row],[Text from code]])-1)</f>
        <v>RHORPK</v>
      </c>
      <c r="O39" s="2" t="str">
        <f>IF(Transform[[#This Row],[Prior_Distrib]]="beta","betarnd","gamrnd")</f>
        <v>betarnd</v>
      </c>
      <c r="P39" s="2">
        <f>IF(Transform[[#This Row],[Prior_Distrib]]="beta",Transform[[#This Row],[Posterior_Alpha]],Transform[[#This Row],[Posterior_k]])</f>
        <v>130.42007485125907</v>
      </c>
      <c r="Q39" s="2">
        <f>IF(Transform[[#This Row],[Prior_Distrib]]="beta",Transform[[#This Row],[Posterior_Beta]],Transform[[#This Row],[Posterior_Theta]])</f>
        <v>12.146688213081855</v>
      </c>
      <c r="R39" s="2">
        <f>ISERROR(Transform[[#This Row],[Input 1 (Alpha or k)]])*1</f>
        <v>0</v>
      </c>
      <c r="S39" s="2">
        <f>(Transform[[#This Row],[Input 1 (Alpha or k)]]&lt;0)+(Transform[[#This Row],[Input 2 (Beta or Theta)]]&lt;0)</f>
        <v>0</v>
      </c>
      <c r="T39" s="2" t="str">
        <f>IFERROR(IF(Transform[[#This Row],[Check negative]]=0,Transform[[#This Row],[Code Variable]]&amp;"_vec  =   "&amp;IF(Transform[[#This Row],[Positive Posterior_mean]],"","-")&amp;Transform[[#This Row],[Random function]]&amp;"("&amp;Transform[[#This Row],[Input 1 (Alpha or k)]]&amp;","&amp;Transform[[#This Row],[Input 2 (Beta or Theta)]]&amp;",1,H);",NA()),Transform[[#This Row],[Text from code]]&amp;";")</f>
        <v>RHORPK_vec  =   betarnd(130.420074851259,12.1466882130819,1,H);</v>
      </c>
      <c r="U39" s="2" t="str">
        <f>IFERROR(IF(Transform[[#This Row],[Check negative]]=0,Transform[[#This Row],[Code Variable]]&amp;"_vec  =   normrnd("&amp;Transform[[#This Row],[Posterior_mean]]&amp;","&amp;Transform[[#This Row],[Posterior_st.dev]]&amp;",1,H);",NA()),Transform[[#This Row],[Text from code]]&amp;";")</f>
        <v>RHORPK_vec  =   normrnd(0.9148,0.0233,1,H);</v>
      </c>
      <c r="V39" s="2" t="str">
        <f>"set_param_value("&amp;"'"&amp;Transform[[#This Row],[Code Variable]]&amp;"',"&amp;Transform[[#This Row],[Code Variable]]&amp;"_vec(h));"</f>
        <v>set_param_value('RHORPK',RHORPK_vec(h));</v>
      </c>
    </row>
    <row r="40" spans="2:22" hidden="1" x14ac:dyDescent="0.25">
      <c r="B40" s="1" t="s">
        <v>30</v>
      </c>
      <c r="C40">
        <f>VALUE(RIGHT(Transform[[#This Row],[Text from code]],LEN(Transform[[#This Row],[Text from code]])-FIND("=",Transform[[#This Row],[Text from code]])))</f>
        <v>0.95169999999999999</v>
      </c>
      <c r="D40" cm="1">
        <f t="array" ref="D40">SUMPRODUCT((Table_PDF[Posterior_Mean]=Transform[[#This Row],[Posterior_mean]])*1)</f>
        <v>1</v>
      </c>
      <c r="E40" t="str">
        <f>INDEX(Table_PDF[Prior_Distrib],MATCH(Transform[[#This Row],[Posterior_mean]],Table_PDF[Posterior_Mean],0))</f>
        <v>beta</v>
      </c>
      <c r="F40" t="b">
        <f>Transform[[#This Row],[Posterior_mean]]&gt;=0</f>
        <v>1</v>
      </c>
      <c r="G40">
        <f>ABS(Transform[[#This Row],[Posterior_mean]])</f>
        <v>0.95169999999999999</v>
      </c>
      <c r="H40">
        <f>INDEX(Table_PDF[Posterior_st.dev],MATCH(Transform[[#This Row],[Posterior_mean]],Table_PDF[Posterior_Mean],0))</f>
        <v>1.8700000000000001E-2</v>
      </c>
      <c r="I40">
        <f>Transform[[#This Row],[Posterior_st.dev]]^2</f>
        <v>3.4969000000000005E-4</v>
      </c>
      <c r="J40">
        <f>IF(Transform[[#This Row],[Prior_Distrib]]="beta",Transform[[#This Row],[Abs_posterior_mean]]*((Transform[[#This Row],[Abs_posterior_mean]]-Transform[[#This Row],[Abs_posterior_mean]]^2)/Transform[[#This Row],[Posterior_variance]]-1),"N.A")</f>
        <v>124.15024339843855</v>
      </c>
      <c r="K40">
        <f>IF(Transform[[#This Row],[Prior_Distrib]]="beta",(1-Transform[[#This Row],[Abs_posterior_mean]])*((Transform[[#This Row],[Abs_posterior_mean]]-Transform[[#This Row],[Abs_posterior_mean]]^2)/Transform[[#This Row],[Posterior_variance]]-1),"N.A")</f>
        <v>6.3007846549801227</v>
      </c>
      <c r="L40" t="str">
        <f>IF(Transform[[#This Row],[Prior_Distrib]]="gamma",Transform[[#This Row],[Abs_posterior_mean]]^2/Transform[[#This Row],[Posterior_variance]],"N.A")</f>
        <v>N.A</v>
      </c>
      <c r="M40" t="str">
        <f>IF(Transform[[#This Row],[Prior_Distrib]]="gamma",Transform[[#This Row],[Posterior_variance]]/Transform[[#This Row],[Abs_posterior_mean]],"N.A")</f>
        <v>N.A</v>
      </c>
      <c r="N40" s="2" t="str">
        <f>LEFT(Transform[[#This Row],[Text from code]],FIND(" ",Transform[[#This Row],[Text from code]])-1)</f>
        <v>RHOUCAP0</v>
      </c>
      <c r="O40" s="2" t="str">
        <f>IF(Transform[[#This Row],[Prior_Distrib]]="beta","betarnd","gamrnd")</f>
        <v>betarnd</v>
      </c>
      <c r="P40" s="2">
        <f>IF(Transform[[#This Row],[Prior_Distrib]]="beta",Transform[[#This Row],[Posterior_Alpha]],Transform[[#This Row],[Posterior_k]])</f>
        <v>124.15024339843855</v>
      </c>
      <c r="Q40" s="2">
        <f>IF(Transform[[#This Row],[Prior_Distrib]]="beta",Transform[[#This Row],[Posterior_Beta]],Transform[[#This Row],[Posterior_Theta]])</f>
        <v>6.3007846549801227</v>
      </c>
      <c r="R40" s="2">
        <f>ISERROR(Transform[[#This Row],[Input 1 (Alpha or k)]])*1</f>
        <v>0</v>
      </c>
      <c r="S40" s="2">
        <f>(Transform[[#This Row],[Input 1 (Alpha or k)]]&lt;0)+(Transform[[#This Row],[Input 2 (Beta or Theta)]]&lt;0)</f>
        <v>0</v>
      </c>
      <c r="T40" s="2" t="str">
        <f>IFERROR(IF(Transform[[#This Row],[Check negative]]=0,Transform[[#This Row],[Code Variable]]&amp;"_vec  =   "&amp;IF(Transform[[#This Row],[Positive Posterior_mean]],"","-")&amp;Transform[[#This Row],[Random function]]&amp;"("&amp;Transform[[#This Row],[Input 1 (Alpha or k)]]&amp;","&amp;Transform[[#This Row],[Input 2 (Beta or Theta)]]&amp;",1,H);",NA()),Transform[[#This Row],[Text from code]]&amp;";")</f>
        <v>RHOUCAP0_vec  =   betarnd(124.150243398439,6.30078465498012,1,H);</v>
      </c>
      <c r="U40" s="2" t="str">
        <f>IFERROR(IF(Transform[[#This Row],[Check negative]]=0,Transform[[#This Row],[Code Variable]]&amp;"_vec  =   normrnd("&amp;Transform[[#This Row],[Posterior_mean]]&amp;","&amp;Transform[[#This Row],[Posterior_st.dev]]&amp;",1,H);",NA()),Transform[[#This Row],[Text from code]]&amp;";")</f>
        <v>RHOUCAP0_vec  =   normrnd(0.9517,0.0187,1,H);</v>
      </c>
      <c r="V40" s="2" t="str">
        <f>"set_param_value("&amp;"'"&amp;Transform[[#This Row],[Code Variable]]&amp;"',"&amp;Transform[[#This Row],[Code Variable]]&amp;"_vec(h));"</f>
        <v>set_param_value('RHOUCAP0',RHOUCAP0_vec(h));</v>
      </c>
    </row>
    <row r="41" spans="2:22" hidden="1" x14ac:dyDescent="0.25">
      <c r="B41" s="1" t="s">
        <v>31</v>
      </c>
      <c r="C41">
        <f>VALUE(RIGHT(Transform[[#This Row],[Text from code]],LEN(Transform[[#This Row],[Text from code]])-FIND("=",Transform[[#This Row],[Text from code]])))</f>
        <v>0.02</v>
      </c>
      <c r="D41" cm="1">
        <f t="array" ref="D41">SUMPRODUCT((Table_PDF[Posterior_Mean]=Transform[[#This Row],[Posterior_mean]])*1)</f>
        <v>1</v>
      </c>
      <c r="E41" t="str">
        <f>INDEX(Table_PDF[Prior_Distrib],MATCH(Transform[[#This Row],[Posterior_mean]],Table_PDF[Posterior_Mean],0))</f>
        <v>beta</v>
      </c>
      <c r="F41" t="b">
        <f>Transform[[#This Row],[Posterior_mean]]&gt;=0</f>
        <v>1</v>
      </c>
      <c r="G41">
        <f>ABS(Transform[[#This Row],[Posterior_mean]])</f>
        <v>0.02</v>
      </c>
      <c r="H41">
        <f>INDEX(Table_PDF[Posterior_st.dev],MATCH(Transform[[#This Row],[Posterior_mean]],Table_PDF[Posterior_Mean],0))</f>
        <v>7.4000000000000003E-3</v>
      </c>
      <c r="I41">
        <f>Transform[[#This Row],[Posterior_st.dev]]^2</f>
        <v>5.4760000000000004E-5</v>
      </c>
      <c r="J41">
        <f>IF(Transform[[#This Row],[Prior_Distrib]]="beta",Transform[[#This Row],[Abs_posterior_mean]]*((Transform[[#This Row],[Abs_posterior_mean]]-Transform[[#This Row],[Abs_posterior_mean]]^2)/Transform[[#This Row],[Posterior_variance]]-1),"N.A")</f>
        <v>7.1385098612125635</v>
      </c>
      <c r="K41">
        <f>IF(Transform[[#This Row],[Prior_Distrib]]="beta",(1-Transform[[#This Row],[Abs_posterior_mean]])*((Transform[[#This Row],[Abs_posterior_mean]]-Transform[[#This Row],[Abs_posterior_mean]]^2)/Transform[[#This Row],[Posterior_variance]]-1),"N.A")</f>
        <v>349.7869831994156</v>
      </c>
      <c r="L41" t="str">
        <f>IF(Transform[[#This Row],[Prior_Distrib]]="gamma",Transform[[#This Row],[Abs_posterior_mean]]^2/Transform[[#This Row],[Posterior_variance]],"N.A")</f>
        <v>N.A</v>
      </c>
      <c r="M41" t="str">
        <f>IF(Transform[[#This Row],[Prior_Distrib]]="gamma",Transform[[#This Row],[Posterior_variance]]/Transform[[#This Row],[Abs_posterior_mean]],"N.A")</f>
        <v>N.A</v>
      </c>
      <c r="N41" s="2" t="str">
        <f>LEFT(Transform[[#This Row],[Text from code]],FIND(" ",Transform[[#This Row],[Text from code]])-1)</f>
        <v>RPREME</v>
      </c>
      <c r="O41" s="2" t="str">
        <f>IF(Transform[[#This Row],[Prior_Distrib]]="beta","betarnd","gamrnd")</f>
        <v>betarnd</v>
      </c>
      <c r="P41" s="2">
        <f>IF(Transform[[#This Row],[Prior_Distrib]]="beta",Transform[[#This Row],[Posterior_Alpha]],Transform[[#This Row],[Posterior_k]])</f>
        <v>7.1385098612125635</v>
      </c>
      <c r="Q41" s="2">
        <f>IF(Transform[[#This Row],[Prior_Distrib]]="beta",Transform[[#This Row],[Posterior_Beta]],Transform[[#This Row],[Posterior_Theta]])</f>
        <v>349.7869831994156</v>
      </c>
      <c r="R41" s="2">
        <f>ISERROR(Transform[[#This Row],[Input 1 (Alpha or k)]])*1</f>
        <v>0</v>
      </c>
      <c r="S41" s="2">
        <f>(Transform[[#This Row],[Input 1 (Alpha or k)]]&lt;0)+(Transform[[#This Row],[Input 2 (Beta or Theta)]]&lt;0)</f>
        <v>0</v>
      </c>
      <c r="T41" s="2" t="str">
        <f>IFERROR(IF(Transform[[#This Row],[Check negative]]=0,Transform[[#This Row],[Code Variable]]&amp;"_vec  =   "&amp;IF(Transform[[#This Row],[Positive Posterior_mean]],"","-")&amp;Transform[[#This Row],[Random function]]&amp;"("&amp;Transform[[#This Row],[Input 1 (Alpha or k)]]&amp;","&amp;Transform[[#This Row],[Input 2 (Beta or Theta)]]&amp;",1,H);",NA()),Transform[[#This Row],[Text from code]]&amp;";")</f>
        <v>RPREME_vec  =   betarnd(7.13850986121256,349.786983199416,1,H);</v>
      </c>
      <c r="U41" s="2" t="str">
        <f>IFERROR(IF(Transform[[#This Row],[Check negative]]=0,Transform[[#This Row],[Code Variable]]&amp;"_vec  =   normrnd("&amp;Transform[[#This Row],[Posterior_mean]]&amp;","&amp;Transform[[#This Row],[Posterior_st.dev]]&amp;",1,H);",NA()),Transform[[#This Row],[Text from code]]&amp;";")</f>
        <v>RPREME_vec  =   normrnd(0.02,0.0074,1,H);</v>
      </c>
      <c r="V41" s="2" t="str">
        <f>"set_param_value("&amp;"'"&amp;Transform[[#This Row],[Code Variable]]&amp;"',"&amp;Transform[[#This Row],[Code Variable]]&amp;"_vec(h));"</f>
        <v>set_param_value('RPREME',RPREME_vec(h));</v>
      </c>
    </row>
    <row r="42" spans="2:22" hidden="1" x14ac:dyDescent="0.25">
      <c r="B42" s="1" t="s">
        <v>32</v>
      </c>
      <c r="C42">
        <f>VALUE(RIGHT(Transform[[#This Row],[Text from code]],LEN(Transform[[#This Row],[Text from code]])-FIND("=",Transform[[#This Row],[Text from code]])))</f>
        <v>2.4500000000000001E-2</v>
      </c>
      <c r="D42" cm="1">
        <f t="array" ref="D42">SUMPRODUCT((Table_PDF[Posterior_Mean]=Transform[[#This Row],[Posterior_mean]])*1)</f>
        <v>1</v>
      </c>
      <c r="E42" t="str">
        <f>INDEX(Table_PDF[Prior_Distrib],MATCH(Transform[[#This Row],[Posterior_mean]],Table_PDF[Posterior_Mean],0))</f>
        <v>beta</v>
      </c>
      <c r="F42" t="b">
        <f>Transform[[#This Row],[Posterior_mean]]&gt;=0</f>
        <v>1</v>
      </c>
      <c r="G42">
        <f>ABS(Transform[[#This Row],[Posterior_mean]])</f>
        <v>2.4500000000000001E-2</v>
      </c>
      <c r="H42">
        <f>INDEX(Table_PDF[Posterior_st.dev],MATCH(Transform[[#This Row],[Posterior_mean]],Table_PDF[Posterior_Mean],0))</f>
        <v>2.5999999999999999E-3</v>
      </c>
      <c r="I42">
        <f>Transform[[#This Row],[Posterior_st.dev]]^2</f>
        <v>6.7599999999999997E-6</v>
      </c>
      <c r="J42">
        <f>IF(Transform[[#This Row],[Prior_Distrib]]="beta",Transform[[#This Row],[Abs_posterior_mean]]*((Transform[[#This Row],[Abs_posterior_mean]]-Transform[[#This Row],[Abs_posterior_mean]]^2)/Transform[[#This Row],[Posterior_variance]]-1),"N.A")</f>
        <v>86.59441642011835</v>
      </c>
      <c r="K42">
        <f>IF(Transform[[#This Row],[Prior_Distrib]]="beta",(1-Transform[[#This Row],[Abs_posterior_mean]])*((Transform[[#This Row],[Abs_posterior_mean]]-Transform[[#This Row],[Abs_posterior_mean]]^2)/Transform[[#This Row],[Posterior_variance]]-1),"N.A")</f>
        <v>3447.8715599112429</v>
      </c>
      <c r="L42" t="str">
        <f>IF(Transform[[#This Row],[Prior_Distrib]]="gamma",Transform[[#This Row],[Abs_posterior_mean]]^2/Transform[[#This Row],[Posterior_variance]],"N.A")</f>
        <v>N.A</v>
      </c>
      <c r="M42" t="str">
        <f>IF(Transform[[#This Row],[Prior_Distrib]]="gamma",Transform[[#This Row],[Posterior_variance]]/Transform[[#This Row],[Abs_posterior_mean]],"N.A")</f>
        <v>N.A</v>
      </c>
      <c r="N42" s="2" t="str">
        <f>LEFT(Transform[[#This Row],[Text from code]],FIND(" ",Transform[[#This Row],[Text from code]])-1)</f>
        <v>RPREMK</v>
      </c>
      <c r="O42" s="2" t="str">
        <f>IF(Transform[[#This Row],[Prior_Distrib]]="beta","betarnd","gamrnd")</f>
        <v>betarnd</v>
      </c>
      <c r="P42" s="2">
        <f>IF(Transform[[#This Row],[Prior_Distrib]]="beta",Transform[[#This Row],[Posterior_Alpha]],Transform[[#This Row],[Posterior_k]])</f>
        <v>86.59441642011835</v>
      </c>
      <c r="Q42" s="2">
        <f>IF(Transform[[#This Row],[Prior_Distrib]]="beta",Transform[[#This Row],[Posterior_Beta]],Transform[[#This Row],[Posterior_Theta]])</f>
        <v>3447.8715599112429</v>
      </c>
      <c r="R42" s="2">
        <f>ISERROR(Transform[[#This Row],[Input 1 (Alpha or k)]])*1</f>
        <v>0</v>
      </c>
      <c r="S42" s="2">
        <f>(Transform[[#This Row],[Input 1 (Alpha or k)]]&lt;0)+(Transform[[#This Row],[Input 2 (Beta or Theta)]]&lt;0)</f>
        <v>0</v>
      </c>
      <c r="T42" s="2" t="str">
        <f>IFERROR(IF(Transform[[#This Row],[Check negative]]=0,Transform[[#This Row],[Code Variable]]&amp;"_vec  =   "&amp;IF(Transform[[#This Row],[Positive Posterior_mean]],"","-")&amp;Transform[[#This Row],[Random function]]&amp;"("&amp;Transform[[#This Row],[Input 1 (Alpha or k)]]&amp;","&amp;Transform[[#This Row],[Input 2 (Beta or Theta)]]&amp;",1,H);",NA()),Transform[[#This Row],[Text from code]]&amp;";")</f>
        <v>RPREMK_vec  =   betarnd(86.5944164201183,3447.87155991124,1,H);</v>
      </c>
      <c r="U42" s="2" t="str">
        <f>IFERROR(IF(Transform[[#This Row],[Check negative]]=0,Transform[[#This Row],[Code Variable]]&amp;"_vec  =   normrnd("&amp;Transform[[#This Row],[Posterior_mean]]&amp;","&amp;Transform[[#This Row],[Posterior_st.dev]]&amp;",1,H);",NA()),Transform[[#This Row],[Text from code]]&amp;";")</f>
        <v>RPREMK_vec  =   normrnd(0.0245,0.0026,1,H);</v>
      </c>
      <c r="V42" s="2" t="str">
        <f>"set_param_value("&amp;"'"&amp;Transform[[#This Row],[Code Variable]]&amp;"',"&amp;Transform[[#This Row],[Code Variable]]&amp;"_vec(h));"</f>
        <v>set_param_value('RPREMK',RPREMK_vec(h));</v>
      </c>
    </row>
    <row r="43" spans="2:22" hidden="1" x14ac:dyDescent="0.25">
      <c r="B43" s="1" t="s">
        <v>33</v>
      </c>
      <c r="C43">
        <f>VALUE(RIGHT(Transform[[#This Row],[Text from code]],LEN(Transform[[#This Row],[Text from code]])-FIND("=",Transform[[#This Row],[Text from code]])))</f>
        <v>0.85880000000000001</v>
      </c>
      <c r="D43" cm="1">
        <f t="array" ref="D43">SUMPRODUCT((Table_PDF[Posterior_Mean]=Transform[[#This Row],[Posterior_mean]])*1)</f>
        <v>1</v>
      </c>
      <c r="E43" t="str">
        <f>INDEX(Table_PDF[Prior_Distrib],MATCH(Transform[[#This Row],[Posterior_mean]],Table_PDF[Posterior_Mean],0))</f>
        <v>beta</v>
      </c>
      <c r="F43" t="b">
        <f>Transform[[#This Row],[Posterior_mean]]&gt;=0</f>
        <v>1</v>
      </c>
      <c r="G43">
        <f>ABS(Transform[[#This Row],[Posterior_mean]])</f>
        <v>0.85880000000000001</v>
      </c>
      <c r="H43">
        <f>INDEX(Table_PDF[Posterior_st.dev],MATCH(Transform[[#This Row],[Posterior_mean]],Table_PDF[Posterior_Mean],0))</f>
        <v>1.9599999999999999E-2</v>
      </c>
      <c r="I43">
        <f>Transform[[#This Row],[Posterior_st.dev]]^2</f>
        <v>3.8415999999999998E-4</v>
      </c>
      <c r="J43">
        <f>IF(Transform[[#This Row],[Prior_Distrib]]="beta",Transform[[#This Row],[Abs_posterior_mean]]*((Transform[[#This Row],[Abs_posterior_mean]]-Transform[[#This Row],[Abs_posterior_mean]]^2)/Transform[[#This Row],[Posterior_variance]]-1),"N.A")</f>
        <v>270.22691045397761</v>
      </c>
      <c r="K43">
        <f>IF(Transform[[#This Row],[Prior_Distrib]]="beta",(1-Transform[[#This Row],[Abs_posterior_mean]])*((Transform[[#This Row],[Abs_posterior_mean]]-Transform[[#This Row],[Abs_posterior_mean]]^2)/Transform[[#This Row],[Posterior_variance]]-1),"N.A")</f>
        <v>44.429482715535201</v>
      </c>
      <c r="L43" t="str">
        <f>IF(Transform[[#This Row],[Prior_Distrib]]="gamma",Transform[[#This Row],[Abs_posterior_mean]]^2/Transform[[#This Row],[Posterior_variance]],"N.A")</f>
        <v>N.A</v>
      </c>
      <c r="M43" t="str">
        <f>IF(Transform[[#This Row],[Prior_Distrib]]="gamma",Transform[[#This Row],[Posterior_variance]]/Transform[[#This Row],[Abs_posterior_mean]],"N.A")</f>
        <v>N.A</v>
      </c>
      <c r="N43" s="2" t="str">
        <f>LEFT(Transform[[#This Row],[Text from code]],FIND(" ",Transform[[#This Row],[Text from code]])-1)</f>
        <v>SE</v>
      </c>
      <c r="O43" s="2" t="str">
        <f>IF(Transform[[#This Row],[Prior_Distrib]]="beta","betarnd","gamrnd")</f>
        <v>betarnd</v>
      </c>
      <c r="P43" s="2">
        <f>IF(Transform[[#This Row],[Prior_Distrib]]="beta",Transform[[#This Row],[Posterior_Alpha]],Transform[[#This Row],[Posterior_k]])</f>
        <v>270.22691045397761</v>
      </c>
      <c r="Q43" s="2">
        <f>IF(Transform[[#This Row],[Prior_Distrib]]="beta",Transform[[#This Row],[Posterior_Beta]],Transform[[#This Row],[Posterior_Theta]])</f>
        <v>44.429482715535201</v>
      </c>
      <c r="R43" s="2">
        <f>ISERROR(Transform[[#This Row],[Input 1 (Alpha or k)]])*1</f>
        <v>0</v>
      </c>
      <c r="S43" s="2">
        <f>(Transform[[#This Row],[Input 1 (Alpha or k)]]&lt;0)+(Transform[[#This Row],[Input 2 (Beta or Theta)]]&lt;0)</f>
        <v>0</v>
      </c>
      <c r="T43" s="2" t="str">
        <f>IFERROR(IF(Transform[[#This Row],[Check negative]]=0,Transform[[#This Row],[Code Variable]]&amp;"_vec  =   "&amp;IF(Transform[[#This Row],[Positive Posterior_mean]],"","-")&amp;Transform[[#This Row],[Random function]]&amp;"("&amp;Transform[[#This Row],[Input 1 (Alpha or k)]]&amp;","&amp;Transform[[#This Row],[Input 2 (Beta or Theta)]]&amp;",1,H);",NA()),Transform[[#This Row],[Text from code]]&amp;";")</f>
        <v>SE_vec  =   betarnd(270.226910453978,44.4294827155352,1,H);</v>
      </c>
      <c r="U43" s="2" t="str">
        <f>IFERROR(IF(Transform[[#This Row],[Check negative]]=0,Transform[[#This Row],[Code Variable]]&amp;"_vec  =   normrnd("&amp;Transform[[#This Row],[Posterior_mean]]&amp;","&amp;Transform[[#This Row],[Posterior_st.dev]]&amp;",1,H);",NA()),Transform[[#This Row],[Text from code]]&amp;";")</f>
        <v>SE_vec  =   normrnd(0.8588,0.0196,1,H);</v>
      </c>
      <c r="V43" s="2" t="str">
        <f>"set_param_value("&amp;"'"&amp;Transform[[#This Row],[Code Variable]]&amp;"',"&amp;Transform[[#This Row],[Code Variable]]&amp;"_vec(h));"</f>
        <v>set_param_value('SE',SE_vec(h));</v>
      </c>
    </row>
    <row r="44" spans="2:22" x14ac:dyDescent="0.25">
      <c r="B44" s="4" t="s">
        <v>34</v>
      </c>
      <c r="C44" s="5">
        <f>VALUE(RIGHT(Transform[[#This Row],[Text from code]],LEN(Transform[[#This Row],[Text from code]])-FIND("=",Transform[[#This Row],[Text from code]])))</f>
        <v>0.87139999999999995</v>
      </c>
      <c r="D44" s="5" cm="1">
        <f t="array" ref="D44">SUMPRODUCT((Table_PDF[Posterior_Mean]=Transform[[#This Row],[Posterior_mean]])*1)</f>
        <v>1</v>
      </c>
      <c r="E44" s="5" t="str">
        <f>INDEX(Table_PDF[Prior_Distrib],MATCH(Transform[[#This Row],[Posterior_mean]],Table_PDF[Posterior_Mean],0))</f>
        <v>beta</v>
      </c>
      <c r="F44" s="5" t="b">
        <f>Transform[[#This Row],[Posterior_mean]]&gt;=0</f>
        <v>1</v>
      </c>
      <c r="G44" s="5">
        <f>ABS(Transform[[#This Row],[Posterior_mean]])</f>
        <v>0.87139999999999995</v>
      </c>
      <c r="H44" s="5">
        <f>INDEX(Table_PDF[Posterior_st.dev],MATCH(Transform[[#This Row],[Posterior_mean]],Table_PDF[Posterior_Mean],0))</f>
        <v>5.67E-2</v>
      </c>
      <c r="I44" s="5">
        <f>Transform[[#This Row],[Posterior_st.dev]]^2</f>
        <v>3.2148900000000002E-3</v>
      </c>
      <c r="J44" s="5">
        <f>IF(Transform[[#This Row],[Prior_Distrib]]="beta",Transform[[#This Row],[Abs_posterior_mean]]*((Transform[[#This Row],[Abs_posterior_mean]]-Transform[[#This Row],[Abs_posterior_mean]]^2)/Transform[[#This Row],[Posterior_variance]]-1),"N.A")</f>
        <v>29.503157653916638</v>
      </c>
      <c r="K44" s="5">
        <f>IF(Transform[[#This Row],[Prior_Distrib]]="beta",(1-Transform[[#This Row],[Abs_posterior_mean]])*((Transform[[#This Row],[Abs_posterior_mean]]-Transform[[#This Row],[Abs_posterior_mean]]^2)/Transform[[#This Row],[Posterior_variance]]-1),"N.A")</f>
        <v>4.3540349716475575</v>
      </c>
      <c r="L44" s="5" t="str">
        <f>IF(Transform[[#This Row],[Prior_Distrib]]="gamma",Transform[[#This Row],[Abs_posterior_mean]]^2/Transform[[#This Row],[Posterior_variance]],"N.A")</f>
        <v>N.A</v>
      </c>
      <c r="M44" s="5" t="str">
        <f>IF(Transform[[#This Row],[Prior_Distrib]]="gamma",Transform[[#This Row],[Posterior_variance]]/Transform[[#This Row],[Abs_posterior_mean]],"N.A")</f>
        <v>N.A</v>
      </c>
      <c r="N44" s="6" t="str">
        <f>LEFT(Transform[[#This Row],[Text from code]],FIND(" ",Transform[[#This Row],[Text from code]])-1)</f>
        <v>SFPE</v>
      </c>
      <c r="O44" s="6" t="str">
        <f>IF(Transform[[#This Row],[Prior_Distrib]]="beta","betarnd","gamrnd")</f>
        <v>betarnd</v>
      </c>
      <c r="P44" s="6">
        <f>IF(Transform[[#This Row],[Prior_Distrib]]="beta",Transform[[#This Row],[Posterior_Alpha]],Transform[[#This Row],[Posterior_k]])</f>
        <v>29.503157653916638</v>
      </c>
      <c r="Q44" s="6">
        <f>IF(Transform[[#This Row],[Prior_Distrib]]="beta",Transform[[#This Row],[Posterior_Beta]],Transform[[#This Row],[Posterior_Theta]])</f>
        <v>4.3540349716475575</v>
      </c>
      <c r="R44" s="6">
        <f>ISERROR(Transform[[#This Row],[Input 1 (Alpha or k)]])*1</f>
        <v>0</v>
      </c>
      <c r="S44" s="6">
        <f>(Transform[[#This Row],[Input 1 (Alpha or k)]]&lt;0)+(Transform[[#This Row],[Input 2 (Beta or Theta)]]&lt;0)</f>
        <v>0</v>
      </c>
      <c r="T44" s="6" t="str">
        <f>IFERROR(IF(Transform[[#This Row],[Check negative]]=0,Transform[[#This Row],[Code Variable]]&amp;"_vec  =   "&amp;IF(Transform[[#This Row],[Positive Posterior_mean]],"","-")&amp;Transform[[#This Row],[Random function]]&amp;"("&amp;Transform[[#This Row],[Input 1 (Alpha or k)]]&amp;","&amp;Transform[[#This Row],[Input 2 (Beta or Theta)]]&amp;",1,H);",NA()),Transform[[#This Row],[Text from code]]&amp;";")</f>
        <v>SFPE_vec  =   betarnd(29.5031576539166,4.35403497164756,1,H);</v>
      </c>
      <c r="U44" s="6" t="str">
        <f>IFERROR(IF(Transform[[#This Row],[Check negative]]=0,Transform[[#This Row],[Code Variable]]&amp;"_vec  =   normrnd("&amp;Transform[[#This Row],[Posterior_mean]]&amp;","&amp;Transform[[#This Row],[Posterior_st.dev]]&amp;",1,H);",NA()),Transform[[#This Row],[Text from code]]&amp;";")</f>
        <v>SFPE_vec  =   normrnd(0.8714,0.0567,1,H);</v>
      </c>
      <c r="V44" s="2" t="str">
        <f>"set_param_value("&amp;"'"&amp;Transform[[#This Row],[Code Variable]]&amp;"',"&amp;Transform[[#This Row],[Code Variable]]&amp;"_vec(h));"</f>
        <v>set_param_value('SFPE',SFPE_vec(h));</v>
      </c>
    </row>
    <row r="45" spans="2:22" hidden="1" x14ac:dyDescent="0.25">
      <c r="B45" s="1" t="s">
        <v>35</v>
      </c>
      <c r="C45">
        <f>VALUE(RIGHT(Transform[[#This Row],[Text from code]],LEN(Transform[[#This Row],[Text from code]])-FIND("=",Transform[[#This Row],[Text from code]])))</f>
        <v>0.73609999999999998</v>
      </c>
      <c r="D45" cm="1">
        <f t="array" ref="D45">SUMPRODUCT((Table_PDF[Posterior_Mean]=Transform[[#This Row],[Posterior_mean]])*1)</f>
        <v>1</v>
      </c>
      <c r="E45" t="str">
        <f>INDEX(Table_PDF[Prior_Distrib],MATCH(Transform[[#This Row],[Posterior_mean]],Table_PDF[Posterior_Mean],0))</f>
        <v>beta</v>
      </c>
      <c r="F45" t="b">
        <f>Transform[[#This Row],[Posterior_mean]]&gt;=0</f>
        <v>1</v>
      </c>
      <c r="G45">
        <f>ABS(Transform[[#This Row],[Posterior_mean]])</f>
        <v>0.73609999999999998</v>
      </c>
      <c r="H45">
        <f>INDEX(Table_PDF[Posterior_st.dev],MATCH(Transform[[#This Row],[Posterior_mean]],Table_PDF[Posterior_Mean],0))</f>
        <v>0.1227</v>
      </c>
      <c r="I45">
        <f>Transform[[#This Row],[Posterior_st.dev]]^2</f>
        <v>1.5055290000000001E-2</v>
      </c>
      <c r="J45">
        <f>IF(Transform[[#This Row],[Prior_Distrib]]="beta",Transform[[#This Row],[Abs_posterior_mean]]*((Transform[[#This Row],[Abs_posterior_mean]]-Transform[[#This Row],[Abs_posterior_mean]]^2)/Transform[[#This Row],[Posterior_variance]]-1),"N.A")</f>
        <v>8.7617192461918663</v>
      </c>
      <c r="K45">
        <f>IF(Transform[[#This Row],[Prior_Distrib]]="beta",(1-Transform[[#This Row],[Abs_posterior_mean]])*((Transform[[#This Row],[Abs_posterior_mean]]-Transform[[#This Row],[Abs_posterior_mean]]^2)/Transform[[#This Row],[Posterior_variance]]-1),"N.A")</f>
        <v>3.1411733583345116</v>
      </c>
      <c r="L45" t="str">
        <f>IF(Transform[[#This Row],[Prior_Distrib]]="gamma",Transform[[#This Row],[Abs_posterior_mean]]^2/Transform[[#This Row],[Posterior_variance]],"N.A")</f>
        <v>N.A</v>
      </c>
      <c r="M45" t="str">
        <f>IF(Transform[[#This Row],[Prior_Distrib]]="gamma",Transform[[#This Row],[Posterior_variance]]/Transform[[#This Row],[Abs_posterior_mean]],"N.A")</f>
        <v>N.A</v>
      </c>
      <c r="N45" s="2" t="str">
        <f>LEFT(Transform[[#This Row],[Text from code]],FIND(" ",Transform[[#This Row],[Text from code]])-1)</f>
        <v>SFPME</v>
      </c>
      <c r="O45" s="2" t="str">
        <f>IF(Transform[[#This Row],[Prior_Distrib]]="beta","betarnd","gamrnd")</f>
        <v>betarnd</v>
      </c>
      <c r="P45" s="2">
        <f>IF(Transform[[#This Row],[Prior_Distrib]]="beta",Transform[[#This Row],[Posterior_Alpha]],Transform[[#This Row],[Posterior_k]])</f>
        <v>8.7617192461918663</v>
      </c>
      <c r="Q45" s="2">
        <f>IF(Transform[[#This Row],[Prior_Distrib]]="beta",Transform[[#This Row],[Posterior_Beta]],Transform[[#This Row],[Posterior_Theta]])</f>
        <v>3.1411733583345116</v>
      </c>
      <c r="R45" s="2">
        <f>ISERROR(Transform[[#This Row],[Input 1 (Alpha or k)]])*1</f>
        <v>0</v>
      </c>
      <c r="S45" s="2">
        <f>(Transform[[#This Row],[Input 1 (Alpha or k)]]&lt;0)+(Transform[[#This Row],[Input 2 (Beta or Theta)]]&lt;0)</f>
        <v>0</v>
      </c>
      <c r="T45" s="2" t="str">
        <f>IFERROR(IF(Transform[[#This Row],[Check negative]]=0,Transform[[#This Row],[Code Variable]]&amp;"_vec  =   "&amp;IF(Transform[[#This Row],[Positive Posterior_mean]],"","-")&amp;Transform[[#This Row],[Random function]]&amp;"("&amp;Transform[[#This Row],[Input 1 (Alpha or k)]]&amp;","&amp;Transform[[#This Row],[Input 2 (Beta or Theta)]]&amp;",1,H);",NA()),Transform[[#This Row],[Text from code]]&amp;";")</f>
        <v>SFPME_vec  =   betarnd(8.76171924619187,3.14117335833451,1,H);</v>
      </c>
      <c r="U45" s="2" t="str">
        <f>IFERROR(IF(Transform[[#This Row],[Check negative]]=0,Transform[[#This Row],[Code Variable]]&amp;"_vec  =   normrnd("&amp;Transform[[#This Row],[Posterior_mean]]&amp;","&amp;Transform[[#This Row],[Posterior_st.dev]]&amp;",1,H);",NA()),Transform[[#This Row],[Text from code]]&amp;";")</f>
        <v>SFPME_vec  =   normrnd(0.7361,0.1227,1,H);</v>
      </c>
      <c r="V45" s="2" t="str">
        <f>"set_param_value("&amp;"'"&amp;Transform[[#This Row],[Code Variable]]&amp;"',"&amp;Transform[[#This Row],[Code Variable]]&amp;"_vec(h));"</f>
        <v>set_param_value('SFPME',SFPME_vec(h));</v>
      </c>
    </row>
    <row r="46" spans="2:22" x14ac:dyDescent="0.25">
      <c r="B46" s="4" t="s">
        <v>36</v>
      </c>
      <c r="C46" s="5">
        <f>VALUE(RIGHT(Transform[[#This Row],[Text from code]],LEN(Transform[[#This Row],[Text from code]])-FIND("=",Transform[[#This Row],[Text from code]])))</f>
        <v>0.91800000000000004</v>
      </c>
      <c r="D46" s="5" cm="1">
        <f t="array" ref="D46">SUMPRODUCT((Table_PDF[Posterior_Mean]=Transform[[#This Row],[Posterior_mean]])*1)</f>
        <v>1</v>
      </c>
      <c r="E46" s="5" t="str">
        <f>INDEX(Table_PDF[Prior_Distrib],MATCH(Transform[[#This Row],[Posterior_mean]],Table_PDF[Posterior_Mean],0))</f>
        <v>beta</v>
      </c>
      <c r="F46" s="5" t="b">
        <f>Transform[[#This Row],[Posterior_mean]]&gt;=0</f>
        <v>1</v>
      </c>
      <c r="G46" s="5">
        <f>ABS(Transform[[#This Row],[Posterior_mean]])</f>
        <v>0.91800000000000004</v>
      </c>
      <c r="H46" s="5">
        <f>INDEX(Table_PDF[Posterior_st.dev],MATCH(Transform[[#This Row],[Posterior_mean]],Table_PDF[Posterior_Mean],0))</f>
        <v>4.7300000000000002E-2</v>
      </c>
      <c r="I46" s="5">
        <f>Transform[[#This Row],[Posterior_st.dev]]^2</f>
        <v>2.2372900000000003E-3</v>
      </c>
      <c r="J46" s="5">
        <f>IF(Transform[[#This Row],[Prior_Distrib]]="beta",Transform[[#This Row],[Abs_posterior_mean]]*((Transform[[#This Row],[Abs_posterior_mean]]-Transform[[#This Row],[Abs_posterior_mean]]^2)/Transform[[#This Row],[Posterior_variance]]-1),"N.A")</f>
        <v>29.969085715307362</v>
      </c>
      <c r="K46" s="5">
        <f>IF(Transform[[#This Row],[Prior_Distrib]]="beta",(1-Transform[[#This Row],[Abs_posterior_mean]])*((Transform[[#This Row],[Abs_posterior_mean]]-Transform[[#This Row],[Abs_posterior_mean]]^2)/Transform[[#This Row],[Posterior_variance]]-1),"N.A")</f>
        <v>2.6769771553978239</v>
      </c>
      <c r="L46" s="5" t="str">
        <f>IF(Transform[[#This Row],[Prior_Distrib]]="gamma",Transform[[#This Row],[Abs_posterior_mean]]^2/Transform[[#This Row],[Posterior_variance]],"N.A")</f>
        <v>N.A</v>
      </c>
      <c r="M46" s="5" t="str">
        <f>IF(Transform[[#This Row],[Prior_Distrib]]="gamma",Transform[[#This Row],[Posterior_variance]]/Transform[[#This Row],[Abs_posterior_mean]],"N.A")</f>
        <v>N.A</v>
      </c>
      <c r="N46" s="6" t="str">
        <f>LEFT(Transform[[#This Row],[Text from code]],FIND(" ",Transform[[#This Row],[Text from code]])-1)</f>
        <v>SFPXE</v>
      </c>
      <c r="O46" s="6" t="str">
        <f>IF(Transform[[#This Row],[Prior_Distrib]]="beta","betarnd","gamrnd")</f>
        <v>betarnd</v>
      </c>
      <c r="P46" s="6">
        <f>IF(Transform[[#This Row],[Prior_Distrib]]="beta",Transform[[#This Row],[Posterior_Alpha]],Transform[[#This Row],[Posterior_k]])</f>
        <v>29.969085715307362</v>
      </c>
      <c r="Q46" s="6">
        <f>IF(Transform[[#This Row],[Prior_Distrib]]="beta",Transform[[#This Row],[Posterior_Beta]],Transform[[#This Row],[Posterior_Theta]])</f>
        <v>2.6769771553978239</v>
      </c>
      <c r="R46" s="6">
        <f>ISERROR(Transform[[#This Row],[Input 1 (Alpha or k)]])*1</f>
        <v>0</v>
      </c>
      <c r="S46" s="6">
        <f>(Transform[[#This Row],[Input 1 (Alpha or k)]]&lt;0)+(Transform[[#This Row],[Input 2 (Beta or Theta)]]&lt;0)</f>
        <v>0</v>
      </c>
      <c r="T46" s="6" t="str">
        <f>IFERROR(IF(Transform[[#This Row],[Check negative]]=0,Transform[[#This Row],[Code Variable]]&amp;"_vec  =   "&amp;IF(Transform[[#This Row],[Positive Posterior_mean]],"","-")&amp;Transform[[#This Row],[Random function]]&amp;"("&amp;Transform[[#This Row],[Input 1 (Alpha or k)]]&amp;","&amp;Transform[[#This Row],[Input 2 (Beta or Theta)]]&amp;",1,H);",NA()),Transform[[#This Row],[Text from code]]&amp;";")</f>
        <v>SFPXE_vec  =   betarnd(29.9690857153074,2.67697715539782,1,H);</v>
      </c>
      <c r="U46" s="6" t="str">
        <f>IFERROR(IF(Transform[[#This Row],[Check negative]]=0,Transform[[#This Row],[Code Variable]]&amp;"_vec  =   normrnd("&amp;Transform[[#This Row],[Posterior_mean]]&amp;","&amp;Transform[[#This Row],[Posterior_st.dev]]&amp;",1,H);",NA()),Transform[[#This Row],[Text from code]]&amp;";")</f>
        <v>SFPXE_vec  =   normrnd(0.918,0.0473,1,H);</v>
      </c>
      <c r="V46" s="2" t="str">
        <f>"set_param_value("&amp;"'"&amp;Transform[[#This Row],[Code Variable]]&amp;"',"&amp;Transform[[#This Row],[Code Variable]]&amp;"_vec(h));"</f>
        <v>set_param_value('SFPXE',SFPXE_vec(h));</v>
      </c>
    </row>
    <row r="47" spans="2:22" x14ac:dyDescent="0.25">
      <c r="B47" s="4" t="s">
        <v>37</v>
      </c>
      <c r="C47" s="5">
        <f>VALUE(RIGHT(Transform[[#This Row],[Text from code]],LEN(Transform[[#This Row],[Text from code]])-FIND("=",Transform[[#This Row],[Text from code]])))</f>
        <v>0.77359999999999995</v>
      </c>
      <c r="D47" s="5" cm="1">
        <f t="array" ref="D47">SUMPRODUCT((Table_PDF[Posterior_Mean]=Transform[[#This Row],[Posterior_mean]])*1)</f>
        <v>1</v>
      </c>
      <c r="E47" s="5" t="str">
        <f>INDEX(Table_PDF[Prior_Distrib],MATCH(Transform[[#This Row],[Posterior_mean]],Table_PDF[Posterior_Mean],0))</f>
        <v>beta</v>
      </c>
      <c r="F47" s="5" t="b">
        <f>Transform[[#This Row],[Posterior_mean]]&gt;=0</f>
        <v>1</v>
      </c>
      <c r="G47" s="5">
        <f>ABS(Transform[[#This Row],[Posterior_mean]])</f>
        <v>0.77359999999999995</v>
      </c>
      <c r="H47" s="5">
        <f>INDEX(Table_PDF[Posterior_st.dev],MATCH(Transform[[#This Row],[Posterior_mean]],Table_PDF[Posterior_Mean],0))</f>
        <v>0.1565</v>
      </c>
      <c r="I47" s="5">
        <f>Transform[[#This Row],[Posterior_st.dev]]^2</f>
        <v>2.449225E-2</v>
      </c>
      <c r="J47" s="5">
        <f>IF(Transform[[#This Row],[Prior_Distrib]]="beta",Transform[[#This Row],[Abs_posterior_mean]]*((Transform[[#This Row],[Abs_posterior_mean]]-Transform[[#This Row],[Abs_posterior_mean]]^2)/Transform[[#This Row],[Posterior_variance]]-1),"N.A")</f>
        <v>4.758380758974778</v>
      </c>
      <c r="K47" s="5">
        <f>IF(Transform[[#This Row],[Prior_Distrib]]="beta",(1-Transform[[#This Row],[Abs_posterior_mean]])*((Transform[[#This Row],[Abs_posterior_mean]]-Transform[[#This Row],[Abs_posterior_mean]]^2)/Transform[[#This Row],[Posterior_variance]]-1),"N.A")</f>
        <v>1.3925767888209541</v>
      </c>
      <c r="L47" s="5" t="str">
        <f>IF(Transform[[#This Row],[Prior_Distrib]]="gamma",Transform[[#This Row],[Abs_posterior_mean]]^2/Transform[[#This Row],[Posterior_variance]],"N.A")</f>
        <v>N.A</v>
      </c>
      <c r="M47" s="5" t="str">
        <f>IF(Transform[[#This Row],[Prior_Distrib]]="gamma",Transform[[#This Row],[Posterior_variance]]/Transform[[#This Row],[Abs_posterior_mean]],"N.A")</f>
        <v>N.A</v>
      </c>
      <c r="N47" s="6" t="str">
        <f>LEFT(Transform[[#This Row],[Text from code]],FIND(" ",Transform[[#This Row],[Text from code]])-1)</f>
        <v>SFWE</v>
      </c>
      <c r="O47" s="6" t="str">
        <f>IF(Transform[[#This Row],[Prior_Distrib]]="beta","betarnd","gamrnd")</f>
        <v>betarnd</v>
      </c>
      <c r="P47" s="6">
        <f>IF(Transform[[#This Row],[Prior_Distrib]]="beta",Transform[[#This Row],[Posterior_Alpha]],Transform[[#This Row],[Posterior_k]])</f>
        <v>4.758380758974778</v>
      </c>
      <c r="Q47" s="6">
        <f>IF(Transform[[#This Row],[Prior_Distrib]]="beta",Transform[[#This Row],[Posterior_Beta]],Transform[[#This Row],[Posterior_Theta]])</f>
        <v>1.3925767888209541</v>
      </c>
      <c r="R47" s="6">
        <f>ISERROR(Transform[[#This Row],[Input 1 (Alpha or k)]])*1</f>
        <v>0</v>
      </c>
      <c r="S47" s="6">
        <f>(Transform[[#This Row],[Input 1 (Alpha or k)]]&lt;0)+(Transform[[#This Row],[Input 2 (Beta or Theta)]]&lt;0)</f>
        <v>0</v>
      </c>
      <c r="T47" s="6" t="str">
        <f>IFERROR(IF(Transform[[#This Row],[Check negative]]=0,Transform[[#This Row],[Code Variable]]&amp;"_vec  =   "&amp;IF(Transform[[#This Row],[Positive Posterior_mean]],"","-")&amp;Transform[[#This Row],[Random function]]&amp;"("&amp;Transform[[#This Row],[Input 1 (Alpha or k)]]&amp;","&amp;Transform[[#This Row],[Input 2 (Beta or Theta)]]&amp;",1,H);",NA()),Transform[[#This Row],[Text from code]]&amp;";")</f>
        <v>SFWE_vec  =   betarnd(4.75838075897478,1.39257678882095,1,H);</v>
      </c>
      <c r="U47" s="6" t="str">
        <f>IFERROR(IF(Transform[[#This Row],[Check negative]]=0,Transform[[#This Row],[Code Variable]]&amp;"_vec  =   normrnd("&amp;Transform[[#This Row],[Posterior_mean]]&amp;","&amp;Transform[[#This Row],[Posterior_st.dev]]&amp;",1,H);",NA()),Transform[[#This Row],[Text from code]]&amp;";")</f>
        <v>SFWE_vec  =   normrnd(0.7736,0.1565,1,H);</v>
      </c>
      <c r="V47" s="2" t="str">
        <f>"set_param_value("&amp;"'"&amp;Transform[[#This Row],[Code Variable]]&amp;"',"&amp;Transform[[#This Row],[Code Variable]]&amp;"_vec(h));"</f>
        <v>set_param_value('SFWE',SFWE_vec(h));</v>
      </c>
    </row>
    <row r="48" spans="2:22" hidden="1" x14ac:dyDescent="0.25">
      <c r="B48" s="1" t="s">
        <v>38</v>
      </c>
      <c r="C48">
        <f>VALUE(RIGHT(Transform[[#This Row],[Text from code]],LEN(Transform[[#This Row],[Text from code]])-FIND("=",Transform[[#This Row],[Text from code]])))</f>
        <v>4.0961999999999996</v>
      </c>
      <c r="D48" cm="1">
        <f t="array" ref="D48">SUMPRODUCT((Table_PDF[Posterior_Mean]=Transform[[#This Row],[Posterior_mean]])*1)</f>
        <v>1</v>
      </c>
      <c r="E48" t="str">
        <f>INDEX(Table_PDF[Prior_Distrib],MATCH(Transform[[#This Row],[Posterior_mean]],Table_PDF[Posterior_Mean],0))</f>
        <v>gamma</v>
      </c>
      <c r="F48" t="b">
        <f>Transform[[#This Row],[Posterior_mean]]&gt;=0</f>
        <v>1</v>
      </c>
      <c r="G48">
        <f>ABS(Transform[[#This Row],[Posterior_mean]])</f>
        <v>4.0961999999999996</v>
      </c>
      <c r="H48">
        <f>INDEX(Table_PDF[Posterior_st.dev],MATCH(Transform[[#This Row],[Posterior_mean]],Table_PDF[Posterior_Mean],0))</f>
        <v>0.81299999999999994</v>
      </c>
      <c r="I48">
        <f>Transform[[#This Row],[Posterior_st.dev]]^2</f>
        <v>0.66096899999999992</v>
      </c>
      <c r="J48" t="str">
        <f>IF(Transform[[#This Row],[Prior_Distrib]]="beta",Transform[[#This Row],[Abs_posterior_mean]]*((Transform[[#This Row],[Abs_posterior_mean]]-Transform[[#This Row],[Abs_posterior_mean]]^2)/Transform[[#This Row],[Posterior_variance]]-1),"N.A")</f>
        <v>N.A</v>
      </c>
      <c r="K48" t="str">
        <f>IF(Transform[[#This Row],[Prior_Distrib]]="beta",(1-Transform[[#This Row],[Abs_posterior_mean]])*((Transform[[#This Row],[Abs_posterior_mean]]-Transform[[#This Row],[Abs_posterior_mean]]^2)/Transform[[#This Row],[Posterior_variance]]-1),"N.A")</f>
        <v>N.A</v>
      </c>
      <c r="L48">
        <f>IF(Transform[[#This Row],[Prior_Distrib]]="gamma",Transform[[#This Row],[Abs_posterior_mean]]^2/Transform[[#This Row],[Posterior_variance]],"N.A")</f>
        <v>25.385236584469162</v>
      </c>
      <c r="M48">
        <f>IF(Transform[[#This Row],[Prior_Distrib]]="gamma",Transform[[#This Row],[Posterior_variance]]/Transform[[#This Row],[Abs_posterior_mean]],"N.A")</f>
        <v>0.16136150578585029</v>
      </c>
      <c r="N48" s="2" t="str">
        <f>LEFT(Transform[[#This Row],[Text from code]],FIND(" ",Transform[[#This Row],[Text from code]])-1)</f>
        <v>SIGC</v>
      </c>
      <c r="O48" s="2" t="str">
        <f>IF(Transform[[#This Row],[Prior_Distrib]]="beta","betarnd","gamrnd")</f>
        <v>gamrnd</v>
      </c>
      <c r="P48" s="2">
        <f>IF(Transform[[#This Row],[Prior_Distrib]]="beta",Transform[[#This Row],[Posterior_Alpha]],Transform[[#This Row],[Posterior_k]])</f>
        <v>25.385236584469162</v>
      </c>
      <c r="Q48" s="2">
        <f>IF(Transform[[#This Row],[Prior_Distrib]]="beta",Transform[[#This Row],[Posterior_Beta]],Transform[[#This Row],[Posterior_Theta]])</f>
        <v>0.16136150578585029</v>
      </c>
      <c r="R48" s="2">
        <f>ISERROR(Transform[[#This Row],[Input 1 (Alpha or k)]])*1</f>
        <v>0</v>
      </c>
      <c r="S48" s="2">
        <f>(Transform[[#This Row],[Input 1 (Alpha or k)]]&lt;0)+(Transform[[#This Row],[Input 2 (Beta or Theta)]]&lt;0)</f>
        <v>0</v>
      </c>
      <c r="T48" s="2" t="str">
        <f>IFERROR(IF(Transform[[#This Row],[Check negative]]=0,Transform[[#This Row],[Code Variable]]&amp;"_vec  =   "&amp;IF(Transform[[#This Row],[Positive Posterior_mean]],"","-")&amp;Transform[[#This Row],[Random function]]&amp;"("&amp;Transform[[#This Row],[Input 1 (Alpha or k)]]&amp;","&amp;Transform[[#This Row],[Input 2 (Beta or Theta)]]&amp;",1,H);",NA()),Transform[[#This Row],[Text from code]]&amp;";")</f>
        <v>SIGC_vec  =   gamrnd(25.3852365844692,0.16136150578585,1,H);</v>
      </c>
      <c r="U48" s="2" t="str">
        <f>IFERROR(IF(Transform[[#This Row],[Check negative]]=0,Transform[[#This Row],[Code Variable]]&amp;"_vec  =   normrnd("&amp;Transform[[#This Row],[Posterior_mean]]&amp;","&amp;Transform[[#This Row],[Posterior_st.dev]]&amp;",1,H);",NA()),Transform[[#This Row],[Text from code]]&amp;";")</f>
        <v>SIGC_vec  =   normrnd(4.0962,0.813,1,H);</v>
      </c>
      <c r="V48" s="2" t="str">
        <f>"set_param_value("&amp;"'"&amp;Transform[[#This Row],[Code Variable]]&amp;"',"&amp;Transform[[#This Row],[Code Variable]]&amp;"_vec(h));"</f>
        <v>set_param_value('SIGC',SIGC_vec(h));</v>
      </c>
    </row>
    <row r="49" spans="2:22" x14ac:dyDescent="0.25">
      <c r="B49" s="4" t="s">
        <v>39</v>
      </c>
      <c r="C49" s="5">
        <f>VALUE(RIGHT(Transform[[#This Row],[Text from code]],LEN(Transform[[#This Row],[Text from code]])-FIND("=",Transform[[#This Row],[Text from code]])))</f>
        <v>2.5358000000000001</v>
      </c>
      <c r="D49" s="5" cm="1">
        <f t="array" ref="D49">SUMPRODUCT((Table_PDF[Posterior_Mean]=Transform[[#This Row],[Posterior_mean]])*1)</f>
        <v>1</v>
      </c>
      <c r="E49" s="5" t="str">
        <f>INDEX(Table_PDF[Prior_Distrib],MATCH(Transform[[#This Row],[Posterior_mean]],Table_PDF[Posterior_Mean],0))</f>
        <v>gamma</v>
      </c>
      <c r="F49" s="5" t="b">
        <f>Transform[[#This Row],[Posterior_mean]]&gt;=0</f>
        <v>1</v>
      </c>
      <c r="G49" s="5">
        <f>ABS(Transform[[#This Row],[Posterior_mean]])</f>
        <v>2.5358000000000001</v>
      </c>
      <c r="H49" s="5">
        <f>INDEX(Table_PDF[Posterior_st.dev],MATCH(Transform[[#This Row],[Posterior_mean]],Table_PDF[Posterior_Mean],0))</f>
        <v>0.32</v>
      </c>
      <c r="I49" s="5">
        <f>Transform[[#This Row],[Posterior_st.dev]]^2</f>
        <v>0.1024</v>
      </c>
      <c r="J49" s="5" t="str">
        <f>IF(Transform[[#This Row],[Prior_Distrib]]="beta",Transform[[#This Row],[Abs_posterior_mean]]*((Transform[[#This Row],[Abs_posterior_mean]]-Transform[[#This Row],[Abs_posterior_mean]]^2)/Transform[[#This Row],[Posterior_variance]]-1),"N.A")</f>
        <v>N.A</v>
      </c>
      <c r="K49" s="5" t="str">
        <f>IF(Transform[[#This Row],[Prior_Distrib]]="beta",(1-Transform[[#This Row],[Abs_posterior_mean]])*((Transform[[#This Row],[Abs_posterior_mean]]-Transform[[#This Row],[Abs_posterior_mean]]^2)/Transform[[#This Row],[Posterior_variance]]-1),"N.A")</f>
        <v>N.A</v>
      </c>
      <c r="L49" s="5">
        <f>IF(Transform[[#This Row],[Prior_Distrib]]="gamma",Transform[[#This Row],[Abs_posterior_mean]]^2/Transform[[#This Row],[Posterior_variance]],"N.A")</f>
        <v>62.795719140625003</v>
      </c>
      <c r="M49" s="5">
        <f>IF(Transform[[#This Row],[Prior_Distrib]]="gamma",Transform[[#This Row],[Posterior_variance]]/Transform[[#This Row],[Abs_posterior_mean]],"N.A")</f>
        <v>4.038173357520309E-2</v>
      </c>
      <c r="N49" s="6" t="str">
        <f>LEFT(Transform[[#This Row],[Text from code]],FIND(" ",Transform[[#This Row],[Text from code]])-1)</f>
        <v>SIGEXE</v>
      </c>
      <c r="O49" s="6" t="str">
        <f>IF(Transform[[#This Row],[Prior_Distrib]]="beta","betarnd","gamrnd")</f>
        <v>gamrnd</v>
      </c>
      <c r="P49" s="6">
        <f>IF(Transform[[#This Row],[Prior_Distrib]]="beta",Transform[[#This Row],[Posterior_Alpha]],Transform[[#This Row],[Posterior_k]])</f>
        <v>62.795719140625003</v>
      </c>
      <c r="Q49" s="6">
        <f>IF(Transform[[#This Row],[Prior_Distrib]]="beta",Transform[[#This Row],[Posterior_Beta]],Transform[[#This Row],[Posterior_Theta]])</f>
        <v>4.038173357520309E-2</v>
      </c>
      <c r="R49" s="6">
        <f>ISERROR(Transform[[#This Row],[Input 1 (Alpha or k)]])*1</f>
        <v>0</v>
      </c>
      <c r="S49" s="6">
        <f>(Transform[[#This Row],[Input 1 (Alpha or k)]]&lt;0)+(Transform[[#This Row],[Input 2 (Beta or Theta)]]&lt;0)</f>
        <v>0</v>
      </c>
      <c r="T49" s="6" t="str">
        <f>IFERROR(IF(Transform[[#This Row],[Check negative]]=0,Transform[[#This Row],[Code Variable]]&amp;"_vec  =   "&amp;IF(Transform[[#This Row],[Positive Posterior_mean]],"","-")&amp;Transform[[#This Row],[Random function]]&amp;"("&amp;Transform[[#This Row],[Input 1 (Alpha or k)]]&amp;","&amp;Transform[[#This Row],[Input 2 (Beta or Theta)]]&amp;",1,H);",NA()),Transform[[#This Row],[Text from code]]&amp;";")</f>
        <v>SIGEXE_vec  =   gamrnd(62.795719140625,0.0403817335752031,1,H);</v>
      </c>
      <c r="U49" s="6" t="str">
        <f>IFERROR(IF(Transform[[#This Row],[Check negative]]=0,Transform[[#This Row],[Code Variable]]&amp;"_vec  =   normrnd("&amp;Transform[[#This Row],[Posterior_mean]]&amp;","&amp;Transform[[#This Row],[Posterior_st.dev]]&amp;",1,H);",NA()),Transform[[#This Row],[Text from code]]&amp;";")</f>
        <v>SIGEXE_vec  =   normrnd(2.5358,0.32,1,H);</v>
      </c>
      <c r="V49" s="2" t="str">
        <f>"set_param_value("&amp;"'"&amp;Transform[[#This Row],[Code Variable]]&amp;"',"&amp;Transform[[#This Row],[Code Variable]]&amp;"_vec(h));"</f>
        <v>set_param_value('SIGEXE',SIGEXE_vec(h));</v>
      </c>
    </row>
    <row r="50" spans="2:22" hidden="1" x14ac:dyDescent="0.25">
      <c r="B50" s="1" t="s">
        <v>40</v>
      </c>
      <c r="C50">
        <f>VALUE(RIGHT(Transform[[#This Row],[Text from code]],LEN(Transform[[#This Row],[Text from code]])-FIND("=",Transform[[#This Row],[Text from code]])))</f>
        <v>1.1724000000000001</v>
      </c>
      <c r="D50" cm="1">
        <f t="array" ref="D50">SUMPRODUCT((Table_PDF[Posterior_Mean]=Transform[[#This Row],[Posterior_mean]])*1)</f>
        <v>1</v>
      </c>
      <c r="E50" t="str">
        <f>INDEX(Table_PDF[Prior_Distrib],MATCH(Transform[[#This Row],[Posterior_mean]],Table_PDF[Posterior_Mean],0))</f>
        <v>gamma</v>
      </c>
      <c r="F50" t="b">
        <f>Transform[[#This Row],[Posterior_mean]]&gt;=0</f>
        <v>1</v>
      </c>
      <c r="G50">
        <f>ABS(Transform[[#This Row],[Posterior_mean]])</f>
        <v>1.1724000000000001</v>
      </c>
      <c r="H50">
        <f>INDEX(Table_PDF[Posterior_st.dev],MATCH(Transform[[#This Row],[Posterior_mean]],Table_PDF[Posterior_Mean],0))</f>
        <v>0.21360000000000001</v>
      </c>
      <c r="I50">
        <f>Transform[[#This Row],[Posterior_st.dev]]^2</f>
        <v>4.5624960000000006E-2</v>
      </c>
      <c r="J50" t="str">
        <f>IF(Transform[[#This Row],[Prior_Distrib]]="beta",Transform[[#This Row],[Abs_posterior_mean]]*((Transform[[#This Row],[Abs_posterior_mean]]-Transform[[#This Row],[Abs_posterior_mean]]^2)/Transform[[#This Row],[Posterior_variance]]-1),"N.A")</f>
        <v>N.A</v>
      </c>
      <c r="K50" t="str">
        <f>IF(Transform[[#This Row],[Prior_Distrib]]="beta",(1-Transform[[#This Row],[Abs_posterior_mean]])*((Transform[[#This Row],[Abs_posterior_mean]]-Transform[[#This Row],[Abs_posterior_mean]]^2)/Transform[[#This Row],[Posterior_variance]]-1),"N.A")</f>
        <v>N.A</v>
      </c>
      <c r="L50">
        <f>IF(Transform[[#This Row],[Prior_Distrib]]="gamma",Transform[[#This Row],[Abs_posterior_mean]]^2/Transform[[#This Row],[Posterior_variance]],"N.A")</f>
        <v>30.126530741068045</v>
      </c>
      <c r="M50">
        <f>IF(Transform[[#This Row],[Prior_Distrib]]="gamma",Transform[[#This Row],[Posterior_variance]]/Transform[[#This Row],[Abs_posterior_mean]],"N.A")</f>
        <v>3.891586489252815E-2</v>
      </c>
      <c r="N50" s="2" t="str">
        <f>LEFT(Transform[[#This Row],[Text from code]],FIND(" ",Transform[[#This Row],[Text from code]])-1)</f>
        <v>SIGIME</v>
      </c>
      <c r="O50" s="2" t="str">
        <f>IF(Transform[[#This Row],[Prior_Distrib]]="beta","betarnd","gamrnd")</f>
        <v>gamrnd</v>
      </c>
      <c r="P50" s="2">
        <f>IF(Transform[[#This Row],[Prior_Distrib]]="beta",Transform[[#This Row],[Posterior_Alpha]],Transform[[#This Row],[Posterior_k]])</f>
        <v>30.126530741068045</v>
      </c>
      <c r="Q50" s="2">
        <f>IF(Transform[[#This Row],[Prior_Distrib]]="beta",Transform[[#This Row],[Posterior_Beta]],Transform[[#This Row],[Posterior_Theta]])</f>
        <v>3.891586489252815E-2</v>
      </c>
      <c r="R50" s="2">
        <f>ISERROR(Transform[[#This Row],[Input 1 (Alpha or k)]])*1</f>
        <v>0</v>
      </c>
      <c r="S50" s="2">
        <f>(Transform[[#This Row],[Input 1 (Alpha or k)]]&lt;0)+(Transform[[#This Row],[Input 2 (Beta or Theta)]]&lt;0)</f>
        <v>0</v>
      </c>
      <c r="T50" s="2" t="str">
        <f>IFERROR(IF(Transform[[#This Row],[Check negative]]=0,Transform[[#This Row],[Code Variable]]&amp;"_vec  =   "&amp;IF(Transform[[#This Row],[Positive Posterior_mean]],"","-")&amp;Transform[[#This Row],[Random function]]&amp;"("&amp;Transform[[#This Row],[Input 1 (Alpha or k)]]&amp;","&amp;Transform[[#This Row],[Input 2 (Beta or Theta)]]&amp;",1,H);",NA()),Transform[[#This Row],[Text from code]]&amp;";")</f>
        <v>SIGIME_vec  =   gamrnd(30.126530741068,0.0389158648925282,1,H);</v>
      </c>
      <c r="U50" s="2" t="str">
        <f>IFERROR(IF(Transform[[#This Row],[Check negative]]=0,Transform[[#This Row],[Code Variable]]&amp;"_vec  =   normrnd("&amp;Transform[[#This Row],[Posterior_mean]]&amp;","&amp;Transform[[#This Row],[Posterior_st.dev]]&amp;",1,H);",NA()),Transform[[#This Row],[Text from code]]&amp;";")</f>
        <v>SIGIME_vec  =   normrnd(1.1724,0.2136,1,H);</v>
      </c>
      <c r="V50" s="2" t="str">
        <f>"set_param_value("&amp;"'"&amp;Transform[[#This Row],[Code Variable]]&amp;"',"&amp;Transform[[#This Row],[Code Variable]]&amp;"_vec(h));"</f>
        <v>set_param_value('SIGIME',SIGIME_vec(h));</v>
      </c>
    </row>
    <row r="51" spans="2:22" hidden="1" x14ac:dyDescent="0.25">
      <c r="B51" s="1" t="s">
        <v>41</v>
      </c>
      <c r="C51">
        <f>VALUE(RIGHT(Transform[[#This Row],[Text from code]],LEN(Transform[[#This Row],[Text from code]])-FIND("=",Transform[[#This Row],[Text from code]])))</f>
        <v>0.35070000000000001</v>
      </c>
      <c r="D51" cm="1">
        <f t="array" ref="D51">SUMPRODUCT((Table_PDF[Posterior_Mean]=Transform[[#This Row],[Posterior_mean]])*1)</f>
        <v>1</v>
      </c>
      <c r="E51" t="str">
        <f>INDEX(Table_PDF[Prior_Distrib],MATCH(Transform[[#This Row],[Posterior_mean]],Table_PDF[Posterior_Mean],0))</f>
        <v>beta</v>
      </c>
      <c r="F51" t="b">
        <f>Transform[[#This Row],[Posterior_mean]]&gt;=0</f>
        <v>1</v>
      </c>
      <c r="G51">
        <f>ABS(Transform[[#This Row],[Posterior_mean]])</f>
        <v>0.35070000000000001</v>
      </c>
      <c r="H51">
        <f>INDEX(Table_PDF[Posterior_st.dev],MATCH(Transform[[#This Row],[Posterior_mean]],Table_PDF[Posterior_Mean],0))</f>
        <v>7.5399999999999995E-2</v>
      </c>
      <c r="I51">
        <f>Transform[[#This Row],[Posterior_st.dev]]^2</f>
        <v>5.685159999999999E-3</v>
      </c>
      <c r="J51">
        <f>IF(Transform[[#This Row],[Prior_Distrib]]="beta",Transform[[#This Row],[Abs_posterior_mean]]*((Transform[[#This Row],[Abs_posterior_mean]]-Transform[[#This Row],[Abs_posterior_mean]]^2)/Transform[[#This Row],[Posterior_variance]]-1),"N.A")</f>
        <v>13.695997921782327</v>
      </c>
      <c r="K51">
        <f>IF(Transform[[#This Row],[Prior_Distrib]]="beta",(1-Transform[[#This Row],[Abs_posterior_mean]])*((Transform[[#This Row],[Abs_posterior_mean]]-Transform[[#This Row],[Abs_posterior_mean]]^2)/Transform[[#This Row],[Posterior_variance]]-1),"N.A")</f>
        <v>25.357318079878141</v>
      </c>
      <c r="L51" t="str">
        <f>IF(Transform[[#This Row],[Prior_Distrib]]="gamma",Transform[[#This Row],[Abs_posterior_mean]]^2/Transform[[#This Row],[Posterior_variance]],"N.A")</f>
        <v>N.A</v>
      </c>
      <c r="M51" t="str">
        <f>IF(Transform[[#This Row],[Prior_Distrib]]="gamma",Transform[[#This Row],[Posterior_variance]]/Transform[[#This Row],[Abs_posterior_mean]],"N.A")</f>
        <v>N.A</v>
      </c>
      <c r="N51" s="2" t="str">
        <f>LEFT(Transform[[#This Row],[Text from code]],FIND(" ",Transform[[#This Row],[Text from code]])-1)</f>
        <v>SLC</v>
      </c>
      <c r="O51" s="2" t="str">
        <f>IF(Transform[[#This Row],[Prior_Distrib]]="beta","betarnd","gamrnd")</f>
        <v>betarnd</v>
      </c>
      <c r="P51" s="2">
        <f>IF(Transform[[#This Row],[Prior_Distrib]]="beta",Transform[[#This Row],[Posterior_Alpha]],Transform[[#This Row],[Posterior_k]])</f>
        <v>13.695997921782327</v>
      </c>
      <c r="Q51" s="2">
        <f>IF(Transform[[#This Row],[Prior_Distrib]]="beta",Transform[[#This Row],[Posterior_Beta]],Transform[[#This Row],[Posterior_Theta]])</f>
        <v>25.357318079878141</v>
      </c>
      <c r="R51" s="2">
        <f>ISERROR(Transform[[#This Row],[Input 1 (Alpha or k)]])*1</f>
        <v>0</v>
      </c>
      <c r="S51" s="2">
        <f>(Transform[[#This Row],[Input 1 (Alpha or k)]]&lt;0)+(Transform[[#This Row],[Input 2 (Beta or Theta)]]&lt;0)</f>
        <v>0</v>
      </c>
      <c r="T51" s="2" t="str">
        <f>IFERROR(IF(Transform[[#This Row],[Check negative]]=0,Transform[[#This Row],[Code Variable]]&amp;"_vec  =   "&amp;IF(Transform[[#This Row],[Positive Posterior_mean]],"","-")&amp;Transform[[#This Row],[Random function]]&amp;"("&amp;Transform[[#This Row],[Input 1 (Alpha or k)]]&amp;","&amp;Transform[[#This Row],[Input 2 (Beta or Theta)]]&amp;",1,H);",NA()),Transform[[#This Row],[Text from code]]&amp;";")</f>
        <v>SLC_vec  =   betarnd(13.6959979217823,25.3573180798781,1,H);</v>
      </c>
      <c r="U51" s="2" t="str">
        <f>IFERROR(IF(Transform[[#This Row],[Check negative]]=0,Transform[[#This Row],[Code Variable]]&amp;"_vec  =   normrnd("&amp;Transform[[#This Row],[Posterior_mean]]&amp;","&amp;Transform[[#This Row],[Posterior_st.dev]]&amp;",1,H);",NA()),Transform[[#This Row],[Text from code]]&amp;";")</f>
        <v>SLC_vec  =   normrnd(0.3507,0.0754,1,H);</v>
      </c>
      <c r="V51" s="2" t="str">
        <f>"set_param_value("&amp;"'"&amp;Transform[[#This Row],[Code Variable]]&amp;"',"&amp;Transform[[#This Row],[Code Variable]]&amp;"_vec(h));"</f>
        <v>set_param_value('SLC',SLC_vec(h));</v>
      </c>
    </row>
    <row r="52" spans="2:22" x14ac:dyDescent="0.25">
      <c r="B52" s="4" t="s">
        <v>42</v>
      </c>
      <c r="C52" s="5">
        <f>VALUE(RIGHT(Transform[[#This Row],[Text from code]],LEN(Transform[[#This Row],[Text from code]])-FIND("=",Transform[[#This Row],[Text from code]])))</f>
        <v>1.9590000000000001</v>
      </c>
      <c r="D52" s="5" cm="1">
        <f t="array" ref="D52">SUMPRODUCT((Table_PDF[Posterior_Mean]=Transform[[#This Row],[Posterior_mean]])*1)</f>
        <v>1</v>
      </c>
      <c r="E52" s="5" t="str">
        <f>INDEX(Table_PDF[Prior_Distrib],MATCH(Transform[[#This Row],[Posterior_mean]],Table_PDF[Posterior_Mean],0))</f>
        <v>beta</v>
      </c>
      <c r="F52" s="5" t="b">
        <f>Transform[[#This Row],[Posterior_mean]]&gt;=0</f>
        <v>1</v>
      </c>
      <c r="G52" s="5">
        <f>ABS(Transform[[#This Row],[Posterior_mean]])</f>
        <v>1.9590000000000001</v>
      </c>
      <c r="H52" s="5">
        <f>INDEX(Table_PDF[Posterior_st.dev],MATCH(Transform[[#This Row],[Posterior_mean]],Table_PDF[Posterior_Mean],0))</f>
        <v>0.20660000000000001</v>
      </c>
      <c r="I52" s="5">
        <f>Transform[[#This Row],[Posterior_st.dev]]^2</f>
        <v>4.2683560000000002E-2</v>
      </c>
      <c r="J52" s="5">
        <f>IF(Transform[[#This Row],[Prior_Distrib]]="beta",Transform[[#This Row],[Abs_posterior_mean]]*((Transform[[#This Row],[Abs_posterior_mean]]-Transform[[#This Row],[Abs_posterior_mean]]^2)/Transform[[#This Row],[Posterior_variance]]-1),"N.A")</f>
        <v>-88.182737640440507</v>
      </c>
      <c r="K52" s="5">
        <f>IF(Transform[[#This Row],[Prior_Distrib]]="beta",(1-Transform[[#This Row],[Abs_posterior_mean]])*((Transform[[#This Row],[Abs_posterior_mean]]-Transform[[#This Row],[Abs_posterior_mean]]^2)/Transform[[#This Row],[Posterior_variance]]-1),"N.A")</f>
        <v>43.168578559051788</v>
      </c>
      <c r="L52" s="5" t="str">
        <f>IF(Transform[[#This Row],[Prior_Distrib]]="gamma",Transform[[#This Row],[Abs_posterior_mean]]^2/Transform[[#This Row],[Posterior_variance]],"N.A")</f>
        <v>N.A</v>
      </c>
      <c r="M52" s="5" t="str">
        <f>IF(Transform[[#This Row],[Prior_Distrib]]="gamma",Transform[[#This Row],[Posterior_variance]]/Transform[[#This Row],[Abs_posterior_mean]],"N.A")</f>
        <v>N.A</v>
      </c>
      <c r="N52" s="6" t="str">
        <f>LEFT(Transform[[#This Row],[Text from code]],FIND(" ",Transform[[#This Row],[Text from code]])-1)</f>
        <v>TINFE</v>
      </c>
      <c r="O52" s="6" t="str">
        <f>IF(Transform[[#This Row],[Prior_Distrib]]="beta","betarnd","gamrnd")</f>
        <v>betarnd</v>
      </c>
      <c r="P52" s="6">
        <f>IF(Transform[[#This Row],[Prior_Distrib]]="beta",Transform[[#This Row],[Posterior_Alpha]],Transform[[#This Row],[Posterior_k]])</f>
        <v>-88.182737640440507</v>
      </c>
      <c r="Q52" s="6">
        <f>IF(Transform[[#This Row],[Prior_Distrib]]="beta",Transform[[#This Row],[Posterior_Beta]],Transform[[#This Row],[Posterior_Theta]])</f>
        <v>43.168578559051788</v>
      </c>
      <c r="R52" s="6">
        <f>ISERROR(Transform[[#This Row],[Input 1 (Alpha or k)]])*1</f>
        <v>0</v>
      </c>
      <c r="S52" s="6">
        <f>(Transform[[#This Row],[Input 1 (Alpha or k)]]&lt;0)+(Transform[[#This Row],[Input 2 (Beta or Theta)]]&lt;0)</f>
        <v>1</v>
      </c>
      <c r="T52" s="6" t="str">
        <f>IFERROR(IF(Transform[[#This Row],[Check negative]]=0,Transform[[#This Row],[Code Variable]]&amp;"_vec  =   "&amp;IF(Transform[[#This Row],[Positive Posterior_mean]],"","-")&amp;Transform[[#This Row],[Random function]]&amp;"("&amp;Transform[[#This Row],[Input 1 (Alpha or k)]]&amp;","&amp;Transform[[#This Row],[Input 2 (Beta or Theta)]]&amp;",1,H);",NA()),Transform[[#This Row],[Text from code]]&amp;";")</f>
        <v>TINFE = 1.9590;</v>
      </c>
      <c r="U52" s="6" t="str">
        <f>IFERROR(IF(Transform[[#This Row],[Check negative]]=0,Transform[[#This Row],[Code Variable]]&amp;"_vec  =   normrnd("&amp;Transform[[#This Row],[Posterior_mean]]&amp;","&amp;Transform[[#This Row],[Posterior_st.dev]]&amp;",1,H);",NA()),Transform[[#This Row],[Text from code]]&amp;";")</f>
        <v>TINFE = 1.9590;</v>
      </c>
      <c r="V52" s="2" t="str">
        <f>"set_param_value("&amp;"'"&amp;Transform[[#This Row],[Code Variable]]&amp;"',"&amp;Transform[[#This Row],[Code Variable]]&amp;"_vec(h));"</f>
        <v>set_param_value('TINFE',TINFE_vec(h));</v>
      </c>
    </row>
    <row r="53" spans="2:22" hidden="1" x14ac:dyDescent="0.25">
      <c r="B53" s="1" t="s">
        <v>43</v>
      </c>
      <c r="C53">
        <f>VALUE(RIGHT(Transform[[#This Row],[Text from code]],LEN(Transform[[#This Row],[Text from code]])-FIND("=",Transform[[#This Row],[Text from code]])))</f>
        <v>0.91830000000000001</v>
      </c>
      <c r="D53" cm="1">
        <f t="array" ref="D53">SUMPRODUCT((Table_PDF[Posterior_Mean]=Transform[[#This Row],[Posterior_mean]])*1)</f>
        <v>0</v>
      </c>
      <c r="E53" t="e">
        <f>INDEX(Table_PDF[Prior_Distrib],MATCH(Transform[[#This Row],[Posterior_mean]],Table_PDF[Posterior_Mean],0))</f>
        <v>#N/A</v>
      </c>
      <c r="F53" t="b">
        <f>Transform[[#This Row],[Posterior_mean]]&gt;=0</f>
        <v>1</v>
      </c>
      <c r="G53">
        <f>ABS(Transform[[#This Row],[Posterior_mean]])</f>
        <v>0.91830000000000001</v>
      </c>
      <c r="H53" t="e">
        <f>INDEX(Table_PDF[Posterior_st.dev],MATCH(Transform[[#This Row],[Posterior_mean]],Table_PDF[Posterior_Mean],0))</f>
        <v>#N/A</v>
      </c>
      <c r="I53" t="e">
        <f>Transform[[#This Row],[Posterior_st.dev]]^2</f>
        <v>#N/A</v>
      </c>
      <c r="J53" t="e">
        <f>IF(Transform[[#This Row],[Prior_Distrib]]="beta",Transform[[#This Row],[Abs_posterior_mean]]*((Transform[[#This Row],[Abs_posterior_mean]]-Transform[[#This Row],[Abs_posterior_mean]]^2)/Transform[[#This Row],[Posterior_variance]]-1),"N.A")</f>
        <v>#N/A</v>
      </c>
      <c r="K53" t="e">
        <f>IF(Transform[[#This Row],[Prior_Distrib]]="beta",(1-Transform[[#This Row],[Abs_posterior_mean]])*((Transform[[#This Row],[Abs_posterior_mean]]-Transform[[#This Row],[Abs_posterior_mean]]^2)/Transform[[#This Row],[Posterior_variance]]-1),"N.A")</f>
        <v>#N/A</v>
      </c>
      <c r="L53" t="e">
        <f>IF(Transform[[#This Row],[Prior_Distrib]]="gamma",Transform[[#This Row],[Abs_posterior_mean]]^2/Transform[[#This Row],[Posterior_variance]],"N.A")</f>
        <v>#N/A</v>
      </c>
      <c r="M53" t="e">
        <f>IF(Transform[[#This Row],[Prior_Distrib]]="gamma",Transform[[#This Row],[Posterior_variance]]/Transform[[#This Row],[Abs_posterior_mean]],"N.A")</f>
        <v>#N/A</v>
      </c>
      <c r="N53" s="2" t="str">
        <f>LEFT(Transform[[#This Row],[Text from code]],FIND(" ",Transform[[#This Row],[Text from code]])-1)</f>
        <v>TR1E</v>
      </c>
      <c r="O53" s="2" t="e">
        <f>IF(Transform[[#This Row],[Prior_Distrib]]="beta","betarnd","gamrnd")</f>
        <v>#N/A</v>
      </c>
      <c r="P53" s="2" t="e">
        <f>IF(Transform[[#This Row],[Prior_Distrib]]="beta",Transform[[#This Row],[Posterior_Alpha]],Transform[[#This Row],[Posterior_k]])</f>
        <v>#N/A</v>
      </c>
      <c r="Q53" s="2" t="e">
        <f>IF(Transform[[#This Row],[Prior_Distrib]]="beta",Transform[[#This Row],[Posterior_Beta]],Transform[[#This Row],[Posterior_Theta]])</f>
        <v>#N/A</v>
      </c>
      <c r="R53" s="2">
        <f>ISERROR(Transform[[#This Row],[Input 1 (Alpha or k)]])*1</f>
        <v>1</v>
      </c>
      <c r="S53" s="2" t="e">
        <f>(Transform[[#This Row],[Input 1 (Alpha or k)]]&lt;0)+(Transform[[#This Row],[Input 2 (Beta or Theta)]]&lt;0)</f>
        <v>#N/A</v>
      </c>
      <c r="T53" s="2" t="str">
        <f>IFERROR(IF(Transform[[#This Row],[Check negative]]=0,Transform[[#This Row],[Code Variable]]&amp;"_vec  =   "&amp;IF(Transform[[#This Row],[Positive Posterior_mean]],"","-")&amp;Transform[[#This Row],[Random function]]&amp;"("&amp;Transform[[#This Row],[Input 1 (Alpha or k)]]&amp;","&amp;Transform[[#This Row],[Input 2 (Beta or Theta)]]&amp;",1,H);",NA()),Transform[[#This Row],[Text from code]]&amp;";")</f>
        <v>TR1E = 0.9183 ;</v>
      </c>
      <c r="U53" s="2" t="str">
        <f>IFERROR(IF(Transform[[#This Row],[Check negative]]=0,Transform[[#This Row],[Code Variable]]&amp;"_vec  =   normrnd("&amp;Transform[[#This Row],[Posterior_mean]]&amp;","&amp;Transform[[#This Row],[Posterior_st.dev]]&amp;",1,H);",NA()),Transform[[#This Row],[Text from code]]&amp;";")</f>
        <v>TR1E = 0.9183 ;</v>
      </c>
      <c r="V53" s="2" t="str">
        <f>"set_param_value("&amp;"'"&amp;Transform[[#This Row],[Code Variable]]&amp;"',"&amp;Transform[[#This Row],[Code Variable]]&amp;"_vec(h));"</f>
        <v>set_param_value('TR1E',TR1E_vec(h));</v>
      </c>
    </row>
    <row r="54" spans="2:22" hidden="1" x14ac:dyDescent="0.25">
      <c r="B54" s="1" t="s">
        <v>44</v>
      </c>
      <c r="C54">
        <f>VALUE(RIGHT(Transform[[#This Row],[Text from code]],LEN(Transform[[#This Row],[Text from code]])-FIND("=",Transform[[#This Row],[Text from code]])))</f>
        <v>0.86360000000000003</v>
      </c>
      <c r="D54" cm="1">
        <f t="array" ref="D54">SUMPRODUCT((Table_PDF[Posterior_Mean]=Transform[[#This Row],[Posterior_mean]])*1)</f>
        <v>1</v>
      </c>
      <c r="E54" t="str">
        <f>INDEX(Table_PDF[Prior_Distrib],MATCH(Transform[[#This Row],[Posterior_mean]],Table_PDF[Posterior_Mean],0))</f>
        <v>beta</v>
      </c>
      <c r="F54" t="b">
        <f>Transform[[#This Row],[Posterior_mean]]&gt;=0</f>
        <v>1</v>
      </c>
      <c r="G54">
        <f>ABS(Transform[[#This Row],[Posterior_mean]])</f>
        <v>0.86360000000000003</v>
      </c>
      <c r="H54">
        <f>INDEX(Table_PDF[Posterior_st.dev],MATCH(Transform[[#This Row],[Posterior_mean]],Table_PDF[Posterior_Mean],0))</f>
        <v>4.2799999999999998E-2</v>
      </c>
      <c r="I54">
        <f>Transform[[#This Row],[Posterior_st.dev]]^2</f>
        <v>1.8318399999999997E-3</v>
      </c>
      <c r="J54">
        <f>IF(Transform[[#This Row],[Prior_Distrib]]="beta",Transform[[#This Row],[Abs_posterior_mean]]*((Transform[[#This Row],[Abs_posterior_mean]]-Transform[[#This Row],[Abs_posterior_mean]]^2)/Transform[[#This Row],[Posterior_variance]]-1),"N.A")</f>
        <v>54.669523277142105</v>
      </c>
      <c r="K54">
        <f>IF(Transform[[#This Row],[Prior_Distrib]]="beta",(1-Transform[[#This Row],[Abs_posterior_mean]])*((Transform[[#This Row],[Abs_posterior_mean]]-Transform[[#This Row],[Abs_posterior_mean]]^2)/Transform[[#This Row],[Posterior_variance]]-1),"N.A")</f>
        <v>8.6346954319154481</v>
      </c>
      <c r="L54" t="str">
        <f>IF(Transform[[#This Row],[Prior_Distrib]]="gamma",Transform[[#This Row],[Abs_posterior_mean]]^2/Transform[[#This Row],[Posterior_variance]],"N.A")</f>
        <v>N.A</v>
      </c>
      <c r="M54" t="str">
        <f>IF(Transform[[#This Row],[Prior_Distrib]]="gamma",Transform[[#This Row],[Posterior_variance]]/Transform[[#This Row],[Abs_posterior_mean]],"N.A")</f>
        <v>N.A</v>
      </c>
      <c r="N54" s="2" t="str">
        <f>LEFT(Transform[[#This Row],[Text from code]],FIND(" ",Transform[[#This Row],[Text from code]])-1)</f>
        <v>RHOTR</v>
      </c>
      <c r="O54" s="2" t="str">
        <f>IF(Transform[[#This Row],[Prior_Distrib]]="beta","betarnd","gamrnd")</f>
        <v>betarnd</v>
      </c>
      <c r="P54" s="2">
        <f>IF(Transform[[#This Row],[Prior_Distrib]]="beta",Transform[[#This Row],[Posterior_Alpha]],Transform[[#This Row],[Posterior_k]])</f>
        <v>54.669523277142105</v>
      </c>
      <c r="Q54" s="2">
        <f>IF(Transform[[#This Row],[Prior_Distrib]]="beta",Transform[[#This Row],[Posterior_Beta]],Transform[[#This Row],[Posterior_Theta]])</f>
        <v>8.6346954319154481</v>
      </c>
      <c r="R54" s="2">
        <f>ISERROR(Transform[[#This Row],[Input 1 (Alpha or k)]])*1</f>
        <v>0</v>
      </c>
      <c r="S54" s="2">
        <f>(Transform[[#This Row],[Input 1 (Alpha or k)]]&lt;0)+(Transform[[#This Row],[Input 2 (Beta or Theta)]]&lt;0)</f>
        <v>0</v>
      </c>
      <c r="T54" s="2" t="str">
        <f>IFERROR(IF(Transform[[#This Row],[Check negative]]=0,Transform[[#This Row],[Code Variable]]&amp;"_vec  =   "&amp;IF(Transform[[#This Row],[Positive Posterior_mean]],"","-")&amp;Transform[[#This Row],[Random function]]&amp;"("&amp;Transform[[#This Row],[Input 1 (Alpha or k)]]&amp;","&amp;Transform[[#This Row],[Input 2 (Beta or Theta)]]&amp;",1,H);",NA()),Transform[[#This Row],[Text from code]]&amp;";")</f>
        <v>RHOTR_vec  =   betarnd(54.6695232771421,8.63469543191545,1,H);</v>
      </c>
      <c r="U54" s="2" t="str">
        <f>IFERROR(IF(Transform[[#This Row],[Check negative]]=0,Transform[[#This Row],[Code Variable]]&amp;"_vec  =   normrnd("&amp;Transform[[#This Row],[Posterior_mean]]&amp;","&amp;Transform[[#This Row],[Posterior_st.dev]]&amp;",1,H);",NA()),Transform[[#This Row],[Text from code]]&amp;";")</f>
        <v>RHOTR_vec  =   normrnd(0.8636,0.0428,1,H);</v>
      </c>
      <c r="V54" s="2" t="str">
        <f>"set_param_value("&amp;"'"&amp;Transform[[#This Row],[Code Variable]]&amp;"',"&amp;Transform[[#This Row],[Code Variable]]&amp;"_vec(h));"</f>
        <v>set_param_value('RHOTR',RHOTR_vec(h));</v>
      </c>
    </row>
    <row r="55" spans="2:22" hidden="1" x14ac:dyDescent="0.25">
      <c r="B55" s="1" t="s">
        <v>45</v>
      </c>
      <c r="C55">
        <f>VALUE(RIGHT(Transform[[#This Row],[Text from code]],LEN(Transform[[#This Row],[Text from code]])-FIND("=",Transform[[#This Row],[Text from code]])))</f>
        <v>0.4274</v>
      </c>
      <c r="D55" cm="1">
        <f t="array" ref="D55">SUMPRODUCT((Table_PDF[Posterior_Mean]=Transform[[#This Row],[Posterior_mean]])*1)</f>
        <v>1</v>
      </c>
      <c r="E55" t="str">
        <f>INDEX(Table_PDF[Prior_Distrib],MATCH(Transform[[#This Row],[Posterior_mean]],Table_PDF[Posterior_Mean],0))</f>
        <v>beta</v>
      </c>
      <c r="F55" t="b">
        <f>Transform[[#This Row],[Posterior_mean]]&gt;=0</f>
        <v>1</v>
      </c>
      <c r="G55">
        <f>ABS(Transform[[#This Row],[Posterior_mean]])</f>
        <v>0.4274</v>
      </c>
      <c r="H55">
        <f>INDEX(Table_PDF[Posterior_st.dev],MATCH(Transform[[#This Row],[Posterior_mean]],Table_PDF[Posterior_Mean],0))</f>
        <v>0.11409999999999999</v>
      </c>
      <c r="I55">
        <f>Transform[[#This Row],[Posterior_st.dev]]^2</f>
        <v>1.3018809999999999E-2</v>
      </c>
      <c r="J55">
        <f>IF(Transform[[#This Row],[Prior_Distrib]]="beta",Transform[[#This Row],[Abs_posterior_mean]]*((Transform[[#This Row],[Abs_posterior_mean]]-Transform[[#This Row],[Abs_posterior_mean]]^2)/Transform[[#This Row],[Posterior_variance]]-1),"N.A")</f>
        <v>7.6069193560701782</v>
      </c>
      <c r="K55">
        <f>IF(Transform[[#This Row],[Prior_Distrib]]="beta",(1-Transform[[#This Row],[Abs_posterior_mean]])*((Transform[[#This Row],[Abs_posterior_mean]]-Transform[[#This Row],[Abs_posterior_mean]]^2)/Transform[[#This Row],[Posterior_variance]]-1),"N.A")</f>
        <v>10.191207354435621</v>
      </c>
      <c r="L55" t="str">
        <f>IF(Transform[[#This Row],[Prior_Distrib]]="gamma",Transform[[#This Row],[Abs_posterior_mean]]^2/Transform[[#This Row],[Posterior_variance]],"N.A")</f>
        <v>N.A</v>
      </c>
      <c r="M55" t="str">
        <f>IF(Transform[[#This Row],[Prior_Distrib]]="gamma",Transform[[#This Row],[Posterior_variance]]/Transform[[#This Row],[Abs_posterior_mean]],"N.A")</f>
        <v>N.A</v>
      </c>
      <c r="N55" s="2" t="str">
        <f>LEFT(Transform[[#This Row],[Text from code]],FIND(" ",Transform[[#This Row],[Text from code]])-1)</f>
        <v>TYE1</v>
      </c>
      <c r="O55" s="2" t="str">
        <f>IF(Transform[[#This Row],[Prior_Distrib]]="beta","betarnd","gamrnd")</f>
        <v>betarnd</v>
      </c>
      <c r="P55" s="2">
        <f>IF(Transform[[#This Row],[Prior_Distrib]]="beta",Transform[[#This Row],[Posterior_Alpha]],Transform[[#This Row],[Posterior_k]])</f>
        <v>7.6069193560701782</v>
      </c>
      <c r="Q55" s="2">
        <f>IF(Transform[[#This Row],[Prior_Distrib]]="beta",Transform[[#This Row],[Posterior_Beta]],Transform[[#This Row],[Posterior_Theta]])</f>
        <v>10.191207354435621</v>
      </c>
      <c r="R55" s="2">
        <f>ISERROR(Transform[[#This Row],[Input 1 (Alpha or k)]])*1</f>
        <v>0</v>
      </c>
      <c r="S55" s="2">
        <f>(Transform[[#This Row],[Input 1 (Alpha or k)]]&lt;0)+(Transform[[#This Row],[Input 2 (Beta or Theta)]]&lt;0)</f>
        <v>0</v>
      </c>
      <c r="T55" s="2" t="str">
        <f>IFERROR(IF(Transform[[#This Row],[Check negative]]=0,Transform[[#This Row],[Code Variable]]&amp;"_vec  =   "&amp;IF(Transform[[#This Row],[Positive Posterior_mean]],"","-")&amp;Transform[[#This Row],[Random function]]&amp;"("&amp;Transform[[#This Row],[Input 1 (Alpha or k)]]&amp;","&amp;Transform[[#This Row],[Input 2 (Beta or Theta)]]&amp;",1,H);",NA()),Transform[[#This Row],[Text from code]]&amp;";")</f>
        <v>TYE1_vec  =   betarnd(7.60691935607018,10.1912073544356,1,H);</v>
      </c>
      <c r="U55" s="2" t="str">
        <f>IFERROR(IF(Transform[[#This Row],[Check negative]]=0,Transform[[#This Row],[Code Variable]]&amp;"_vec  =   normrnd("&amp;Transform[[#This Row],[Posterior_mean]]&amp;","&amp;Transform[[#This Row],[Posterior_st.dev]]&amp;",1,H);",NA()),Transform[[#This Row],[Text from code]]&amp;";")</f>
        <v>TYE1_vec  =   normrnd(0.4274,0.1141,1,H);</v>
      </c>
      <c r="V55" s="2" t="str">
        <f>"set_param_value("&amp;"'"&amp;Transform[[#This Row],[Code Variable]]&amp;"',"&amp;Transform[[#This Row],[Code Variable]]&amp;"_vec(h));"</f>
        <v>set_param_value('TYE1',TYE1_vec(h));</v>
      </c>
    </row>
    <row r="56" spans="2:22" hidden="1" x14ac:dyDescent="0.25">
      <c r="B56" s="1" t="s">
        <v>46</v>
      </c>
      <c r="C56">
        <f>VALUE(RIGHT(Transform[[#This Row],[Text from code]],LEN(Transform[[#This Row],[Text from code]])-FIND("=",Transform[[#This Row],[Text from code]])))</f>
        <v>7.8299999999999995E-2</v>
      </c>
      <c r="D56" cm="1">
        <f t="array" ref="D56">SUMPRODUCT((Table_PDF[Posterior_Mean]=Transform[[#This Row],[Posterior_mean]])*1)</f>
        <v>1</v>
      </c>
      <c r="E56" t="str">
        <f>INDEX(Table_PDF[Prior_Distrib],MATCH(Transform[[#This Row],[Posterior_mean]],Table_PDF[Posterior_Mean],0))</f>
        <v>beta</v>
      </c>
      <c r="F56" t="b">
        <f>Transform[[#This Row],[Posterior_mean]]&gt;=0</f>
        <v>1</v>
      </c>
      <c r="G56">
        <f>ABS(Transform[[#This Row],[Posterior_mean]])</f>
        <v>7.8299999999999995E-2</v>
      </c>
      <c r="H56">
        <f>INDEX(Table_PDF[Posterior_st.dev],MATCH(Transform[[#This Row],[Posterior_mean]],Table_PDF[Posterior_Mean],0))</f>
        <v>2.7699999999999999E-2</v>
      </c>
      <c r="I56">
        <f>Transform[[#This Row],[Posterior_st.dev]]^2</f>
        <v>7.672899999999999E-4</v>
      </c>
      <c r="J56">
        <f>IF(Transform[[#This Row],[Prior_Distrib]]="beta",Transform[[#This Row],[Abs_posterior_mean]]*((Transform[[#This Row],[Abs_posterior_mean]]-Transform[[#This Row],[Abs_posterior_mean]]^2)/Transform[[#This Row],[Posterior_variance]]-1),"N.A")</f>
        <v>7.2863747813734054</v>
      </c>
      <c r="K56">
        <f>IF(Transform[[#This Row],[Prior_Distrib]]="beta",(1-Transform[[#This Row],[Abs_posterior_mean]])*((Transform[[#This Row],[Abs_posterior_mean]]-Transform[[#This Row],[Abs_posterior_mean]]^2)/Transform[[#This Row],[Posterior_variance]]-1),"N.A")</f>
        <v>85.770774406026405</v>
      </c>
      <c r="L56" t="str">
        <f>IF(Transform[[#This Row],[Prior_Distrib]]="gamma",Transform[[#This Row],[Abs_posterior_mean]]^2/Transform[[#This Row],[Posterior_variance]],"N.A")</f>
        <v>N.A</v>
      </c>
      <c r="M56" t="str">
        <f>IF(Transform[[#This Row],[Prior_Distrib]]="gamma",Transform[[#This Row],[Posterior_variance]]/Transform[[#This Row],[Abs_posterior_mean]],"N.A")</f>
        <v>N.A</v>
      </c>
      <c r="N56" s="2" t="str">
        <f>LEFT(Transform[[#This Row],[Text from code]],FIND(" ",Transform[[#This Row],[Text from code]])-1)</f>
        <v>TYE2</v>
      </c>
      <c r="O56" s="2" t="str">
        <f>IF(Transform[[#This Row],[Prior_Distrib]]="beta","betarnd","gamrnd")</f>
        <v>betarnd</v>
      </c>
      <c r="P56" s="2">
        <f>IF(Transform[[#This Row],[Prior_Distrib]]="beta",Transform[[#This Row],[Posterior_Alpha]],Transform[[#This Row],[Posterior_k]])</f>
        <v>7.2863747813734054</v>
      </c>
      <c r="Q56" s="2">
        <f>IF(Transform[[#This Row],[Prior_Distrib]]="beta",Transform[[#This Row],[Posterior_Beta]],Transform[[#This Row],[Posterior_Theta]])</f>
        <v>85.770774406026405</v>
      </c>
      <c r="R56" s="2">
        <f>ISERROR(Transform[[#This Row],[Input 1 (Alpha or k)]])*1</f>
        <v>0</v>
      </c>
      <c r="S56" s="2">
        <f>(Transform[[#This Row],[Input 1 (Alpha or k)]]&lt;0)+(Transform[[#This Row],[Input 2 (Beta or Theta)]]&lt;0)</f>
        <v>0</v>
      </c>
      <c r="T56" s="2" t="str">
        <f>IFERROR(IF(Transform[[#This Row],[Check negative]]=0,Transform[[#This Row],[Code Variable]]&amp;"_vec  =   "&amp;IF(Transform[[#This Row],[Positive Posterior_mean]],"","-")&amp;Transform[[#This Row],[Random function]]&amp;"("&amp;Transform[[#This Row],[Input 1 (Alpha or k)]]&amp;","&amp;Transform[[#This Row],[Input 2 (Beta or Theta)]]&amp;",1,H);",NA()),Transform[[#This Row],[Text from code]]&amp;";")</f>
        <v>TYE2_vec  =   betarnd(7.28637478137341,85.7707744060264,1,H);</v>
      </c>
      <c r="U56" s="2" t="str">
        <f>IFERROR(IF(Transform[[#This Row],[Check negative]]=0,Transform[[#This Row],[Code Variable]]&amp;"_vec  =   normrnd("&amp;Transform[[#This Row],[Posterior_mean]]&amp;","&amp;Transform[[#This Row],[Posterior_st.dev]]&amp;",1,H);",NA()),Transform[[#This Row],[Text from code]]&amp;";")</f>
        <v>TYE2_vec  =   normrnd(0.0783,0.0277,1,H);</v>
      </c>
      <c r="V56" s="2" t="str">
        <f>"set_param_value("&amp;"'"&amp;Transform[[#This Row],[Code Variable]]&amp;"',"&amp;Transform[[#This Row],[Code Variable]]&amp;"_vec(h));"</f>
        <v>set_param_value('TYE2',TYE2_vec(h));</v>
      </c>
    </row>
    <row r="57" spans="2:22" hidden="1" x14ac:dyDescent="0.25">
      <c r="B57" s="1" t="s">
        <v>47</v>
      </c>
      <c r="C57">
        <f>VALUE(RIGHT(Transform[[#This Row],[Text from code]],LEN(Transform[[#This Row],[Text from code]])-FIND("=",Transform[[#This Row],[Text from code]])))</f>
        <v>0.26529999999999998</v>
      </c>
      <c r="D57" cm="1">
        <f t="array" ref="D57">SUMPRODUCT((Table_PDF[Posterior_Mean]=Transform[[#This Row],[Posterior_mean]])*1)</f>
        <v>1</v>
      </c>
      <c r="E57" t="str">
        <f>INDEX(Table_PDF[Prior_Distrib],MATCH(Transform[[#This Row],[Posterior_mean]],Table_PDF[Posterior_Mean],0))</f>
        <v>beta</v>
      </c>
      <c r="F57" t="b">
        <f>Transform[[#This Row],[Posterior_mean]]&gt;=0</f>
        <v>1</v>
      </c>
      <c r="G57">
        <f>ABS(Transform[[#This Row],[Posterior_mean]])</f>
        <v>0.26529999999999998</v>
      </c>
      <c r="H57">
        <f>INDEX(Table_PDF[Posterior_st.dev],MATCH(Transform[[#This Row],[Posterior_mean]],Table_PDF[Posterior_Mean],0))</f>
        <v>0.13150000000000001</v>
      </c>
      <c r="I57">
        <f>Transform[[#This Row],[Posterior_st.dev]]^2</f>
        <v>1.7292250000000002E-2</v>
      </c>
      <c r="J57">
        <f>IF(Transform[[#This Row],[Prior_Distrib]]="beta",Transform[[#This Row],[Abs_posterior_mean]]*((Transform[[#This Row],[Abs_posterior_mean]]-Transform[[#This Row],[Abs_posterior_mean]]^2)/Transform[[#This Row],[Posterior_variance]]-1),"N.A")</f>
        <v>2.7251258221457579</v>
      </c>
      <c r="K57">
        <f>IF(Transform[[#This Row],[Prior_Distrib]]="beta",(1-Transform[[#This Row],[Abs_posterior_mean]])*((Transform[[#This Row],[Abs_posterior_mean]]-Transform[[#This Row],[Abs_posterior_mean]]^2)/Transform[[#This Row],[Posterior_variance]]-1),"N.A")</f>
        <v>7.5467393197530672</v>
      </c>
      <c r="L57" t="str">
        <f>IF(Transform[[#This Row],[Prior_Distrib]]="gamma",Transform[[#This Row],[Abs_posterior_mean]]^2/Transform[[#This Row],[Posterior_variance]],"N.A")</f>
        <v>N.A</v>
      </c>
      <c r="M57" t="str">
        <f>IF(Transform[[#This Row],[Prior_Distrib]]="gamma",Transform[[#This Row],[Posterior_variance]]/Transform[[#This Row],[Abs_posterior_mean]],"N.A")</f>
        <v>N.A</v>
      </c>
      <c r="N57" s="2" t="str">
        <f>LEFT(Transform[[#This Row],[Text from code]],FIND(" ",Transform[[#This Row],[Text from code]])-1)</f>
        <v>WRLAG</v>
      </c>
      <c r="O57" s="2" t="str">
        <f>IF(Transform[[#This Row],[Prior_Distrib]]="beta","betarnd","gamrnd")</f>
        <v>betarnd</v>
      </c>
      <c r="P57" s="2">
        <f>IF(Transform[[#This Row],[Prior_Distrib]]="beta",Transform[[#This Row],[Posterior_Alpha]],Transform[[#This Row],[Posterior_k]])</f>
        <v>2.7251258221457579</v>
      </c>
      <c r="Q57" s="2">
        <f>IF(Transform[[#This Row],[Prior_Distrib]]="beta",Transform[[#This Row],[Posterior_Beta]],Transform[[#This Row],[Posterior_Theta]])</f>
        <v>7.5467393197530672</v>
      </c>
      <c r="R57" s="2">
        <f>ISERROR(Transform[[#This Row],[Input 1 (Alpha or k)]])*1</f>
        <v>0</v>
      </c>
      <c r="S57" s="2">
        <f>(Transform[[#This Row],[Input 1 (Alpha or k)]]&lt;0)+(Transform[[#This Row],[Input 2 (Beta or Theta)]]&lt;0)</f>
        <v>0</v>
      </c>
      <c r="T57" s="2" t="str">
        <f>IFERROR(IF(Transform[[#This Row],[Check negative]]=0,Transform[[#This Row],[Code Variable]]&amp;"_vec  =   "&amp;IF(Transform[[#This Row],[Positive Posterior_mean]],"","-")&amp;Transform[[#This Row],[Random function]]&amp;"("&amp;Transform[[#This Row],[Input 1 (Alpha or k)]]&amp;","&amp;Transform[[#This Row],[Input 2 (Beta or Theta)]]&amp;",1,H);",NA()),Transform[[#This Row],[Text from code]]&amp;";")</f>
        <v>WRLAG_vec  =   betarnd(2.72512582214576,7.54673931975307,1,H);</v>
      </c>
      <c r="U57" s="2" t="str">
        <f>IFERROR(IF(Transform[[#This Row],[Check negative]]=0,Transform[[#This Row],[Code Variable]]&amp;"_vec  =   normrnd("&amp;Transform[[#This Row],[Posterior_mean]]&amp;","&amp;Transform[[#This Row],[Posterior_st.dev]]&amp;",1,H);",NA()),Transform[[#This Row],[Text from code]]&amp;";")</f>
        <v>WRLAG_vec  =   normrnd(0.2653,0.1315,1,H);</v>
      </c>
      <c r="V57" s="2" t="str">
        <f>"set_param_value("&amp;"'"&amp;Transform[[#This Row],[Code Variable]]&amp;"',"&amp;Transform[[#This Row],[Code Variable]]&amp;"_vec(h));"</f>
        <v>set_param_value('WRLAG',WRLAG_vec(h));</v>
      </c>
    </row>
  </sheetData>
  <pageMargins left="0.7" right="0.7" top="0.75" bottom="0.75" header="0.3" footer="0.3"/>
  <pageSetup paperSize="9" orientation="portrait" horizontalDpi="360" verticalDpi="36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E4053-6796-4CDB-831F-9893262116A4}">
  <dimension ref="B2:I68"/>
  <sheetViews>
    <sheetView showGridLines="0" workbookViewId="0"/>
  </sheetViews>
  <sheetFormatPr defaultRowHeight="15" x14ac:dyDescent="0.25"/>
  <cols>
    <col min="2" max="2" width="15.140625" bestFit="1" customWidth="1"/>
    <col min="3" max="3" width="14.42578125" bestFit="1" customWidth="1"/>
    <col min="4" max="4" width="13.7109375" bestFit="1" customWidth="1"/>
    <col min="5" max="5" width="14" bestFit="1" customWidth="1"/>
    <col min="6" max="6" width="17.7109375" bestFit="1" customWidth="1"/>
    <col min="7" max="7" width="18" bestFit="1" customWidth="1"/>
  </cols>
  <sheetData>
    <row r="2" spans="2:9" x14ac:dyDescent="0.25">
      <c r="B2" t="s">
        <v>120</v>
      </c>
    </row>
    <row r="3" spans="2:9" x14ac:dyDescent="0.25">
      <c r="B3" t="s">
        <v>121</v>
      </c>
    </row>
    <row r="5" spans="2:9" x14ac:dyDescent="0.25">
      <c r="B5" t="s">
        <v>48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I5" s="7" t="s">
        <v>122</v>
      </c>
    </row>
    <row r="6" spans="2:9" x14ac:dyDescent="0.25">
      <c r="B6" s="2" t="s">
        <v>67</v>
      </c>
      <c r="C6" s="2" t="s">
        <v>83</v>
      </c>
      <c r="D6">
        <v>0</v>
      </c>
      <c r="E6">
        <v>0.4</v>
      </c>
      <c r="F6">
        <v>-0.42270000000000002</v>
      </c>
      <c r="G6">
        <v>0.1041</v>
      </c>
      <c r="I6" s="7" t="b">
        <f>Table_PDF[[#This Row],[Posterior_Mean]]=F7</f>
        <v>0</v>
      </c>
    </row>
    <row r="7" spans="2:9" x14ac:dyDescent="0.25">
      <c r="B7" s="2" t="s">
        <v>68</v>
      </c>
      <c r="C7" s="2" t="s">
        <v>83</v>
      </c>
      <c r="D7">
        <v>-0.5</v>
      </c>
      <c r="E7">
        <v>0.2</v>
      </c>
      <c r="F7">
        <v>-0.15670000000000001</v>
      </c>
      <c r="G7">
        <v>4.4200000000000003E-2</v>
      </c>
      <c r="I7" s="7" t="b">
        <f>Table_PDF[[#This Row],[Posterior_Mean]]=F8</f>
        <v>0</v>
      </c>
    </row>
    <row r="8" spans="2:9" x14ac:dyDescent="0.25">
      <c r="B8" s="2" t="s">
        <v>71</v>
      </c>
      <c r="C8" s="2" t="s">
        <v>83</v>
      </c>
      <c r="D8">
        <v>-0.5</v>
      </c>
      <c r="E8">
        <v>0.2</v>
      </c>
      <c r="F8">
        <v>-0.1222</v>
      </c>
      <c r="G8">
        <v>4.6100000000000002E-2</v>
      </c>
      <c r="I8" s="7" t="b">
        <f>Table_PDF[[#This Row],[Posterior_Mean]]=F9</f>
        <v>0</v>
      </c>
    </row>
    <row r="9" spans="2:9" x14ac:dyDescent="0.25">
      <c r="B9" s="2" t="s">
        <v>69</v>
      </c>
      <c r="C9" s="2" t="s">
        <v>83</v>
      </c>
      <c r="D9">
        <v>0</v>
      </c>
      <c r="E9">
        <v>0.6</v>
      </c>
      <c r="F9">
        <v>-7.5399999999999995E-2</v>
      </c>
      <c r="G9">
        <v>0.1066</v>
      </c>
      <c r="I9" s="7" t="b">
        <f>Table_PDF[[#This Row],[Posterior_Mean]]=F10</f>
        <v>0</v>
      </c>
    </row>
    <row r="10" spans="2:9" x14ac:dyDescent="0.25">
      <c r="B10" s="2" t="s">
        <v>100</v>
      </c>
      <c r="C10" s="2" t="s">
        <v>82</v>
      </c>
      <c r="D10">
        <v>3.0000000000000001E-3</v>
      </c>
      <c r="E10">
        <v>1.5E-3</v>
      </c>
      <c r="F10">
        <v>1.2999999999999999E-3</v>
      </c>
      <c r="G10">
        <v>9.8800000000000003E-5</v>
      </c>
      <c r="I10" s="7" t="b">
        <f>Table_PDF[[#This Row],[Posterior_Mean]]=F11</f>
        <v>0</v>
      </c>
    </row>
    <row r="11" spans="2:9" x14ac:dyDescent="0.25">
      <c r="B11" s="2" t="s">
        <v>101</v>
      </c>
      <c r="C11" s="2" t="s">
        <v>82</v>
      </c>
      <c r="D11">
        <v>5.0000000000000001E-3</v>
      </c>
      <c r="E11">
        <v>3.0000000000000001E-3</v>
      </c>
      <c r="F11">
        <v>1.6999999999999999E-3</v>
      </c>
      <c r="G11">
        <v>2.4000000000000001E-4</v>
      </c>
      <c r="I11" s="7" t="b">
        <f>Table_PDF[[#This Row],[Posterior_Mean]]=F12</f>
        <v>0</v>
      </c>
    </row>
    <row r="12" spans="2:9" x14ac:dyDescent="0.25">
      <c r="B12" s="2" t="s">
        <v>103</v>
      </c>
      <c r="C12" s="2" t="s">
        <v>82</v>
      </c>
      <c r="D12">
        <v>0.05</v>
      </c>
      <c r="E12">
        <v>0.03</v>
      </c>
      <c r="F12">
        <v>2.2000000000000001E-3</v>
      </c>
      <c r="G12">
        <v>1.5699999999999999E-4</v>
      </c>
      <c r="I12" s="7" t="b">
        <f>Table_PDF[[#This Row],[Posterior_Mean]]=F13</f>
        <v>0</v>
      </c>
    </row>
    <row r="13" spans="2:9" x14ac:dyDescent="0.25">
      <c r="B13" s="2" t="s">
        <v>95</v>
      </c>
      <c r="C13" s="2" t="s">
        <v>82</v>
      </c>
      <c r="D13">
        <v>5.0000000000000001E-3</v>
      </c>
      <c r="E13">
        <v>0.03</v>
      </c>
      <c r="F13">
        <v>4.4000000000000003E-3</v>
      </c>
      <c r="G13">
        <v>4.37E-4</v>
      </c>
      <c r="I13" s="7" t="b">
        <f>Table_PDF[[#This Row],[Posterior_Mean]]=F14</f>
        <v>0</v>
      </c>
    </row>
    <row r="14" spans="2:9" x14ac:dyDescent="0.25">
      <c r="B14" s="2" t="s">
        <v>96</v>
      </c>
      <c r="C14" s="2" t="s">
        <v>82</v>
      </c>
      <c r="D14">
        <v>0.05</v>
      </c>
      <c r="E14">
        <v>0.03</v>
      </c>
      <c r="F14">
        <v>4.7999999999999996E-3</v>
      </c>
      <c r="G14">
        <v>3.4600000000000001E-4</v>
      </c>
      <c r="I14" s="8" t="b">
        <f>Table_PDF[[#This Row],[Posterior_Mean]]=F15</f>
        <v>1</v>
      </c>
    </row>
    <row r="15" spans="2:9" x14ac:dyDescent="0.25">
      <c r="B15" s="2" t="s">
        <v>99</v>
      </c>
      <c r="C15" s="2" t="s">
        <v>82</v>
      </c>
      <c r="D15">
        <v>5.0000000000000001E-3</v>
      </c>
      <c r="E15">
        <v>3.0000000000000001E-3</v>
      </c>
      <c r="F15">
        <v>4.7999999999999996E-3</v>
      </c>
      <c r="G15">
        <v>1E-3</v>
      </c>
      <c r="I15" s="8" t="b">
        <f>Table_PDF[[#This Row],[Posterior_Mean]]=F16</f>
        <v>0</v>
      </c>
    </row>
    <row r="16" spans="2:9" x14ac:dyDescent="0.25">
      <c r="B16" s="2" t="s">
        <v>97</v>
      </c>
      <c r="C16" s="2" t="s">
        <v>82</v>
      </c>
      <c r="D16">
        <v>0.05</v>
      </c>
      <c r="E16">
        <v>0.03</v>
      </c>
      <c r="F16">
        <v>5.5999999999999999E-3</v>
      </c>
      <c r="G16">
        <v>4.17E-4</v>
      </c>
      <c r="I16" s="7" t="b">
        <f>Table_PDF[[#This Row],[Posterior_Mean]]=F17</f>
        <v>0</v>
      </c>
    </row>
    <row r="17" spans="2:9" x14ac:dyDescent="0.25">
      <c r="B17" s="2" t="s">
        <v>102</v>
      </c>
      <c r="C17" s="2" t="s">
        <v>82</v>
      </c>
      <c r="D17">
        <v>5.0000000000000001E-3</v>
      </c>
      <c r="E17">
        <v>3.0000000000000001E-3</v>
      </c>
      <c r="F17">
        <v>7.0000000000000001E-3</v>
      </c>
      <c r="G17">
        <v>1.6999999999999999E-3</v>
      </c>
      <c r="I17" s="7" t="b">
        <f>Table_PDF[[#This Row],[Posterior_Mean]]=F18</f>
        <v>0</v>
      </c>
    </row>
    <row r="18" spans="2:9" x14ac:dyDescent="0.25">
      <c r="B18" s="2" t="s">
        <v>105</v>
      </c>
      <c r="C18" s="2" t="s">
        <v>82</v>
      </c>
      <c r="D18">
        <v>0.05</v>
      </c>
      <c r="E18">
        <v>0.03</v>
      </c>
      <c r="F18">
        <v>1.21E-2</v>
      </c>
      <c r="G18">
        <v>1.2999999999999999E-3</v>
      </c>
      <c r="I18" s="7" t="b">
        <f>Table_PDF[[#This Row],[Posterior_Mean]]=F19</f>
        <v>0</v>
      </c>
    </row>
    <row r="19" spans="2:9" x14ac:dyDescent="0.25">
      <c r="B19" s="2" t="s">
        <v>59</v>
      </c>
      <c r="C19" s="2" t="s">
        <v>83</v>
      </c>
      <c r="D19">
        <v>0.02</v>
      </c>
      <c r="E19">
        <v>8.0000000000000002E-3</v>
      </c>
      <c r="F19">
        <v>0.02</v>
      </c>
      <c r="G19">
        <v>7.4000000000000003E-3</v>
      </c>
      <c r="I19" s="7" t="b">
        <f>Table_PDF[[#This Row],[Posterior_Mean]]=F20</f>
        <v>0</v>
      </c>
    </row>
    <row r="20" spans="2:9" x14ac:dyDescent="0.25">
      <c r="B20" s="2" t="s">
        <v>93</v>
      </c>
      <c r="C20" s="2" t="s">
        <v>82</v>
      </c>
      <c r="D20">
        <v>0.02</v>
      </c>
      <c r="E20">
        <v>1.4999999999999999E-2</v>
      </c>
      <c r="F20">
        <v>2.0199999999999999E-2</v>
      </c>
      <c r="G20">
        <v>3.8E-3</v>
      </c>
      <c r="I20" s="7" t="b">
        <f>Table_PDF[[#This Row],[Posterior_Mean]]=F21</f>
        <v>0</v>
      </c>
    </row>
    <row r="21" spans="2:9" x14ac:dyDescent="0.25">
      <c r="B21" s="2" t="s">
        <v>60</v>
      </c>
      <c r="C21" s="2" t="s">
        <v>83</v>
      </c>
      <c r="D21">
        <v>0.02</v>
      </c>
      <c r="E21">
        <v>8.0000000000000002E-3</v>
      </c>
      <c r="F21">
        <v>2.4500000000000001E-2</v>
      </c>
      <c r="G21">
        <v>2.5999999999999999E-3</v>
      </c>
      <c r="I21" s="7" t="b">
        <f>Table_PDF[[#This Row],[Posterior_Mean]]=F22</f>
        <v>0</v>
      </c>
    </row>
    <row r="22" spans="2:9" x14ac:dyDescent="0.25">
      <c r="B22" s="2" t="s">
        <v>98</v>
      </c>
      <c r="C22" s="2" t="s">
        <v>82</v>
      </c>
      <c r="D22">
        <v>0.05</v>
      </c>
      <c r="E22">
        <v>0.03</v>
      </c>
      <c r="F22">
        <v>2.8299999999999999E-2</v>
      </c>
      <c r="G22">
        <v>7.7999999999999996E-3</v>
      </c>
      <c r="I22" s="7" t="b">
        <f>Table_PDF[[#This Row],[Posterior_Mean]]=F23</f>
        <v>0</v>
      </c>
    </row>
    <row r="23" spans="2:9" x14ac:dyDescent="0.25">
      <c r="B23" s="2" t="s">
        <v>104</v>
      </c>
      <c r="C23" s="2" t="s">
        <v>82</v>
      </c>
      <c r="D23">
        <v>0.05</v>
      </c>
      <c r="E23">
        <v>0.03</v>
      </c>
      <c r="F23">
        <v>4.3700000000000003E-2</v>
      </c>
      <c r="G23">
        <v>1.5599999999999999E-2</v>
      </c>
      <c r="I23" s="7" t="b">
        <f>Table_PDF[[#This Row],[Posterior_Mean]]=F24</f>
        <v>0</v>
      </c>
    </row>
    <row r="24" spans="2:9" x14ac:dyDescent="0.25">
      <c r="B24" s="2" t="s">
        <v>61</v>
      </c>
      <c r="C24" s="2" t="s">
        <v>83</v>
      </c>
      <c r="D24">
        <v>0.05</v>
      </c>
      <c r="E24">
        <v>2.4E-2</v>
      </c>
      <c r="F24">
        <v>4.53E-2</v>
      </c>
      <c r="G24">
        <v>1.2800000000000001E-2</v>
      </c>
      <c r="I24" s="7" t="b">
        <f>Table_PDF[[#This Row],[Posterior_Mean]]=F25</f>
        <v>0</v>
      </c>
    </row>
    <row r="25" spans="2:9" x14ac:dyDescent="0.25">
      <c r="B25" s="2" t="s">
        <v>91</v>
      </c>
      <c r="C25" s="2" t="s">
        <v>82</v>
      </c>
      <c r="D25">
        <v>0.05</v>
      </c>
      <c r="E25">
        <v>0.03</v>
      </c>
      <c r="F25">
        <v>5.9700000000000003E-2</v>
      </c>
      <c r="G25">
        <v>1.0699999999999999E-2</v>
      </c>
      <c r="I25" s="7" t="b">
        <f>Table_PDF[[#This Row],[Posterior_Mean]]=F26</f>
        <v>0</v>
      </c>
    </row>
    <row r="26" spans="2:9" x14ac:dyDescent="0.25">
      <c r="B26" s="2" t="s">
        <v>94</v>
      </c>
      <c r="C26" s="2" t="s">
        <v>82</v>
      </c>
      <c r="D26">
        <v>0.1</v>
      </c>
      <c r="E26">
        <v>0.06</v>
      </c>
      <c r="F26">
        <v>6.4799999999999996E-2</v>
      </c>
      <c r="G26">
        <v>3.5499999999999997E-2</v>
      </c>
      <c r="I26" s="7" t="b">
        <f>Table_PDF[[#This Row],[Posterior_Mean]]=F27</f>
        <v>0</v>
      </c>
    </row>
    <row r="27" spans="2:9" x14ac:dyDescent="0.25">
      <c r="B27" s="2" t="s">
        <v>66</v>
      </c>
      <c r="C27" s="2" t="s">
        <v>83</v>
      </c>
      <c r="D27">
        <v>0.3</v>
      </c>
      <c r="E27">
        <v>0.2</v>
      </c>
      <c r="F27">
        <v>7.8299999999999995E-2</v>
      </c>
      <c r="G27">
        <v>2.7699999999999999E-2</v>
      </c>
      <c r="I27" s="7" t="b">
        <f>Table_PDF[[#This Row],[Posterior_Mean]]=F28</f>
        <v>0</v>
      </c>
    </row>
    <row r="28" spans="2:9" x14ac:dyDescent="0.25">
      <c r="B28" s="2" t="s">
        <v>107</v>
      </c>
      <c r="C28" s="2" t="s">
        <v>83</v>
      </c>
      <c r="D28">
        <v>0.5</v>
      </c>
      <c r="E28">
        <v>0.2</v>
      </c>
      <c r="F28">
        <v>0.1095</v>
      </c>
      <c r="G28">
        <v>7.7100000000000002E-2</v>
      </c>
      <c r="I28" s="7" t="b">
        <f>Table_PDF[[#This Row],[Posterior_Mean]]=F29</f>
        <v>0</v>
      </c>
    </row>
    <row r="29" spans="2:9" x14ac:dyDescent="0.25">
      <c r="B29" s="2" t="s">
        <v>86</v>
      </c>
      <c r="C29" s="2" t="s">
        <v>83</v>
      </c>
      <c r="D29">
        <v>0</v>
      </c>
      <c r="E29">
        <v>0.6</v>
      </c>
      <c r="F29">
        <v>0.1497</v>
      </c>
      <c r="G29">
        <v>9.9599999999999994E-2</v>
      </c>
      <c r="I29" s="7" t="b">
        <f>Table_PDF[[#This Row],[Posterior_Mean]]=F30</f>
        <v>0</v>
      </c>
    </row>
    <row r="30" spans="2:9" x14ac:dyDescent="0.25">
      <c r="B30" s="2" t="s">
        <v>92</v>
      </c>
      <c r="C30" s="2" t="s">
        <v>82</v>
      </c>
      <c r="D30">
        <v>0.1</v>
      </c>
      <c r="E30">
        <v>0.06</v>
      </c>
      <c r="F30">
        <v>0.15</v>
      </c>
      <c r="G30">
        <v>2.46E-2</v>
      </c>
      <c r="I30" s="7" t="b">
        <f>Table_PDF[[#This Row],[Posterior_Mean]]=F31</f>
        <v>0</v>
      </c>
    </row>
    <row r="31" spans="2:9" x14ac:dyDescent="0.25">
      <c r="B31" s="2" t="s">
        <v>115</v>
      </c>
      <c r="C31" s="2" t="s">
        <v>83</v>
      </c>
      <c r="D31">
        <v>0.5</v>
      </c>
      <c r="E31">
        <v>0.2</v>
      </c>
      <c r="F31">
        <v>0.21590000000000001</v>
      </c>
      <c r="G31">
        <v>6.8599999999999994E-2</v>
      </c>
      <c r="I31" s="7" t="b">
        <f>Table_PDF[[#This Row],[Posterior_Mean]]=F32</f>
        <v>0</v>
      </c>
    </row>
    <row r="32" spans="2:9" x14ac:dyDescent="0.25">
      <c r="B32" s="2" t="s">
        <v>80</v>
      </c>
      <c r="C32" s="2" t="s">
        <v>83</v>
      </c>
      <c r="D32">
        <v>0.5</v>
      </c>
      <c r="E32">
        <v>0.2</v>
      </c>
      <c r="F32">
        <v>0.26529999999999998</v>
      </c>
      <c r="G32">
        <v>0.13150000000000001</v>
      </c>
      <c r="I32" s="7" t="b">
        <f>Table_PDF[[#This Row],[Posterior_Mean]]=F33</f>
        <v>0</v>
      </c>
    </row>
    <row r="33" spans="2:9" x14ac:dyDescent="0.25">
      <c r="B33" s="2" t="s">
        <v>110</v>
      </c>
      <c r="C33" s="2" t="s">
        <v>83</v>
      </c>
      <c r="D33">
        <v>0.5</v>
      </c>
      <c r="E33">
        <v>0.2</v>
      </c>
      <c r="F33">
        <v>0.29830000000000001</v>
      </c>
      <c r="G33">
        <v>0.1</v>
      </c>
      <c r="I33" s="7" t="b">
        <f>Table_PDF[[#This Row],[Posterior_Mean]]=F34</f>
        <v>0</v>
      </c>
    </row>
    <row r="34" spans="2:9" x14ac:dyDescent="0.25">
      <c r="B34" s="2" t="s">
        <v>55</v>
      </c>
      <c r="C34" s="2" t="s">
        <v>83</v>
      </c>
      <c r="D34">
        <v>0.5</v>
      </c>
      <c r="E34">
        <v>0.1</v>
      </c>
      <c r="F34">
        <v>0.35070000000000001</v>
      </c>
      <c r="G34">
        <v>7.5399999999999995E-2</v>
      </c>
      <c r="I34" s="7" t="b">
        <f>Table_PDF[[#This Row],[Posterior_Mean]]=F35</f>
        <v>0</v>
      </c>
    </row>
    <row r="35" spans="2:9" x14ac:dyDescent="0.25">
      <c r="B35" s="2" t="s">
        <v>85</v>
      </c>
      <c r="C35" s="2" t="s">
        <v>83</v>
      </c>
      <c r="D35">
        <v>0.3</v>
      </c>
      <c r="E35">
        <v>0.2</v>
      </c>
      <c r="F35">
        <v>0.4274</v>
      </c>
      <c r="G35">
        <v>0.11409999999999999</v>
      </c>
      <c r="I35" s="7" t="b">
        <f>Table_PDF[[#This Row],[Posterior_Mean]]=F36</f>
        <v>0</v>
      </c>
    </row>
    <row r="36" spans="2:9" x14ac:dyDescent="0.25">
      <c r="B36" s="2" t="s">
        <v>70</v>
      </c>
      <c r="C36" s="2" t="s">
        <v>83</v>
      </c>
      <c r="D36">
        <v>0.5</v>
      </c>
      <c r="E36">
        <v>0.2</v>
      </c>
      <c r="F36">
        <v>0.44750000000000001</v>
      </c>
      <c r="G36">
        <v>8.9499999999999996E-2</v>
      </c>
      <c r="I36" s="7" t="b">
        <f>Table_PDF[[#This Row],[Posterior_Mean]]=F37</f>
        <v>0</v>
      </c>
    </row>
    <row r="37" spans="2:9" x14ac:dyDescent="0.25">
      <c r="B37" s="2" t="s">
        <v>56</v>
      </c>
      <c r="C37" s="2" t="s">
        <v>83</v>
      </c>
      <c r="D37">
        <v>0.7</v>
      </c>
      <c r="E37">
        <v>0.1</v>
      </c>
      <c r="F37">
        <v>0.56340000000000001</v>
      </c>
      <c r="G37">
        <v>4.1200000000000001E-2</v>
      </c>
      <c r="I37" s="7" t="b">
        <f>Table_PDF[[#This Row],[Posterior_Mean]]=F38</f>
        <v>0</v>
      </c>
    </row>
    <row r="38" spans="2:9" x14ac:dyDescent="0.25">
      <c r="B38" s="2" t="s">
        <v>72</v>
      </c>
      <c r="C38" s="2" t="s">
        <v>83</v>
      </c>
      <c r="D38">
        <v>0</v>
      </c>
      <c r="E38">
        <v>0.6</v>
      </c>
      <c r="F38">
        <v>0.59699999999999998</v>
      </c>
      <c r="G38">
        <v>6.2700000000000006E-2</v>
      </c>
      <c r="I38" s="7" t="b">
        <f>Table_PDF[[#This Row],[Posterior_Mean]]=F39</f>
        <v>0</v>
      </c>
    </row>
    <row r="39" spans="2:9" x14ac:dyDescent="0.25">
      <c r="B39" s="2" t="s">
        <v>114</v>
      </c>
      <c r="C39" s="2" t="s">
        <v>83</v>
      </c>
      <c r="D39">
        <v>0.5</v>
      </c>
      <c r="E39">
        <v>0.2</v>
      </c>
      <c r="F39">
        <v>0.66520000000000001</v>
      </c>
      <c r="G39">
        <v>0.1409</v>
      </c>
      <c r="I39" s="7" t="b">
        <f>Table_PDF[[#This Row],[Posterior_Mean]]=F40</f>
        <v>0</v>
      </c>
    </row>
    <row r="40" spans="2:9" x14ac:dyDescent="0.25">
      <c r="B40" s="2" t="s">
        <v>88</v>
      </c>
      <c r="C40" s="2" t="s">
        <v>83</v>
      </c>
      <c r="D40">
        <v>0.5</v>
      </c>
      <c r="E40">
        <v>0.2</v>
      </c>
      <c r="F40">
        <v>0.73609999999999998</v>
      </c>
      <c r="G40">
        <v>0.1227</v>
      </c>
      <c r="I40" s="7" t="b">
        <f>Table_PDF[[#This Row],[Posterior_Mean]]=F41</f>
        <v>0</v>
      </c>
    </row>
    <row r="41" spans="2:9" x14ac:dyDescent="0.25">
      <c r="B41" s="2" t="s">
        <v>90</v>
      </c>
      <c r="C41" s="2" t="s">
        <v>83</v>
      </c>
      <c r="D41">
        <v>0.5</v>
      </c>
      <c r="E41">
        <v>0.2</v>
      </c>
      <c r="F41">
        <v>0.77359999999999995</v>
      </c>
      <c r="G41">
        <v>0.1565</v>
      </c>
      <c r="I41" s="7" t="b">
        <f>Table_PDF[[#This Row],[Posterior_Mean]]=F42</f>
        <v>0</v>
      </c>
    </row>
    <row r="42" spans="2:9" x14ac:dyDescent="0.25">
      <c r="B42" s="2" t="s">
        <v>57</v>
      </c>
      <c r="C42" s="2" t="s">
        <v>83</v>
      </c>
      <c r="D42">
        <v>0.7</v>
      </c>
      <c r="E42">
        <v>0.1</v>
      </c>
      <c r="F42">
        <v>0.80889999999999995</v>
      </c>
      <c r="G42">
        <v>7.7799999999999994E-2</v>
      </c>
      <c r="I42" s="7" t="b">
        <f>Table_PDF[[#This Row],[Posterior_Mean]]=F43</f>
        <v>0</v>
      </c>
    </row>
    <row r="43" spans="2:9" x14ac:dyDescent="0.25">
      <c r="B43" s="2" t="s">
        <v>109</v>
      </c>
      <c r="C43" s="2" t="s">
        <v>83</v>
      </c>
      <c r="D43">
        <v>0.85</v>
      </c>
      <c r="E43">
        <v>7.4999999999999997E-2</v>
      </c>
      <c r="F43">
        <v>0.81089999999999995</v>
      </c>
      <c r="G43">
        <v>6.6799999999999998E-2</v>
      </c>
      <c r="I43" s="7" t="b">
        <f>Table_PDF[[#This Row],[Posterior_Mean]]=F44</f>
        <v>0</v>
      </c>
    </row>
    <row r="44" spans="2:9" x14ac:dyDescent="0.25">
      <c r="B44" s="2" t="s">
        <v>111</v>
      </c>
      <c r="C44" s="2" t="s">
        <v>83</v>
      </c>
      <c r="D44">
        <v>0.85</v>
      </c>
      <c r="E44">
        <v>7.4999999999999997E-2</v>
      </c>
      <c r="F44">
        <v>0.85299999999999998</v>
      </c>
      <c r="G44">
        <v>7.9699999999999993E-2</v>
      </c>
      <c r="I44" s="7" t="b">
        <f>Table_PDF[[#This Row],[Posterior_Mean]]=F45</f>
        <v>0</v>
      </c>
    </row>
    <row r="45" spans="2:9" x14ac:dyDescent="0.25">
      <c r="B45" s="2" t="s">
        <v>62</v>
      </c>
      <c r="C45" s="2" t="s">
        <v>83</v>
      </c>
      <c r="D45">
        <v>0.8</v>
      </c>
      <c r="E45">
        <v>0.08</v>
      </c>
      <c r="F45">
        <v>0.85880000000000001</v>
      </c>
      <c r="G45">
        <v>1.9599999999999999E-2</v>
      </c>
      <c r="I45" s="7" t="b">
        <f>Table_PDF[[#This Row],[Posterior_Mean]]=F46</f>
        <v>0</v>
      </c>
    </row>
    <row r="46" spans="2:9" x14ac:dyDescent="0.25">
      <c r="B46" s="2" t="s">
        <v>119</v>
      </c>
      <c r="C46" s="2" t="s">
        <v>83</v>
      </c>
      <c r="D46">
        <v>0.85</v>
      </c>
      <c r="E46">
        <v>7.4999999999999997E-2</v>
      </c>
      <c r="F46">
        <v>0.86360000000000003</v>
      </c>
      <c r="G46">
        <v>4.2799999999999998E-2</v>
      </c>
      <c r="I46" s="7" t="b">
        <f>Table_PDF[[#This Row],[Posterior_Mean]]=F47</f>
        <v>0</v>
      </c>
    </row>
    <row r="47" spans="2:9" x14ac:dyDescent="0.25">
      <c r="B47" s="2" t="s">
        <v>87</v>
      </c>
      <c r="C47" s="2" t="s">
        <v>83</v>
      </c>
      <c r="D47">
        <v>0.5</v>
      </c>
      <c r="E47">
        <v>0.2</v>
      </c>
      <c r="F47">
        <v>0.87139999999999995</v>
      </c>
      <c r="G47">
        <v>5.67E-2</v>
      </c>
      <c r="I47" s="7" t="b">
        <f>Table_PDF[[#This Row],[Posterior_Mean]]=F48</f>
        <v>0</v>
      </c>
    </row>
    <row r="48" spans="2:9" x14ac:dyDescent="0.25">
      <c r="B48" s="2" t="s">
        <v>65</v>
      </c>
      <c r="C48" s="2" t="s">
        <v>83</v>
      </c>
      <c r="D48">
        <v>0.85</v>
      </c>
      <c r="E48">
        <v>7.4999999999999997E-2</v>
      </c>
      <c r="F48">
        <v>0.90090000000000003</v>
      </c>
      <c r="G48">
        <v>1.55E-2</v>
      </c>
      <c r="I48" s="7" t="b">
        <f>Table_PDF[[#This Row],[Posterior_Mean]]=F49</f>
        <v>0</v>
      </c>
    </row>
    <row r="49" spans="2:9" x14ac:dyDescent="0.25">
      <c r="B49" s="2" t="s">
        <v>106</v>
      </c>
      <c r="C49" s="2" t="s">
        <v>83</v>
      </c>
      <c r="D49">
        <v>0.85</v>
      </c>
      <c r="E49">
        <v>7.4999999999999997E-2</v>
      </c>
      <c r="F49">
        <v>0.91439999999999999</v>
      </c>
      <c r="G49">
        <v>2.9499999999999998E-2</v>
      </c>
      <c r="I49" s="7" t="b">
        <f>Table_PDF[[#This Row],[Posterior_Mean]]=F50</f>
        <v>0</v>
      </c>
    </row>
    <row r="50" spans="2:9" x14ac:dyDescent="0.25">
      <c r="B50" s="2" t="s">
        <v>117</v>
      </c>
      <c r="C50" s="2" t="s">
        <v>83</v>
      </c>
      <c r="D50">
        <v>0.85</v>
      </c>
      <c r="E50">
        <v>7.4999999999999997E-2</v>
      </c>
      <c r="F50">
        <v>0.91479999999999995</v>
      </c>
      <c r="G50">
        <v>2.3300000000000001E-2</v>
      </c>
      <c r="I50" s="7" t="b">
        <f>Table_PDF[[#This Row],[Posterior_Mean]]=F51</f>
        <v>0</v>
      </c>
    </row>
    <row r="51" spans="2:9" x14ac:dyDescent="0.25">
      <c r="B51" s="2" t="s">
        <v>89</v>
      </c>
      <c r="C51" s="2" t="s">
        <v>83</v>
      </c>
      <c r="D51">
        <v>0.5</v>
      </c>
      <c r="E51">
        <v>0.2</v>
      </c>
      <c r="F51">
        <v>0.91800000000000004</v>
      </c>
      <c r="G51">
        <v>4.7300000000000002E-2</v>
      </c>
      <c r="I51" s="7" t="b">
        <f>Table_PDF[[#This Row],[Posterior_Mean]]=F52</f>
        <v>0</v>
      </c>
    </row>
    <row r="52" spans="2:9" x14ac:dyDescent="0.25">
      <c r="B52" s="2" t="s">
        <v>113</v>
      </c>
      <c r="C52" s="2" t="s">
        <v>83</v>
      </c>
      <c r="D52">
        <v>0.95</v>
      </c>
      <c r="E52">
        <v>0.02</v>
      </c>
      <c r="F52">
        <v>0.93340000000000001</v>
      </c>
      <c r="G52">
        <v>1.8800000000000001E-2</v>
      </c>
      <c r="I52" s="7" t="b">
        <f>Table_PDF[[#This Row],[Posterior_Mean]]=F53</f>
        <v>0</v>
      </c>
    </row>
    <row r="53" spans="2:9" x14ac:dyDescent="0.25">
      <c r="B53" s="2" t="s">
        <v>118</v>
      </c>
      <c r="C53" s="2" t="s">
        <v>83</v>
      </c>
      <c r="D53">
        <v>0.95</v>
      </c>
      <c r="E53">
        <v>0.02</v>
      </c>
      <c r="F53">
        <v>0.95169999999999999</v>
      </c>
      <c r="G53">
        <v>1.8700000000000001E-2</v>
      </c>
      <c r="I53" s="7" t="b">
        <f>Table_PDF[[#This Row],[Posterior_Mean]]=F54</f>
        <v>0</v>
      </c>
    </row>
    <row r="54" spans="2:9" x14ac:dyDescent="0.25">
      <c r="B54" s="2" t="s">
        <v>108</v>
      </c>
      <c r="C54" s="2" t="s">
        <v>83</v>
      </c>
      <c r="D54">
        <v>0.85</v>
      </c>
      <c r="E54">
        <v>7.4999999999999997E-2</v>
      </c>
      <c r="F54">
        <v>0.95569999999999999</v>
      </c>
      <c r="G54">
        <v>1.6400000000000001E-2</v>
      </c>
      <c r="I54" s="7" t="b">
        <f>Table_PDF[[#This Row],[Posterior_Mean]]=F55</f>
        <v>0</v>
      </c>
    </row>
    <row r="55" spans="2:9" x14ac:dyDescent="0.25">
      <c r="B55" s="2" t="s">
        <v>112</v>
      </c>
      <c r="C55" s="2" t="s">
        <v>83</v>
      </c>
      <c r="D55">
        <v>0.85</v>
      </c>
      <c r="E55">
        <v>7.4999999999999997E-2</v>
      </c>
      <c r="F55">
        <v>0.97499999999999998</v>
      </c>
      <c r="G55">
        <v>1.5900000000000001E-2</v>
      </c>
      <c r="I55" s="7" t="b">
        <f>Table_PDF[[#This Row],[Posterior_Mean]]=F56</f>
        <v>0</v>
      </c>
    </row>
    <row r="56" spans="2:9" x14ac:dyDescent="0.25">
      <c r="B56" s="2" t="s">
        <v>116</v>
      </c>
      <c r="C56" s="2" t="s">
        <v>83</v>
      </c>
      <c r="D56">
        <v>0.85</v>
      </c>
      <c r="E56">
        <v>7.4999999999999997E-2</v>
      </c>
      <c r="F56">
        <v>0.98419999999999996</v>
      </c>
      <c r="G56">
        <v>1.03E-2</v>
      </c>
      <c r="I56" s="7" t="b">
        <f>Table_PDF[[#This Row],[Posterior_Mean]]=F57</f>
        <v>0</v>
      </c>
    </row>
    <row r="57" spans="2:9" x14ac:dyDescent="0.25">
      <c r="B57" s="2" t="s">
        <v>74</v>
      </c>
      <c r="C57" s="2" t="s">
        <v>82</v>
      </c>
      <c r="D57">
        <v>15</v>
      </c>
      <c r="E57">
        <v>10</v>
      </c>
      <c r="F57">
        <v>1.1215999999999999</v>
      </c>
      <c r="G57">
        <v>0.51849999999999996</v>
      </c>
      <c r="I57" s="7" t="b">
        <f>Table_PDF[[#This Row],[Posterior_Mean]]=F58</f>
        <v>0</v>
      </c>
    </row>
    <row r="58" spans="2:9" x14ac:dyDescent="0.25">
      <c r="B58" s="2" t="s">
        <v>64</v>
      </c>
      <c r="C58" s="2" t="s">
        <v>82</v>
      </c>
      <c r="D58">
        <v>1.25</v>
      </c>
      <c r="E58">
        <v>0.5</v>
      </c>
      <c r="F58">
        <v>1.1724000000000001</v>
      </c>
      <c r="G58">
        <v>0.21360000000000001</v>
      </c>
      <c r="I58" s="7" t="b">
        <f>Table_PDF[[#This Row],[Posterior_Mean]]=F59</f>
        <v>0</v>
      </c>
    </row>
    <row r="59" spans="2:9" x14ac:dyDescent="0.25">
      <c r="B59" s="2" t="s">
        <v>79</v>
      </c>
      <c r="C59" s="2" t="s">
        <v>82</v>
      </c>
      <c r="D59">
        <v>30</v>
      </c>
      <c r="E59">
        <v>20</v>
      </c>
      <c r="F59">
        <v>1.2919</v>
      </c>
      <c r="G59">
        <v>0.82609999999999995</v>
      </c>
      <c r="I59" s="7" t="b">
        <f>Table_PDF[[#This Row],[Posterior_Mean]]=F60</f>
        <v>0</v>
      </c>
    </row>
    <row r="60" spans="2:9" x14ac:dyDescent="0.25">
      <c r="B60" s="2" t="s">
        <v>77</v>
      </c>
      <c r="C60" s="2" t="s">
        <v>82</v>
      </c>
      <c r="D60">
        <v>30</v>
      </c>
      <c r="E60">
        <v>20</v>
      </c>
      <c r="F60">
        <v>1.6781999999999999</v>
      </c>
      <c r="G60">
        <v>0.90920000000000001</v>
      </c>
      <c r="I60" s="7" t="b">
        <f>Table_PDF[[#This Row],[Posterior_Mean]]=F61</f>
        <v>0</v>
      </c>
    </row>
    <row r="61" spans="2:9" x14ac:dyDescent="0.25">
      <c r="B61" s="2" t="s">
        <v>58</v>
      </c>
      <c r="C61" s="2" t="s">
        <v>82</v>
      </c>
      <c r="D61">
        <v>1.25</v>
      </c>
      <c r="E61">
        <v>0.5</v>
      </c>
      <c r="F61">
        <v>1.9224000000000001</v>
      </c>
      <c r="G61">
        <v>0.44379999999999997</v>
      </c>
      <c r="I61" s="7" t="b">
        <f>Table_PDF[[#This Row],[Posterior_Mean]]=F62</f>
        <v>0</v>
      </c>
    </row>
    <row r="62" spans="2:9" x14ac:dyDescent="0.25">
      <c r="B62" s="2" t="s">
        <v>84</v>
      </c>
      <c r="C62" s="2" t="s">
        <v>83</v>
      </c>
      <c r="D62">
        <v>2</v>
      </c>
      <c r="E62">
        <v>0.4</v>
      </c>
      <c r="F62">
        <v>1.9590000000000001</v>
      </c>
      <c r="G62">
        <v>0.20660000000000001</v>
      </c>
      <c r="I62" s="7" t="b">
        <f>Table_PDF[[#This Row],[Posterior_Mean]]=F63</f>
        <v>0</v>
      </c>
    </row>
    <row r="63" spans="2:9" x14ac:dyDescent="0.25">
      <c r="B63" s="2" t="s">
        <v>63</v>
      </c>
      <c r="C63" s="2" t="s">
        <v>82</v>
      </c>
      <c r="D63">
        <v>1.25</v>
      </c>
      <c r="E63">
        <v>0.5</v>
      </c>
      <c r="F63">
        <v>2.5358000000000001</v>
      </c>
      <c r="G63">
        <v>0.32</v>
      </c>
      <c r="I63" s="7" t="b">
        <f>Table_PDF[[#This Row],[Posterior_Mean]]=F64</f>
        <v>0</v>
      </c>
    </row>
    <row r="64" spans="2:9" x14ac:dyDescent="0.25">
      <c r="B64" s="2" t="s">
        <v>54</v>
      </c>
      <c r="C64" s="2" t="s">
        <v>82</v>
      </c>
      <c r="D64">
        <v>2</v>
      </c>
      <c r="E64">
        <v>1</v>
      </c>
      <c r="F64">
        <v>4.0961999999999996</v>
      </c>
      <c r="G64">
        <v>0.81299999999999994</v>
      </c>
      <c r="I64" s="7" t="b">
        <f>Table_PDF[[#This Row],[Posterior_Mean]]=F65</f>
        <v>0</v>
      </c>
    </row>
    <row r="65" spans="2:9" x14ac:dyDescent="0.25">
      <c r="B65" s="2" t="s">
        <v>78</v>
      </c>
      <c r="C65" s="2" t="s">
        <v>82</v>
      </c>
      <c r="D65">
        <v>30</v>
      </c>
      <c r="E65">
        <v>20</v>
      </c>
      <c r="F65">
        <v>26.1294</v>
      </c>
      <c r="G65">
        <v>16.8398</v>
      </c>
      <c r="I65" s="7" t="b">
        <f>Table_PDF[[#This Row],[Posterior_Mean]]=F66</f>
        <v>0</v>
      </c>
    </row>
    <row r="66" spans="2:9" x14ac:dyDescent="0.25">
      <c r="B66" s="2" t="s">
        <v>75</v>
      </c>
      <c r="C66" s="2" t="s">
        <v>82</v>
      </c>
      <c r="D66">
        <v>30</v>
      </c>
      <c r="E66">
        <v>20</v>
      </c>
      <c r="F66">
        <v>58.208300000000001</v>
      </c>
      <c r="G66">
        <v>12.2636</v>
      </c>
      <c r="I66" s="7" t="b">
        <f>Table_PDF[[#This Row],[Posterior_Mean]]=F67</f>
        <v>0</v>
      </c>
    </row>
    <row r="67" spans="2:9" x14ac:dyDescent="0.25">
      <c r="B67" s="2" t="s">
        <v>76</v>
      </c>
      <c r="C67" s="2" t="s">
        <v>82</v>
      </c>
      <c r="D67">
        <v>30</v>
      </c>
      <c r="E67">
        <v>20</v>
      </c>
      <c r="F67">
        <v>61.441499999999998</v>
      </c>
      <c r="G67">
        <v>10.4208</v>
      </c>
      <c r="I67" s="7" t="b">
        <f>Table_PDF[[#This Row],[Posterior_Mean]]=F68</f>
        <v>0</v>
      </c>
    </row>
    <row r="68" spans="2:9" x14ac:dyDescent="0.25">
      <c r="B68" s="2" t="s">
        <v>73</v>
      </c>
      <c r="C68" s="2" t="s">
        <v>82</v>
      </c>
      <c r="D68">
        <v>30</v>
      </c>
      <c r="E68">
        <v>20</v>
      </c>
      <c r="F68">
        <v>76.036600000000007</v>
      </c>
      <c r="G68">
        <v>20.552600000000002</v>
      </c>
      <c r="I68" s="7" t="b">
        <f>Table_PDF[[#This Row],[Posterior_Mean]]=F69</f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2457245-E322-4F8E-90CF-243D4E74A74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Parameters distributions</vt:lpstr>
      <vt:lpstr>Paper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Brun</dc:creator>
  <cp:lastModifiedBy>Maxime Brun</cp:lastModifiedBy>
  <dcterms:created xsi:type="dcterms:W3CDTF">2022-03-29T19:43:29Z</dcterms:created>
  <dcterms:modified xsi:type="dcterms:W3CDTF">2022-04-07T06:21:17Z</dcterms:modified>
</cp:coreProperties>
</file>